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Rekonstrukce odborn..." sheetId="2" r:id="rId2"/>
    <sheet name="010 - Elektroinstalace " sheetId="3" r:id="rId3"/>
    <sheet name="011 - IT do stavby " sheetId="4" r:id="rId4"/>
    <sheet name="001 - Rekonstrukce odborn..._01" sheetId="5" r:id="rId5"/>
    <sheet name="011 - Elektroinstalace " sheetId="6" r:id="rId6"/>
    <sheet name="012 - IT do stavby " sheetId="7" r:id="rId7"/>
    <sheet name="001 - Revitalizace zeleně " sheetId="8" r:id="rId8"/>
    <sheet name="001 - Rekonstrukce odborn..._02" sheetId="9" r:id="rId9"/>
    <sheet name="010 - Rekonstrukce odborn..." sheetId="10" r:id="rId10"/>
    <sheet name="011 - Elektroinstalace cv..." sheetId="11" r:id="rId11"/>
    <sheet name="012 - elektroinstalace be..." sheetId="12" r:id="rId12"/>
    <sheet name="013 - IT do stavby " sheetId="13" r:id="rId13"/>
    <sheet name="Pokyny pro vyplnění" sheetId="14" r:id="rId14"/>
  </sheets>
  <definedNames>
    <definedName name="_xlnm.Print_Area" localSheetId="0">'Rekapitulace stavby'!$D$4:$AO$33,'Rekapitulace stavby'!$C$39:$AQ$68</definedName>
    <definedName name="_xlnm._FilterDatabase" localSheetId="1" hidden="1">'001 - Rekonstrukce odborn...'!$C$106:$K$468</definedName>
    <definedName name="_xlnm.Print_Area" localSheetId="1">'001 - Rekonstrukce odborn...'!$C$4:$J$38,'001 - Rekonstrukce odborn...'!$C$44:$J$86,'001 - Rekonstrukce odborn...'!$C$92:$K$468</definedName>
    <definedName name="_xlnm._FilterDatabase" localSheetId="2" hidden="1">'010 - Elektroinstalace '!$C$89:$K$244</definedName>
    <definedName name="_xlnm.Print_Area" localSheetId="2">'010 - Elektroinstalace '!$C$4:$J$38,'010 - Elektroinstalace '!$C$44:$J$69,'010 - Elektroinstalace '!$C$75:$K$244</definedName>
    <definedName name="_xlnm._FilterDatabase" localSheetId="3" hidden="1">'011 - IT do stavby '!$C$86:$K$230</definedName>
    <definedName name="_xlnm.Print_Area" localSheetId="3">'011 - IT do stavby '!$C$4:$J$38,'011 - IT do stavby '!$C$44:$J$66,'011 - IT do stavby '!$C$72:$K$230</definedName>
    <definedName name="_xlnm._FilterDatabase" localSheetId="4" hidden="1">'001 - Rekonstrukce odborn..._01'!$C$109:$K$498</definedName>
    <definedName name="_xlnm.Print_Area" localSheetId="4">'001 - Rekonstrukce odborn..._01'!$C$4:$J$38,'001 - Rekonstrukce odborn..._01'!$C$44:$J$89,'001 - Rekonstrukce odborn..._01'!$C$95:$K$498</definedName>
    <definedName name="_xlnm._FilterDatabase" localSheetId="5" hidden="1">'011 - Elektroinstalace '!$C$88:$K$250</definedName>
    <definedName name="_xlnm.Print_Area" localSheetId="5">'011 - Elektroinstalace '!$C$4:$J$38,'011 - Elektroinstalace '!$C$44:$J$68,'011 - Elektroinstalace '!$C$74:$K$250</definedName>
    <definedName name="_xlnm._FilterDatabase" localSheetId="6" hidden="1">'012 - IT do stavby '!$C$85:$K$228</definedName>
    <definedName name="_xlnm.Print_Area" localSheetId="6">'012 - IT do stavby '!$C$4:$J$38,'012 - IT do stavby '!$C$44:$J$65,'012 - IT do stavby '!$C$71:$K$228</definedName>
    <definedName name="_xlnm._FilterDatabase" localSheetId="7" hidden="1">'001 - Revitalizace zeleně '!$C$86:$K$163</definedName>
    <definedName name="_xlnm.Print_Area" localSheetId="7">'001 - Revitalizace zeleně '!$C$4:$J$38,'001 - Revitalizace zeleně '!$C$44:$J$66,'001 - Revitalizace zeleně '!$C$72:$K$163</definedName>
    <definedName name="_xlnm._FilterDatabase" localSheetId="8" hidden="1">'001 - Rekonstrukce odborn..._02'!$C$109:$K$496</definedName>
    <definedName name="_xlnm.Print_Area" localSheetId="8">'001 - Rekonstrukce odborn..._02'!$C$4:$J$38,'001 - Rekonstrukce odborn..._02'!$C$44:$J$89,'001 - Rekonstrukce odborn..._02'!$C$95:$K$496</definedName>
    <definedName name="_xlnm._FilterDatabase" localSheetId="9" hidden="1">'010 - Rekonstrukce odborn...'!$C$103:$K$265</definedName>
    <definedName name="_xlnm.Print_Area" localSheetId="9">'010 - Rekonstrukce odborn...'!$C$4:$J$38,'010 - Rekonstrukce odborn...'!$C$44:$J$83,'010 - Rekonstrukce odborn...'!$C$89:$K$265</definedName>
    <definedName name="_xlnm._FilterDatabase" localSheetId="10" hidden="1">'011 - Elektroinstalace cv...'!$C$87:$K$210</definedName>
    <definedName name="_xlnm.Print_Area" localSheetId="10">'011 - Elektroinstalace cv...'!$C$4:$J$38,'011 - Elektroinstalace cv...'!$C$44:$J$67,'011 - Elektroinstalace cv...'!$C$73:$K$210</definedName>
    <definedName name="_xlnm._FilterDatabase" localSheetId="11" hidden="1">'012 - elektroinstalace be...'!$C$87:$K$253</definedName>
    <definedName name="_xlnm.Print_Area" localSheetId="11">'012 - elektroinstalace be...'!$C$4:$J$38,'012 - elektroinstalace be...'!$C$44:$J$67,'012 - elektroinstalace be...'!$C$73:$K$253</definedName>
    <definedName name="_xlnm._FilterDatabase" localSheetId="12" hidden="1">'013 - IT do stavby '!$C$85:$K$218</definedName>
    <definedName name="_xlnm.Print_Area" localSheetId="12">'013 - IT do stavby '!$C$4:$J$38,'013 - IT do stavby '!$C$44:$J$65,'013 - IT do stavby '!$C$71:$K$218</definedName>
    <definedName name="_xlnm.Print_Area" localSheetId="1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'001 - Rekonstrukce odborn...'!$106:$106</definedName>
    <definedName name="_xlnm.Print_Titles" localSheetId="2">'010 - Elektroinstalace '!$89:$89</definedName>
    <definedName name="_xlnm.Print_Titles" localSheetId="3">'011 - IT do stavby '!$86:$86</definedName>
    <definedName name="_xlnm.Print_Titles" localSheetId="4">'001 - Rekonstrukce odborn..._01'!$109:$109</definedName>
    <definedName name="_xlnm.Print_Titles" localSheetId="5">'011 - Elektroinstalace '!$88:$88</definedName>
    <definedName name="_xlnm.Print_Titles" localSheetId="6">'012 - IT do stavby '!$85:$85</definedName>
    <definedName name="_xlnm.Print_Titles" localSheetId="7">'001 - Revitalizace zeleně '!$86:$86</definedName>
    <definedName name="_xlnm.Print_Titles" localSheetId="8">'001 - Rekonstrukce odborn..._02'!$109:$109</definedName>
    <definedName name="_xlnm.Print_Titles" localSheetId="9">'010 - Rekonstrukce odborn...'!$103:$103</definedName>
    <definedName name="_xlnm.Print_Titles" localSheetId="10">'011 - Elektroinstalace cv...'!$87:$87</definedName>
    <definedName name="_xlnm.Print_Titles" localSheetId="11">'012 - elektroinstalace be...'!$87:$87</definedName>
    <definedName name="_xlnm.Print_Titles" localSheetId="12">'013 - IT do stavby '!$85:$85</definedName>
  </definedNames>
  <calcPr fullCalcOnLoad="1"/>
</workbook>
</file>

<file path=xl/sharedStrings.xml><?xml version="1.0" encoding="utf-8"?>
<sst xmlns="http://schemas.openxmlformats.org/spreadsheetml/2006/main" count="27528" uniqueCount="2337">
  <si>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</si>
  <si>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</si>
  <si>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</si>
  <si>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</si>
  <si>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</si>
  <si>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</si>
  <si>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</si>
  <si>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{2471da2f-40ad-411f-9f1b-d06cc49f3ce7}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</si>
  <si>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</si>
  <si>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</si>
  <si>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</si>
  <si>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</si>
  <si>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</si>
  <si>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</si>
  <si>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</si>
  <si>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</si>
  <si>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</si>
  <si>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</si>
  <si>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</si>
  <si>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odborných učeben v Karviné - školy I - stavební část</t>
  </si>
  <si>
    <t>KSO:</t>
  </si>
  <si>
    <t/>
  </si>
  <si>
    <t>CC-CZ:</t>
  </si>
  <si>
    <t>Místo:</t>
  </si>
  <si>
    <t xml:space="preserve"> </t>
  </si>
  <si>
    <t>Datum:</t>
  </si>
  <si>
    <t>4. 9. 2017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</si>
  <si>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</si>
  <si>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</si>
  <si>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</si>
  <si>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</si>
  <si>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</si>
  <si>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</si>
  <si>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</si>
  <si>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</si>
  <si>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</si>
  <si>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</si>
  <si>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</si>
  <si>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</si>
  <si>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</si>
  <si>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</si>
  <si>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</si>
  <si>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</si>
  <si>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</si>
  <si>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</si>
  <si>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</si>
  <si>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</si>
  <si>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</si>
  <si>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</si>
  <si>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</si>
  <si>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</si>
  <si>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</si>
  <si>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</si>
  <si>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</si>
  <si>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</si>
  <si>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</si>
  <si>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</si>
  <si>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</si>
  <si>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</si>
  <si>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</si>
  <si>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</si>
  <si>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</si>
  <si>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</si>
  <si>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</si>
  <si>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</si>
  <si>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</si>
  <si>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</si>
  <si>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</si>
  <si>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</si>
  <si>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</si>
  <si>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</si>
  <si>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</si>
  <si>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</si>
  <si>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20170501001S</t>
  </si>
  <si>
    <t>Rekonstrukce odborných učeben ZŠ a MŠ Prameny v Karviné- stavba</t>
  </si>
  <si>
    <t>STA</t>
  </si>
  <si>
    <t>1</t>
  </si>
  <si>
    <t>{2936b15a-2927-4ee4-a01e-86d227444059}</t>
  </si>
  <si>
    <t>801 32</t>
  </si>
  <si>
    <t>2</t>
  </si>
  <si>
    <t>/</t>
  </si>
  <si>
    <t xml:space="preserve">Rekonstrukce odborných učeben ZŠ a MŠ Prameny </t>
  </si>
  <si>
    <t>Soupis</t>
  </si>
  <si>
    <t>{eb1de59d-02a4-4a57-b7bf-2b169aa168f3}</t>
  </si>
  <si>
    <t>010</t>
  </si>
  <si>
    <t xml:space="preserve">Elektroinstalace </t>
  </si>
  <si>
    <t>{6caaa1ea-2195-4ae0-a675-54a351506072}</t>
  </si>
  <si>
    <t>011</t>
  </si>
  <si>
    <t xml:space="preserve">IT do stavby </t>
  </si>
  <si>
    <t>{c83ce130-34b4-410a-b2ba-d72f5f7ca92c}</t>
  </si>
  <si>
    <t>20170501003S</t>
  </si>
  <si>
    <t>Rekonstrukce odborných učeben ZŠ a MŠ U Lesa v Karviné - stavba</t>
  </si>
  <si>
    <t>{2b57d221-c577-4048-a467-ed1111c64e1d}</t>
  </si>
  <si>
    <t>Rekonstrukce odborných učeben ZŠ a MŠ U Lesa</t>
  </si>
  <si>
    <t>{8bd6834f-a099-4c62-9092-5b0983cf1812}</t>
  </si>
  <si>
    <t>{a4d543bf-5155-464b-8883-39acb823a0be}</t>
  </si>
  <si>
    <t>012</t>
  </si>
  <si>
    <t>{bbb7f211-3648-42f6-8c3d-f30eb5772755}</t>
  </si>
  <si>
    <t>20170501004</t>
  </si>
  <si>
    <t>Rekonstrukce odborných učeben v Karviné - revitalizace zeleně</t>
  </si>
  <si>
    <t>{500e166e-a0a9-4ab6-9b45-ab78257fec03}</t>
  </si>
  <si>
    <t xml:space="preserve">Revitalizace zeleně </t>
  </si>
  <si>
    <t>{e4b52d9c-c2e3-4190-94d1-d1c40cb1dd8a}</t>
  </si>
  <si>
    <t>2017050100RS</t>
  </si>
  <si>
    <t>Rekonstrukce odborných učeben ZŠ a MŠ U Studny  v Karviné - stavba</t>
  </si>
  <si>
    <t>{72c09615-dbc7-433e-9ef6-4de49700e354}</t>
  </si>
  <si>
    <t>Rekonstrukce odborných učeben ZŠ a MŠ U Studny</t>
  </si>
  <si>
    <t>{f67712d9-a258-49a1-8bc9-81b6e5c37157}</t>
  </si>
  <si>
    <t xml:space="preserve">Rekonstrukce odborných učeben ZŠ a MŠ U Studny - cvičná kuchyně </t>
  </si>
  <si>
    <t>{b8c5d006-4234-4ff4-b72f-8791397d8f1f}</t>
  </si>
  <si>
    <t xml:space="preserve">Elektroinstalace cvičná kuchyňka + sklad </t>
  </si>
  <si>
    <t>{0fd72ab3-2ba7-44f0-b810-6f2764e087e7}</t>
  </si>
  <si>
    <t xml:space="preserve">elektroinstalace bez cvičné kuchyňky </t>
  </si>
  <si>
    <t>{131b198f-68f6-494b-b092-cefda0cf4992}</t>
  </si>
  <si>
    <t>013</t>
  </si>
  <si>
    <t>{4393b337-fc89-4a07-9017-594211801148}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</si>
  <si>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</si>
  <si>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</si>
  <si>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</si>
  <si>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</si>
  <si>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</si>
  <si>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</si>
  <si>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</si>
  <si>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20170501001S - Rekonstrukce odborných učeben ZŠ a MŠ Prameny v Karviné- stavba</t>
  </si>
  <si>
    <t>Soupis:</t>
  </si>
  <si>
    <t xml:space="preserve">001 - Rekonstrukce odborných učeben ZŠ a MŠ Prameny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</si>
  <si>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</si>
  <si>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</si>
  <si>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</si>
  <si>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</si>
  <si>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</si>
  <si>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</si>
  <si>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</si>
  <si>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povrchu, podlahy, osazení</t>
  </si>
  <si>
    <t xml:space="preserve">    9 - Ostatní konstrukce a práce, bourání</t>
  </si>
  <si>
    <t xml:space="preserve">      99 - Přesuny hmot a suti</t>
  </si>
  <si>
    <t xml:space="preserve">    997 - Přesun sutě</t>
  </si>
  <si>
    <t>PSV - Práce a dodávky PSV</t>
  </si>
  <si>
    <t xml:space="preserve">    722 - Zdravotechnika - vnitřní vodovod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</si>
  <si>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</si>
  <si>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</si>
  <si>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</si>
  <si>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</si>
  <si>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730 - Vytápění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</si>
  <si>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</si>
  <si>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</si>
  <si>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</si>
  <si>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</si>
  <si>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</si>
  <si>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</si>
  <si>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</si>
  <si>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</si>
  <si>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</t>
  </si>
  <si>
    <t>VRN - VRN</t>
  </si>
  <si>
    <t xml:space="preserve">    0 - Vedlejší  náklady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</si>
  <si>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</si>
  <si>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</si>
  <si>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</si>
  <si>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</si>
  <si>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</si>
  <si>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</si>
  <si>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</si>
  <si>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</si>
  <si>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</si>
  <si>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</si>
  <si>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</si>
  <si>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</si>
  <si>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</si>
  <si>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</si>
  <si>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</si>
  <si>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</si>
  <si>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</si>
  <si>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</si>
  <si>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</si>
  <si>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</si>
  <si>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</si>
  <si>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340235212</t>
  </si>
  <si>
    <t>Zazdívka otvorů pl do 0,0225 m2 v příčkách nebo stěnách z cihel tl přes 100 mm</t>
  </si>
  <si>
    <t>kus</t>
  </si>
  <si>
    <t>CS ÚRS 2016 01</t>
  </si>
  <si>
    <t>4</t>
  </si>
  <si>
    <t>-1219625722</t>
  </si>
  <si>
    <t>VV</t>
  </si>
  <si>
    <t>"viz.v.č D.1.4b)01-04"2</t>
  </si>
  <si>
    <t>342272423</t>
  </si>
  <si>
    <t>Příčky tl 125 mm z pórobetonových přesných hladkých příčkovek objemové hmotnosti 500 kg/m3</t>
  </si>
  <si>
    <t>m2</t>
  </si>
  <si>
    <t>2067777821</t>
  </si>
  <si>
    <t>"viz.v.č D.1.1.b)02"5,8*3,3-0,8*2</t>
  </si>
  <si>
    <t>"zazdívka dveří"0,8*2</t>
  </si>
  <si>
    <t>Součet</t>
  </si>
  <si>
    <t>R-3170010</t>
  </si>
  <si>
    <t xml:space="preserve">D+M překladu P1 </t>
  </si>
  <si>
    <t>845086268</t>
  </si>
  <si>
    <t>R-3170011</t>
  </si>
  <si>
    <t>D+M překladu P2</t>
  </si>
  <si>
    <t>-1408587105</t>
  </si>
  <si>
    <t>5</t>
  </si>
  <si>
    <t>R-3300010</t>
  </si>
  <si>
    <t xml:space="preserve">KOTVENÍ ZDIVA KE ST. KONSTRUKCI </t>
  </si>
  <si>
    <t>M</t>
  </si>
  <si>
    <t>-79910998</t>
  </si>
  <si>
    <t>"viz.v.č D.1.1.b)03"3,3*2+2*2</t>
  </si>
  <si>
    <t>6</t>
  </si>
  <si>
    <t>Úpravy povrchu, podlahy, osazení</t>
  </si>
  <si>
    <t>611135101</t>
  </si>
  <si>
    <t>Hrubá výplň rýh ve stropech maltou jakékoli šířky rýhy</t>
  </si>
  <si>
    <t>193758383</t>
  </si>
  <si>
    <t>"VIZ.V.Č d.1.1.B)01,02-PO VYBOURANÝCH PŘÍČKÁCH"(5,7+1,975+1,925)*0,15</t>
  </si>
  <si>
    <t>7</t>
  </si>
  <si>
    <t>611325121</t>
  </si>
  <si>
    <t>Vápenocementová štuková omítka rýh ve stropech šířky do 150 mm</t>
  </si>
  <si>
    <t>755343330</t>
  </si>
  <si>
    <t>8</t>
  </si>
  <si>
    <t>611325422</t>
  </si>
  <si>
    <t xml:space="preserve">Příprava podkladu stropu  před provedením malířských prací - předpoklad 30% nové omítky </t>
  </si>
  <si>
    <t>1312777689</t>
  </si>
  <si>
    <t>"VIZ.V.Č d.1.1.B)01,02"10,4+98,35+16,6+20,02</t>
  </si>
  <si>
    <t>9</t>
  </si>
  <si>
    <t>612135101</t>
  </si>
  <si>
    <t>Hrubá výplň rýh ve stěnách maltou jakékoli šířky rýhy</t>
  </si>
  <si>
    <t>1527230222</t>
  </si>
  <si>
    <t>"viz.v.č D.1.4b)01-04"10*0,15</t>
  </si>
  <si>
    <t>"VIZ.V.Č d.1.1.B)01,02-PO VYBOURANÝCH PŘÍČKÁCH"3,3*6*0,15</t>
  </si>
  <si>
    <t>10</t>
  </si>
  <si>
    <t>612142001</t>
  </si>
  <si>
    <t>Potažení vnitřních stěn sklovláknitým pletivem vtlačeným do tenkovrstvé hmoty</t>
  </si>
  <si>
    <t>-672665635</t>
  </si>
  <si>
    <t>"viz. v.č. D.1.1.b)02-nová příčka"5,8*3,3*2-0,8*2*2</t>
  </si>
  <si>
    <t>"zazdívka"0,8*2*2</t>
  </si>
  <si>
    <t>11</t>
  </si>
  <si>
    <t>612321141</t>
  </si>
  <si>
    <t>Vápenocementová omítka štuková dvouvrstvá vnitřních stěn nanášená ručně</t>
  </si>
  <si>
    <t>-1112150981</t>
  </si>
  <si>
    <t>12</t>
  </si>
  <si>
    <t>612325121</t>
  </si>
  <si>
    <t>Vápenocementová štuková omítka rýh ve stěnách šířky do 150 mm</t>
  </si>
  <si>
    <t>-874459767</t>
  </si>
  <si>
    <t>13</t>
  </si>
  <si>
    <t>612325221</t>
  </si>
  <si>
    <t>Vápenocementová štuková omítka malých ploch do 0,09 m2 na stěnách</t>
  </si>
  <si>
    <t>2007379972</t>
  </si>
  <si>
    <t>14</t>
  </si>
  <si>
    <t>612325422</t>
  </si>
  <si>
    <t xml:space="preserve">Příprava podkladu stěn  před provedením malířských prací - předpoklad 30% nové omítky </t>
  </si>
  <si>
    <t>1951169424</t>
  </si>
  <si>
    <t>"VIZ.V.Č d.1.1.B)01,02"(2,15*4+1,975*4)*1,2</t>
  </si>
  <si>
    <t>(19,5+1,5+12,4+2,875*2+7,6*2)*3,3</t>
  </si>
  <si>
    <t>-(0,9*2*2+0,8*2)</t>
  </si>
  <si>
    <t>(3,125*2+5,875*2+11,7*2+6,8*2+2,875*2+3,2*2)*3,3</t>
  </si>
  <si>
    <t>-(0,9*2*2+1,5*2*2)*3,3</t>
  </si>
  <si>
    <t>612331121</t>
  </si>
  <si>
    <t>Cementová omítka hladká jednovrstvá vnitřních stěn nanášená ručně</t>
  </si>
  <si>
    <t>658705066</t>
  </si>
  <si>
    <t>"viz.v.č D.1.1.b)02-pod nový obklad"2,5*1,5+2,15*2,1*2+1,925*2,1*2+1,975*2,1*2+2,15*2,1*2-0,9*2-0,6*2</t>
  </si>
  <si>
    <t>16</t>
  </si>
  <si>
    <t>619995001</t>
  </si>
  <si>
    <t>Začištění omítek kolem oken, dveří, podlah nebo obkladů</t>
  </si>
  <si>
    <t>m</t>
  </si>
  <si>
    <t>-483337729</t>
  </si>
  <si>
    <t>"po vybouraných dveřích "1+2,2*2+3*2+3,3*2*2</t>
  </si>
  <si>
    <t>17</t>
  </si>
  <si>
    <t>629991011</t>
  </si>
  <si>
    <t>Zakrytí výplní otvorů a svislých ploch fólií přilepenou lepící páskou</t>
  </si>
  <si>
    <t>-1406919196</t>
  </si>
  <si>
    <t>"VIZ.V.Č d.1.1B)01,02"2,7*2,4*7+2,7*0,9+0,9*0,9*6</t>
  </si>
  <si>
    <t>18</t>
  </si>
  <si>
    <t>632450134</t>
  </si>
  <si>
    <t>Vyrovnávací cementový potěr tl do 50 mm ze suchých směsí provedený v ploše</t>
  </si>
  <si>
    <t>1954873302</t>
  </si>
  <si>
    <t>"viz.v.č D.1.1.b)03"20,02+4,21+15,53+18,77+4,05+4,03</t>
  </si>
  <si>
    <t>19</t>
  </si>
  <si>
    <t>R-6222503</t>
  </si>
  <si>
    <t xml:space="preserve">Zajištění bezbariérovosti v přechodu dveří do chodby - úprava podlahy, vč. dodávky materiálu </t>
  </si>
  <si>
    <t>1522294068</t>
  </si>
  <si>
    <t>"viz.v.č. D.1.1.b)03"1*4+1,5*2</t>
  </si>
  <si>
    <t>20</t>
  </si>
  <si>
    <t>R-6320016</t>
  </si>
  <si>
    <t>Vyčištění, vybroušení, vyrovnání st. podlahy do tl. 50 mm vč. dodávky materiálu</t>
  </si>
  <si>
    <t>-1000906176</t>
  </si>
  <si>
    <t>"viz.v.č D.1.1.b)02"191,96</t>
  </si>
  <si>
    <t>Ostatní konstrukce a práce, bourání</t>
  </si>
  <si>
    <t>949101112</t>
  </si>
  <si>
    <t>Lešení pomocné pro objekty pozemních staveb s lešeňovou podlahou v do 3,5 m zatížení do 150 kg/m2</t>
  </si>
  <si>
    <t>1914755551</t>
  </si>
  <si>
    <t>"VIZ.V.Č d.1.1.B)01,02"191,96</t>
  </si>
  <si>
    <t>22</t>
  </si>
  <si>
    <t>952901111</t>
  </si>
  <si>
    <t>Vyčištění budov bytové a občanské výstavby při výšce podlaží do 4 m</t>
  </si>
  <si>
    <t>-1922378575</t>
  </si>
  <si>
    <t>"VIZ.V.Č d.1.1.B)01,02"191,96+130</t>
  </si>
  <si>
    <t>23</t>
  </si>
  <si>
    <t>962051115</t>
  </si>
  <si>
    <t>Bourání příček ze ŽB tl do 100 mm</t>
  </si>
  <si>
    <t>448664540</t>
  </si>
  <si>
    <t>"viz.v.č D.1.1.b)01- soc. zařízení "1,925*3,3+1,925*3,3-0,6*2*2</t>
  </si>
  <si>
    <t>24</t>
  </si>
  <si>
    <t>962051116</t>
  </si>
  <si>
    <t>Bourání příček ze ŽB tl do 150 mm</t>
  </si>
  <si>
    <t>-925650662</t>
  </si>
  <si>
    <t>"viz.v.č D.1.1.b)01"5,7*3,3-0,8*2+0,75*3,3</t>
  </si>
  <si>
    <t>25</t>
  </si>
  <si>
    <t>965043321</t>
  </si>
  <si>
    <t>Bourání podkladů pod dlažby betonových s potěrem nebo teracem tl do 100 mm pl do 1 m2</t>
  </si>
  <si>
    <t>m3</t>
  </si>
  <si>
    <t>-239635958</t>
  </si>
  <si>
    <t>"viz.v.č D.1.1.b)01-soc. zařízení"(4,03+4,25)*0,15</t>
  </si>
  <si>
    <t>(19,86+20,29+10,07+9,55)*0,15</t>
  </si>
  <si>
    <t>26</t>
  </si>
  <si>
    <t>965081212</t>
  </si>
  <si>
    <t>Bourání podlah z dlaždic keramických nebo xylolitových tl do 10 mm plochy do 1 m2</t>
  </si>
  <si>
    <t>-1646304737</t>
  </si>
  <si>
    <t>"viz.v.č D.1.1.b)01"4+4,5-2,5-2,3</t>
  </si>
  <si>
    <t>27</t>
  </si>
  <si>
    <t>965081342</t>
  </si>
  <si>
    <t>Bourání podlah z dlaždic betonových, teracových nebo čedičových tl do 40 mm plochy do 1 m2</t>
  </si>
  <si>
    <t>-838247739</t>
  </si>
  <si>
    <t>"viz.v.č. D.1.1.b)01"2,5+2,3</t>
  </si>
  <si>
    <t>28</t>
  </si>
  <si>
    <t>968062746</t>
  </si>
  <si>
    <t>Vybourání stěn dřevěných plných, zasklených nebo výkladních pl do 4 m2</t>
  </si>
  <si>
    <t>-1954081387</t>
  </si>
  <si>
    <t>"viz.v.č D.1.1.b)01"2,7*3,3</t>
  </si>
  <si>
    <t>29</t>
  </si>
  <si>
    <t>968072455</t>
  </si>
  <si>
    <t>Vybourání kovových dveřních zárubní pl do 2 m2</t>
  </si>
  <si>
    <t>-1500356856</t>
  </si>
  <si>
    <t>"viz.v.č D.1.1.b)01"0,6*2+0,8*2+0,6*2*2</t>
  </si>
  <si>
    <t>30</t>
  </si>
  <si>
    <t>968072641</t>
  </si>
  <si>
    <t>Vybourání kovových stěn kromě výkladních</t>
  </si>
  <si>
    <t>125281245</t>
  </si>
  <si>
    <t>"viz.v.č D.1.1.b)01"3*3,3</t>
  </si>
  <si>
    <t>31</t>
  </si>
  <si>
    <t>971042231</t>
  </si>
  <si>
    <t>Vybourání otvorů v betonových příčkách a zdech pl do 0,0225 m2 tl do 150 mm</t>
  </si>
  <si>
    <t>-1154188249</t>
  </si>
  <si>
    <t>32</t>
  </si>
  <si>
    <t>971052531</t>
  </si>
  <si>
    <t>Vybourání nebo prorážení otvorů v ŽB příčkách a zdech pl do 1 m2 tl do 150 mm</t>
  </si>
  <si>
    <t>-1008042938</t>
  </si>
  <si>
    <t>"viz.v.č D.1.1.b)01"0,2*2,2+0,1*2,2</t>
  </si>
  <si>
    <t>33</t>
  </si>
  <si>
    <t>974049167</t>
  </si>
  <si>
    <t>Vysekání rýh v betonových zdech hl do 150 mm š do 300 mm</t>
  </si>
  <si>
    <t>860992501</t>
  </si>
  <si>
    <t>"viz.v.č D.1.4b)01-04"10</t>
  </si>
  <si>
    <t>34</t>
  </si>
  <si>
    <t>978011141</t>
  </si>
  <si>
    <t>Otlučení vnitřní vápenné nebo vápenocementové omítky stropů v rozsahu do 30 %</t>
  </si>
  <si>
    <t>1068007911</t>
  </si>
  <si>
    <t>35</t>
  </si>
  <si>
    <t>978013141</t>
  </si>
  <si>
    <t>Otlučení vnitřní vápenné nebo vápenocementové omítky stěn stěn v rozsahu do 30 %</t>
  </si>
  <si>
    <t>190770328</t>
  </si>
  <si>
    <t>36</t>
  </si>
  <si>
    <t>978013191</t>
  </si>
  <si>
    <t>Otlučení vnitřní vápenné nebo vápenocementové omítky stěn stěn v rozsahu do 100 %</t>
  </si>
  <si>
    <t>393187687</t>
  </si>
  <si>
    <t>"viz.v.č D.1.1.b)01"8,15*2,1-0,6*2</t>
  </si>
  <si>
    <t>8,25*2,1-0,6*2</t>
  </si>
  <si>
    <t>37</t>
  </si>
  <si>
    <t>978059511</t>
  </si>
  <si>
    <t>Odsekání a odebrání obkladů stěn z vnitřních obkládaček plochy do 1 m2</t>
  </si>
  <si>
    <t>-860140449</t>
  </si>
  <si>
    <t>"viz.v.č D.1.1.b)01"1,7*1,8+3+2,5*1,5</t>
  </si>
  <si>
    <t>99</t>
  </si>
  <si>
    <t>Přesuny hmot a suti</t>
  </si>
  <si>
    <t>38</t>
  </si>
  <si>
    <t>998011001</t>
  </si>
  <si>
    <t>Přesun hmot pro budovy zděné v do 6 m</t>
  </si>
  <si>
    <t>t</t>
  </si>
  <si>
    <t>-297151153</t>
  </si>
  <si>
    <t>997</t>
  </si>
  <si>
    <t>Přesun sutě</t>
  </si>
  <si>
    <t>39</t>
  </si>
  <si>
    <t>997013211</t>
  </si>
  <si>
    <t>Vnitrostaveništní doprava suti a vybouraných hmot pro budovy v do 6 m ručně</t>
  </si>
  <si>
    <t>1408626616</t>
  </si>
  <si>
    <t>40</t>
  </si>
  <si>
    <t>997013219</t>
  </si>
  <si>
    <t>Příplatek k vnitrostaveništní dopravě suti a vybouraných hmot za zvětšenou dopravu suti ZKD 10 m</t>
  </si>
  <si>
    <t>-275072548</t>
  </si>
  <si>
    <t>43,184*10 'Přepočtené koeficientem množství</t>
  </si>
  <si>
    <t>41</t>
  </si>
  <si>
    <t>997013501</t>
  </si>
  <si>
    <t>Odvoz suti a vybouraných hmot na skládku nebo meziskládku do 1 km se složením</t>
  </si>
  <si>
    <t>1814294429</t>
  </si>
  <si>
    <t>42</t>
  </si>
  <si>
    <t>997013509</t>
  </si>
  <si>
    <t>Příplatek k odvozu suti a vybouraných hmot na skládku ZKD 1 km přes 1 km</t>
  </si>
  <si>
    <t>-580703</t>
  </si>
  <si>
    <t>43</t>
  </si>
  <si>
    <t>997013831</t>
  </si>
  <si>
    <t>Poplatek za uložení stavebního směsného odpadu na skládce (skládkovné)</t>
  </si>
  <si>
    <t>-813704690</t>
  </si>
  <si>
    <t>PSV</t>
  </si>
  <si>
    <t>Práce a dodávky PSV</t>
  </si>
  <si>
    <t>722</t>
  </si>
  <si>
    <t>Zdravotechnika - vnitřní vodovod</t>
  </si>
  <si>
    <t>44</t>
  </si>
  <si>
    <t>722130803</t>
  </si>
  <si>
    <t xml:space="preserve">Demontáž st. vodovodního potrubí </t>
  </si>
  <si>
    <t>232860374</t>
  </si>
  <si>
    <t>"stávající potrubí "50</t>
  </si>
  <si>
    <t>45</t>
  </si>
  <si>
    <t>722174002</t>
  </si>
  <si>
    <t>Potrubí vodovodní plastové PPR svar polyfuze PN 16 D 20 x 2,8 mm</t>
  </si>
  <si>
    <t>-1839642212</t>
  </si>
  <si>
    <t>"viz.v.č D.1.4b)03-04"30</t>
  </si>
  <si>
    <t>46</t>
  </si>
  <si>
    <t>722220121</t>
  </si>
  <si>
    <t>Nástěnka závitová K 247 pro baterii G 1/2 s jedním závitem</t>
  </si>
  <si>
    <t>pár</t>
  </si>
  <si>
    <t>-1811897500</t>
  </si>
  <si>
    <t>"viz.v.č D.1.4b)03-04"3</t>
  </si>
  <si>
    <t>47</t>
  </si>
  <si>
    <t>722232043</t>
  </si>
  <si>
    <t>Kohout kulový přímý DN 20</t>
  </si>
  <si>
    <t>395694830</t>
  </si>
  <si>
    <t>"viz.v.č D.1.4b)03-04"2</t>
  </si>
  <si>
    <t>48</t>
  </si>
  <si>
    <t>722290229</t>
  </si>
  <si>
    <t>Zkouška těsnosti vodovodního potrubí závitového do DN 100</t>
  </si>
  <si>
    <t>CS ÚRS 2015 01</t>
  </si>
  <si>
    <t>-1763944940</t>
  </si>
  <si>
    <t>49</t>
  </si>
  <si>
    <t>722290234</t>
  </si>
  <si>
    <t>Proplach a dezinfekce vodovodního potrubí do DN 80</t>
  </si>
  <si>
    <t>1584889637</t>
  </si>
  <si>
    <t>"nové + stávající"200</t>
  </si>
  <si>
    <t>50</t>
  </si>
  <si>
    <t>998722201</t>
  </si>
  <si>
    <t>Přesun hmot procentní pro vnitřní vodovod v objektech v do 6 m</t>
  </si>
  <si>
    <t>%</t>
  </si>
  <si>
    <t>-978862304</t>
  </si>
  <si>
    <t>51</t>
  </si>
  <si>
    <t>R-7221003</t>
  </si>
  <si>
    <t xml:space="preserve">Hygienický rozbor vody </t>
  </si>
  <si>
    <t>soubor</t>
  </si>
  <si>
    <t>1245843606</t>
  </si>
  <si>
    <t>52</t>
  </si>
  <si>
    <t>R-7221007</t>
  </si>
  <si>
    <t xml:space="preserve">Zstavení a otevření hlavního přívodu vody </t>
  </si>
  <si>
    <t>485549074</t>
  </si>
  <si>
    <t>53</t>
  </si>
  <si>
    <t>R-7221008</t>
  </si>
  <si>
    <t xml:space="preserve">D+M štítků pro označení odboček potrubí </t>
  </si>
  <si>
    <t>-655928715</t>
  </si>
  <si>
    <t>54</t>
  </si>
  <si>
    <t>R-7221009</t>
  </si>
  <si>
    <t xml:space="preserve">Napojení nového rozvodu vody na stávající rozvod </t>
  </si>
  <si>
    <t>758086823</t>
  </si>
  <si>
    <t>711</t>
  </si>
  <si>
    <t>Izolace proti vodě, vlhkosti a plynům</t>
  </si>
  <si>
    <t>55</t>
  </si>
  <si>
    <t>711111002</t>
  </si>
  <si>
    <t>Provedení izolace proti zemní vlhkosti vodorovné za studena lakem asfaltovým</t>
  </si>
  <si>
    <t>CS ÚRS 2017 01</t>
  </si>
  <si>
    <t>19075423</t>
  </si>
  <si>
    <t>56</t>
  </si>
  <si>
    <t>111631500</t>
  </si>
  <si>
    <t>lak asfaltový ALP/9 (MJ t) bal 9 kg</t>
  </si>
  <si>
    <t>-1547695664</t>
  </si>
  <si>
    <t>P</t>
  </si>
  <si>
    <t>Poznámka k položce:
Spotřeba 0,3-0,4kg/m2 dle povrchu, ředidlo technický benzín</t>
  </si>
  <si>
    <t>66,61*0,0002</t>
  </si>
  <si>
    <t>57</t>
  </si>
  <si>
    <t>711141559</t>
  </si>
  <si>
    <t>Provedení izolace proti zemní vlhkosti pásy přitavením vodorovné NAIP</t>
  </si>
  <si>
    <t>624153082</t>
  </si>
  <si>
    <t>58</t>
  </si>
  <si>
    <t>628321340</t>
  </si>
  <si>
    <t xml:space="preserve">pás těžký asfaltovaný modifikovaný </t>
  </si>
  <si>
    <t>277384850</t>
  </si>
  <si>
    <t>66,61*1,15</t>
  </si>
  <si>
    <t>76,602*1,15 'Přepočtené koeficientem množství</t>
  </si>
  <si>
    <t>59</t>
  </si>
  <si>
    <t>711493111</t>
  </si>
  <si>
    <t xml:space="preserve">Izolace proti podpovrchové a tlakové vodě hydrouizolační stěrka 2x vč. dodávky materiálu </t>
  </si>
  <si>
    <t>1879439390</t>
  </si>
  <si>
    <t>"viz. v.č. D.1.1.b)01,02-skladba S1 vč. vytažemí na stěnu"4,05+4,03+2,15*0,3*4+1,925*0,3*4</t>
  </si>
  <si>
    <t>2,5*1,5</t>
  </si>
  <si>
    <t>60</t>
  </si>
  <si>
    <t>998711201</t>
  </si>
  <si>
    <t>Přesun hmot procentní pro izolace proti vodě, vlhkosti a plynům v objektech v do 6 m</t>
  </si>
  <si>
    <t>-2088633195</t>
  </si>
  <si>
    <t>713</t>
  </si>
  <si>
    <t>Izolace tepelné</t>
  </si>
  <si>
    <t>61</t>
  </si>
  <si>
    <t>713121121</t>
  </si>
  <si>
    <t>Montáž izolace tepelné podlah volně kladenými rohožemi, pásy, dílci, deskami 2 vrstvy</t>
  </si>
  <si>
    <t>-1975437993</t>
  </si>
  <si>
    <t>62</t>
  </si>
  <si>
    <t>283759070</t>
  </si>
  <si>
    <t>deska z pěnového polystyrenu EPS 150 S 1000 x 500 x 30 mm</t>
  </si>
  <si>
    <t>2018643105</t>
  </si>
  <si>
    <t>Poznámka k položce:
lambda=0,035 [W / m K]</t>
  </si>
  <si>
    <t>"viz. pol. ontáže"66,61*1,1</t>
  </si>
  <si>
    <t>63</t>
  </si>
  <si>
    <t>283759080</t>
  </si>
  <si>
    <t>deska z pěnového polystyrenu EPS 150 S 1000 x 500 x 40 mm</t>
  </si>
  <si>
    <t>-1545042488</t>
  </si>
  <si>
    <t>64</t>
  </si>
  <si>
    <t>713191132</t>
  </si>
  <si>
    <t>Montáž izolace tepelné podlah, stropů vrchem nebo střech překrytí separační fólií z PE</t>
  </si>
  <si>
    <t>-1187892927</t>
  </si>
  <si>
    <t>65</t>
  </si>
  <si>
    <t>283231500</t>
  </si>
  <si>
    <t>fólie separační PE bal. 100 m2</t>
  </si>
  <si>
    <t>1882035589</t>
  </si>
  <si>
    <t>Poznámka k položce:
oddělení betonových nebo samonivelačních vyrovnávacích vrstev</t>
  </si>
  <si>
    <t>"viz. pol. montáže"66,91*1,15</t>
  </si>
  <si>
    <t>66</t>
  </si>
  <si>
    <t>713410833</t>
  </si>
  <si>
    <t>Odstanění izolace tepelné potrubí pásy nebo rohožemi s AL fólií staženými drátem tl přes 50 mm</t>
  </si>
  <si>
    <t>-1996406008</t>
  </si>
  <si>
    <t>"stáv,. potrubí"50</t>
  </si>
  <si>
    <t>67</t>
  </si>
  <si>
    <t>713463121</t>
  </si>
  <si>
    <t>Montáž izolace tepelné potrubí potrubními pouzdry bez úpravy uchycenými sponami 1x</t>
  </si>
  <si>
    <t>-599726362</t>
  </si>
  <si>
    <t>68</t>
  </si>
  <si>
    <t>283771040</t>
  </si>
  <si>
    <t xml:space="preserve">izolace potrubí  22 x 13 mm vč. T-kusů a spojek </t>
  </si>
  <si>
    <t>845515734</t>
  </si>
  <si>
    <t>Poznámka k položce:
návlekové trubice dutého profilu z pěnového polyetylenu</t>
  </si>
  <si>
    <t>"viz.v.č D.1.4b)03-04"13</t>
  </si>
  <si>
    <t>69</t>
  </si>
  <si>
    <t>283771030</t>
  </si>
  <si>
    <t xml:space="preserve">izolace potrubí 22 x 9 mm vč. T kusů a spojek </t>
  </si>
  <si>
    <t>707731311</t>
  </si>
  <si>
    <t>"viz.v.č D.1.4b)03-04"17</t>
  </si>
  <si>
    <t>70</t>
  </si>
  <si>
    <t>998713201</t>
  </si>
  <si>
    <t>Přesun hmot procentní pro izolace tepelné v objektech v do 6 m</t>
  </si>
  <si>
    <t>724575315</t>
  </si>
  <si>
    <t>71</t>
  </si>
  <si>
    <t>R-7130010</t>
  </si>
  <si>
    <t xml:space="preserve">Provedení nové izolace potrubí vč. dodávky materiálu </t>
  </si>
  <si>
    <t>1381025216</t>
  </si>
  <si>
    <t>721</t>
  </si>
  <si>
    <t>Zdravotechnika - vnitřní kanalizace</t>
  </si>
  <si>
    <t>72</t>
  </si>
  <si>
    <t>721110806</t>
  </si>
  <si>
    <t xml:space="preserve">Demontáž potrubí </t>
  </si>
  <si>
    <t>-1021661501</t>
  </si>
  <si>
    <t>"stávající potrubí"10</t>
  </si>
  <si>
    <t>73</t>
  </si>
  <si>
    <t>721174043</t>
  </si>
  <si>
    <t xml:space="preserve">Potrubí kanalizační z PP připojovací systém HT DN 50 </t>
  </si>
  <si>
    <t>1508466833</t>
  </si>
  <si>
    <t>"viz.v.č D.1.4b)01-02"2</t>
  </si>
  <si>
    <t>74</t>
  </si>
  <si>
    <t>721174045</t>
  </si>
  <si>
    <t xml:space="preserve">Potrubí kanalizační z PP připojovací systém HT DN 100 </t>
  </si>
  <si>
    <t>-1394047256</t>
  </si>
  <si>
    <t>"viz.v.č D.1.4b)01-02"3</t>
  </si>
  <si>
    <t>75</t>
  </si>
  <si>
    <t>721194104</t>
  </si>
  <si>
    <t>Vyvedení a upevnění odpadních výpustek DN 40/50</t>
  </si>
  <si>
    <t>-1797340494</t>
  </si>
  <si>
    <t>76</t>
  </si>
  <si>
    <t>721194109</t>
  </si>
  <si>
    <t>Vyvedení a upevnění odpadních výpustek DN 100</t>
  </si>
  <si>
    <t>199342201</t>
  </si>
  <si>
    <t>77</t>
  </si>
  <si>
    <t>721290112</t>
  </si>
  <si>
    <t>Zkouška těsnosti potrubí kanalizace vodou do DN 200</t>
  </si>
  <si>
    <t>1150589269</t>
  </si>
  <si>
    <t>"viz.v.č D.1.4b)01-04"5</t>
  </si>
  <si>
    <t>78</t>
  </si>
  <si>
    <t>R-7210010</t>
  </si>
  <si>
    <t xml:space="preserve">Napojení st. potrubí na nové svodné potrubí </t>
  </si>
  <si>
    <t>-1165834476</t>
  </si>
  <si>
    <t>725</t>
  </si>
  <si>
    <t>Zdravotechnika - zařizovací předměty</t>
  </si>
  <si>
    <t>79</t>
  </si>
  <si>
    <t>725110811</t>
  </si>
  <si>
    <t>Demontáž klozetů splachovací s nádrží</t>
  </si>
  <si>
    <t>1960812382</t>
  </si>
  <si>
    <t>"stávající"2</t>
  </si>
  <si>
    <t>80</t>
  </si>
  <si>
    <t>725112171</t>
  </si>
  <si>
    <t xml:space="preserve">Kombi klozet s hlubokým splachováním pro invalidy </t>
  </si>
  <si>
    <t>1794678967</t>
  </si>
  <si>
    <t>"viz.v.č D.1.4b)01-04"1</t>
  </si>
  <si>
    <t>81</t>
  </si>
  <si>
    <t>725113914</t>
  </si>
  <si>
    <t>Montáž manžety WC</t>
  </si>
  <si>
    <t>618103119</t>
  </si>
  <si>
    <t>82</t>
  </si>
  <si>
    <t>28651610</t>
  </si>
  <si>
    <t>Manžeta flexi WC</t>
  </si>
  <si>
    <t>441730315</t>
  </si>
  <si>
    <t>83</t>
  </si>
  <si>
    <t>725210821</t>
  </si>
  <si>
    <t>Demontáž umyvadel bez výtokových armatur</t>
  </si>
  <si>
    <t>413336417</t>
  </si>
  <si>
    <t>"stávající"11</t>
  </si>
  <si>
    <t>84</t>
  </si>
  <si>
    <t>725219101</t>
  </si>
  <si>
    <t>Montáž umyvadla  vč. polosloupu</t>
  </si>
  <si>
    <t>-262808181</t>
  </si>
  <si>
    <t>85</t>
  </si>
  <si>
    <t>642143320</t>
  </si>
  <si>
    <t xml:space="preserve">umyvadlo keramické s otvorem oválné 60 cm bílé </t>
  </si>
  <si>
    <t>1986108764</t>
  </si>
  <si>
    <t>86</t>
  </si>
  <si>
    <t>642913910</t>
  </si>
  <si>
    <t>polosloup</t>
  </si>
  <si>
    <t>-1061195961</t>
  </si>
  <si>
    <t>87</t>
  </si>
  <si>
    <t>725219105</t>
  </si>
  <si>
    <t>Montáž umyvadla  pro invalidy vč.   montáže podomítkového sifonu a baterie</t>
  </si>
  <si>
    <t>2107621525</t>
  </si>
  <si>
    <t>88</t>
  </si>
  <si>
    <t>642137911</t>
  </si>
  <si>
    <t xml:space="preserve">podomítkový sifon </t>
  </si>
  <si>
    <t>-1598622790</t>
  </si>
  <si>
    <t>89</t>
  </si>
  <si>
    <t>551440471</t>
  </si>
  <si>
    <t>baterie umyvadlová páková stojánková - pro invalidy - viz. technické podmínky výrobků</t>
  </si>
  <si>
    <t>-556563747</t>
  </si>
  <si>
    <t>90</t>
  </si>
  <si>
    <t>642137910</t>
  </si>
  <si>
    <t>umyvadlo keramické s otvorem pro baterii pro invalidy  bílé  650x550</t>
  </si>
  <si>
    <t>289038247</t>
  </si>
  <si>
    <t>91</t>
  </si>
  <si>
    <t>725331111</t>
  </si>
  <si>
    <t>Výlevka bez výtokových armatur keramická se sklopnou plastovou mřížkou 425 mm</t>
  </si>
  <si>
    <t>-1166551293</t>
  </si>
  <si>
    <t>92</t>
  </si>
  <si>
    <t>725820801</t>
  </si>
  <si>
    <t>Demontáž baterie nástěnné d"stávající"11 G 3 / 4</t>
  </si>
  <si>
    <t>2034162613</t>
  </si>
  <si>
    <t>"Stávající"11</t>
  </si>
  <si>
    <t>93</t>
  </si>
  <si>
    <t>725829111</t>
  </si>
  <si>
    <t>Montáž baterie stojánkové umyvadlové a dřezové  G 1/2</t>
  </si>
  <si>
    <t>-673752086</t>
  </si>
  <si>
    <t>94</t>
  </si>
  <si>
    <t>551440470</t>
  </si>
  <si>
    <t xml:space="preserve">baterie umyvadlová páková - viz. technické podmínky výrobků </t>
  </si>
  <si>
    <t>-267656554</t>
  </si>
  <si>
    <t>95</t>
  </si>
  <si>
    <t>725829121</t>
  </si>
  <si>
    <t>Montáž baterie pro výlevku vč. dodávky a montáže rohových ventilů</t>
  </si>
  <si>
    <t>-1026377400</t>
  </si>
  <si>
    <t>96</t>
  </si>
  <si>
    <t>72515</t>
  </si>
  <si>
    <t>Baterie nástěnná výlevka</t>
  </si>
  <si>
    <t>-713379243</t>
  </si>
  <si>
    <t>97</t>
  </si>
  <si>
    <t>998725201</t>
  </si>
  <si>
    <t>Přesun hmot procentní pro zařizovací předměty v objektech v do 6 m</t>
  </si>
  <si>
    <t>-1175787921</t>
  </si>
  <si>
    <t>98</t>
  </si>
  <si>
    <t>R-72502</t>
  </si>
  <si>
    <t xml:space="preserve">D+M zásobník na tekuté mýdlo vč. kotvení - viz. technické podmínky výrobků </t>
  </si>
  <si>
    <t>71355028</t>
  </si>
  <si>
    <t>R-7250403</t>
  </si>
  <si>
    <t xml:space="preserve">D+M sklopného zrcadla do koupelen  vč. kotvení a dodávky kotevních prvků  - viz. technické podmínky výrobků </t>
  </si>
  <si>
    <t>-2079413298</t>
  </si>
  <si>
    <t>100</t>
  </si>
  <si>
    <t>R-72505</t>
  </si>
  <si>
    <t xml:space="preserve">D+M WC štětky, vč. kotvení - viz. technické podmínky výrobků </t>
  </si>
  <si>
    <t>777779749</t>
  </si>
  <si>
    <t>101</t>
  </si>
  <si>
    <t>R-72506</t>
  </si>
  <si>
    <t xml:space="preserve">D+M držáku na toal. papír , vč. kotvení - viz. technické podmínky výrobků </t>
  </si>
  <si>
    <t>-1675140791</t>
  </si>
  <si>
    <t>102</t>
  </si>
  <si>
    <t>R-7250706</t>
  </si>
  <si>
    <t xml:space="preserve">D+M sklopné madlo k WC s držákem toal. papíru nerez , dl. 800mm vč. kotvení a dodávky kotevních prvků </t>
  </si>
  <si>
    <t>60620413</t>
  </si>
  <si>
    <t>103</t>
  </si>
  <si>
    <t>R-7250807</t>
  </si>
  <si>
    <t xml:space="preserve">D+M pevné  madlo k WC nerez dl. 900 mm, vč. kotvení a  dodávky kotevních prvků </t>
  </si>
  <si>
    <t>805895965</t>
  </si>
  <si>
    <t>104</t>
  </si>
  <si>
    <t>R-7251008</t>
  </si>
  <si>
    <t xml:space="preserve">D+M pevné madlo k umyvadlu dl. 600mm, s možností zavěšení ručníku, vč. kotvení a dodávky kotevních prvků </t>
  </si>
  <si>
    <t>1476321236</t>
  </si>
  <si>
    <t>105</t>
  </si>
  <si>
    <t>R-7251109</t>
  </si>
  <si>
    <t xml:space="preserve">D+Msvislé  madlo k WC  dl. 500m, vč. kotvení a dodávky kotevních prvků </t>
  </si>
  <si>
    <t>-611639903</t>
  </si>
  <si>
    <t>106</t>
  </si>
  <si>
    <t>R-7251139</t>
  </si>
  <si>
    <t xml:space="preserve">Montáž manžety výlevky </t>
  </si>
  <si>
    <t>1452607115</t>
  </si>
  <si>
    <t>107</t>
  </si>
  <si>
    <t>R-725015</t>
  </si>
  <si>
    <t xml:space="preserve">Manžeta flexi pro výlevku </t>
  </si>
  <si>
    <t>2006853087</t>
  </si>
  <si>
    <t>108</t>
  </si>
  <si>
    <t>R-72519</t>
  </si>
  <si>
    <t xml:space="preserve">D+M odpadkový koš do koupelen a WC - viz. technické podmínky výrobků </t>
  </si>
  <si>
    <t>-1795964781</t>
  </si>
  <si>
    <t>109</t>
  </si>
  <si>
    <t>R-72521</t>
  </si>
  <si>
    <t xml:space="preserve">D+M zásobníku na papírové ručníky  vč. kotvení - viz. technické podmínky výrobků </t>
  </si>
  <si>
    <t>-251458612</t>
  </si>
  <si>
    <t>110</t>
  </si>
  <si>
    <t>R-72522</t>
  </si>
  <si>
    <t xml:space="preserve">D+M  háček na oděvy   vč. kotvení - viz. technické podmínky výrobků </t>
  </si>
  <si>
    <t>-701566391</t>
  </si>
  <si>
    <t>111</t>
  </si>
  <si>
    <t>R-7259802</t>
  </si>
  <si>
    <t xml:space="preserve">D+M Dvířka 300/300 </t>
  </si>
  <si>
    <t>1483556778</t>
  </si>
  <si>
    <t>730</t>
  </si>
  <si>
    <t>Vytápění</t>
  </si>
  <si>
    <t>112</t>
  </si>
  <si>
    <t>R-7300010</t>
  </si>
  <si>
    <t xml:space="preserve">Vypuštění otopného systému </t>
  </si>
  <si>
    <t>-1800046122</t>
  </si>
  <si>
    <t>113</t>
  </si>
  <si>
    <t>R-7300011</t>
  </si>
  <si>
    <t>Demontáž, obroušení, nátěr otopného tělesa, zpětná montáž</t>
  </si>
  <si>
    <t>ussoubor</t>
  </si>
  <si>
    <t>374146697</t>
  </si>
  <si>
    <t>"viz.v.č D.1.1.b)01"8</t>
  </si>
  <si>
    <t>114</t>
  </si>
  <si>
    <t>R-7300012</t>
  </si>
  <si>
    <t xml:space="preserve">Zpětné napuštění otopného systému </t>
  </si>
  <si>
    <t>114856405</t>
  </si>
  <si>
    <t>115</t>
  </si>
  <si>
    <t>R-7300013</t>
  </si>
  <si>
    <t xml:space="preserve">Provedení topné zkoušky </t>
  </si>
  <si>
    <t>661058546</t>
  </si>
  <si>
    <t>763</t>
  </si>
  <si>
    <t>Konstrukce suché výstavby</t>
  </si>
  <si>
    <t>116</t>
  </si>
  <si>
    <t>763131411</t>
  </si>
  <si>
    <t>SDK podhled desky 1xA 12,5 bez TI dvouvrstvá spodní kce profil CD+UD</t>
  </si>
  <si>
    <t>1936291386</t>
  </si>
  <si>
    <t>"viz.v.č D.1.1.b)02"4,21+15,53+18,77</t>
  </si>
  <si>
    <t>117</t>
  </si>
  <si>
    <t>763131451</t>
  </si>
  <si>
    <t>SDK podhled deska 1xH2 12,5 bez TI dvouvrstvá spodní kce profil CD+UD</t>
  </si>
  <si>
    <t>-517582241</t>
  </si>
  <si>
    <t>"viz.v.č D.1.1.b)02"4,05+4,03</t>
  </si>
  <si>
    <t>118</t>
  </si>
  <si>
    <t>998763201</t>
  </si>
  <si>
    <t>Přesun hmot procentní pro dřevostavby v objektech v do 12 m</t>
  </si>
  <si>
    <t>-1423743118</t>
  </si>
  <si>
    <t>766</t>
  </si>
  <si>
    <t>Konstrukce truhlářské</t>
  </si>
  <si>
    <t>119</t>
  </si>
  <si>
    <t>766691914</t>
  </si>
  <si>
    <t>Vyvěšení nebo zavěšení dřevěných křídel dveří pl do 2 m2</t>
  </si>
  <si>
    <t>1888543657</t>
  </si>
  <si>
    <t>"viz.v.č.D.1.1.b)"5+8</t>
  </si>
  <si>
    <t>120</t>
  </si>
  <si>
    <t>998766201</t>
  </si>
  <si>
    <t>Přesun hmot procentní pro konstrukce truhlářské v objektech v do 6 m</t>
  </si>
  <si>
    <t>88096111</t>
  </si>
  <si>
    <t>121</t>
  </si>
  <si>
    <t>R-7660010</t>
  </si>
  <si>
    <t xml:space="preserve">D+M hliníkových vnitřních dveří - viz. D01, vč. všech příslušenství a doplňků </t>
  </si>
  <si>
    <t>-1492958743</t>
  </si>
  <si>
    <t>"viz. výpis dveří - D01"1</t>
  </si>
  <si>
    <t>122</t>
  </si>
  <si>
    <t>R-7660011</t>
  </si>
  <si>
    <t xml:space="preserve">D+M vnitřních dveří vč. zárubně - viz. D02 - vč. všech příslušenství a doplńků </t>
  </si>
  <si>
    <t>-1464049910</t>
  </si>
  <si>
    <t>"viz. výpis dveří - D02"1</t>
  </si>
  <si>
    <t>123</t>
  </si>
  <si>
    <t>R-7660012</t>
  </si>
  <si>
    <t xml:space="preserve">D+M vnitřních dveří  - viz. D03 - vč. všech příslušenství a doplńků </t>
  </si>
  <si>
    <t>-242272732</t>
  </si>
  <si>
    <t>"viz. výpis dveří - D03"3</t>
  </si>
  <si>
    <t>124</t>
  </si>
  <si>
    <t>R-7660013</t>
  </si>
  <si>
    <t xml:space="preserve">D+M vnitřních dveří  - viz. D04 - vč. všech příslušenství a doplńků </t>
  </si>
  <si>
    <t>-976821213</t>
  </si>
  <si>
    <t>"viz. výpis dveří - D04"1</t>
  </si>
  <si>
    <t>125</t>
  </si>
  <si>
    <t>R-7660014</t>
  </si>
  <si>
    <t xml:space="preserve">D+M vnitřních dveří  - viz. D05 - vč. všech příslušenství a doplńků </t>
  </si>
  <si>
    <t>804513093</t>
  </si>
  <si>
    <t>"viz. výpis dveří - D05"1</t>
  </si>
  <si>
    <t>126</t>
  </si>
  <si>
    <t>R-7660015</t>
  </si>
  <si>
    <t xml:space="preserve">D+M vnitřních dveří  - viz. D06 vč. zárubně  - vč. všech příslušenství a doplńků </t>
  </si>
  <si>
    <t>-1442876149</t>
  </si>
  <si>
    <t>"viz. výpis dveří - D06"2</t>
  </si>
  <si>
    <t>127</t>
  </si>
  <si>
    <t>R-7660016</t>
  </si>
  <si>
    <t xml:space="preserve">D+M vnitřních dveří  - viz. D07   - vč. všech příslušenství a doplńků </t>
  </si>
  <si>
    <t>188710807</t>
  </si>
  <si>
    <t>"viz. výpis dveří - D07"1</t>
  </si>
  <si>
    <t>767</t>
  </si>
  <si>
    <t>Konstrukce zámečnické</t>
  </si>
  <si>
    <t>128</t>
  </si>
  <si>
    <t>998767201</t>
  </si>
  <si>
    <t>Přesun hmot procentní pro zámečnické konstrukce v objektech v do 6 m</t>
  </si>
  <si>
    <t>1335556163</t>
  </si>
  <si>
    <t>129</t>
  </si>
  <si>
    <t>R-7670010</t>
  </si>
  <si>
    <t>Demontáž, dodávka, montáž nového poklopu - viz. Z02</t>
  </si>
  <si>
    <t>579026631</t>
  </si>
  <si>
    <t>"viz.v.č D.1.1.b)02- Z02"1</t>
  </si>
  <si>
    <t>771</t>
  </si>
  <si>
    <t>Podlahy z dlaždic</t>
  </si>
  <si>
    <t>130</t>
  </si>
  <si>
    <t>771574132</t>
  </si>
  <si>
    <t xml:space="preserve">Montáž podlah keramických režných protiskluzných lepených flexibilním lepidlem </t>
  </si>
  <si>
    <t>-54063207</t>
  </si>
  <si>
    <t>"viz-.v.č. D.1.1.b)02-skladba S1"4,03+4,05</t>
  </si>
  <si>
    <t>131</t>
  </si>
  <si>
    <t>R-771001</t>
  </si>
  <si>
    <t xml:space="preserve">Dlažba keramická protiskluzová </t>
  </si>
  <si>
    <t>854989964</t>
  </si>
  <si>
    <t>"viz. pol. montáže"8,08*1,1</t>
  </si>
  <si>
    <t>132</t>
  </si>
  <si>
    <t>771579191</t>
  </si>
  <si>
    <t>Příplatek k montáž podlah keramických za plochu do 5 m2</t>
  </si>
  <si>
    <t>-894292718</t>
  </si>
  <si>
    <t>133</t>
  </si>
  <si>
    <t>771579196</t>
  </si>
  <si>
    <t xml:space="preserve">Příplatek k montáž podlah keramických za spárování hydroizolační spárovací hmotou </t>
  </si>
  <si>
    <t>297445461</t>
  </si>
  <si>
    <t>134</t>
  </si>
  <si>
    <t>771591111</t>
  </si>
  <si>
    <t>Podlahy penetrace podkladu</t>
  </si>
  <si>
    <t>829531689</t>
  </si>
  <si>
    <t>"viz.v.č D.1.1.b)01,02-podlaha S1, S2"191,96*3</t>
  </si>
  <si>
    <t>135</t>
  </si>
  <si>
    <t>998771201</t>
  </si>
  <si>
    <t>Přesun hmot procentní pro podlahy z dlaždic v objektech v do 6 m</t>
  </si>
  <si>
    <t>-1334618061</t>
  </si>
  <si>
    <t>776</t>
  </si>
  <si>
    <t>Podlahy povlakové</t>
  </si>
  <si>
    <t>136</t>
  </si>
  <si>
    <t>776201812</t>
  </si>
  <si>
    <t xml:space="preserve">Demontáž nášlapných vrstev podlah </t>
  </si>
  <si>
    <t>-358222219</t>
  </si>
  <si>
    <t>"viz.v.č. D.1.1.b)01"41+22+17,5+109+10,5</t>
  </si>
  <si>
    <t>137</t>
  </si>
  <si>
    <t>998776201</t>
  </si>
  <si>
    <t>Přesun hmot procentní pro podlahy povlakové v objektech v do 6 m</t>
  </si>
  <si>
    <t>1569971119</t>
  </si>
  <si>
    <t>138</t>
  </si>
  <si>
    <t>R-7760010</t>
  </si>
  <si>
    <t xml:space="preserve">D+M PVC podlahy - viz. technické podmínky výrobků, vč. dodávky a montáže podlahového soklíku, vč. všech příslušenství a doplňků </t>
  </si>
  <si>
    <t>-832218975</t>
  </si>
  <si>
    <t>"viz.v.č D.1.1.b)02-skladba S2"10,4+98,35+16,6+20,02+4,21+15,53+18,77</t>
  </si>
  <si>
    <t>777</t>
  </si>
  <si>
    <t>Podlahy lité</t>
  </si>
  <si>
    <t>139</t>
  </si>
  <si>
    <t>998777201</t>
  </si>
  <si>
    <t>Přesun hmot procentní pro podlahy lité v objektech v do 6 m</t>
  </si>
  <si>
    <t>2034208570</t>
  </si>
  <si>
    <t>140</t>
  </si>
  <si>
    <t>R-7775511</t>
  </si>
  <si>
    <t xml:space="preserve">vyrovnávací samoniovelační stěrka tl. do 30 mm vč. dodávky materiálu </t>
  </si>
  <si>
    <t>-2131345512</t>
  </si>
  <si>
    <t>"viz.v.č D.1.1.b)03"10,4+98,35+16,6</t>
  </si>
  <si>
    <t>141</t>
  </si>
  <si>
    <t>R-7775512</t>
  </si>
  <si>
    <t xml:space="preserve">Samoniovelační stěrka tl. do 5 mm vč. dodávky materiálu </t>
  </si>
  <si>
    <t>-634346185</t>
  </si>
  <si>
    <t>"viz.v.č D.1.1.b)05,03"191,96</t>
  </si>
  <si>
    <t>781</t>
  </si>
  <si>
    <t>Dokončovací práce - obklady</t>
  </si>
  <si>
    <t>142</t>
  </si>
  <si>
    <t>781414114</t>
  </si>
  <si>
    <t>Montáž obkladaček vnitřních pórovinových pravoúhlých lepených flexibilním lepidlem</t>
  </si>
  <si>
    <t>86934894</t>
  </si>
  <si>
    <t>143</t>
  </si>
  <si>
    <t>R-7810010</t>
  </si>
  <si>
    <t xml:space="preserve">Obklad keramický </t>
  </si>
  <si>
    <t>1960970677</t>
  </si>
  <si>
    <t>"viz.. pol. montáže"35,19*1,1</t>
  </si>
  <si>
    <t>144</t>
  </si>
  <si>
    <t>781419195</t>
  </si>
  <si>
    <t xml:space="preserve">Příplatek k montáži obkladů vnitřních pórovinových za spárování hydroizolační spárovací hmotou </t>
  </si>
  <si>
    <t>909359945</t>
  </si>
  <si>
    <t>145</t>
  </si>
  <si>
    <t>998781201</t>
  </si>
  <si>
    <t>Přesun hmot procentní pro obklady keramické v objektech v do 6 m</t>
  </si>
  <si>
    <t>315852643</t>
  </si>
  <si>
    <t>783</t>
  </si>
  <si>
    <t>Dokončovací práce - nátěry</t>
  </si>
  <si>
    <t>146</t>
  </si>
  <si>
    <t>R-7830010</t>
  </si>
  <si>
    <t xml:space="preserve">Obrooušení, nátěr í ocelové zárubně </t>
  </si>
  <si>
    <t>-1115392931</t>
  </si>
  <si>
    <t>"viz.v.č D.1.1.b)01,02"9</t>
  </si>
  <si>
    <t>784</t>
  </si>
  <si>
    <t>Dokončovací práce - malby</t>
  </si>
  <si>
    <t>147</t>
  </si>
  <si>
    <t>784121001</t>
  </si>
  <si>
    <t>Oškrabání malby v mísnostech výšky do 3,80 m</t>
  </si>
  <si>
    <t>229269483</t>
  </si>
  <si>
    <t>"VIZ.V.Č d.1.1.B)01,02"</t>
  </si>
  <si>
    <t>"chodba"43*3,3*2+2,7*3,3*2+43*2,7+10</t>
  </si>
  <si>
    <t>148</t>
  </si>
  <si>
    <t>784181111</t>
  </si>
  <si>
    <t>Základní silikátová jednonásobná penetrace podkladu v místnostech výšky do 3,80m</t>
  </si>
  <si>
    <t>443020754</t>
  </si>
  <si>
    <t>"STROPY"191,96</t>
  </si>
  <si>
    <t>149</t>
  </si>
  <si>
    <t>784221111</t>
  </si>
  <si>
    <t>Dvojnásobné bílé malby  ze směsí za sucha středně otěruvzdorných v místnostech do 3,80 m</t>
  </si>
  <si>
    <t>-1284681930</t>
  </si>
  <si>
    <t>VRN</t>
  </si>
  <si>
    <t>Vedlejší  náklady</t>
  </si>
  <si>
    <t>152</t>
  </si>
  <si>
    <t>999006</t>
  </si>
  <si>
    <t xml:space="preserve">Dokumentace skutečného provedení stavby </t>
  </si>
  <si>
    <t>1901253003</t>
  </si>
  <si>
    <t>153</t>
  </si>
  <si>
    <t>999009</t>
  </si>
  <si>
    <t>Zařízení staveniště - zřízení, náklday na provoz, odstranění</t>
  </si>
  <si>
    <t>-1231892081</t>
  </si>
  <si>
    <t xml:space="preserve">Poznámka k položce:
Zajištění bezpečného příjezdu a přístupu na staveniště vč. dopravního značení a potřebných souhlasů a rozhodnutí s vybudováním zařízení staveniště, náklady na připojení staveniště na energie vč. zajištění měření odběru energiií, vytýčení obvodu staveniště, oplocení a zabezpečení prostoru staveniště proti neoprávněnému vstupu.
Náklady a popatky spojené s užíváním veřejných ploch a prostranství , vč. užívání ploch v souvislosti s uložením stavebního materiálu nebo stavebního odpadu.
náklady na vybavení zařízení staveniště, náklady na spotřebované energie provozem zařízení staveniště, náklady na úklid v prostoru staveniště a příjezdových komunikací ke staveništi, opatření k zabránění nadměrného zatěžování zařízení staveniště a jeho okolí prachem (např. používání plachet, kropení sutě a odtěžované zeminy vodou)
náklady  na odstranění zařízení staveniště, uvedení stavbou dotčených ploch a ploch zařízení staveniště do původního stavu
</t>
  </si>
  <si>
    <t>VRN4</t>
  </si>
  <si>
    <t>Inženýrská činnost</t>
  </si>
  <si>
    <t>154</t>
  </si>
  <si>
    <t>043002000</t>
  </si>
  <si>
    <t>Zkoušky a ostatní měření</t>
  </si>
  <si>
    <t>1024</t>
  </si>
  <si>
    <t>1569976658</t>
  </si>
  <si>
    <t xml:space="preserve">Poznámka k položce:
Oživení, odzkoušení, nastavení zařízení, připojení na stávající rozvod
Svařování optických vláken včetně měření
Měření a kontrola metalické kabeláže
veškeré zkoušky potřebné k uvedení elektroinstalace do provozu
</t>
  </si>
  <si>
    <t>155</t>
  </si>
  <si>
    <t>044002000</t>
  </si>
  <si>
    <t>Revize</t>
  </si>
  <si>
    <t>-1546440051</t>
  </si>
  <si>
    <t xml:space="preserve">Poznámka k položce:
VŠECHNY POTŘEBNÉ REVIZE K UVEDENÍ DO PROVOZU </t>
  </si>
  <si>
    <t>156</t>
  </si>
  <si>
    <t>045002000</t>
  </si>
  <si>
    <t>Kompletační a koordinační činnost</t>
  </si>
  <si>
    <t>1065934163</t>
  </si>
  <si>
    <t>Poznámka k položce:
kompletní dokladová část dle SoD ( atesty, certifikáty, prohlášení o shodě) pro předání a převzetí dokončeného díla a pro zajištění kolaudačního souhlasu
náklady zhotovitele, související s prováděním VZORKOVÁNÍ DODÁVANÝCH MATERIÁLU a VÝROBKU v souladu s SoD
náklady zhotovitele na vypracování provozních řádů pro trvalý provoz
náklady na předání všech návodů k obsluze a údržbě pro technologická zařízení a
náklady na zaškolení obsluhy objednatele</t>
  </si>
  <si>
    <t xml:space="preserve">010 - Elektroinstalace </t>
  </si>
  <si>
    <t>C21M - Elektromontáže</t>
  </si>
  <si>
    <t>C22M - Sdělovací, signal. a zabezpečovací zařízení</t>
  </si>
  <si>
    <t>C801-3 - Stavební práce - výseky, kapsy, rýhy</t>
  </si>
  <si>
    <t>M2 - Materiály</t>
  </si>
  <si>
    <t>M3 - Dodávky zařízení (specifikace)</t>
  </si>
  <si>
    <t>101 - HZS</t>
  </si>
  <si>
    <t>M - Materiály</t>
  </si>
  <si>
    <t xml:space="preserve">    991 - Ostatní </t>
  </si>
  <si>
    <t>C21M</t>
  </si>
  <si>
    <t>Elektromontáže</t>
  </si>
  <si>
    <t>trubka oheb.el.inst. typ 2348   (PO)</t>
  </si>
  <si>
    <t>Poznámka k položce:
viz.v.č D.1.4.-02 a TZ</t>
  </si>
  <si>
    <t>lišta vklád.PH 40x40</t>
  </si>
  <si>
    <t>krab.přístrojová 1901,68L/1,KP 64/2  bez zapojení</t>
  </si>
  <si>
    <t>ks</t>
  </si>
  <si>
    <t>krab.odb  KO 125   bez zap.</t>
  </si>
  <si>
    <t>krab.odb. (1903;KR 68, KU68/3L)  vč.zap.</t>
  </si>
  <si>
    <t>ukonč.kab.smršt.zákl.do 4x10 mm2</t>
  </si>
  <si>
    <t>spín. včet.zap. č.1</t>
  </si>
  <si>
    <t>spínač osvětlení,vlhkosti,stmívač,infraspínač, apod.)</t>
  </si>
  <si>
    <t>zás.5512(3) .....   dvojitá ,průběž.montáž</t>
  </si>
  <si>
    <t>zás.5512(3) ...  dvojitá+přep.ochr. ,průběž.montáž</t>
  </si>
  <si>
    <t>zás.v krabici prost.vlhké 10/16A 250V 2P+Z</t>
  </si>
  <si>
    <t>spínač tahový se  šňůrkou  signální FAP3002</t>
  </si>
  <si>
    <t>svít.zářiv.1x36W,stropní,IP40</t>
  </si>
  <si>
    <t>svit.zářiv. 2 x18W stropní  IP20-40</t>
  </si>
  <si>
    <t>svit.zářiv.2x36W stropní     IP20</t>
  </si>
  <si>
    <t>svit.zářiv.2x36W stropní    IP20</t>
  </si>
  <si>
    <t>svít.zářiv., 2x36W do řady  IP 55-66</t>
  </si>
  <si>
    <t>svorka na potrubí  vč.pásku (nebo ZS4)</t>
  </si>
  <si>
    <t>ochran.pospoj. v prádel.apod. Cu 4-16 mm2 (vu+po)</t>
  </si>
  <si>
    <t>CYKY J 3x1.5 mm2 750V (PO) (do LV nebo žlabu)</t>
  </si>
  <si>
    <t>CYKY O 3x1.5 mm2 750V (PO) (do LV nebo žlabu)</t>
  </si>
  <si>
    <t>CYKY J 3x2.5 mm2 750V (PO) (do LV nebo žlabu)</t>
  </si>
  <si>
    <t>osazení hmoždinky do cihlového zdiva HM 8</t>
  </si>
  <si>
    <t>Svítidlo nouzové orientační</t>
  </si>
  <si>
    <t>C22M</t>
  </si>
  <si>
    <t>Sdělovací, signal. a zabezpečovací zařízení</t>
  </si>
  <si>
    <t>1.1</t>
  </si>
  <si>
    <t>SYK(F)Y 1x2x0,5 až  15x2x0,5mm  (PO)</t>
  </si>
  <si>
    <t>2.1</t>
  </si>
  <si>
    <t>zapojení 10 drátů vč. vyformování</t>
  </si>
  <si>
    <t>3.1</t>
  </si>
  <si>
    <t>zvonek ss./st. 3-24V</t>
  </si>
  <si>
    <t>4.1</t>
  </si>
  <si>
    <t>trafo  na zeď</t>
  </si>
  <si>
    <t>C801-3</t>
  </si>
  <si>
    <t>Stavební práce - výseky, kapsy, rýhy</t>
  </si>
  <si>
    <t>1.2</t>
  </si>
  <si>
    <t>vybour.otv.cihl.malt.cem. do R=60mm tl.do 150mm</t>
  </si>
  <si>
    <t>2.2</t>
  </si>
  <si>
    <t>vybour.otv.cihl.malt.cem. do R=60mm tl.do 300mm</t>
  </si>
  <si>
    <t>3.2</t>
  </si>
  <si>
    <t>vysek.zdi cihl.kapsy-krab.&lt;100x100x50mm</t>
  </si>
  <si>
    <t>4.2</t>
  </si>
  <si>
    <t>vysek.zdi cihl.kapsy-krab.&lt;150x150x100mm</t>
  </si>
  <si>
    <t>5.1</t>
  </si>
  <si>
    <t>vysek.rýh cihla do hl.50mm š.do 70mm</t>
  </si>
  <si>
    <t>6.1</t>
  </si>
  <si>
    <t>vysek.rýh cihla do hl.50mm š.do 150mm</t>
  </si>
  <si>
    <t>M2</t>
  </si>
  <si>
    <t>Materiály</t>
  </si>
  <si>
    <t>1.3</t>
  </si>
  <si>
    <t>CY  4 ZEL.ZLUTY   H07V-U</t>
  </si>
  <si>
    <t>2.3</t>
  </si>
  <si>
    <t>CYKY-O  3X1,5 (A)</t>
  </si>
  <si>
    <t>3.3</t>
  </si>
  <si>
    <t>CYKY-J  3X1,5 (C)</t>
  </si>
  <si>
    <t>4.3</t>
  </si>
  <si>
    <t>CYKY-J  3X2,5 (C)</t>
  </si>
  <si>
    <t>5.2</t>
  </si>
  <si>
    <t>SYKY  2X2X0.5</t>
  </si>
  <si>
    <t>6.2</t>
  </si>
  <si>
    <t>ZVONK.TRANSFORMÁTOR 230/8V</t>
  </si>
  <si>
    <t>7.1</t>
  </si>
  <si>
    <t>INFRASPINAC  IS 360 BILY</t>
  </si>
  <si>
    <t>KS</t>
  </si>
  <si>
    <t>8.1</t>
  </si>
  <si>
    <t>ZVONEK 5-8V DC</t>
  </si>
  <si>
    <t>9.1</t>
  </si>
  <si>
    <t>WAGO 273-104 3X1-2,5</t>
  </si>
  <si>
    <t>Ks</t>
  </si>
  <si>
    <t>10.1</t>
  </si>
  <si>
    <t>WAGO 273-105 5X1-2,5</t>
  </si>
  <si>
    <t>11.1</t>
  </si>
  <si>
    <t>WAGO 273-112 2X1-2,5</t>
  </si>
  <si>
    <t>12.1</t>
  </si>
  <si>
    <t>WAGO 273-102 4X1-2,5</t>
  </si>
  <si>
    <t>13.1</t>
  </si>
  <si>
    <t>SP.3558-651B KRYT JEDNODUCHY</t>
  </si>
  <si>
    <t>14.1</t>
  </si>
  <si>
    <t>SP.3558-01340 STROJEK</t>
  </si>
  <si>
    <t>15.1</t>
  </si>
  <si>
    <t>ZAS.5518-2999B IP44</t>
  </si>
  <si>
    <t>16.1</t>
  </si>
  <si>
    <t>SP.3901-B10B RAM.JEDN.</t>
  </si>
  <si>
    <t>17.1</t>
  </si>
  <si>
    <t>SP.TLAČ.TAHOVÝ  SIGNÁLNÍ    FAP 3002</t>
  </si>
  <si>
    <t>18.1</t>
  </si>
  <si>
    <t>ZAS.5513A-C02357B DVOJ.NATOCENA</t>
  </si>
  <si>
    <t>19.1</t>
  </si>
  <si>
    <t>ZAS.5593A-02357 B</t>
  </si>
  <si>
    <t>20.1</t>
  </si>
  <si>
    <t>KR.KO-125</t>
  </si>
  <si>
    <t>21.1</t>
  </si>
  <si>
    <t>KR.KU 68-1902</t>
  </si>
  <si>
    <t>22.1</t>
  </si>
  <si>
    <t>KR.KU 68-1901</t>
  </si>
  <si>
    <t>23.1</t>
  </si>
  <si>
    <t>LISTA LV  40X40 2M LH</t>
  </si>
  <si>
    <t>24.1</t>
  </si>
  <si>
    <t>ZEM.SVORKA ZS 4</t>
  </si>
  <si>
    <t>25.1</t>
  </si>
  <si>
    <t>TR.OHEBNA FML 50</t>
  </si>
  <si>
    <t>NOUZ. LED 3,2W  2hod.</t>
  </si>
  <si>
    <t>2X18W, TC-D, KRUHOVE ,PŘISAZENÉ,  OPÁL, IP40</t>
  </si>
  <si>
    <t>2X36W, EP, IP66</t>
  </si>
  <si>
    <t>2x36 AL NIZKA EP</t>
  </si>
  <si>
    <t>SV. ZÁŘ.  1X36W,IP40 EP</t>
  </si>
  <si>
    <t>TRUBICE 36W/84 + ekolog.likv.</t>
  </si>
  <si>
    <t>M3</t>
  </si>
  <si>
    <t>Dodávky zařízení (specifikace)</t>
  </si>
  <si>
    <t>1.4</t>
  </si>
  <si>
    <t>POŽÁRNÍ PĚNA</t>
  </si>
  <si>
    <t>2.4</t>
  </si>
  <si>
    <t>DOPLNĚNÍ ROZV.RSD  VYZBROJI DLE PROJEKTU</t>
  </si>
  <si>
    <t>SADA</t>
  </si>
  <si>
    <t>Poznámka k položce:
viz.v.č D.1.4.-03 a TZ</t>
  </si>
  <si>
    <t>HZS</t>
  </si>
  <si>
    <t>1.5</t>
  </si>
  <si>
    <t>Vyhledání původ.obvodů</t>
  </si>
  <si>
    <t>hod.</t>
  </si>
  <si>
    <t>2.5</t>
  </si>
  <si>
    <t>Revize elektro</t>
  </si>
  <si>
    <t>3.4</t>
  </si>
  <si>
    <t>Demontáž el.zařízení</t>
  </si>
  <si>
    <t>991</t>
  </si>
  <si>
    <t xml:space="preserve">Ostatní </t>
  </si>
  <si>
    <t>99101</t>
  </si>
  <si>
    <t xml:space="preserve">Podružný materiál </t>
  </si>
  <si>
    <t>-1329135075</t>
  </si>
  <si>
    <t>99102</t>
  </si>
  <si>
    <t>Podíl přidružených výkonů z C21M a navázaného materiálu</t>
  </si>
  <si>
    <t>-528561120</t>
  </si>
  <si>
    <t>99103</t>
  </si>
  <si>
    <t>Přesun dodávek</t>
  </si>
  <si>
    <t>-1548220186</t>
  </si>
  <si>
    <t>99104</t>
  </si>
  <si>
    <t>Doprava  dodávek</t>
  </si>
  <si>
    <t>2002351158</t>
  </si>
  <si>
    <t xml:space="preserve">011 - IT do stavby </t>
  </si>
  <si>
    <t>D1 - Dodávky + Materiál ZŠ + družina</t>
  </si>
  <si>
    <t xml:space="preserve">    D2 - Montáž ZŠ + družina </t>
  </si>
  <si>
    <t>M - M</t>
  </si>
  <si>
    <t xml:space="preserve">    D3 - Dodávky + materiál MŠ</t>
  </si>
  <si>
    <t xml:space="preserve">    D4 - Montáž MŠ</t>
  </si>
  <si>
    <t>D1</t>
  </si>
  <si>
    <t>Dodávky + Materiál ZŠ + družina</t>
  </si>
  <si>
    <t>1.</t>
  </si>
  <si>
    <t>Datový rozvaděč stojanový 42U 800x 900 vč. koleček a ventilace, viz PD</t>
  </si>
  <si>
    <t>Poznámka k položce:
viz. TZ a schéma datové sítě 2.NP</t>
  </si>
  <si>
    <t>2.</t>
  </si>
  <si>
    <t>Datový rozvaděč nástěnný 12U s hloubkou min. 450mm, viz PD</t>
  </si>
  <si>
    <t>Poznámka k položce:
viz. TZ a schéma datové sítě 1.NP, 2.NP a Družina</t>
  </si>
  <si>
    <t>3.</t>
  </si>
  <si>
    <t>Optický kabel 8x vlákno 09/125 SM univerzální pro vnitřní i venkovní použití/ LSOH, viz podrobný popis v PD</t>
  </si>
  <si>
    <t>Poznámka k položce:
viz. TZ a schéma datové sítě</t>
  </si>
  <si>
    <t>4.</t>
  </si>
  <si>
    <t>Optický pigtail SC 09/125 (SM) 1m, viz podrobný popis v PD</t>
  </si>
  <si>
    <t>5.</t>
  </si>
  <si>
    <t>19" optická vana 1U 24 SC simplex + kazeta, viz podrobný popis v PD</t>
  </si>
  <si>
    <t>6.</t>
  </si>
  <si>
    <t>SC spojka SC/LC do panelu včetně krytu, viz PD</t>
  </si>
  <si>
    <t>7.</t>
  </si>
  <si>
    <t>Úchyt pro optické vany SC, LC + montážní sada, viz PD</t>
  </si>
  <si>
    <t>8.</t>
  </si>
  <si>
    <t>FTP kabel Cat6 PVC/ 4x2x0,5mm 100% měď/ drát/ stíněný/ 24 AWG/ LSOH, viz PD</t>
  </si>
  <si>
    <t>9.</t>
  </si>
  <si>
    <t>19" patch panel FTP, 24 port cat6 s vyvazovací lištou 1U, viz PD</t>
  </si>
  <si>
    <t>10.</t>
  </si>
  <si>
    <t>Datová zásuvka 2-portová na omítku neosazená, viz PD</t>
  </si>
  <si>
    <t>11.</t>
  </si>
  <si>
    <t>Keystone UTP RJ45 Cat6, viz PD</t>
  </si>
  <si>
    <t>12.</t>
  </si>
  <si>
    <t>Montážní sada M6 - 4x šroub, 4x plovoucí matka, 4x plastová podložka do 19" datového rozvaděče, viz PD</t>
  </si>
  <si>
    <t>13.</t>
  </si>
  <si>
    <t>Elektrický zámek s momentovým kolíkem a mechanickou blokádou 12V + transformátor 230V~/8+4V~ (napáječ), viz PD</t>
  </si>
  <si>
    <t>Poznámka k položce:
viz. TZ a schéma datové sítě 1.NP a Družina</t>
  </si>
  <si>
    <t>14.</t>
  </si>
  <si>
    <t>Povětrnostní stříška pro 1 modul pro PS1,3,6 včetně montáže, viz PD</t>
  </si>
  <si>
    <t>15.</t>
  </si>
  <si>
    <t>Plastová chránička ohebná EN 750 N, 25 mm, viz PD</t>
  </si>
  <si>
    <t>16.</t>
  </si>
  <si>
    <t>Lišta vkládací LV 40x40, viz PD</t>
  </si>
  <si>
    <t>17.</t>
  </si>
  <si>
    <t>Lišta vkládací LV 40x20, viz PD</t>
  </si>
  <si>
    <t>18.</t>
  </si>
  <si>
    <t>Ukončovací prvky lišt 40x40 (různé typy)</t>
  </si>
  <si>
    <t>19.</t>
  </si>
  <si>
    <t>Ukončovací prvky lišt 40x20 (různé typy)</t>
  </si>
  <si>
    <t>20.</t>
  </si>
  <si>
    <t>Kotva včetně příslušenství pro uchycení a montáž závěsu optického kabelu, viz PD</t>
  </si>
  <si>
    <t>21.</t>
  </si>
  <si>
    <t>Drobný instalační materiál v množství odpovídajícím použitému instalačnímu materiálů (úchyty lišt, stahovací pásky apod.)</t>
  </si>
  <si>
    <t>Kč</t>
  </si>
  <si>
    <t>D2</t>
  </si>
  <si>
    <t xml:space="preserve">Montáž ZŠ + družina </t>
  </si>
  <si>
    <t>22.</t>
  </si>
  <si>
    <t>Montáž datového rozvaděče 42U stojanového, viz PD a schéma datových sítí</t>
  </si>
  <si>
    <t>23.</t>
  </si>
  <si>
    <t>Montáž 19" datového rozvaděče nástěnného, viz PD a schéma datových sítí</t>
  </si>
  <si>
    <t>24.</t>
  </si>
  <si>
    <t>Zatažení optického kabelu v kabelové trase (výška nad 2m od podlahy), viz PD</t>
  </si>
  <si>
    <t>25.</t>
  </si>
  <si>
    <t>Příprava optického kabelu - odstranění primární a sekundární ochrany, viz PD</t>
  </si>
  <si>
    <t>26.</t>
  </si>
  <si>
    <t>Svar optického vlákna, viz PD</t>
  </si>
  <si>
    <t>27.</t>
  </si>
  <si>
    <t>Optická ochrana svaru 4/6 mm, viz podrobný popis v PD</t>
  </si>
  <si>
    <t>28.</t>
  </si>
  <si>
    <t>Montáž optické vany do 19" datového rozvaděče + osazení SC spojek, viz PD</t>
  </si>
  <si>
    <t>29.</t>
  </si>
  <si>
    <t>Kontrola svaru + certifikované měření útlumu včetně protokolu, viz PD</t>
  </si>
  <si>
    <t>30.</t>
  </si>
  <si>
    <t>Zatažení UTP/ FTP kabelu Cat6 v kabelové trase (výška nad 2m od podlahy) viz PD a schéma datových sítí</t>
  </si>
  <si>
    <t>31.</t>
  </si>
  <si>
    <t>Montáž patchpanelu do 19" datového rozvaděče, viz PD</t>
  </si>
  <si>
    <t>32.</t>
  </si>
  <si>
    <t>Zapojení keystone Cat6 v datové zásuvce, viz PD</t>
  </si>
  <si>
    <t>33.</t>
  </si>
  <si>
    <t>Zapojení stíněného keystone Cat6 v patchpanelu, viz PD</t>
  </si>
  <si>
    <t>34.</t>
  </si>
  <si>
    <t>Certifikované měření UTP/FTP kabeláže včetně protokolu viz PD</t>
  </si>
  <si>
    <t>35.</t>
  </si>
  <si>
    <t>Sestavení a montáž datové zásuvky na omítku, viz PD a schéma datových sítí</t>
  </si>
  <si>
    <t>36.</t>
  </si>
  <si>
    <t>Montáž povětrnostní stříšky na 1 modul přístupového systému, viz PD</t>
  </si>
  <si>
    <t>37.</t>
  </si>
  <si>
    <t>Montáž a zapojení elektrického dveřního zámku, viz PD</t>
  </si>
  <si>
    <t>38.</t>
  </si>
  <si>
    <t>Montáž plastové chráničky, viz PD</t>
  </si>
  <si>
    <t>39.</t>
  </si>
  <si>
    <t>Montáž lišty (výška nad 2m od podlahy), viz PD a schéma datových sítí</t>
  </si>
  <si>
    <t>40.</t>
  </si>
  <si>
    <t>Montáž kotvy pro uchycení závěsu optického kabelu</t>
  </si>
  <si>
    <t>41.</t>
  </si>
  <si>
    <t>Osazení ukončovacího prvku lišty, viz PD</t>
  </si>
  <si>
    <t>42.</t>
  </si>
  <si>
    <t>Průraz stropem do tloušťky 600mm/ materiál železo-beton-dřevo, viz schéma datových sítí</t>
  </si>
  <si>
    <t>43.</t>
  </si>
  <si>
    <t>Průraz stěnou cihla/betonový panel do tloušťky 600 mm, viz schéma datových sítí</t>
  </si>
  <si>
    <t>44.</t>
  </si>
  <si>
    <t>Průraz stěnou cihla/betonový panel do tloušťky 300 mm, viz schéma datových sítí</t>
  </si>
  <si>
    <t>D3</t>
  </si>
  <si>
    <t>Dodávky + materiál MŠ</t>
  </si>
  <si>
    <t>45.</t>
  </si>
  <si>
    <t>Datový rozvaděč nástěnný 12U s hloubkou min. 450mm, viz schéma datových sítí</t>
  </si>
  <si>
    <t>-1351845590</t>
  </si>
  <si>
    <t>Poznámka k položce:
viz. TZ a schéma datové sítě MŠ</t>
  </si>
  <si>
    <t>46.</t>
  </si>
  <si>
    <t>-1597563535</t>
  </si>
  <si>
    <t>47.</t>
  </si>
  <si>
    <t>-1421320477</t>
  </si>
  <si>
    <t>48.</t>
  </si>
  <si>
    <t>1509271932</t>
  </si>
  <si>
    <t>49.</t>
  </si>
  <si>
    <t>-1849134212</t>
  </si>
  <si>
    <t>50.</t>
  </si>
  <si>
    <t>-1232460905</t>
  </si>
  <si>
    <t>51.</t>
  </si>
  <si>
    <t>592108189</t>
  </si>
  <si>
    <t>52.</t>
  </si>
  <si>
    <t>Povětrnostní stříška pro 1 modul přístupového systému, viz PD</t>
  </si>
  <si>
    <t>633222630</t>
  </si>
  <si>
    <t>53.</t>
  </si>
  <si>
    <t>186871593</t>
  </si>
  <si>
    <t>54.</t>
  </si>
  <si>
    <t>Ukončovací prvky lišt 40x20 (různé typy), viz PD</t>
  </si>
  <si>
    <t>-469905556</t>
  </si>
  <si>
    <t>55.</t>
  </si>
  <si>
    <t>-1788909772</t>
  </si>
  <si>
    <t>D4</t>
  </si>
  <si>
    <t>Montáž MŠ</t>
  </si>
  <si>
    <t>56.</t>
  </si>
  <si>
    <t>Montáž 19" datového rozvaděče stojanového/ na stěnu, viz PD a schéma datových sítí</t>
  </si>
  <si>
    <t>1186724948</t>
  </si>
  <si>
    <t>57.</t>
  </si>
  <si>
    <t>Zatažení FTP kabelu Cat6 v kabelové trase (výška nad 2m od podlahy), viz PD a schéma datových sítí</t>
  </si>
  <si>
    <t>1992924020</t>
  </si>
  <si>
    <t>58.</t>
  </si>
  <si>
    <t>-1947580679</t>
  </si>
  <si>
    <t>59.</t>
  </si>
  <si>
    <t>Zapojení keystone Cat6 v datové zásuvce, viz PD a schéma datových sítí</t>
  </si>
  <si>
    <t>1531271959</t>
  </si>
  <si>
    <t>60.</t>
  </si>
  <si>
    <t>Zapojení stíněného keystone Cat6 v patchpanelu, viz PD a schéma datových sítí</t>
  </si>
  <si>
    <t>-2021529744</t>
  </si>
  <si>
    <t>61.</t>
  </si>
  <si>
    <t>Certifikované měření FTP kabeláže včetně protokolu, viz PD a schéma datových sítí</t>
  </si>
  <si>
    <t>-1319321909</t>
  </si>
  <si>
    <t>62.</t>
  </si>
  <si>
    <t>844466101</t>
  </si>
  <si>
    <t>63.</t>
  </si>
  <si>
    <t>-2058902313</t>
  </si>
  <si>
    <t>64.</t>
  </si>
  <si>
    <t>Montáž a zapojení elektrického dveřního zámku, viz PD a schéma datových sítí</t>
  </si>
  <si>
    <t>544619832</t>
  </si>
  <si>
    <t>65.</t>
  </si>
  <si>
    <t>1721544670</t>
  </si>
  <si>
    <t>66.</t>
  </si>
  <si>
    <t>-1174142619</t>
  </si>
  <si>
    <t>67.</t>
  </si>
  <si>
    <t>1348643130</t>
  </si>
  <si>
    <t>68.</t>
  </si>
  <si>
    <t>1642852135</t>
  </si>
  <si>
    <t>69.</t>
  </si>
  <si>
    <t>-1584992260</t>
  </si>
  <si>
    <t>20170501003S - Rekonstrukce odborných učeben ZŠ a MŠ U Lesa v Karviné - stavba</t>
  </si>
  <si>
    <t>001 - Rekonstrukce odborných učeben ZŠ a MŠ U Lesa</t>
  </si>
  <si>
    <t xml:space="preserve">    1 - Zemní práce</t>
  </si>
  <si>
    <t xml:space="preserve">    2 - Zakládání</t>
  </si>
  <si>
    <t xml:space="preserve">    4 - Vodorovné konstrukce</t>
  </si>
  <si>
    <t>M - Práce a dodávky M</t>
  </si>
  <si>
    <t>Zemní práce</t>
  </si>
  <si>
    <t>132312101</t>
  </si>
  <si>
    <t>Hloubení rýh š do 600 mm ručním nebo pneum nářadím v soudržných horninách tř. 4</t>
  </si>
  <si>
    <t>358428102</t>
  </si>
  <si>
    <t>"pro napojení kanalizace"8*0,6*0,8</t>
  </si>
  <si>
    <t>132312109</t>
  </si>
  <si>
    <t>Příplatek za lepivost u hloubení rýh š do 600 mm ručním nebo pneum nářadím v hornině tř. 4</t>
  </si>
  <si>
    <t>-1398640851</t>
  </si>
  <si>
    <t>161101501</t>
  </si>
  <si>
    <t>Svislé přemístění výkopku nošením svisle do v 3 m v hornině tř. 1 až 4</t>
  </si>
  <si>
    <t>1212130135</t>
  </si>
  <si>
    <t>162201201</t>
  </si>
  <si>
    <t>Vodorovné přemístění do 10 m nošením výkopku z horniny tř. 1 až 4</t>
  </si>
  <si>
    <t>-1179265192</t>
  </si>
  <si>
    <t>162201209</t>
  </si>
  <si>
    <t>Příplatek k vodorovnému přemístění nošením ZKD 10 m nošení výkopku z horniny tř. 1 až 4</t>
  </si>
  <si>
    <t>-870223223</t>
  </si>
  <si>
    <t>2,88*6</t>
  </si>
  <si>
    <t>162701105</t>
  </si>
  <si>
    <t>Vodorovné přemístění do 10000 m výkopku/sypaniny z horniny tř. 1 až 4</t>
  </si>
  <si>
    <t>-2042557541</t>
  </si>
  <si>
    <t>162701109</t>
  </si>
  <si>
    <t>Příplatek k vodorovnému přemístění výkopku/sypaniny z horniny tř. 1 až 4 ZKD 1000 m přes 10000 m</t>
  </si>
  <si>
    <t>-829232352</t>
  </si>
  <si>
    <t>2,88*5</t>
  </si>
  <si>
    <t>167101101</t>
  </si>
  <si>
    <t>Nakládání výkopku z hornin tř. 1 až 4 do 100 m3</t>
  </si>
  <si>
    <t>-1043875278</t>
  </si>
  <si>
    <t>171201201</t>
  </si>
  <si>
    <t>Uložení sypaniny na skládky</t>
  </si>
  <si>
    <t>731845470</t>
  </si>
  <si>
    <t>171201211</t>
  </si>
  <si>
    <t>Poplatek za uložení odpadu ze sypaniny na skládce (skládkovné)</t>
  </si>
  <si>
    <t>-1780482075</t>
  </si>
  <si>
    <t>2,88*1,8</t>
  </si>
  <si>
    <t>174101102</t>
  </si>
  <si>
    <t>Zásyp v uzavřených prostorech sypaninou se zhutněním</t>
  </si>
  <si>
    <t>1759428690</t>
  </si>
  <si>
    <t>3,84-2,88</t>
  </si>
  <si>
    <t>Zakládání</t>
  </si>
  <si>
    <t>271532211</t>
  </si>
  <si>
    <t>Podsyp pod základové konstrukce se zhutněním z hrubého kameniva frakce 32 až 63 mm</t>
  </si>
  <si>
    <t>-1898570056</t>
  </si>
  <si>
    <t>"po provedené kanalizaci"8*0,6*0,2</t>
  </si>
  <si>
    <t>273321411</t>
  </si>
  <si>
    <t>Základové desky ze ŽB bez zvýšených nároků na prostředí tř. C 20/25</t>
  </si>
  <si>
    <t>-385601028</t>
  </si>
  <si>
    <t>"po provedené kanaizaci"8*0,6*0,15</t>
  </si>
  <si>
    <t>273362021</t>
  </si>
  <si>
    <t>Výztuž základových desek svařovanými sítěmi Kari</t>
  </si>
  <si>
    <t>-186577443</t>
  </si>
  <si>
    <t>"po provedené kanalizaci"8*0,6*4,9*1,1*0,001</t>
  </si>
  <si>
    <t>"viz.v.č D.1.1.b)1.4.01-05"1</t>
  </si>
  <si>
    <t>340238235</t>
  </si>
  <si>
    <t>Zazdívka otvorů pl do 1 m2 v příčkách nebo stěnách z příčkovek porobetonových  tl 150 mm</t>
  </si>
  <si>
    <t>-400384777</t>
  </si>
  <si>
    <t>"viz.v.č. D.1.1.b)03"0,2*2,2</t>
  </si>
  <si>
    <t xml:space="preserve">D+M překladu </t>
  </si>
  <si>
    <t>-1013891044</t>
  </si>
  <si>
    <t>78295591</t>
  </si>
  <si>
    <t>"viz.v.č D.1.1.b)03"2</t>
  </si>
  <si>
    <t>Vodorovné konstrukce</t>
  </si>
  <si>
    <t>451573111</t>
  </si>
  <si>
    <t>Lože pod potrubí otevřený výkop ze štěrkopísku</t>
  </si>
  <si>
    <t>1071998187</t>
  </si>
  <si>
    <t>"obsypa  zásyp potrubí"8*0,6*0,6</t>
  </si>
  <si>
    <t>"po vybouraných příčkách"(2,6+1,3+2,6)*0,15</t>
  </si>
  <si>
    <t xml:space="preserve">Příprava podkladu stropu před provedením malířských prací - předpoklad 30% nové omítky </t>
  </si>
  <si>
    <t>"viz.v.č. D.1.1.b)02"59,85+36</t>
  </si>
  <si>
    <t>"viz.v.č D.1.1.b)1.4.01-05"15*0,15</t>
  </si>
  <si>
    <t>"po vybouraných příčkách"3*6</t>
  </si>
  <si>
    <t>"viz.v.č D.1.1.b)03-WC, sklad, šatna"4,05*0,9*2+2,6*0,9*2+3,345*3*2+2,9*3*2+3,345*3*2+1*3*2-1,5+6,45*3*2+2,05*3*2</t>
  </si>
  <si>
    <t>"zazdívka"0,2*2,2</t>
  </si>
  <si>
    <t>"viz.v.č D.1.1.b)1.4.01-05"2</t>
  </si>
  <si>
    <t xml:space="preserve">Příprava podkladu stěn před provedením malířských prací - předpoklad 30% nové omítky </t>
  </si>
  <si>
    <t>"viz.v.č D.1.1.b)02"6*3,3*4+9,5*3,3*2+6,3*3,3*2</t>
  </si>
  <si>
    <t>"viz. v.č. D.1.1.b)02,03-pod obklady"1*1,5+1,5*1,5+1*1,5+2,6*2,1*2+4,05*2,1*2-0,9*2+3*1,5</t>
  </si>
  <si>
    <t>"viz.v.č. D.1.1.b)02,03"0,9+2*2+0,9+2*2+0,9*3+2*2*3</t>
  </si>
  <si>
    <t>"viz.v.č. D.1.1.b)02,03- zakrytí oken"0,9*0,5*5+2,4*2,4*3+1,2*2,4*3</t>
  </si>
  <si>
    <t>"viz.v.č D.1.1.b)03- doplnění po vybouraném betonu pod st. dlažbou"10,53+14,36+13,55</t>
  </si>
  <si>
    <t>-313954533</t>
  </si>
  <si>
    <t>"viz.v.č. D.1.1.b)03"5</t>
  </si>
  <si>
    <t>"viz.v.č. D.1.1.b)03"36+10,53+14,36+13,55</t>
  </si>
  <si>
    <t>R-6320017</t>
  </si>
  <si>
    <t>Vyčištění, vybroušení, vyspravení  st. teracové podlahy vč. dodávky materiálu</t>
  </si>
  <si>
    <t>1991105247</t>
  </si>
  <si>
    <t>"viz.v.č D.1.1.b)03"59,85</t>
  </si>
  <si>
    <t>"viz.v.č D.1.1.b)03"134,29</t>
  </si>
  <si>
    <t>"viz.v.č D.1.1.b)03"134,29+120</t>
  </si>
  <si>
    <t>"viz.v.č. D.1.1.b)02"1,41*2,1+2,9*3+1,3*3-0,6*2*2</t>
  </si>
  <si>
    <t>"viz.v.č. D.1.1.b)02"2,6*3-0,8*2</t>
  </si>
  <si>
    <t>965043421</t>
  </si>
  <si>
    <t>Bourání podkladů pod dlažby betonových s potěrem nebo teracem tl do 150 mm pl do 1 m2</t>
  </si>
  <si>
    <t>706536113</t>
  </si>
  <si>
    <t>"viz.v.č. D.1.1.b)02"(10,53+10+3,55+13,54)*0,15</t>
  </si>
  <si>
    <t>"pro kanalizaci"8*0,6*0,15</t>
  </si>
  <si>
    <t>965049112</t>
  </si>
  <si>
    <t>Příplatek k bourání betonových mazanin za bourání se svařovanou sítí tl přes 100 mm</t>
  </si>
  <si>
    <t>-1807563869</t>
  </si>
  <si>
    <t>"viz.v.č. D.1.1.b)02"10,53+10+3,55+13,54</t>
  </si>
  <si>
    <t>"viz.v.č. D.1.1.b)02"0,6*2*5+0,8*2*3+0,9*2*3</t>
  </si>
  <si>
    <t>937900113</t>
  </si>
  <si>
    <t>971042431</t>
  </si>
  <si>
    <t>Vybourání otvorů v betonových příčkách a zdech pl do 0,25 m2 tl do 150 mm</t>
  </si>
  <si>
    <t>-1891122551</t>
  </si>
  <si>
    <t>"viz.v.č. D.1.1.b)02"1</t>
  </si>
  <si>
    <t>971042551</t>
  </si>
  <si>
    <t>Vybourání otvorů v betonových příčkách a zdech pl do 1 m2</t>
  </si>
  <si>
    <t>1313585350</t>
  </si>
  <si>
    <t>"viz.v.č. D.1.1.b)02"0,3*2,2*0,15</t>
  </si>
  <si>
    <t>"viz.v.č D.1.1.b)1.4.01-05"15</t>
  </si>
  <si>
    <t>977312113</t>
  </si>
  <si>
    <t>Řezání stávajících betonových mazanin vyztužených hl do 150 mm</t>
  </si>
  <si>
    <t>375300775</t>
  </si>
  <si>
    <t>"pro kanalizaci"8*2</t>
  </si>
  <si>
    <t>"viz.v.č. D.1.1.b)02- st. umývárna a soc. zařízení"17,1*1,5+12,8*3+9*3+13,3*1,5+3,6*1,5</t>
  </si>
  <si>
    <t>"viz.v.č. D.1.1.b)02"1,5*1,5+1*1,5+2,6*1,5*2+4,05*1,5*2+10*1,5+1,5*1,5+17*1,5</t>
  </si>
  <si>
    <t>38,021*10 'Přepočtené koeficientem množství</t>
  </si>
  <si>
    <t>"viz.v.č D.1.1.b)1.4.04-05"60</t>
  </si>
  <si>
    <t>"viz.v.č D.1.1.b)1.4.04-05"53</t>
  </si>
  <si>
    <t>"viz.v.č D.1.1.b)1.4.04-05"7</t>
  </si>
  <si>
    <t>"viz.v.č D.1.1.b)1.4.04-05"3</t>
  </si>
  <si>
    <t>-678871310</t>
  </si>
  <si>
    <t>-2081469585</t>
  </si>
  <si>
    <t>"viz.v.č D.1.1.b)03"10,53+14,36+13,55</t>
  </si>
  <si>
    <t>-55201674</t>
  </si>
  <si>
    <t>38,44*0,0002</t>
  </si>
  <si>
    <t>-1675587111</t>
  </si>
  <si>
    <t>1269891046</t>
  </si>
  <si>
    <t>38,44*1,15</t>
  </si>
  <si>
    <t>44,206*1,15 'Přepočtené koeficientem množství</t>
  </si>
  <si>
    <t>"viz.v.č D.1.1.b)03-skaldba S1"10,53+4,05*0,3*2+2,6*0,3*2+1*1,5*2+1,5*1,5</t>
  </si>
  <si>
    <t>3*1,5</t>
  </si>
  <si>
    <t>R-7110020</t>
  </si>
  <si>
    <t xml:space="preserve">D+M hydroizolačního asfaltového pásu vč. napojení na stávající hydroizolaci </t>
  </si>
  <si>
    <t>-988865104</t>
  </si>
  <si>
    <t>"po provedené kanalizaci"8*1</t>
  </si>
  <si>
    <t>-378791603</t>
  </si>
  <si>
    <t>1810048294</t>
  </si>
  <si>
    <t>"viz. pol. ontáže"38,44*1,1</t>
  </si>
  <si>
    <t>-1243637244</t>
  </si>
  <si>
    <t>-237049925</t>
  </si>
  <si>
    <t>-885521910</t>
  </si>
  <si>
    <t>"viz. pol. montáže"38,44*1,15</t>
  </si>
  <si>
    <t>"stávající"60</t>
  </si>
  <si>
    <t>"viz.v.č D.1.1.b)1.4.04-05"25</t>
  </si>
  <si>
    <t>"viz.v.č D.1.1.b)1.4.04-05"28</t>
  </si>
  <si>
    <t>"stávající"30</t>
  </si>
  <si>
    <t>721173401</t>
  </si>
  <si>
    <t>Potrubí kanalizační plastové svodné systém KG DN 100 vč. tvarovek</t>
  </si>
  <si>
    <t>-1570779949</t>
  </si>
  <si>
    <t>"viz.v.č D.1.1.b)1.4.01-03"7</t>
  </si>
  <si>
    <t>721173402</t>
  </si>
  <si>
    <t>Potrubí kanalizační plastové svodné systém KG DN 125 vč. tvarovek</t>
  </si>
  <si>
    <t>978850305</t>
  </si>
  <si>
    <t>"viz.v.č D.1.1.b)1.4.01-03"1</t>
  </si>
  <si>
    <t>721174025</t>
  </si>
  <si>
    <t>Potrubí kanalizační z PP odpadní systém HT DN 100</t>
  </si>
  <si>
    <t>1362043152</t>
  </si>
  <si>
    <t>721174026</t>
  </si>
  <si>
    <t>Potrubí kanalizační z PP odpadní systém HT DN 125</t>
  </si>
  <si>
    <t>1322453600</t>
  </si>
  <si>
    <t>"viz.v.č D.1.1.b)1.4.01-03"2</t>
  </si>
  <si>
    <t>721211405</t>
  </si>
  <si>
    <t>Vpusť podlahová nízká se svislým odpadem DN 50</t>
  </si>
  <si>
    <t>1233789376</t>
  </si>
  <si>
    <t>"viz.v.č D.1.1.b)1.4.01-03"19</t>
  </si>
  <si>
    <t xml:space="preserve">Napojení nového  potrubí na stávající svodné potrubí </t>
  </si>
  <si>
    <t>"viz.v.č D.1.1.b)1.4.01-03"5</t>
  </si>
  <si>
    <t>R-7210011</t>
  </si>
  <si>
    <t>D+M čistící tvarovky DN 100</t>
  </si>
  <si>
    <t>-1567198328</t>
  </si>
  <si>
    <t>R-7210012</t>
  </si>
  <si>
    <t>D+M čistící tvarovky DN 125</t>
  </si>
  <si>
    <t>-1571802927</t>
  </si>
  <si>
    <t>"stávající"3</t>
  </si>
  <si>
    <t>"viz.v.č. D.1.4.b)01-05"1</t>
  </si>
  <si>
    <t>"viz.v.č. D.1.1.b)02"12</t>
  </si>
  <si>
    <t>"viz.v.č. D.1.4.b)01-05"3</t>
  </si>
  <si>
    <t>"stávající"12</t>
  </si>
  <si>
    <t>725829101</t>
  </si>
  <si>
    <t>Montáž baterie sprchové</t>
  </si>
  <si>
    <t>1713555211</t>
  </si>
  <si>
    <t>551454031</t>
  </si>
  <si>
    <t xml:space="preserve">Baterie sprchová termostatická, hlavové sprchy, sprchové hadice dl. min. 1200mm, ruční sprchy, přepínače na ruční sprchy  - pro invalidu  - viz. technické podmínky výrobků </t>
  </si>
  <si>
    <t>-255678248</t>
  </si>
  <si>
    <t>R-7250015</t>
  </si>
  <si>
    <t xml:space="preserve">D+M dřezové baterie vč. dodávky a montáže sifonu </t>
  </si>
  <si>
    <t>-1045856577</t>
  </si>
  <si>
    <t>R-7250016</t>
  </si>
  <si>
    <t>D+M baterie nástěnné pro výlevku</t>
  </si>
  <si>
    <t>1791171849</t>
  </si>
  <si>
    <t>R-7250017</t>
  </si>
  <si>
    <t xml:space="preserve">D+M dřezu </t>
  </si>
  <si>
    <t>1780874712</t>
  </si>
  <si>
    <t>R-7250018</t>
  </si>
  <si>
    <t>D+M beztlakový ohřívač vody , objem 5l</t>
  </si>
  <si>
    <t>1837779250</t>
  </si>
  <si>
    <t>1+1</t>
  </si>
  <si>
    <t>R-7250020</t>
  </si>
  <si>
    <t>D+M tlakovýý ohřívač vody , objem 30l</t>
  </si>
  <si>
    <t>52200023</t>
  </si>
  <si>
    <t>R-7250028</t>
  </si>
  <si>
    <t xml:space="preserve">D+M nerez nástěnné výlevky </t>
  </si>
  <si>
    <t>358444872</t>
  </si>
  <si>
    <t>"viz.v.č. D.1.4.b)01-05"4</t>
  </si>
  <si>
    <t xml:space="preserve">D+Msvislé  madlo k umyvadlu  dl. 500m, vč. kotvení a dodávky kotevních prvků </t>
  </si>
  <si>
    <t>R-7251120</t>
  </si>
  <si>
    <t xml:space="preserve">Klozet keramický závěsný pro invalidy hluboké splachování - D+M </t>
  </si>
  <si>
    <t>-2084937438</t>
  </si>
  <si>
    <t>R-7251121</t>
  </si>
  <si>
    <t xml:space="preserve">D+M instalační předstěna - klozet závěsný pro invalidy  do lehké stěny </t>
  </si>
  <si>
    <t>-444165127</t>
  </si>
  <si>
    <t>R-7251135</t>
  </si>
  <si>
    <t xml:space="preserve">D+M sklopné   madloke sprše  dl. 800m, vč. kotvení a dodávky kotevních prvků </t>
  </si>
  <si>
    <t>1969553448</t>
  </si>
  <si>
    <t>R-7251136</t>
  </si>
  <si>
    <t xml:space="preserve">D+M pevné kombinované rohové madlo do sprchy    , vč. kotvení a dodávky kotevních prvků </t>
  </si>
  <si>
    <t>1168053419</t>
  </si>
  <si>
    <t>R-72513</t>
  </si>
  <si>
    <t>D+M sklopnésedátko dosprchy  , vč. kotvení a dodávky kotevních prvků - viz. technické podmínky výrobků</t>
  </si>
  <si>
    <t>1818753730</t>
  </si>
  <si>
    <t>R-72538</t>
  </si>
  <si>
    <t xml:space="preserve">D+M  závěsu do sprchy vč. tyče pro upevnění závěsu, vč. kotvení a dodávky kotevních prvků </t>
  </si>
  <si>
    <t>113067118</t>
  </si>
  <si>
    <t>"viz.v.č. D.1.1.b)02"9</t>
  </si>
  <si>
    <t>763121429</t>
  </si>
  <si>
    <t>Předsazená stěna SDK tl. 200 mm s deskou do vlhkého prostředí</t>
  </si>
  <si>
    <t>-1890720520</t>
  </si>
  <si>
    <t>"viz.v.č. D.1.1.b)03"2,6*2,8+1*2,8+4,05*2,8+1*2,8</t>
  </si>
  <si>
    <t>"viz.v.č D.1.1.b)03-šatna"13,55</t>
  </si>
  <si>
    <t>"viz.v.č D.1.1.b)03-podhed SDK1"10,53+14,36</t>
  </si>
  <si>
    <t>150</t>
  </si>
  <si>
    <t>R-7631214</t>
  </si>
  <si>
    <t>Opláštění potrubí  SDK s deskou do vlhkého prostředí</t>
  </si>
  <si>
    <t>-2070060251</t>
  </si>
  <si>
    <t>"viz.v.č. D.1.1.b)03"15</t>
  </si>
  <si>
    <t>151</t>
  </si>
  <si>
    <t>766111820</t>
  </si>
  <si>
    <t xml:space="preserve">Demontáž dělicích příček </t>
  </si>
  <si>
    <t>574769100</t>
  </si>
  <si>
    <t>"viz.v.č. D.1.1.b)02"1,3*2,1*2+2,6*2,1</t>
  </si>
  <si>
    <t>R-7660020</t>
  </si>
  <si>
    <t xml:space="preserve">D+M pákového ovládání okna  - doplnění na st. okno </t>
  </si>
  <si>
    <t>-924299499</t>
  </si>
  <si>
    <t>"viz.v.č. D.1.1.b)03"4</t>
  </si>
  <si>
    <t>R-7660021</t>
  </si>
  <si>
    <t>D+M neprůsvitné fólie na okno 900/500</t>
  </si>
  <si>
    <t>872698864</t>
  </si>
  <si>
    <t>R-7660051</t>
  </si>
  <si>
    <t xml:space="preserve">D+M vnitřních dveří vč. zárubně   - viz. D01 - vč. všech příslušenství a doplńků </t>
  </si>
  <si>
    <t>1772215567</t>
  </si>
  <si>
    <t>"viz.v.č D.1.1.b)04-výpis dveří - D01"2</t>
  </si>
  <si>
    <t>157</t>
  </si>
  <si>
    <t>R-7660052</t>
  </si>
  <si>
    <t xml:space="preserve">D+M vnitřních dveří  vč. zárubně - viz. D02 - vč. všech příslušenství a doplńků </t>
  </si>
  <si>
    <t>495001172</t>
  </si>
  <si>
    <t>"viz.v.č D.1.1.b)04-výpis dveří - D02"1</t>
  </si>
  <si>
    <t>158</t>
  </si>
  <si>
    <t>R-7660053</t>
  </si>
  <si>
    <t xml:space="preserve">D+M vnitřních dveří vč. zárubně - viz. D03 - vč. všech příslušenství a doplńků </t>
  </si>
  <si>
    <t>-1439475981</t>
  </si>
  <si>
    <t>"viz.v.č D.1.1.b)04-výpis dveří - D03"1</t>
  </si>
  <si>
    <t>159</t>
  </si>
  <si>
    <t>R-7660054</t>
  </si>
  <si>
    <t xml:space="preserve">D+M vnitřních dveří  - viz. D04 , vč. zárubně - vč. všech příslušenství a doplńků </t>
  </si>
  <si>
    <t>220138084</t>
  </si>
  <si>
    <t>"viz.v.č D.1.1.b)04-výpis dveří - D04"1</t>
  </si>
  <si>
    <t>160</t>
  </si>
  <si>
    <t>R-7660055</t>
  </si>
  <si>
    <t xml:space="preserve">D+M vnitřních dveří  - viz. D05 , vč. zárubně - vč. všech příslušenství a doplńků </t>
  </si>
  <si>
    <t>2133978610</t>
  </si>
  <si>
    <t>"viz.v.č D.1.1.b)04-výpis dveří - D05"1</t>
  </si>
  <si>
    <t>161</t>
  </si>
  <si>
    <t>"viz.v.č D.1.1.b)03-skladba S1"10,53</t>
  </si>
  <si>
    <t>162</t>
  </si>
  <si>
    <t>"viz. pol. montáže"10,53*1,1</t>
  </si>
  <si>
    <t>163</t>
  </si>
  <si>
    <t>164</t>
  </si>
  <si>
    <t>165</t>
  </si>
  <si>
    <t>"viz.v.č D.1.1.b)03-skladbaS1S2"(134,29-59,85)*3</t>
  </si>
  <si>
    <t>166</t>
  </si>
  <si>
    <t>167</t>
  </si>
  <si>
    <t>"viz.v.č. D.1.1.b)02"36</t>
  </si>
  <si>
    <t>168</t>
  </si>
  <si>
    <t>169</t>
  </si>
  <si>
    <t>"viz.v.č D.1.1.b)03-skladba S2"36+14,36+13,55</t>
  </si>
  <si>
    <t>170</t>
  </si>
  <si>
    <t>171</t>
  </si>
  <si>
    <t xml:space="preserve">Vyrovnávací samoniovelační stěrka tl. do 30 mm vč. dodávky materiálu </t>
  </si>
  <si>
    <t>"viz.v.č. D.1.1.b)03-skladba S1,S2"36</t>
  </si>
  <si>
    <t>172</t>
  </si>
  <si>
    <t>2055515680</t>
  </si>
  <si>
    <t>"viz.v.č D.1.1.b)05,03"134,29-59,85</t>
  </si>
  <si>
    <t>173</t>
  </si>
  <si>
    <t>"viz. v.č. D.1.1.b)02,03-"1*1,5+1,5*1,5+1*1,5+2,6*2,1*2+4,05*2,1*2-0,9*2+3*1,5</t>
  </si>
  <si>
    <t>174</t>
  </si>
  <si>
    <t>"viz. pol. montáže"35,88*1,1</t>
  </si>
  <si>
    <t>175</t>
  </si>
  <si>
    <t>176</t>
  </si>
  <si>
    <t>177</t>
  </si>
  <si>
    <t xml:space="preserve">Obrooušení, nátěr  ocelové zárubně </t>
  </si>
  <si>
    <t>"stávající, nové zárubně"6</t>
  </si>
  <si>
    <t>178</t>
  </si>
  <si>
    <t>179</t>
  </si>
  <si>
    <t>"viz.v.č D.1.1.b)03-podhed SDK"10,53+14,36+13,55</t>
  </si>
  <si>
    <t>"chodba"(6,5+9+14+24*2)*3,3</t>
  </si>
  <si>
    <t>180</t>
  </si>
  <si>
    <t>Práce a dodávky M</t>
  </si>
  <si>
    <t>181</t>
  </si>
  <si>
    <t>182</t>
  </si>
  <si>
    <t>183</t>
  </si>
  <si>
    <t>184</t>
  </si>
  <si>
    <t>185</t>
  </si>
  <si>
    <t xml:space="preserve">011 - Elektroinstalace </t>
  </si>
  <si>
    <t>D1 - Dodávky zařítzení (specifikace)</t>
  </si>
  <si>
    <t>D2 - HZS</t>
  </si>
  <si>
    <t>lišta vklád.PH  20x20</t>
  </si>
  <si>
    <t>lišta vklád.PH 40x15 až 40x20</t>
  </si>
  <si>
    <t>sporák.přípojka  25A nástěn.vč.doutn.</t>
  </si>
  <si>
    <t>zás.5512(3) ...   dvojitá+přep.ochr. ,průběž.montáž</t>
  </si>
  <si>
    <t>svít.zářiv.1x58W,stropní,</t>
  </si>
  <si>
    <t>svít.zářiv.1x36W,stropní,IP40,</t>
  </si>
  <si>
    <t>svit.zářiv. 4x18W, vestavné M600,</t>
  </si>
  <si>
    <t>svorka na potrubí vč.pásku (nebo ZS4)</t>
  </si>
  <si>
    <t>273-104 3X1-2,5</t>
  </si>
  <si>
    <t>273-105 5X1-2,5</t>
  </si>
  <si>
    <t>273-112 2X1-2,5</t>
  </si>
  <si>
    <t>273-102 4X1-2,5</t>
  </si>
  <si>
    <t>SP.3536N-C03251 12  SPOR.NA OM. 25A  IP55</t>
  </si>
  <si>
    <t>LISTA LV  40X20 2M LH</t>
  </si>
  <si>
    <t>LISTA LV  20X20</t>
  </si>
  <si>
    <t>TR.OHEBNA FML 50  INSET</t>
  </si>
  <si>
    <t>NOUZ.LED 3,2W  2hod.</t>
  </si>
  <si>
    <t>1X58W ASYM EP + závěsy 2m s přív.šňůrou</t>
  </si>
  <si>
    <t>I  4X18W M600 ALU/ EP</t>
  </si>
  <si>
    <t>SV. ZÁŘ.  1X36W,IP40</t>
  </si>
  <si>
    <t>TRUBICE 58W/84</t>
  </si>
  <si>
    <t>TRUBICE 18W/84 + ekolog.likv.</t>
  </si>
  <si>
    <t>286324922</t>
  </si>
  <si>
    <t>678440243</t>
  </si>
  <si>
    <t>1584188918</t>
  </si>
  <si>
    <t>346056100</t>
  </si>
  <si>
    <t>Dodávky zařítzení (specifikace)</t>
  </si>
  <si>
    <t>DOPLNĚNÍ ROZV.PRMS3  VYZBROJI DLE PROJEKTU</t>
  </si>
  <si>
    <t xml:space="preserve">012 - IT do stavby </t>
  </si>
  <si>
    <t xml:space="preserve">    D2 - Montáž ZŠ + družina</t>
  </si>
  <si>
    <t xml:space="preserve">    D3 - Dodávky + Materiál MŠ</t>
  </si>
  <si>
    <t>D4 - Montáž MŠ</t>
  </si>
  <si>
    <t>Datový rozvaděč nástěnný 12U s hloubkou min. 450mm, viz schéma datové sítě</t>
  </si>
  <si>
    <t>Kotva včetně příslušenství pro uchycení a montáž závěsu optického kabelu</t>
  </si>
  <si>
    <t>Montáž ZŠ + družina</t>
  </si>
  <si>
    <t>Montáž datového rozvaděče nástěnného, viz PD a schéma datových sítí</t>
  </si>
  <si>
    <t>Dodávky + Materiál MŠ</t>
  </si>
  <si>
    <t>20170501004 - Rekonstrukce odborných učeben v Karviné - revitalizace zeleně</t>
  </si>
  <si>
    <t xml:space="preserve">001 - Revitalizace zeleně </t>
  </si>
  <si>
    <t>18 - Povrchové úpravy terénu</t>
  </si>
  <si>
    <t>185 - Listnaté stromy</t>
  </si>
  <si>
    <t>99 - Staveništní přesun hmot</t>
  </si>
  <si>
    <t>HSV - HSV</t>
  </si>
  <si>
    <t xml:space="preserve">    191 - Jehličnaté keře</t>
  </si>
  <si>
    <t>Povrchové úpravy terénu</t>
  </si>
  <si>
    <t>00572420</t>
  </si>
  <si>
    <t xml:space="preserve">Směs travní pro městskou výsadbu </t>
  </si>
  <si>
    <t>kg</t>
  </si>
  <si>
    <t>240060965</t>
  </si>
  <si>
    <t>08211320</t>
  </si>
  <si>
    <t>Voda pitná - vodné</t>
  </si>
  <si>
    <t>1942773452</t>
  </si>
  <si>
    <t>Dodávka pěstebního substrátu - kompostní zeminy pro výměnu do jamek, vč. dopravy</t>
  </si>
  <si>
    <t>416040161</t>
  </si>
  <si>
    <t>"stromy"0,284*1</t>
  </si>
  <si>
    <t>"keře"0,03*10</t>
  </si>
  <si>
    <t>10391100</t>
  </si>
  <si>
    <t>Kůra mulčovací vč. dopravy</t>
  </si>
  <si>
    <t>1409094751</t>
  </si>
  <si>
    <t>28*0,15</t>
  </si>
  <si>
    <t>111301111</t>
  </si>
  <si>
    <t>Sejmutí drnu tl do 100 mm s přemístěním do 50 m nebo naložením na dopravní prostředek</t>
  </si>
  <si>
    <t>1177318614</t>
  </si>
  <si>
    <t>162702111</t>
  </si>
  <si>
    <t>Vodorovné přemístění drnu bez naložení se složením do 6000 m</t>
  </si>
  <si>
    <t>-1174273491</t>
  </si>
  <si>
    <t>162702119</t>
  </si>
  <si>
    <t>Příplatek k vodorovnému přemístění drnu do 6000 m ZKD 1000 m</t>
  </si>
  <si>
    <t>1748434274</t>
  </si>
  <si>
    <t>120*9</t>
  </si>
  <si>
    <t>162702120</t>
  </si>
  <si>
    <t xml:space="preserve">POplatek za uložení drnu na skládce </t>
  </si>
  <si>
    <t>1341910917</t>
  </si>
  <si>
    <t>120*1,8</t>
  </si>
  <si>
    <t>D+M Chránička paty kmene</t>
  </si>
  <si>
    <t>-833987515</t>
  </si>
  <si>
    <t>D+M Zalévací hadice ke stromům</t>
  </si>
  <si>
    <t>424930851</t>
  </si>
  <si>
    <t>18.2</t>
  </si>
  <si>
    <t>D+M Mulčovací plachetka</t>
  </si>
  <si>
    <t>-218440951</t>
  </si>
  <si>
    <t>28*1,15</t>
  </si>
  <si>
    <t>18.3</t>
  </si>
  <si>
    <t>D+M Tabletové hnojivo</t>
  </si>
  <si>
    <t>tab</t>
  </si>
  <si>
    <t>738143525</t>
  </si>
  <si>
    <t>180402111R00</t>
  </si>
  <si>
    <t>Založení trávníku parkového výsevem v rovině strojně vč. promíchání vrchní vrstvy</t>
  </si>
  <si>
    <t>1802051846</t>
  </si>
  <si>
    <t>181301101</t>
  </si>
  <si>
    <t>Rozprostření ornice tl vrstvy do 100 mm pl do 500 m2 v rovině nebo ve svahu do 1:5</t>
  </si>
  <si>
    <t>1399037768</t>
  </si>
  <si>
    <t>182001111</t>
  </si>
  <si>
    <t>Plošná úprava terénu zemina tř 1 až 4 nerovnosti do +/- 100 mm v rovinně a svahu do 1:5</t>
  </si>
  <si>
    <t>-1698160359</t>
  </si>
  <si>
    <t>183101213R00</t>
  </si>
  <si>
    <t>Hloub. jamek s výměnou 50% půdy do 0,05 m3, 1:5</t>
  </si>
  <si>
    <t>2092645608</t>
  </si>
  <si>
    <t>"keře:"10</t>
  </si>
  <si>
    <t>183101315R00</t>
  </si>
  <si>
    <t>Hloub. jamek s výměnou 100% půdy do 0,4 m3 sv.1:5</t>
  </si>
  <si>
    <t>850218524</t>
  </si>
  <si>
    <t>"stromy-výsadba stromů-osazovací plán"1</t>
  </si>
  <si>
    <t>183403111R00</t>
  </si>
  <si>
    <t>Obdělání půdy nakopáním do 10 cm v rovině vč. odstranění zbytků rostlin, kamenů</t>
  </si>
  <si>
    <t>-1490264234</t>
  </si>
  <si>
    <t>183403114R00</t>
  </si>
  <si>
    <t>Obdělání půdy kultivátorováním v rovině</t>
  </si>
  <si>
    <t>1938406936</t>
  </si>
  <si>
    <t>183403132R00</t>
  </si>
  <si>
    <t>Obdělání půdy rytím do 20 cm hor. 3, v rovině vč. odstranění zbytků rostlin, kamenů</t>
  </si>
  <si>
    <t>-1219110134</t>
  </si>
  <si>
    <t>183403153R00</t>
  </si>
  <si>
    <t>Obdělání půdy hrabáním, v rovině</t>
  </si>
  <si>
    <t>-1119577606</t>
  </si>
  <si>
    <t>183403161R00</t>
  </si>
  <si>
    <t>Obdělání půdy válením, v rovině</t>
  </si>
  <si>
    <t>-1325670668</t>
  </si>
  <si>
    <t>183552111R00</t>
  </si>
  <si>
    <t>Hnojení prům. hnojivy 0,5 t/ha, do 5 ha, do 5 st.</t>
  </si>
  <si>
    <t>har</t>
  </si>
  <si>
    <t>-171231033</t>
  </si>
  <si>
    <t>0,124</t>
  </si>
  <si>
    <t>184102112R00</t>
  </si>
  <si>
    <t>Výsadba dřevin s balem D do 30 cm, v rovině</t>
  </si>
  <si>
    <t>764062087</t>
  </si>
  <si>
    <t>"keře:" 10</t>
  </si>
  <si>
    <t>184102116R00</t>
  </si>
  <si>
    <t>Výsadba dřevin s balem D do 80 cm, v rovině</t>
  </si>
  <si>
    <t>-1271310805</t>
  </si>
  <si>
    <t>"stromy:" 1</t>
  </si>
  <si>
    <t>184202112R00</t>
  </si>
  <si>
    <t>Ukotvení dřeviny kůly D do 10 cm, dl. do 3 m vč. upevnění příček</t>
  </si>
  <si>
    <t>-2146173813</t>
  </si>
  <si>
    <t>"viz. TZ"1*3</t>
  </si>
  <si>
    <t>184501114R00</t>
  </si>
  <si>
    <t>Zhotovení obalu kmene z juty, 2vrstvy, v rovině</t>
  </si>
  <si>
    <t>1129526493</t>
  </si>
  <si>
    <t>"viz. TZ"3,14*0,2*2*1</t>
  </si>
  <si>
    <t>184802111R00</t>
  </si>
  <si>
    <t>Chem. odplevelení před založ. postřikem, v rovině</t>
  </si>
  <si>
    <t>-1962029520</t>
  </si>
  <si>
    <t>184921093R00</t>
  </si>
  <si>
    <t>Mulčování rostlin tl. do 0,1 m rovina vč. kantování trávníkové plochy</t>
  </si>
  <si>
    <t>2045230868</t>
  </si>
  <si>
    <t>"STROMY - VIZ. TZ"28</t>
  </si>
  <si>
    <t>185804311R00</t>
  </si>
  <si>
    <t>Zalití rostlin vodou plochy do 20 m2</t>
  </si>
  <si>
    <t>-922283656</t>
  </si>
  <si>
    <t>"STROMY - VIZ. tz:"0,3</t>
  </si>
  <si>
    <t>25191155</t>
  </si>
  <si>
    <t>Průmyslové hnojivo</t>
  </si>
  <si>
    <t>T</t>
  </si>
  <si>
    <t>844290856</t>
  </si>
  <si>
    <t>"trávníkové plochy:" 124*0,05*0,001</t>
  </si>
  <si>
    <t>25191156</t>
  </si>
  <si>
    <t>Pořízení ornice vč. dovozu</t>
  </si>
  <si>
    <t>-958096864</t>
  </si>
  <si>
    <t>"trávníkové plochy:" 124*0,05</t>
  </si>
  <si>
    <t>605</t>
  </si>
  <si>
    <t>Dodávka -  frézované impregnované kůly ke stromům pr.6cm, v. 2-3m, vč. příček a úvazků, vč. dopravy</t>
  </si>
  <si>
    <t>-931223004</t>
  </si>
  <si>
    <t>673131</t>
  </si>
  <si>
    <t>Dodávka jutové tkaniny (alt. rákosová rohož) vč. dopravy</t>
  </si>
  <si>
    <t>408858320</t>
  </si>
  <si>
    <t>"VIZ. TZ"3,14*0,2*2*1*2*1,03</t>
  </si>
  <si>
    <t>Listnaté stromy</t>
  </si>
  <si>
    <t>026.2</t>
  </si>
  <si>
    <t xml:space="preserve">ACER PLATANOIDES "CRIMSON KING" o.k. 16/18, zapěst. koruna ve výšce 250cm,bal, bandážovaný kmen jutou </t>
  </si>
  <si>
    <t>-1453856769</t>
  </si>
  <si>
    <t>Staveništní přesun hmot</t>
  </si>
  <si>
    <t>998231311R00</t>
  </si>
  <si>
    <t>Přesun hmot pro sadovnické a krajin. úpravy do 5km</t>
  </si>
  <si>
    <t>-931298170</t>
  </si>
  <si>
    <t>191</t>
  </si>
  <si>
    <t>Jehličnaté keře</t>
  </si>
  <si>
    <t>026.26</t>
  </si>
  <si>
    <t xml:space="preserve">JUNIPERUS MEDIA "OLD GOLD" v.30/40, </t>
  </si>
  <si>
    <t>-501477229</t>
  </si>
  <si>
    <t>2017050100RS - Rekonstrukce odborných učeben ZŠ a MŠ U Studny  v Karviné - stavba</t>
  </si>
  <si>
    <t>001 - Rekonstrukce odborných učeben ZŠ a MŠ U Studny</t>
  </si>
  <si>
    <t>1724685724</t>
  </si>
  <si>
    <t>"pro kanalizaci"10*0,6*0,8</t>
  </si>
  <si>
    <t>671942235</t>
  </si>
  <si>
    <t>-201609756</t>
  </si>
  <si>
    <t>386128717</t>
  </si>
  <si>
    <t>10*0,6*0,6</t>
  </si>
  <si>
    <t>-120137901</t>
  </si>
  <si>
    <t>3,6*6</t>
  </si>
  <si>
    <t>2116746216</t>
  </si>
  <si>
    <t>212369222</t>
  </si>
  <si>
    <t>-1759739168</t>
  </si>
  <si>
    <t>3,6*1,8</t>
  </si>
  <si>
    <t>-1610975815</t>
  </si>
  <si>
    <t>4,8-3,6</t>
  </si>
  <si>
    <t>-1694062921</t>
  </si>
  <si>
    <t>2115340975</t>
  </si>
  <si>
    <t>3,6*5</t>
  </si>
  <si>
    <t>-1412831027</t>
  </si>
  <si>
    <t>"viz.v.č.3-6-doplnění po provedené kanalizaci"10*0,6*0,2</t>
  </si>
  <si>
    <t>1012794068</t>
  </si>
  <si>
    <t>"viz.v.č.3-6-po provedené kanalizaci"10*0,6*0,15</t>
  </si>
  <si>
    <t>848377898</t>
  </si>
  <si>
    <t>"viz.v.č.3-6-po provedené kanalizaci"10*0,6*4,9*1,1*0,001</t>
  </si>
  <si>
    <t>"prostupy"2+4</t>
  </si>
  <si>
    <t>340238247</t>
  </si>
  <si>
    <t>Zazdívka otvorů pl do 1 m2 v příčkách nebo stěnách z cihel porobetonových  tl 300 mm</t>
  </si>
  <si>
    <t>1227797122</t>
  </si>
  <si>
    <t>"viz.v.č 3-6-zazdívka dveří a výklenku "1</t>
  </si>
  <si>
    <t>-806009273</t>
  </si>
  <si>
    <t>"viz.v.č D.1.1.b)03"2*2</t>
  </si>
  <si>
    <t>430321414</t>
  </si>
  <si>
    <t>Schodišťová konstrukce a rampa ze ŽB tř. C 25/30</t>
  </si>
  <si>
    <t>-1774419695</t>
  </si>
  <si>
    <t>"viz.v.č4"2,7*2,7*0,2+2,7*0,3*0,2*4</t>
  </si>
  <si>
    <t>430362021</t>
  </si>
  <si>
    <t>Výztuž schodišťové konstrukce a rampy svařovanými sítěmi Kari</t>
  </si>
  <si>
    <t>-819206989</t>
  </si>
  <si>
    <t>0,15</t>
  </si>
  <si>
    <t>431351121</t>
  </si>
  <si>
    <t>Zřízení bednění podest schodišť a ramp přímočarých v do 4 m</t>
  </si>
  <si>
    <t>-1064421547</t>
  </si>
  <si>
    <t>"viz.v.č.4"2,7*2,7+2,7*0,2*5</t>
  </si>
  <si>
    <t>431351122</t>
  </si>
  <si>
    <t>Odstranění bednění podest schodišť a ramp přímočarých v do 4 m</t>
  </si>
  <si>
    <t>2089285062</t>
  </si>
  <si>
    <t>-819308816</t>
  </si>
  <si>
    <t>"obsyp a zásyp kanalizace"10*0,6*0,6</t>
  </si>
  <si>
    <t>"viz.v.č 3-6"11,4*2,7+2,9*6,55</t>
  </si>
  <si>
    <t>-18,995</t>
  </si>
  <si>
    <t>"viz.v.č 3-64"3,3*0,2*2</t>
  </si>
  <si>
    <t>"po osazení potrubí"10*0,15+30*0,15</t>
  </si>
  <si>
    <t>-1,32</t>
  </si>
  <si>
    <t>"viz.v.č 3-6"3,3*0,2*2</t>
  </si>
  <si>
    <t>"prostupy"2+4*2</t>
  </si>
  <si>
    <t>"viz.v.č 3-6"6,55*3,3*2+2,9*3,3*2+11,7*3,3*2+6,545*3,3*2+2,9*3,3*2+6,55*3,3*2+6,55*3,3*2+8,7*3,3*2</t>
  </si>
  <si>
    <t>2,7*0,8*2+2,75*0,8*2+11,4*3,3*2+2,7*3,3</t>
  </si>
  <si>
    <t>-163,013</t>
  </si>
  <si>
    <t>"viz.v.č 3-6- pod nové obklady"2,75*2,1*2+2,7*2,1*2-0,9*2</t>
  </si>
  <si>
    <t>"viz.v.č 3-6"(1,45+2*2)*2</t>
  </si>
  <si>
    <t>(1+2,2*2)*2</t>
  </si>
  <si>
    <t>"zakrytí oken "2,7*2,4*9+0,85*1,45*4-25,92</t>
  </si>
  <si>
    <t>631311131</t>
  </si>
  <si>
    <t>Doplnění dosavadních mazanin betonem prostým plochy do 1 m2 tloušťky přes 80 mm</t>
  </si>
  <si>
    <t>583123876</t>
  </si>
  <si>
    <t>"viz.v.č. 3-6-po vybourané příčce"6,55*0,2*0,12</t>
  </si>
  <si>
    <t>"po potrubí"20*0,15*0,1</t>
  </si>
  <si>
    <t>-0,232</t>
  </si>
  <si>
    <t>"viz.v.č.3-6-doplnění betonu ve WC a chodbě"3,1*2,7*3+2,75*2,7*3</t>
  </si>
  <si>
    <t>1211383526</t>
  </si>
  <si>
    <t>"viz.v.č. D.1.1.b)03"4-2</t>
  </si>
  <si>
    <t>"viz.v.č.3-6-skladba S1-S3"198,3-76</t>
  </si>
  <si>
    <t xml:space="preserve">Vyčištění, vybroušení, st. schodiště před pokládkou dlažby </t>
  </si>
  <si>
    <t>729780496</t>
  </si>
  <si>
    <t>"viz.v.č.3-6"2,7*0,5*8</t>
  </si>
  <si>
    <t>"viz.v.č 3-6"198,3-76</t>
  </si>
  <si>
    <t>"viz.v.č 3-6"198,3+91-76</t>
  </si>
  <si>
    <t>963053935</t>
  </si>
  <si>
    <t>Bourání ŽB schodišťových ramen monolitických zazděných oboustranně</t>
  </si>
  <si>
    <t>-449409949</t>
  </si>
  <si>
    <t>"viz.v.č 3-6"2,4*2,7</t>
  </si>
  <si>
    <t>963054949</t>
  </si>
  <si>
    <t>Bourání ŽB schodnic jakékoli délky</t>
  </si>
  <si>
    <t>331216632</t>
  </si>
  <si>
    <t>"viz.v.č 3-6"2,7*4</t>
  </si>
  <si>
    <t>1680636310</t>
  </si>
  <si>
    <t>"viz.v.č 3-6"2,75*2,7*0,15+2,7*3,1*0,15</t>
  </si>
  <si>
    <t>"zákl. deska pro napojení kanalizace"10*0,6*0,15</t>
  </si>
  <si>
    <t>-186882746</t>
  </si>
  <si>
    <t>"viz.v.č 3-6"18,26+17,68+3,1*2,7</t>
  </si>
  <si>
    <t>965082932</t>
  </si>
  <si>
    <t>Odstranění násypů pod podlahy tl do 200 mm pl do 2 m2</t>
  </si>
  <si>
    <t>-59554354</t>
  </si>
  <si>
    <t>"viz.v.č 3-6-pro napojení kanalizace"4,7*0,6*0,2</t>
  </si>
  <si>
    <t>971052651</t>
  </si>
  <si>
    <t>Vybourání nebo prorážení otvorů v ŽB příčkách a zdech pl do 4 m2 tl do 600 mm</t>
  </si>
  <si>
    <t>704428021</t>
  </si>
  <si>
    <t>"viz.v.č 3-6"1*2,2*0,3</t>
  </si>
  <si>
    <t>974042554</t>
  </si>
  <si>
    <t>Vysekání rýh v dlažbě betonové nebo jiné monolitické hl do 100 mm š do 150 mm</t>
  </si>
  <si>
    <t>1546452899</t>
  </si>
  <si>
    <t>"pro potrubí"20-5</t>
  </si>
  <si>
    <t>"pro potrubí"10+30</t>
  </si>
  <si>
    <t>976085311</t>
  </si>
  <si>
    <t>Vybourání kanalizačních rámů včetně poklopů nebo mříží pl do 0,6 m2</t>
  </si>
  <si>
    <t>-410277455</t>
  </si>
  <si>
    <t>"viz.v.č 3-6"1</t>
  </si>
  <si>
    <t>-49912051</t>
  </si>
  <si>
    <t>10*2</t>
  </si>
  <si>
    <t>"viz.v.č 3-6"11,4*2,7+2,9*6,55-18,995</t>
  </si>
  <si>
    <t>"viz.v.č. 3-6- pro nový obklad "</t>
  </si>
  <si>
    <t>"WC"2,75*2,1*2+2,7*2,1*2-0,9*2</t>
  </si>
  <si>
    <t>"viz.v.č 3-6"2,7*1,5+16*1,5-9,9</t>
  </si>
  <si>
    <t>R-9530010</t>
  </si>
  <si>
    <t xml:space="preserve">D+M schodišťové plošiny - viz. technické podmínky výrobků, vč. zapojení, uvedení do provozu a revize, vč. všech příslušenství a doplňků </t>
  </si>
  <si>
    <t>-774672137</t>
  </si>
  <si>
    <t xml:space="preserve">Poznámka k položce:
vč. zpracování výrobní dokumentace </t>
  </si>
  <si>
    <t>26,963*10 'Přepočtené koeficientem množství</t>
  </si>
  <si>
    <t>"sttávající"50+1</t>
  </si>
  <si>
    <t>"viz.v.č. D.1.4.b)08,09,06,07"22,5+23-10</t>
  </si>
  <si>
    <t>722174003</t>
  </si>
  <si>
    <t>Potrubí vodovodní plastové PPR svar polyfuze PN 16 D 25 x 3,5 mm</t>
  </si>
  <si>
    <t>-1285659896</t>
  </si>
  <si>
    <t>"viz.v.č. D.1.4.b)08,09"11</t>
  </si>
  <si>
    <t>"viz.v.č. D.1.4.b)08,09"1</t>
  </si>
  <si>
    <t>"viz.v.č. D.1..4b)06,07"1</t>
  </si>
  <si>
    <t>722232044</t>
  </si>
  <si>
    <t>Kohout kulový přímý DN25</t>
  </si>
  <si>
    <t>-527104353</t>
  </si>
  <si>
    <t>33,5+23-10</t>
  </si>
  <si>
    <t>400-10</t>
  </si>
  <si>
    <t>808091838</t>
  </si>
  <si>
    <t>"viz.v.č 3-6"2,75*2,7+2,7*3,1</t>
  </si>
  <si>
    <t>-276914379</t>
  </si>
  <si>
    <t>15,795*0,0002</t>
  </si>
  <si>
    <t>-1886719193</t>
  </si>
  <si>
    <t>-70548209</t>
  </si>
  <si>
    <t>15,795*1,15</t>
  </si>
  <si>
    <t>18,164*1,15 'Přepočtené koeficientem množství</t>
  </si>
  <si>
    <t>"viz.v.č.3-6-skladba S1"7,83+2,7*0,3*2+2,75*0,3*2</t>
  </si>
  <si>
    <t>783231399</t>
  </si>
  <si>
    <t>"viz.v.č 3-6"4,7*1</t>
  </si>
  <si>
    <t>-1727071001</t>
  </si>
  <si>
    <t>-243719229</t>
  </si>
  <si>
    <t>"viz. pol. ontáže"15,795*1,1</t>
  </si>
  <si>
    <t>806176403</t>
  </si>
  <si>
    <t>526615466</t>
  </si>
  <si>
    <t>283128224</t>
  </si>
  <si>
    <t>"viz. pol. montáže"15,795*1,15</t>
  </si>
  <si>
    <t>"stávající"50+1</t>
  </si>
  <si>
    <t>"viz.v.č. D.1.4.b)08,09"33,5+23-10</t>
  </si>
  <si>
    <t>"viz.v.č. D.1.4.b)08,09"4,5</t>
  </si>
  <si>
    <t>"viz.v.č. D.1.4.b)08,09"18+22-10</t>
  </si>
  <si>
    <t>283771110</t>
  </si>
  <si>
    <t xml:space="preserve">izolace potrubí 25 x 9 mm vč. T kusů a spojek </t>
  </si>
  <si>
    <t>1669575907</t>
  </si>
  <si>
    <t>"viz.v.č. D.1.4.b)08,09"11+1</t>
  </si>
  <si>
    <t>"stávající"30+1</t>
  </si>
  <si>
    <t xml:space="preserve">Potrubí kanalizační plastové svodné systém KG DN 100 vč. tvarovek </t>
  </si>
  <si>
    <t>617282913</t>
  </si>
  <si>
    <t>"viz.v.č. D.1.4.b)01-03"2</t>
  </si>
  <si>
    <t xml:space="preserve">Potrubí kanalizační plastové svodné systém KG DN 125 vč. tvarovek </t>
  </si>
  <si>
    <t>1702253527</t>
  </si>
  <si>
    <t>"viz.v.č. D.1.4.b)01-03"6,5</t>
  </si>
  <si>
    <t>"viz.v.č. D.1.4.b)04,05,01-03"13,5+1,5-4</t>
  </si>
  <si>
    <t>721174044</t>
  </si>
  <si>
    <t>Potrubí kanalizační z PP připojovací systém HT DN 70</t>
  </si>
  <si>
    <t>-1222943314</t>
  </si>
  <si>
    <t>"viz.v.č. D.1.4.b)04,05"8,5-3</t>
  </si>
  <si>
    <t>965234764</t>
  </si>
  <si>
    <t>"viz.v.č. D.1.4.b)01-03"1</t>
  </si>
  <si>
    <t>"viz.v.č. D.1.4.b)04,05"10+1-4</t>
  </si>
  <si>
    <t>102782699</t>
  </si>
  <si>
    <t>22+11-7</t>
  </si>
  <si>
    <t xml:space="preserve">Napojení nového potrubí na st. splaškovou kanalizaci </t>
  </si>
  <si>
    <t>-1718971297</t>
  </si>
  <si>
    <t>R-7210013</t>
  </si>
  <si>
    <t xml:space="preserve">D+M chráničky DN 150 </t>
  </si>
  <si>
    <t>-1771827669</t>
  </si>
  <si>
    <t>725330820</t>
  </si>
  <si>
    <t xml:space="preserve">Demontáž výlevka </t>
  </si>
  <si>
    <t>-1018379712</t>
  </si>
  <si>
    <t xml:space="preserve">D+M dřezové baterie stojánkové na jednu vodu vč. dodávky a montáže sifonu </t>
  </si>
  <si>
    <t>-1585212803</t>
  </si>
  <si>
    <t>"učebna přírodopisu"5</t>
  </si>
  <si>
    <t>1658017893</t>
  </si>
  <si>
    <t>"viz.vč.D.1.4.c)02"1</t>
  </si>
  <si>
    <t>R-7251108</t>
  </si>
  <si>
    <t>Demontáž bojleru</t>
  </si>
  <si>
    <t>7000594</t>
  </si>
  <si>
    <t>-2104903981</t>
  </si>
  <si>
    <t>289031959</t>
  </si>
  <si>
    <t>"viz.v.č D.1.1.b)01-04"9-3</t>
  </si>
  <si>
    <t>R-7631314</t>
  </si>
  <si>
    <t xml:space="preserve">D+M kazetového akustického podhledu - viz. technické podmínky výrobků </t>
  </si>
  <si>
    <t>"viz.v.č.3-6-SDK2"56,93+18,95+56,87-56,93</t>
  </si>
  <si>
    <t>"viz.v.č.3-6-podhled SDK1"2,75*2,7</t>
  </si>
  <si>
    <t>"viz.v.č 3-6"2+5-3</t>
  </si>
  <si>
    <t>R-7660101</t>
  </si>
  <si>
    <t xml:space="preserve">D+M vnitřních dveří vč. zárubně - viz. D01 - vč. všech příslušenství a doplńků </t>
  </si>
  <si>
    <t>-1081164602</t>
  </si>
  <si>
    <t>"viz. v..č 7-výpis dveří - D01"1</t>
  </si>
  <si>
    <t>R-7660103</t>
  </si>
  <si>
    <t>1034414034</t>
  </si>
  <si>
    <t>"viz. v..č 7-výpis dveří - D03"1</t>
  </si>
  <si>
    <t>R-7660104</t>
  </si>
  <si>
    <t>-1325656417</t>
  </si>
  <si>
    <t>"viz. v..č 7-výpis dveří - D04"1</t>
  </si>
  <si>
    <t>Demontáž, dodávka, montáž nového poklopu</t>
  </si>
  <si>
    <t>771274123</t>
  </si>
  <si>
    <t>Montáž obkladů stupnic z dlaždic protiskluzných keramických flexibilní lepidlo š do 300 mm</t>
  </si>
  <si>
    <t>874281974</t>
  </si>
  <si>
    <t>"viz.v.č.4"2,7*13</t>
  </si>
  <si>
    <t>R-77102</t>
  </si>
  <si>
    <t xml:space="preserve">Dlažba keramická schodišťová </t>
  </si>
  <si>
    <t>-2033172281</t>
  </si>
  <si>
    <t>"viz. pol. montáže"2,7*0,3*13*1,15</t>
  </si>
  <si>
    <t>771274232</t>
  </si>
  <si>
    <t>Montáž obkladů podstupnic z dlaždic hladkých keramických flexibilní lepidlo v do 200 mm</t>
  </si>
  <si>
    <t>700617671</t>
  </si>
  <si>
    <t>R-77103</t>
  </si>
  <si>
    <t>Dlažba keramická</t>
  </si>
  <si>
    <t>1823800543</t>
  </si>
  <si>
    <t>"viz. pol. montáže"2,7*0,2*13*1,15</t>
  </si>
  <si>
    <t>771414113</t>
  </si>
  <si>
    <t>Montáž soklíků pórovinových rovných flexibilní lepidlo v do 120 mm</t>
  </si>
  <si>
    <t>913098654</t>
  </si>
  <si>
    <t>"viz.v.č.3-6-kuchynka, chodba"3,1*2+8,7*2+6,55*2-30,5</t>
  </si>
  <si>
    <t>131660358</t>
  </si>
  <si>
    <t>"viz. pol. montáže"6,2*0,1*1,15</t>
  </si>
  <si>
    <t>771414133</t>
  </si>
  <si>
    <t>Montáž soklíků pórovinových schodišťových stupňovitých flexibilní lepidlo v do 120 mm</t>
  </si>
  <si>
    <t>-45483205</t>
  </si>
  <si>
    <t>"viz.v.č.4"13*0,5*2</t>
  </si>
  <si>
    <t>241640118</t>
  </si>
  <si>
    <t>"viz. pol. montáže"13*0,5*0,1*1,15*2</t>
  </si>
  <si>
    <t>"viz.v.č.3-6-skladba S1,S3"56,93+3,1*2,7+1,2*2,7+7,83-56,93</t>
  </si>
  <si>
    <t>"viz. pol. montáže"19,44*1,1</t>
  </si>
  <si>
    <t>7,83</t>
  </si>
  <si>
    <t>"viz.v.č.3-6-skladbaS1-S3"198,3*2</t>
  </si>
  <si>
    <t>"schodiště "2,7*13*0,5</t>
  </si>
  <si>
    <t>-152</t>
  </si>
  <si>
    <t>"viz.v.č.3-6"37,88+18,95+56,98-37,88</t>
  </si>
  <si>
    <t>"viz.v.č.3-6-skladba S2"18,95+56,87+19,07+8,41-19,07</t>
  </si>
  <si>
    <t>"viz.v.č.3-6-"184,22-15,795-76</t>
  </si>
  <si>
    <t>-568343343</t>
  </si>
  <si>
    <t>"viz.v.č D.1.1.b)03,04"184,22-19,07</t>
  </si>
  <si>
    <t>"viz. pol. montáže"21,09*1,1</t>
  </si>
  <si>
    <t xml:space="preserve">Obrooušení, nátěr stávající ocelové zárubně </t>
  </si>
  <si>
    <t>"viz.v.č.3-6-stávající i nové zárubně"5-1</t>
  </si>
  <si>
    <t>-182,008</t>
  </si>
  <si>
    <t>"viz.v.č.3-6-SDK2,1"56,93+18,95+56,87-7,425</t>
  </si>
  <si>
    <t>"chodby"51,5*3,3*2</t>
  </si>
  <si>
    <t xml:space="preserve">010 - Rekonstrukce odborných učeben ZŠ a MŠ U Studny - cvičná kuchyně </t>
  </si>
  <si>
    <t xml:space="preserve">    723 - Zdravotechnika - vnitřní plynovod</t>
  </si>
  <si>
    <t xml:space="preserve">    21-M - Elektromontáže</t>
  </si>
  <si>
    <t>"viz.v.č. 3-6"6,55*0,2</t>
  </si>
  <si>
    <t>"viz.v.č 3-6"2,9*6,55</t>
  </si>
  <si>
    <t>"viz.v.č 3-6-zazdívka dveří"0,8*2*2</t>
  </si>
  <si>
    <t>"viz.v.č 3-6"6,55*3,3*2+8,7*3,3*2+2,9*3,3*2+6,549*3,3*2</t>
  </si>
  <si>
    <t>"zakrytí oken "2,7*2,4*4</t>
  </si>
  <si>
    <t>"po potrubí"5*0,15*0,1</t>
  </si>
  <si>
    <t>"viz.v.č. D.1.1.b)03"2</t>
  </si>
  <si>
    <t>"viz.v.č.3-6-skladba S1-S3"56,93+19,07</t>
  </si>
  <si>
    <t>"viz.v.č 3-6"56,93+19,07</t>
  </si>
  <si>
    <t>962052211</t>
  </si>
  <si>
    <t>Bourání zdiva nadzákladového ze ŽB přes 1 m3</t>
  </si>
  <si>
    <t>-1728329120</t>
  </si>
  <si>
    <t>"viz.v.č3-6"6,55*3,3*0,2-1*2*0,2</t>
  </si>
  <si>
    <t>"viz.v.č 3-6"1,45*2</t>
  </si>
  <si>
    <t>"pro potrubí"5</t>
  </si>
  <si>
    <t>"viz.v.č 3-6"6,6*1,5</t>
  </si>
  <si>
    <t>13,425*10 'Přepočtené koeficientem množství</t>
  </si>
  <si>
    <t>"viz.v.č. D.1.4.b)08,09,06,07"10</t>
  </si>
  <si>
    <t>"viz.v.č. D.1.4.b)08,09"10</t>
  </si>
  <si>
    <t>"viz.v.č. D.1.4.b)04,05,01-03"4</t>
  </si>
  <si>
    <t>-1906315101</t>
  </si>
  <si>
    <t>"viz.v.č. D.1.4.b)04,05"3</t>
  </si>
  <si>
    <t>"viz.v.č. D.1.4.b)04,05"4</t>
  </si>
  <si>
    <t>723</t>
  </si>
  <si>
    <t>Zdravotechnika - vnitřní plynovod</t>
  </si>
  <si>
    <t>723120805</t>
  </si>
  <si>
    <t xml:space="preserve">Demontáž potrubí plynového </t>
  </si>
  <si>
    <t>1459112839</t>
  </si>
  <si>
    <t>"stáající"40</t>
  </si>
  <si>
    <t>723190901</t>
  </si>
  <si>
    <t>Uzavření,otevření plynovodního potrubí při opravě</t>
  </si>
  <si>
    <t>808504460</t>
  </si>
  <si>
    <t>725310823</t>
  </si>
  <si>
    <t>Demontáž dřez jednoduchý vestavěný v kuchyňských sestavách bez výtokových armatur</t>
  </si>
  <si>
    <t>-1610350492</t>
  </si>
  <si>
    <t>237271882</t>
  </si>
  <si>
    <t>"kuchynky"4</t>
  </si>
  <si>
    <t>-782918439</t>
  </si>
  <si>
    <t>"kuchynka"4</t>
  </si>
  <si>
    <t>R-7250019</t>
  </si>
  <si>
    <t>D+M tlakovýý ohřívač vody , objem 10l</t>
  </si>
  <si>
    <t>1193066742</t>
  </si>
  <si>
    <t>"viz.v.č D.1.1.b)01-04"3</t>
  </si>
  <si>
    <t>"viz.v.č.3-6-SDK2"56,93</t>
  </si>
  <si>
    <t>"viz.v.č 3-6"2+1</t>
  </si>
  <si>
    <t>766812840</t>
  </si>
  <si>
    <t>Demontáž kuchyňských linek dřevěných nebo kovových délky do 2,1 m</t>
  </si>
  <si>
    <t>-2039961807</t>
  </si>
  <si>
    <t>"stávající kuchˇyňky"4</t>
  </si>
  <si>
    <t>R-7660102</t>
  </si>
  <si>
    <t>-625447704</t>
  </si>
  <si>
    <t>"viz. v..č 7-výpis dveří - D02"1</t>
  </si>
  <si>
    <t>2125780066</t>
  </si>
  <si>
    <t>"viz.v.č.3-6-kuchynka, chodba"8,7*2+6,55*2</t>
  </si>
  <si>
    <t>-671299472</t>
  </si>
  <si>
    <t>"viz. pol. montáže"30,5*0,1*1,15</t>
  </si>
  <si>
    <t>-645552733</t>
  </si>
  <si>
    <t>"viz.v.č.3-6-skladba S1,S3"56,93</t>
  </si>
  <si>
    <t>1880302290</t>
  </si>
  <si>
    <t>"viz. pol. montáže"56,93*1,1</t>
  </si>
  <si>
    <t>"viz.v.č.3-6-skladbaS1-S3"76*2</t>
  </si>
  <si>
    <t>"viz.v.č.3-6"37,88</t>
  </si>
  <si>
    <t>"viz.v.č.3-6-skladba S2"19,07</t>
  </si>
  <si>
    <t>"viz.v.č.3-6-"56,93+19,07</t>
  </si>
  <si>
    <t>"viz.v.č D.1.1.b)03,04"19,07</t>
  </si>
  <si>
    <t>"viz.v.č.3-6-stávající i nové zárubně"1</t>
  </si>
  <si>
    <t>21-M</t>
  </si>
  <si>
    <t>R-21001</t>
  </si>
  <si>
    <t xml:space="preserve">IT TECHNIKA  - VIZ. SAMOSTATNÝ ROZPOČET </t>
  </si>
  <si>
    <t>SOUBOR</t>
  </si>
  <si>
    <t>11589200</t>
  </si>
  <si>
    <t xml:space="preserve">011 - Elektroinstalace cvičná kuchyňka + sklad </t>
  </si>
  <si>
    <t>D1 - Dodávky zařízení (specifikace)</t>
  </si>
  <si>
    <t>HZS - HZS</t>
  </si>
  <si>
    <t>ukonč.kab.smršt.zákl.do 5x4 mm2</t>
  </si>
  <si>
    <t>zás.5512(3) .....  dvojitá ,průběž.montáž</t>
  </si>
  <si>
    <t>zas CEE do 500V typ 1653  3P+N+Z</t>
  </si>
  <si>
    <t>mont.oceloplech.rozvodnic do 20kg</t>
  </si>
  <si>
    <t>svit.zářiv. 4x18W, vestavné M600</t>
  </si>
  <si>
    <t>CYKY J 5x4   mm2  750V  (PO) (do LV nebo žlabu)</t>
  </si>
  <si>
    <t>CYKY 5Cx10 mm2  750V  (PO) (do LV nebo žlabu)</t>
  </si>
  <si>
    <t>vysek.rýh bet.zdi dö hl.50mm š.do 150mm</t>
  </si>
  <si>
    <t>CYKY-J  5x10 (C)</t>
  </si>
  <si>
    <t>CYKY-J  5x 4 (C)</t>
  </si>
  <si>
    <t>16/5 112001 ZASUVKA</t>
  </si>
  <si>
    <t>SP.3558-05340 STROJEK</t>
  </si>
  <si>
    <t>SP.3558-652B KRYT DVOJ.</t>
  </si>
  <si>
    <t>27.1</t>
  </si>
  <si>
    <t>28.1</t>
  </si>
  <si>
    <t>29.1</t>
  </si>
  <si>
    <t>TR.OHEBNA  50</t>
  </si>
  <si>
    <t>1748862237</t>
  </si>
  <si>
    <t xml:space="preserve">  Podíl přidružených výkonů z C21M a navázaného materiálu</t>
  </si>
  <si>
    <t>1420390203</t>
  </si>
  <si>
    <t>466309004</t>
  </si>
  <si>
    <t>-611482236</t>
  </si>
  <si>
    <t>ROZV.RK S VYZBROJI DLE PROJEKTU</t>
  </si>
  <si>
    <t>Poznámka k položce:
viz.v.č D.1.4.-04 a TZ</t>
  </si>
  <si>
    <t xml:space="preserve">012 - elektroinstalace bez cvičné kuchyňky </t>
  </si>
  <si>
    <t>M - Materály</t>
  </si>
  <si>
    <t>D1 - Dodávky zařízení (specifikace )</t>
  </si>
  <si>
    <t>trubka oheb.el.inst. typ 2323  (PO)</t>
  </si>
  <si>
    <t>Poznámka k položce:
viz.v.č D.1.4.-02,03 a TZ</t>
  </si>
  <si>
    <t>lišta vklád.PH 60x40  až 140x60</t>
  </si>
  <si>
    <t>spín. včet. zap. č. 5  sériový</t>
  </si>
  <si>
    <t>schodišť. automat SA 10/220 časové relé</t>
  </si>
  <si>
    <t>jistič bez krytu (IJV-IJM-P0)</t>
  </si>
  <si>
    <t>svít.zářiv.1x65W,stropní</t>
  </si>
  <si>
    <t>mont.ventilátorů - do 1.5 kW</t>
  </si>
  <si>
    <t>vysek.zdi cihl.malt.váp.kapsy do 0.25m2 hl.&lt;150mm</t>
  </si>
  <si>
    <t>Materály</t>
  </si>
  <si>
    <t>CY  6 ZEL.ZLUTY   H07V-U</t>
  </si>
  <si>
    <t>7.2</t>
  </si>
  <si>
    <t>SYKFY   2X2X0,5</t>
  </si>
  <si>
    <t>8.2</t>
  </si>
  <si>
    <t>SP. CASOVY SPINAC VENT.25MIN</t>
  </si>
  <si>
    <t>26.1</t>
  </si>
  <si>
    <t>LISTA LV  60X40 2M LH</t>
  </si>
  <si>
    <t>32.1</t>
  </si>
  <si>
    <t>TR.OHEBNA PVC 2323</t>
  </si>
  <si>
    <t>33.1</t>
  </si>
  <si>
    <t>1985387132</t>
  </si>
  <si>
    <t>120527482</t>
  </si>
  <si>
    <t>652824283</t>
  </si>
  <si>
    <t>573,26</t>
  </si>
  <si>
    <t>1469686104</t>
  </si>
  <si>
    <t>Dodávky zařízení (specifikace )</t>
  </si>
  <si>
    <t>DOPLNĚNÍ ROZVÁDĚČE  RS11  DLE PROJEKTU</t>
  </si>
  <si>
    <t>4.4</t>
  </si>
  <si>
    <t>DOPLNĚNÍ ROZVÁDĚČE  RD1  DLE PROJEKTU</t>
  </si>
  <si>
    <t>JISTIC JEDNOPOL. 10C/1</t>
  </si>
  <si>
    <t>VENTILATOR 230V/30W</t>
  </si>
  <si>
    <t>3.5</t>
  </si>
  <si>
    <t xml:space="preserve">013 - IT do stavby </t>
  </si>
  <si>
    <t xml:space="preserve">    D3 - Dodávky + Materiál  MŠ</t>
  </si>
  <si>
    <t>Datový rozvaděč nástěnný 42U 800x 900 vč. koleček a ventilace, viz schéma datové sítě</t>
  </si>
  <si>
    <t>Poznámka k položce:
viz. TZ a schéma datové sítě 1.NP, 2.NP a 3.NP</t>
  </si>
  <si>
    <t>Povětrnostní stříška pro 1 modul, viz PD</t>
  </si>
  <si>
    <t>Montáž povětrnostní stříšky pro 1 modul, viz PD</t>
  </si>
  <si>
    <t>Dodávky + Materiál  MŠ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</si>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</sst>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17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22" xfId="0" applyNumberFormat="1" applyFont="1" applyBorder="1" applyAlignment="1" applyProtection="1">
      <alignment vertical="center"/>
      <protection/>
    </xf>
    <xf numFmtId="4" fontId="32" fillId="0" borderId="23" xfId="0" applyNumberFormat="1" applyFont="1" applyBorder="1" applyAlignment="1" applyProtection="1">
      <alignment vertical="center"/>
      <protection/>
    </xf>
    <xf numFmtId="166" fontId="32" fillId="0" borderId="23" xfId="0" applyNumberFormat="1" applyFont="1" applyBorder="1" applyAlignment="1" applyProtection="1">
      <alignment vertical="center"/>
      <protection/>
    </xf>
    <xf numFmtId="4" fontId="3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5" fillId="0" borderId="15" xfId="0" applyNumberFormat="1" applyFont="1" applyBorder="1" applyAlignment="1" applyProtection="1">
      <alignment/>
      <protection/>
    </xf>
    <xf numFmtId="166" fontId="35" fillId="0" borderId="16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9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21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24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29</v>
      </c>
      <c r="AL11" s="29"/>
      <c r="AM11" s="29"/>
      <c r="AN11" s="35" t="s">
        <v>21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31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31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29</v>
      </c>
      <c r="AL14" s="29"/>
      <c r="AM14" s="29"/>
      <c r="AN14" s="42" t="s">
        <v>31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21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24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29</v>
      </c>
      <c r="AL17" s="29"/>
      <c r="AM17" s="29"/>
      <c r="AN17" s="35" t="s">
        <v>21</v>
      </c>
      <c r="AO17" s="29"/>
      <c r="AP17" s="29"/>
      <c r="AQ17" s="31"/>
      <c r="BE17" s="39"/>
      <c r="BS17" s="24" t="s">
        <v>33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16.5" customHeight="1">
      <c r="B20" s="28"/>
      <c r="C20" s="29"/>
      <c r="D20" s="29"/>
      <c r="E20" s="44" t="s">
        <v>21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33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35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36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37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38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39</v>
      </c>
      <c r="E26" s="54"/>
      <c r="F26" s="55" t="s">
        <v>40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41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42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43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44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45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46</v>
      </c>
      <c r="U32" s="61"/>
      <c r="V32" s="61"/>
      <c r="W32" s="61"/>
      <c r="X32" s="63" t="s">
        <v>47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48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001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Rekonstrukce odborných učeben v Karviné - školy I - stavební část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 xml:space="preserve"> 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IF(AN8="","",AN8)</f>
        <v>4. 9. 2017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 xml:space="preserve"> 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32</v>
      </c>
      <c r="AJ46" s="74"/>
      <c r="AK46" s="74"/>
      <c r="AL46" s="74"/>
      <c r="AM46" s="77" t="str">
        <f>IF(E17="","",E17)</f>
        <v xml:space="preserve"> </v>
      </c>
      <c r="AN46" s="77"/>
      <c r="AO46" s="77"/>
      <c r="AP46" s="77"/>
      <c r="AQ46" s="74"/>
      <c r="AR46" s="72"/>
      <c r="AS46" s="86" t="s">
        <v>49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30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50</v>
      </c>
      <c r="D49" s="97"/>
      <c r="E49" s="97"/>
      <c r="F49" s="97"/>
      <c r="G49" s="97"/>
      <c r="H49" s="98"/>
      <c r="I49" s="99" t="s">
        <v>51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52</v>
      </c>
      <c r="AH49" s="97"/>
      <c r="AI49" s="97"/>
      <c r="AJ49" s="97"/>
      <c r="AK49" s="97"/>
      <c r="AL49" s="97"/>
      <c r="AM49" s="97"/>
      <c r="AN49" s="99" t="s">
        <v>53</v>
      </c>
      <c r="AO49" s="97"/>
      <c r="AP49" s="97"/>
      <c r="AQ49" s="101" t="s">
        <v>54</v>
      </c>
      <c r="AR49" s="72"/>
      <c r="AS49" s="102" t="s">
        <v>55</v>
      </c>
      <c r="AT49" s="103" t="s">
        <v>56</v>
      </c>
      <c r="AU49" s="103" t="s">
        <v>57</v>
      </c>
      <c r="AV49" s="103" t="s">
        <v>58</v>
      </c>
      <c r="AW49" s="103" t="s">
        <v>59</v>
      </c>
      <c r="AX49" s="103" t="s">
        <v>60</v>
      </c>
      <c r="AY49" s="103" t="s">
        <v>61</v>
      </c>
      <c r="AZ49" s="103" t="s">
        <v>62</v>
      </c>
      <c r="BA49" s="103" t="s">
        <v>63</v>
      </c>
      <c r="BB49" s="103" t="s">
        <v>64</v>
      </c>
      <c r="BC49" s="103" t="s">
        <v>65</v>
      </c>
      <c r="BD49" s="104" t="s">
        <v>66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67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ROUND(AG52+AG56+AG60+AG62,2)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ROUND(AS52+AS56+AS60+AS62,2)</f>
        <v>0</v>
      </c>
      <c r="AT51" s="114">
        <f>ROUND(SUM(AV51:AW51),2)</f>
        <v>0</v>
      </c>
      <c r="AU51" s="115">
        <f>ROUND(AU52+AU56+AU60+AU62,5)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ROUND(AZ52+AZ56+AZ60+AZ62,2)</f>
        <v>0</v>
      </c>
      <c r="BA51" s="114">
        <f>ROUND(BA52+BA56+BA60+BA62,2)</f>
        <v>0</v>
      </c>
      <c r="BB51" s="114">
        <f>ROUND(BB52+BB56+BB60+BB62,2)</f>
        <v>0</v>
      </c>
      <c r="BC51" s="114">
        <f>ROUND(BC52+BC56+BC60+BC62,2)</f>
        <v>0</v>
      </c>
      <c r="BD51" s="116">
        <f>ROUND(BD52+BD56+BD60+BD62,2)</f>
        <v>0</v>
      </c>
      <c r="BS51" s="117" t="s">
        <v>68</v>
      </c>
      <c r="BT51" s="117" t="s">
        <v>69</v>
      </c>
      <c r="BU51" s="118" t="s">
        <v>70</v>
      </c>
      <c r="BV51" s="117" t="s">
        <v>71</v>
      </c>
      <c r="BW51" s="117" t="s">
        <v>7</v>
      </c>
      <c r="BX51" s="117" t="s">
        <v>72</v>
      </c>
      <c r="CL51" s="117" t="s">
        <v>21</v>
      </c>
    </row>
    <row r="52" spans="2:91" s="5" customFormat="1" ht="31.5" customHeight="1">
      <c r="B52" s="119"/>
      <c r="C52" s="120"/>
      <c r="D52" s="121" t="s">
        <v>73</v>
      </c>
      <c r="E52" s="121"/>
      <c r="F52" s="121"/>
      <c r="G52" s="121"/>
      <c r="H52" s="121"/>
      <c r="I52" s="122"/>
      <c r="J52" s="121" t="s">
        <v>74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ROUND(SUM(AG53:AG55),2)</f>
        <v>0</v>
      </c>
      <c r="AH52" s="122"/>
      <c r="AI52" s="122"/>
      <c r="AJ52" s="122"/>
      <c r="AK52" s="122"/>
      <c r="AL52" s="122"/>
      <c r="AM52" s="122"/>
      <c r="AN52" s="124">
        <f>SUM(AG52,AT52)</f>
        <v>0</v>
      </c>
      <c r="AO52" s="122"/>
      <c r="AP52" s="122"/>
      <c r="AQ52" s="125" t="s">
        <v>75</v>
      </c>
      <c r="AR52" s="126"/>
      <c r="AS52" s="127">
        <f>ROUND(SUM(AS53:AS55),2)</f>
        <v>0</v>
      </c>
      <c r="AT52" s="128">
        <f>ROUND(SUM(AV52:AW52),2)</f>
        <v>0</v>
      </c>
      <c r="AU52" s="129">
        <f>ROUND(SUM(AU53:AU55),5)</f>
        <v>0</v>
      </c>
      <c r="AV52" s="128">
        <f>ROUND(AZ52*L26,2)</f>
        <v>0</v>
      </c>
      <c r="AW52" s="128">
        <f>ROUND(BA52*L27,2)</f>
        <v>0</v>
      </c>
      <c r="AX52" s="128">
        <f>ROUND(BB52*L26,2)</f>
        <v>0</v>
      </c>
      <c r="AY52" s="128">
        <f>ROUND(BC52*L27,2)</f>
        <v>0</v>
      </c>
      <c r="AZ52" s="128">
        <f>ROUND(SUM(AZ53:AZ55),2)</f>
        <v>0</v>
      </c>
      <c r="BA52" s="128">
        <f>ROUND(SUM(BA53:BA55),2)</f>
        <v>0</v>
      </c>
      <c r="BB52" s="128">
        <f>ROUND(SUM(BB53:BB55),2)</f>
        <v>0</v>
      </c>
      <c r="BC52" s="128">
        <f>ROUND(SUM(BC53:BC55),2)</f>
        <v>0</v>
      </c>
      <c r="BD52" s="130">
        <f>ROUND(SUM(BD53:BD55),2)</f>
        <v>0</v>
      </c>
      <c r="BS52" s="131" t="s">
        <v>68</v>
      </c>
      <c r="BT52" s="131" t="s">
        <v>76</v>
      </c>
      <c r="BU52" s="131" t="s">
        <v>70</v>
      </c>
      <c r="BV52" s="131" t="s">
        <v>71</v>
      </c>
      <c r="BW52" s="131" t="s">
        <v>77</v>
      </c>
      <c r="BX52" s="131" t="s">
        <v>7</v>
      </c>
      <c r="CL52" s="131" t="s">
        <v>78</v>
      </c>
      <c r="CM52" s="131" t="s">
        <v>79</v>
      </c>
    </row>
    <row r="53" spans="1:90" s="6" customFormat="1" ht="28.5" customHeight="1">
      <c r="A53" s="132" t="s">
        <v>80</v>
      </c>
      <c r="B53" s="133"/>
      <c r="C53" s="134"/>
      <c r="D53" s="134"/>
      <c r="E53" s="135" t="s">
        <v>16</v>
      </c>
      <c r="F53" s="135"/>
      <c r="G53" s="135"/>
      <c r="H53" s="135"/>
      <c r="I53" s="135"/>
      <c r="J53" s="134"/>
      <c r="K53" s="135" t="s">
        <v>81</v>
      </c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6">
        <f>'001 - Rekonstrukce odborn...'!J29</f>
        <v>0</v>
      </c>
      <c r="AH53" s="134"/>
      <c r="AI53" s="134"/>
      <c r="AJ53" s="134"/>
      <c r="AK53" s="134"/>
      <c r="AL53" s="134"/>
      <c r="AM53" s="134"/>
      <c r="AN53" s="136">
        <f>SUM(AG53,AT53)</f>
        <v>0</v>
      </c>
      <c r="AO53" s="134"/>
      <c r="AP53" s="134"/>
      <c r="AQ53" s="137" t="s">
        <v>82</v>
      </c>
      <c r="AR53" s="138"/>
      <c r="AS53" s="139">
        <v>0</v>
      </c>
      <c r="AT53" s="140">
        <f>ROUND(SUM(AV53:AW53),2)</f>
        <v>0</v>
      </c>
      <c r="AU53" s="141">
        <f>'001 - Rekonstrukce odborn...'!P107</f>
        <v>0</v>
      </c>
      <c r="AV53" s="140">
        <f>'001 - Rekonstrukce odborn...'!J32</f>
        <v>0</v>
      </c>
      <c r="AW53" s="140">
        <f>'001 - Rekonstrukce odborn...'!J33</f>
        <v>0</v>
      </c>
      <c r="AX53" s="140">
        <f>'001 - Rekonstrukce odborn...'!J34</f>
        <v>0</v>
      </c>
      <c r="AY53" s="140">
        <f>'001 - Rekonstrukce odborn...'!J35</f>
        <v>0</v>
      </c>
      <c r="AZ53" s="140">
        <f>'001 - Rekonstrukce odborn...'!F32</f>
        <v>0</v>
      </c>
      <c r="BA53" s="140">
        <f>'001 - Rekonstrukce odborn...'!F33</f>
        <v>0</v>
      </c>
      <c r="BB53" s="140">
        <f>'001 - Rekonstrukce odborn...'!F34</f>
        <v>0</v>
      </c>
      <c r="BC53" s="140">
        <f>'001 - Rekonstrukce odborn...'!F35</f>
        <v>0</v>
      </c>
      <c r="BD53" s="142">
        <f>'001 - Rekonstrukce odborn...'!F36</f>
        <v>0</v>
      </c>
      <c r="BT53" s="143" t="s">
        <v>79</v>
      </c>
      <c r="BV53" s="143" t="s">
        <v>71</v>
      </c>
      <c r="BW53" s="143" t="s">
        <v>83</v>
      </c>
      <c r="BX53" s="143" t="s">
        <v>77</v>
      </c>
      <c r="CL53" s="143" t="s">
        <v>78</v>
      </c>
    </row>
    <row r="54" spans="1:90" s="6" customFormat="1" ht="16.5" customHeight="1">
      <c r="A54" s="132" t="s">
        <v>80</v>
      </c>
      <c r="B54" s="133"/>
      <c r="C54" s="134"/>
      <c r="D54" s="134"/>
      <c r="E54" s="135" t="s">
        <v>84</v>
      </c>
      <c r="F54" s="135"/>
      <c r="G54" s="135"/>
      <c r="H54" s="135"/>
      <c r="I54" s="135"/>
      <c r="J54" s="134"/>
      <c r="K54" s="135" t="s">
        <v>85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6">
        <f>'010 - Elektroinstalace '!J29</f>
        <v>0</v>
      </c>
      <c r="AH54" s="134"/>
      <c r="AI54" s="134"/>
      <c r="AJ54" s="134"/>
      <c r="AK54" s="134"/>
      <c r="AL54" s="134"/>
      <c r="AM54" s="134"/>
      <c r="AN54" s="136">
        <f>SUM(AG54,AT54)</f>
        <v>0</v>
      </c>
      <c r="AO54" s="134"/>
      <c r="AP54" s="134"/>
      <c r="AQ54" s="137" t="s">
        <v>82</v>
      </c>
      <c r="AR54" s="138"/>
      <c r="AS54" s="139">
        <v>0</v>
      </c>
      <c r="AT54" s="140">
        <f>ROUND(SUM(AV54:AW54),2)</f>
        <v>0</v>
      </c>
      <c r="AU54" s="141">
        <f>'010 - Elektroinstalace '!P90</f>
        <v>0</v>
      </c>
      <c r="AV54" s="140">
        <f>'010 - Elektroinstalace '!J32</f>
        <v>0</v>
      </c>
      <c r="AW54" s="140">
        <f>'010 - Elektroinstalace '!J33</f>
        <v>0</v>
      </c>
      <c r="AX54" s="140">
        <f>'010 - Elektroinstalace '!J34</f>
        <v>0</v>
      </c>
      <c r="AY54" s="140">
        <f>'010 - Elektroinstalace '!J35</f>
        <v>0</v>
      </c>
      <c r="AZ54" s="140">
        <f>'010 - Elektroinstalace '!F32</f>
        <v>0</v>
      </c>
      <c r="BA54" s="140">
        <f>'010 - Elektroinstalace '!F33</f>
        <v>0</v>
      </c>
      <c r="BB54" s="140">
        <f>'010 - Elektroinstalace '!F34</f>
        <v>0</v>
      </c>
      <c r="BC54" s="140">
        <f>'010 - Elektroinstalace '!F35</f>
        <v>0</v>
      </c>
      <c r="BD54" s="142">
        <f>'010 - Elektroinstalace '!F36</f>
        <v>0</v>
      </c>
      <c r="BT54" s="143" t="s">
        <v>79</v>
      </c>
      <c r="BV54" s="143" t="s">
        <v>71</v>
      </c>
      <c r="BW54" s="143" t="s">
        <v>86</v>
      </c>
      <c r="BX54" s="143" t="s">
        <v>77</v>
      </c>
      <c r="CL54" s="143" t="s">
        <v>21</v>
      </c>
    </row>
    <row r="55" spans="1:90" s="6" customFormat="1" ht="16.5" customHeight="1">
      <c r="A55" s="132" t="s">
        <v>80</v>
      </c>
      <c r="B55" s="133"/>
      <c r="C55" s="134"/>
      <c r="D55" s="134"/>
      <c r="E55" s="135" t="s">
        <v>87</v>
      </c>
      <c r="F55" s="135"/>
      <c r="G55" s="135"/>
      <c r="H55" s="135"/>
      <c r="I55" s="135"/>
      <c r="J55" s="134"/>
      <c r="K55" s="135" t="s">
        <v>88</v>
      </c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6">
        <f>'011 - IT do stavby '!J29</f>
        <v>0</v>
      </c>
      <c r="AH55" s="134"/>
      <c r="AI55" s="134"/>
      <c r="AJ55" s="134"/>
      <c r="AK55" s="134"/>
      <c r="AL55" s="134"/>
      <c r="AM55" s="134"/>
      <c r="AN55" s="136">
        <f>SUM(AG55,AT55)</f>
        <v>0</v>
      </c>
      <c r="AO55" s="134"/>
      <c r="AP55" s="134"/>
      <c r="AQ55" s="137" t="s">
        <v>82</v>
      </c>
      <c r="AR55" s="138"/>
      <c r="AS55" s="139">
        <v>0</v>
      </c>
      <c r="AT55" s="140">
        <f>ROUND(SUM(AV55:AW55),2)</f>
        <v>0</v>
      </c>
      <c r="AU55" s="141">
        <f>'011 - IT do stavby '!P87</f>
        <v>0</v>
      </c>
      <c r="AV55" s="140">
        <f>'011 - IT do stavby '!J32</f>
        <v>0</v>
      </c>
      <c r="AW55" s="140">
        <f>'011 - IT do stavby '!J33</f>
        <v>0</v>
      </c>
      <c r="AX55" s="140">
        <f>'011 - IT do stavby '!J34</f>
        <v>0</v>
      </c>
      <c r="AY55" s="140">
        <f>'011 - IT do stavby '!J35</f>
        <v>0</v>
      </c>
      <c r="AZ55" s="140">
        <f>'011 - IT do stavby '!F32</f>
        <v>0</v>
      </c>
      <c r="BA55" s="140">
        <f>'011 - IT do stavby '!F33</f>
        <v>0</v>
      </c>
      <c r="BB55" s="140">
        <f>'011 - IT do stavby '!F34</f>
        <v>0</v>
      </c>
      <c r="BC55" s="140">
        <f>'011 - IT do stavby '!F35</f>
        <v>0</v>
      </c>
      <c r="BD55" s="142">
        <f>'011 - IT do stavby '!F36</f>
        <v>0</v>
      </c>
      <c r="BT55" s="143" t="s">
        <v>79</v>
      </c>
      <c r="BV55" s="143" t="s">
        <v>71</v>
      </c>
      <c r="BW55" s="143" t="s">
        <v>89</v>
      </c>
      <c r="BX55" s="143" t="s">
        <v>77</v>
      </c>
      <c r="CL55" s="143" t="s">
        <v>21</v>
      </c>
    </row>
    <row r="56" spans="2:91" s="5" customFormat="1" ht="31.5" customHeight="1">
      <c r="B56" s="119"/>
      <c r="C56" s="120"/>
      <c r="D56" s="121" t="s">
        <v>90</v>
      </c>
      <c r="E56" s="121"/>
      <c r="F56" s="121"/>
      <c r="G56" s="121"/>
      <c r="H56" s="121"/>
      <c r="I56" s="122"/>
      <c r="J56" s="121" t="s">
        <v>91</v>
      </c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3">
        <f>ROUND(SUM(AG57:AG59),2)</f>
        <v>0</v>
      </c>
      <c r="AH56" s="122"/>
      <c r="AI56" s="122"/>
      <c r="AJ56" s="122"/>
      <c r="AK56" s="122"/>
      <c r="AL56" s="122"/>
      <c r="AM56" s="122"/>
      <c r="AN56" s="124">
        <f>SUM(AG56,AT56)</f>
        <v>0</v>
      </c>
      <c r="AO56" s="122"/>
      <c r="AP56" s="122"/>
      <c r="AQ56" s="125" t="s">
        <v>75</v>
      </c>
      <c r="AR56" s="126"/>
      <c r="AS56" s="127">
        <f>ROUND(SUM(AS57:AS59),2)</f>
        <v>0</v>
      </c>
      <c r="AT56" s="128">
        <f>ROUND(SUM(AV56:AW56),2)</f>
        <v>0</v>
      </c>
      <c r="AU56" s="129">
        <f>ROUND(SUM(AU57:AU59),5)</f>
        <v>0</v>
      </c>
      <c r="AV56" s="128">
        <f>ROUND(AZ56*L26,2)</f>
        <v>0</v>
      </c>
      <c r="AW56" s="128">
        <f>ROUND(BA56*L27,2)</f>
        <v>0</v>
      </c>
      <c r="AX56" s="128">
        <f>ROUND(BB56*L26,2)</f>
        <v>0</v>
      </c>
      <c r="AY56" s="128">
        <f>ROUND(BC56*L27,2)</f>
        <v>0</v>
      </c>
      <c r="AZ56" s="128">
        <f>ROUND(SUM(AZ57:AZ59),2)</f>
        <v>0</v>
      </c>
      <c r="BA56" s="128">
        <f>ROUND(SUM(BA57:BA59),2)</f>
        <v>0</v>
      </c>
      <c r="BB56" s="128">
        <f>ROUND(SUM(BB57:BB59),2)</f>
        <v>0</v>
      </c>
      <c r="BC56" s="128">
        <f>ROUND(SUM(BC57:BC59),2)</f>
        <v>0</v>
      </c>
      <c r="BD56" s="130">
        <f>ROUND(SUM(BD57:BD59),2)</f>
        <v>0</v>
      </c>
      <c r="BS56" s="131" t="s">
        <v>68</v>
      </c>
      <c r="BT56" s="131" t="s">
        <v>76</v>
      </c>
      <c r="BU56" s="131" t="s">
        <v>70</v>
      </c>
      <c r="BV56" s="131" t="s">
        <v>71</v>
      </c>
      <c r="BW56" s="131" t="s">
        <v>92</v>
      </c>
      <c r="BX56" s="131" t="s">
        <v>7</v>
      </c>
      <c r="CL56" s="131" t="s">
        <v>78</v>
      </c>
      <c r="CM56" s="131" t="s">
        <v>79</v>
      </c>
    </row>
    <row r="57" spans="1:90" s="6" customFormat="1" ht="28.5" customHeight="1">
      <c r="A57" s="132" t="s">
        <v>80</v>
      </c>
      <c r="B57" s="133"/>
      <c r="C57" s="134"/>
      <c r="D57" s="134"/>
      <c r="E57" s="135" t="s">
        <v>16</v>
      </c>
      <c r="F57" s="135"/>
      <c r="G57" s="135"/>
      <c r="H57" s="135"/>
      <c r="I57" s="135"/>
      <c r="J57" s="134"/>
      <c r="K57" s="135" t="s">
        <v>93</v>
      </c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6">
        <f>'001 - Rekonstrukce odborn..._01'!J29</f>
        <v>0</v>
      </c>
      <c r="AH57" s="134"/>
      <c r="AI57" s="134"/>
      <c r="AJ57" s="134"/>
      <c r="AK57" s="134"/>
      <c r="AL57" s="134"/>
      <c r="AM57" s="134"/>
      <c r="AN57" s="136">
        <f>SUM(AG57,AT57)</f>
        <v>0</v>
      </c>
      <c r="AO57" s="134"/>
      <c r="AP57" s="134"/>
      <c r="AQ57" s="137" t="s">
        <v>82</v>
      </c>
      <c r="AR57" s="138"/>
      <c r="AS57" s="139">
        <v>0</v>
      </c>
      <c r="AT57" s="140">
        <f>ROUND(SUM(AV57:AW57),2)</f>
        <v>0</v>
      </c>
      <c r="AU57" s="141">
        <f>'001 - Rekonstrukce odborn..._01'!P110</f>
        <v>0</v>
      </c>
      <c r="AV57" s="140">
        <f>'001 - Rekonstrukce odborn..._01'!J32</f>
        <v>0</v>
      </c>
      <c r="AW57" s="140">
        <f>'001 - Rekonstrukce odborn..._01'!J33</f>
        <v>0</v>
      </c>
      <c r="AX57" s="140">
        <f>'001 - Rekonstrukce odborn..._01'!J34</f>
        <v>0</v>
      </c>
      <c r="AY57" s="140">
        <f>'001 - Rekonstrukce odborn..._01'!J35</f>
        <v>0</v>
      </c>
      <c r="AZ57" s="140">
        <f>'001 - Rekonstrukce odborn..._01'!F32</f>
        <v>0</v>
      </c>
      <c r="BA57" s="140">
        <f>'001 - Rekonstrukce odborn..._01'!F33</f>
        <v>0</v>
      </c>
      <c r="BB57" s="140">
        <f>'001 - Rekonstrukce odborn..._01'!F34</f>
        <v>0</v>
      </c>
      <c r="BC57" s="140">
        <f>'001 - Rekonstrukce odborn..._01'!F35</f>
        <v>0</v>
      </c>
      <c r="BD57" s="142">
        <f>'001 - Rekonstrukce odborn..._01'!F36</f>
        <v>0</v>
      </c>
      <c r="BT57" s="143" t="s">
        <v>79</v>
      </c>
      <c r="BV57" s="143" t="s">
        <v>71</v>
      </c>
      <c r="BW57" s="143" t="s">
        <v>94</v>
      </c>
      <c r="BX57" s="143" t="s">
        <v>92</v>
      </c>
      <c r="CL57" s="143" t="s">
        <v>78</v>
      </c>
    </row>
    <row r="58" spans="1:90" s="6" customFormat="1" ht="16.5" customHeight="1">
      <c r="A58" s="132" t="s">
        <v>80</v>
      </c>
      <c r="B58" s="133"/>
      <c r="C58" s="134"/>
      <c r="D58" s="134"/>
      <c r="E58" s="135" t="s">
        <v>87</v>
      </c>
      <c r="F58" s="135"/>
      <c r="G58" s="135"/>
      <c r="H58" s="135"/>
      <c r="I58" s="135"/>
      <c r="J58" s="134"/>
      <c r="K58" s="135" t="s">
        <v>85</v>
      </c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6">
        <f>'011 - Elektroinstalace '!J29</f>
        <v>0</v>
      </c>
      <c r="AH58" s="134"/>
      <c r="AI58" s="134"/>
      <c r="AJ58" s="134"/>
      <c r="AK58" s="134"/>
      <c r="AL58" s="134"/>
      <c r="AM58" s="134"/>
      <c r="AN58" s="136">
        <f>SUM(AG58,AT58)</f>
        <v>0</v>
      </c>
      <c r="AO58" s="134"/>
      <c r="AP58" s="134"/>
      <c r="AQ58" s="137" t="s">
        <v>82</v>
      </c>
      <c r="AR58" s="138"/>
      <c r="AS58" s="139">
        <v>0</v>
      </c>
      <c r="AT58" s="140">
        <f>ROUND(SUM(AV58:AW58),2)</f>
        <v>0</v>
      </c>
      <c r="AU58" s="141">
        <f>'011 - Elektroinstalace '!P89</f>
        <v>0</v>
      </c>
      <c r="AV58" s="140">
        <f>'011 - Elektroinstalace '!J32</f>
        <v>0</v>
      </c>
      <c r="AW58" s="140">
        <f>'011 - Elektroinstalace '!J33</f>
        <v>0</v>
      </c>
      <c r="AX58" s="140">
        <f>'011 - Elektroinstalace '!J34</f>
        <v>0</v>
      </c>
      <c r="AY58" s="140">
        <f>'011 - Elektroinstalace '!J35</f>
        <v>0</v>
      </c>
      <c r="AZ58" s="140">
        <f>'011 - Elektroinstalace '!F32</f>
        <v>0</v>
      </c>
      <c r="BA58" s="140">
        <f>'011 - Elektroinstalace '!F33</f>
        <v>0</v>
      </c>
      <c r="BB58" s="140">
        <f>'011 - Elektroinstalace '!F34</f>
        <v>0</v>
      </c>
      <c r="BC58" s="140">
        <f>'011 - Elektroinstalace '!F35</f>
        <v>0</v>
      </c>
      <c r="BD58" s="142">
        <f>'011 - Elektroinstalace '!F36</f>
        <v>0</v>
      </c>
      <c r="BT58" s="143" t="s">
        <v>79</v>
      </c>
      <c r="BV58" s="143" t="s">
        <v>71</v>
      </c>
      <c r="BW58" s="143" t="s">
        <v>95</v>
      </c>
      <c r="BX58" s="143" t="s">
        <v>92</v>
      </c>
      <c r="CL58" s="143" t="s">
        <v>21</v>
      </c>
    </row>
    <row r="59" spans="1:90" s="6" customFormat="1" ht="16.5" customHeight="1">
      <c r="A59" s="132" t="s">
        <v>80</v>
      </c>
      <c r="B59" s="133"/>
      <c r="C59" s="134"/>
      <c r="D59" s="134"/>
      <c r="E59" s="135" t="s">
        <v>96</v>
      </c>
      <c r="F59" s="135"/>
      <c r="G59" s="135"/>
      <c r="H59" s="135"/>
      <c r="I59" s="135"/>
      <c r="J59" s="134"/>
      <c r="K59" s="135" t="s">
        <v>88</v>
      </c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6">
        <f>'012 - IT do stavby '!J29</f>
        <v>0</v>
      </c>
      <c r="AH59" s="134"/>
      <c r="AI59" s="134"/>
      <c r="AJ59" s="134"/>
      <c r="AK59" s="134"/>
      <c r="AL59" s="134"/>
      <c r="AM59" s="134"/>
      <c r="AN59" s="136">
        <f>SUM(AG59,AT59)</f>
        <v>0</v>
      </c>
      <c r="AO59" s="134"/>
      <c r="AP59" s="134"/>
      <c r="AQ59" s="137" t="s">
        <v>82</v>
      </c>
      <c r="AR59" s="138"/>
      <c r="AS59" s="139">
        <v>0</v>
      </c>
      <c r="AT59" s="140">
        <f>ROUND(SUM(AV59:AW59),2)</f>
        <v>0</v>
      </c>
      <c r="AU59" s="141">
        <f>'012 - IT do stavby '!P86</f>
        <v>0</v>
      </c>
      <c r="AV59" s="140">
        <f>'012 - IT do stavby '!J32</f>
        <v>0</v>
      </c>
      <c r="AW59" s="140">
        <f>'012 - IT do stavby '!J33</f>
        <v>0</v>
      </c>
      <c r="AX59" s="140">
        <f>'012 - IT do stavby '!J34</f>
        <v>0</v>
      </c>
      <c r="AY59" s="140">
        <f>'012 - IT do stavby '!J35</f>
        <v>0</v>
      </c>
      <c r="AZ59" s="140">
        <f>'012 - IT do stavby '!F32</f>
        <v>0</v>
      </c>
      <c r="BA59" s="140">
        <f>'012 - IT do stavby '!F33</f>
        <v>0</v>
      </c>
      <c r="BB59" s="140">
        <f>'012 - IT do stavby '!F34</f>
        <v>0</v>
      </c>
      <c r="BC59" s="140">
        <f>'012 - IT do stavby '!F35</f>
        <v>0</v>
      </c>
      <c r="BD59" s="142">
        <f>'012 - IT do stavby '!F36</f>
        <v>0</v>
      </c>
      <c r="BT59" s="143" t="s">
        <v>79</v>
      </c>
      <c r="BV59" s="143" t="s">
        <v>71</v>
      </c>
      <c r="BW59" s="143" t="s">
        <v>97</v>
      </c>
      <c r="BX59" s="143" t="s">
        <v>92</v>
      </c>
      <c r="CL59" s="143" t="s">
        <v>21</v>
      </c>
    </row>
    <row r="60" spans="2:91" s="5" customFormat="1" ht="31.5" customHeight="1">
      <c r="B60" s="119"/>
      <c r="C60" s="120"/>
      <c r="D60" s="121" t="s">
        <v>98</v>
      </c>
      <c r="E60" s="121"/>
      <c r="F60" s="121"/>
      <c r="G60" s="121"/>
      <c r="H60" s="121"/>
      <c r="I60" s="122"/>
      <c r="J60" s="121" t="s">
        <v>99</v>
      </c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3">
        <f>ROUND(AG61,2)</f>
        <v>0</v>
      </c>
      <c r="AH60" s="122"/>
      <c r="AI60" s="122"/>
      <c r="AJ60" s="122"/>
      <c r="AK60" s="122"/>
      <c r="AL60" s="122"/>
      <c r="AM60" s="122"/>
      <c r="AN60" s="124">
        <f>SUM(AG60,AT60)</f>
        <v>0</v>
      </c>
      <c r="AO60" s="122"/>
      <c r="AP60" s="122"/>
      <c r="AQ60" s="125" t="s">
        <v>75</v>
      </c>
      <c r="AR60" s="126"/>
      <c r="AS60" s="127">
        <f>ROUND(AS61,2)</f>
        <v>0</v>
      </c>
      <c r="AT60" s="128">
        <f>ROUND(SUM(AV60:AW60),2)</f>
        <v>0</v>
      </c>
      <c r="AU60" s="129">
        <f>ROUND(AU61,5)</f>
        <v>0</v>
      </c>
      <c r="AV60" s="128">
        <f>ROUND(AZ60*L26,2)</f>
        <v>0</v>
      </c>
      <c r="AW60" s="128">
        <f>ROUND(BA60*L27,2)</f>
        <v>0</v>
      </c>
      <c r="AX60" s="128">
        <f>ROUND(BB60*L26,2)</f>
        <v>0</v>
      </c>
      <c r="AY60" s="128">
        <f>ROUND(BC60*L27,2)</f>
        <v>0</v>
      </c>
      <c r="AZ60" s="128">
        <f>ROUND(AZ61,2)</f>
        <v>0</v>
      </c>
      <c r="BA60" s="128">
        <f>ROUND(BA61,2)</f>
        <v>0</v>
      </c>
      <c r="BB60" s="128">
        <f>ROUND(BB61,2)</f>
        <v>0</v>
      </c>
      <c r="BC60" s="128">
        <f>ROUND(BC61,2)</f>
        <v>0</v>
      </c>
      <c r="BD60" s="130">
        <f>ROUND(BD61,2)</f>
        <v>0</v>
      </c>
      <c r="BS60" s="131" t="s">
        <v>68</v>
      </c>
      <c r="BT60" s="131" t="s">
        <v>76</v>
      </c>
      <c r="BU60" s="131" t="s">
        <v>70</v>
      </c>
      <c r="BV60" s="131" t="s">
        <v>71</v>
      </c>
      <c r="BW60" s="131" t="s">
        <v>100</v>
      </c>
      <c r="BX60" s="131" t="s">
        <v>7</v>
      </c>
      <c r="CL60" s="131" t="s">
        <v>21</v>
      </c>
      <c r="CM60" s="131" t="s">
        <v>79</v>
      </c>
    </row>
    <row r="61" spans="1:90" s="6" customFormat="1" ht="16.5" customHeight="1">
      <c r="A61" s="132" t="s">
        <v>80</v>
      </c>
      <c r="B61" s="133"/>
      <c r="C61" s="134"/>
      <c r="D61" s="134"/>
      <c r="E61" s="135" t="s">
        <v>16</v>
      </c>
      <c r="F61" s="135"/>
      <c r="G61" s="135"/>
      <c r="H61" s="135"/>
      <c r="I61" s="135"/>
      <c r="J61" s="134"/>
      <c r="K61" s="135" t="s">
        <v>101</v>
      </c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6">
        <f>'001 - Revitalizace zeleně '!J29</f>
        <v>0</v>
      </c>
      <c r="AH61" s="134"/>
      <c r="AI61" s="134"/>
      <c r="AJ61" s="134"/>
      <c r="AK61" s="134"/>
      <c r="AL61" s="134"/>
      <c r="AM61" s="134"/>
      <c r="AN61" s="136">
        <f>SUM(AG61,AT61)</f>
        <v>0</v>
      </c>
      <c r="AO61" s="134"/>
      <c r="AP61" s="134"/>
      <c r="AQ61" s="137" t="s">
        <v>82</v>
      </c>
      <c r="AR61" s="138"/>
      <c r="AS61" s="139">
        <v>0</v>
      </c>
      <c r="AT61" s="140">
        <f>ROUND(SUM(AV61:AW61),2)</f>
        <v>0</v>
      </c>
      <c r="AU61" s="141">
        <f>'001 - Revitalizace zeleně '!P87</f>
        <v>0</v>
      </c>
      <c r="AV61" s="140">
        <f>'001 - Revitalizace zeleně '!J32</f>
        <v>0</v>
      </c>
      <c r="AW61" s="140">
        <f>'001 - Revitalizace zeleně '!J33</f>
        <v>0</v>
      </c>
      <c r="AX61" s="140">
        <f>'001 - Revitalizace zeleně '!J34</f>
        <v>0</v>
      </c>
      <c r="AY61" s="140">
        <f>'001 - Revitalizace zeleně '!J35</f>
        <v>0</v>
      </c>
      <c r="AZ61" s="140">
        <f>'001 - Revitalizace zeleně '!F32</f>
        <v>0</v>
      </c>
      <c r="BA61" s="140">
        <f>'001 - Revitalizace zeleně '!F33</f>
        <v>0</v>
      </c>
      <c r="BB61" s="140">
        <f>'001 - Revitalizace zeleně '!F34</f>
        <v>0</v>
      </c>
      <c r="BC61" s="140">
        <f>'001 - Revitalizace zeleně '!F35</f>
        <v>0</v>
      </c>
      <c r="BD61" s="142">
        <f>'001 - Revitalizace zeleně '!F36</f>
        <v>0</v>
      </c>
      <c r="BT61" s="143" t="s">
        <v>79</v>
      </c>
      <c r="BV61" s="143" t="s">
        <v>71</v>
      </c>
      <c r="BW61" s="143" t="s">
        <v>102</v>
      </c>
      <c r="BX61" s="143" t="s">
        <v>100</v>
      </c>
      <c r="CL61" s="143" t="s">
        <v>21</v>
      </c>
    </row>
    <row r="62" spans="2:91" s="5" customFormat="1" ht="31.5" customHeight="1">
      <c r="B62" s="119"/>
      <c r="C62" s="120"/>
      <c r="D62" s="121" t="s">
        <v>103</v>
      </c>
      <c r="E62" s="121"/>
      <c r="F62" s="121"/>
      <c r="G62" s="121"/>
      <c r="H62" s="121"/>
      <c r="I62" s="122"/>
      <c r="J62" s="121" t="s">
        <v>104</v>
      </c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3">
        <f>ROUND(SUM(AG63:AG67),2)</f>
        <v>0</v>
      </c>
      <c r="AH62" s="122"/>
      <c r="AI62" s="122"/>
      <c r="AJ62" s="122"/>
      <c r="AK62" s="122"/>
      <c r="AL62" s="122"/>
      <c r="AM62" s="122"/>
      <c r="AN62" s="124">
        <f>SUM(AG62,AT62)</f>
        <v>0</v>
      </c>
      <c r="AO62" s="122"/>
      <c r="AP62" s="122"/>
      <c r="AQ62" s="125" t="s">
        <v>75</v>
      </c>
      <c r="AR62" s="126"/>
      <c r="AS62" s="127">
        <f>ROUND(SUM(AS63:AS67),2)</f>
        <v>0</v>
      </c>
      <c r="AT62" s="128">
        <f>ROUND(SUM(AV62:AW62),2)</f>
        <v>0</v>
      </c>
      <c r="AU62" s="129">
        <f>ROUND(SUM(AU63:AU67),5)</f>
        <v>0</v>
      </c>
      <c r="AV62" s="128">
        <f>ROUND(AZ62*L26,2)</f>
        <v>0</v>
      </c>
      <c r="AW62" s="128">
        <f>ROUND(BA62*L27,2)</f>
        <v>0</v>
      </c>
      <c r="AX62" s="128">
        <f>ROUND(BB62*L26,2)</f>
        <v>0</v>
      </c>
      <c r="AY62" s="128">
        <f>ROUND(BC62*L27,2)</f>
        <v>0</v>
      </c>
      <c r="AZ62" s="128">
        <f>ROUND(SUM(AZ63:AZ67),2)</f>
        <v>0</v>
      </c>
      <c r="BA62" s="128">
        <f>ROUND(SUM(BA63:BA67),2)</f>
        <v>0</v>
      </c>
      <c r="BB62" s="128">
        <f>ROUND(SUM(BB63:BB67),2)</f>
        <v>0</v>
      </c>
      <c r="BC62" s="128">
        <f>ROUND(SUM(BC63:BC67),2)</f>
        <v>0</v>
      </c>
      <c r="BD62" s="130">
        <f>ROUND(SUM(BD63:BD67),2)</f>
        <v>0</v>
      </c>
      <c r="BS62" s="131" t="s">
        <v>68</v>
      </c>
      <c r="BT62" s="131" t="s">
        <v>76</v>
      </c>
      <c r="BU62" s="131" t="s">
        <v>70</v>
      </c>
      <c r="BV62" s="131" t="s">
        <v>71</v>
      </c>
      <c r="BW62" s="131" t="s">
        <v>105</v>
      </c>
      <c r="BX62" s="131" t="s">
        <v>7</v>
      </c>
      <c r="CL62" s="131" t="s">
        <v>78</v>
      </c>
      <c r="CM62" s="131" t="s">
        <v>79</v>
      </c>
    </row>
    <row r="63" spans="1:90" s="6" customFormat="1" ht="28.5" customHeight="1">
      <c r="A63" s="132" t="s">
        <v>80</v>
      </c>
      <c r="B63" s="133"/>
      <c r="C63" s="134"/>
      <c r="D63" s="134"/>
      <c r="E63" s="135" t="s">
        <v>16</v>
      </c>
      <c r="F63" s="135"/>
      <c r="G63" s="135"/>
      <c r="H63" s="135"/>
      <c r="I63" s="135"/>
      <c r="J63" s="134"/>
      <c r="K63" s="135" t="s">
        <v>106</v>
      </c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6">
        <f>'001 - Rekonstrukce odborn..._02'!J29</f>
        <v>0</v>
      </c>
      <c r="AH63" s="134"/>
      <c r="AI63" s="134"/>
      <c r="AJ63" s="134"/>
      <c r="AK63" s="134"/>
      <c r="AL63" s="134"/>
      <c r="AM63" s="134"/>
      <c r="AN63" s="136">
        <f>SUM(AG63,AT63)</f>
        <v>0</v>
      </c>
      <c r="AO63" s="134"/>
      <c r="AP63" s="134"/>
      <c r="AQ63" s="137" t="s">
        <v>82</v>
      </c>
      <c r="AR63" s="138"/>
      <c r="AS63" s="139">
        <v>0</v>
      </c>
      <c r="AT63" s="140">
        <f>ROUND(SUM(AV63:AW63),2)</f>
        <v>0</v>
      </c>
      <c r="AU63" s="141">
        <f>'001 - Rekonstrukce odborn..._02'!P110</f>
        <v>0</v>
      </c>
      <c r="AV63" s="140">
        <f>'001 - Rekonstrukce odborn..._02'!J32</f>
        <v>0</v>
      </c>
      <c r="AW63" s="140">
        <f>'001 - Rekonstrukce odborn..._02'!J33</f>
        <v>0</v>
      </c>
      <c r="AX63" s="140">
        <f>'001 - Rekonstrukce odborn..._02'!J34</f>
        <v>0</v>
      </c>
      <c r="AY63" s="140">
        <f>'001 - Rekonstrukce odborn..._02'!J35</f>
        <v>0</v>
      </c>
      <c r="AZ63" s="140">
        <f>'001 - Rekonstrukce odborn..._02'!F32</f>
        <v>0</v>
      </c>
      <c r="BA63" s="140">
        <f>'001 - Rekonstrukce odborn..._02'!F33</f>
        <v>0</v>
      </c>
      <c r="BB63" s="140">
        <f>'001 - Rekonstrukce odborn..._02'!F34</f>
        <v>0</v>
      </c>
      <c r="BC63" s="140">
        <f>'001 - Rekonstrukce odborn..._02'!F35</f>
        <v>0</v>
      </c>
      <c r="BD63" s="142">
        <f>'001 - Rekonstrukce odborn..._02'!F36</f>
        <v>0</v>
      </c>
      <c r="BT63" s="143" t="s">
        <v>79</v>
      </c>
      <c r="BV63" s="143" t="s">
        <v>71</v>
      </c>
      <c r="BW63" s="143" t="s">
        <v>107</v>
      </c>
      <c r="BX63" s="143" t="s">
        <v>105</v>
      </c>
      <c r="CL63" s="143" t="s">
        <v>78</v>
      </c>
    </row>
    <row r="64" spans="1:90" s="6" customFormat="1" ht="28.5" customHeight="1">
      <c r="A64" s="132" t="s">
        <v>80</v>
      </c>
      <c r="B64" s="133"/>
      <c r="C64" s="134"/>
      <c r="D64" s="134"/>
      <c r="E64" s="135" t="s">
        <v>84</v>
      </c>
      <c r="F64" s="135"/>
      <c r="G64" s="135"/>
      <c r="H64" s="135"/>
      <c r="I64" s="135"/>
      <c r="J64" s="134"/>
      <c r="K64" s="135" t="s">
        <v>108</v>
      </c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6">
        <f>'010 - Rekonstrukce odborn...'!J29</f>
        <v>0</v>
      </c>
      <c r="AH64" s="134"/>
      <c r="AI64" s="134"/>
      <c r="AJ64" s="134"/>
      <c r="AK64" s="134"/>
      <c r="AL64" s="134"/>
      <c r="AM64" s="134"/>
      <c r="AN64" s="136">
        <f>SUM(AG64,AT64)</f>
        <v>0</v>
      </c>
      <c r="AO64" s="134"/>
      <c r="AP64" s="134"/>
      <c r="AQ64" s="137" t="s">
        <v>82</v>
      </c>
      <c r="AR64" s="138"/>
      <c r="AS64" s="139">
        <v>0</v>
      </c>
      <c r="AT64" s="140">
        <f>ROUND(SUM(AV64:AW64),2)</f>
        <v>0</v>
      </c>
      <c r="AU64" s="141">
        <f>'010 - Rekonstrukce odborn...'!P104</f>
        <v>0</v>
      </c>
      <c r="AV64" s="140">
        <f>'010 - Rekonstrukce odborn...'!J32</f>
        <v>0</v>
      </c>
      <c r="AW64" s="140">
        <f>'010 - Rekonstrukce odborn...'!J33</f>
        <v>0</v>
      </c>
      <c r="AX64" s="140">
        <f>'010 - Rekonstrukce odborn...'!J34</f>
        <v>0</v>
      </c>
      <c r="AY64" s="140">
        <f>'010 - Rekonstrukce odborn...'!J35</f>
        <v>0</v>
      </c>
      <c r="AZ64" s="140">
        <f>'010 - Rekonstrukce odborn...'!F32</f>
        <v>0</v>
      </c>
      <c r="BA64" s="140">
        <f>'010 - Rekonstrukce odborn...'!F33</f>
        <v>0</v>
      </c>
      <c r="BB64" s="140">
        <f>'010 - Rekonstrukce odborn...'!F34</f>
        <v>0</v>
      </c>
      <c r="BC64" s="140">
        <f>'010 - Rekonstrukce odborn...'!F35</f>
        <v>0</v>
      </c>
      <c r="BD64" s="142">
        <f>'010 - Rekonstrukce odborn...'!F36</f>
        <v>0</v>
      </c>
      <c r="BT64" s="143" t="s">
        <v>79</v>
      </c>
      <c r="BV64" s="143" t="s">
        <v>71</v>
      </c>
      <c r="BW64" s="143" t="s">
        <v>109</v>
      </c>
      <c r="BX64" s="143" t="s">
        <v>105</v>
      </c>
      <c r="CL64" s="143" t="s">
        <v>78</v>
      </c>
    </row>
    <row r="65" spans="1:90" s="6" customFormat="1" ht="16.5" customHeight="1">
      <c r="A65" s="132" t="s">
        <v>80</v>
      </c>
      <c r="B65" s="133"/>
      <c r="C65" s="134"/>
      <c r="D65" s="134"/>
      <c r="E65" s="135" t="s">
        <v>87</v>
      </c>
      <c r="F65" s="135"/>
      <c r="G65" s="135"/>
      <c r="H65" s="135"/>
      <c r="I65" s="135"/>
      <c r="J65" s="134"/>
      <c r="K65" s="135" t="s">
        <v>110</v>
      </c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6">
        <f>'011 - Elektroinstalace cv...'!J29</f>
        <v>0</v>
      </c>
      <c r="AH65" s="134"/>
      <c r="AI65" s="134"/>
      <c r="AJ65" s="134"/>
      <c r="AK65" s="134"/>
      <c r="AL65" s="134"/>
      <c r="AM65" s="134"/>
      <c r="AN65" s="136">
        <f>SUM(AG65,AT65)</f>
        <v>0</v>
      </c>
      <c r="AO65" s="134"/>
      <c r="AP65" s="134"/>
      <c r="AQ65" s="137" t="s">
        <v>82</v>
      </c>
      <c r="AR65" s="138"/>
      <c r="AS65" s="139">
        <v>0</v>
      </c>
      <c r="AT65" s="140">
        <f>ROUND(SUM(AV65:AW65),2)</f>
        <v>0</v>
      </c>
      <c r="AU65" s="141">
        <f>'011 - Elektroinstalace cv...'!P88</f>
        <v>0</v>
      </c>
      <c r="AV65" s="140">
        <f>'011 - Elektroinstalace cv...'!J32</f>
        <v>0</v>
      </c>
      <c r="AW65" s="140">
        <f>'011 - Elektroinstalace cv...'!J33</f>
        <v>0</v>
      </c>
      <c r="AX65" s="140">
        <f>'011 - Elektroinstalace cv...'!J34</f>
        <v>0</v>
      </c>
      <c r="AY65" s="140">
        <f>'011 - Elektroinstalace cv...'!J35</f>
        <v>0</v>
      </c>
      <c r="AZ65" s="140">
        <f>'011 - Elektroinstalace cv...'!F32</f>
        <v>0</v>
      </c>
      <c r="BA65" s="140">
        <f>'011 - Elektroinstalace cv...'!F33</f>
        <v>0</v>
      </c>
      <c r="BB65" s="140">
        <f>'011 - Elektroinstalace cv...'!F34</f>
        <v>0</v>
      </c>
      <c r="BC65" s="140">
        <f>'011 - Elektroinstalace cv...'!F35</f>
        <v>0</v>
      </c>
      <c r="BD65" s="142">
        <f>'011 - Elektroinstalace cv...'!F36</f>
        <v>0</v>
      </c>
      <c r="BT65" s="143" t="s">
        <v>79</v>
      </c>
      <c r="BV65" s="143" t="s">
        <v>71</v>
      </c>
      <c r="BW65" s="143" t="s">
        <v>111</v>
      </c>
      <c r="BX65" s="143" t="s">
        <v>105</v>
      </c>
      <c r="CL65" s="143" t="s">
        <v>21</v>
      </c>
    </row>
    <row r="66" spans="1:90" s="6" customFormat="1" ht="16.5" customHeight="1">
      <c r="A66" s="132" t="s">
        <v>80</v>
      </c>
      <c r="B66" s="133"/>
      <c r="C66" s="134"/>
      <c r="D66" s="134"/>
      <c r="E66" s="135" t="s">
        <v>96</v>
      </c>
      <c r="F66" s="135"/>
      <c r="G66" s="135"/>
      <c r="H66" s="135"/>
      <c r="I66" s="135"/>
      <c r="J66" s="134"/>
      <c r="K66" s="135" t="s">
        <v>112</v>
      </c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6">
        <f>'012 - elektroinstalace be...'!J29</f>
        <v>0</v>
      </c>
      <c r="AH66" s="134"/>
      <c r="AI66" s="134"/>
      <c r="AJ66" s="134"/>
      <c r="AK66" s="134"/>
      <c r="AL66" s="134"/>
      <c r="AM66" s="134"/>
      <c r="AN66" s="136">
        <f>SUM(AG66,AT66)</f>
        <v>0</v>
      </c>
      <c r="AO66" s="134"/>
      <c r="AP66" s="134"/>
      <c r="AQ66" s="137" t="s">
        <v>82</v>
      </c>
      <c r="AR66" s="138"/>
      <c r="AS66" s="139">
        <v>0</v>
      </c>
      <c r="AT66" s="140">
        <f>ROUND(SUM(AV66:AW66),2)</f>
        <v>0</v>
      </c>
      <c r="AU66" s="141">
        <f>'012 - elektroinstalace be...'!P88</f>
        <v>0</v>
      </c>
      <c r="AV66" s="140">
        <f>'012 - elektroinstalace be...'!J32</f>
        <v>0</v>
      </c>
      <c r="AW66" s="140">
        <f>'012 - elektroinstalace be...'!J33</f>
        <v>0</v>
      </c>
      <c r="AX66" s="140">
        <f>'012 - elektroinstalace be...'!J34</f>
        <v>0</v>
      </c>
      <c r="AY66" s="140">
        <f>'012 - elektroinstalace be...'!J35</f>
        <v>0</v>
      </c>
      <c r="AZ66" s="140">
        <f>'012 - elektroinstalace be...'!F32</f>
        <v>0</v>
      </c>
      <c r="BA66" s="140">
        <f>'012 - elektroinstalace be...'!F33</f>
        <v>0</v>
      </c>
      <c r="BB66" s="140">
        <f>'012 - elektroinstalace be...'!F34</f>
        <v>0</v>
      </c>
      <c r="BC66" s="140">
        <f>'012 - elektroinstalace be...'!F35</f>
        <v>0</v>
      </c>
      <c r="BD66" s="142">
        <f>'012 - elektroinstalace be...'!F36</f>
        <v>0</v>
      </c>
      <c r="BT66" s="143" t="s">
        <v>79</v>
      </c>
      <c r="BV66" s="143" t="s">
        <v>71</v>
      </c>
      <c r="BW66" s="143" t="s">
        <v>113</v>
      </c>
      <c r="BX66" s="143" t="s">
        <v>105</v>
      </c>
      <c r="CL66" s="143" t="s">
        <v>21</v>
      </c>
    </row>
    <row r="67" spans="1:90" s="6" customFormat="1" ht="16.5" customHeight="1">
      <c r="A67" s="132" t="s">
        <v>80</v>
      </c>
      <c r="B67" s="133"/>
      <c r="C67" s="134"/>
      <c r="D67" s="134"/>
      <c r="E67" s="135" t="s">
        <v>114</v>
      </c>
      <c r="F67" s="135"/>
      <c r="G67" s="135"/>
      <c r="H67" s="135"/>
      <c r="I67" s="135"/>
      <c r="J67" s="134"/>
      <c r="K67" s="135" t="s">
        <v>88</v>
      </c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6">
        <f>'013 - IT do stavby '!J29</f>
        <v>0</v>
      </c>
      <c r="AH67" s="134"/>
      <c r="AI67" s="134"/>
      <c r="AJ67" s="134"/>
      <c r="AK67" s="134"/>
      <c r="AL67" s="134"/>
      <c r="AM67" s="134"/>
      <c r="AN67" s="136">
        <f>SUM(AG67,AT67)</f>
        <v>0</v>
      </c>
      <c r="AO67" s="134"/>
      <c r="AP67" s="134"/>
      <c r="AQ67" s="137" t="s">
        <v>82</v>
      </c>
      <c r="AR67" s="138"/>
      <c r="AS67" s="144">
        <v>0</v>
      </c>
      <c r="AT67" s="145">
        <f>ROUND(SUM(AV67:AW67),2)</f>
        <v>0</v>
      </c>
      <c r="AU67" s="146">
        <f>'013 - IT do stavby '!P86</f>
        <v>0</v>
      </c>
      <c r="AV67" s="145">
        <f>'013 - IT do stavby '!J32</f>
        <v>0</v>
      </c>
      <c r="AW67" s="145">
        <f>'013 - IT do stavby '!J33</f>
        <v>0</v>
      </c>
      <c r="AX67" s="145">
        <f>'013 - IT do stavby '!J34</f>
        <v>0</v>
      </c>
      <c r="AY67" s="145">
        <f>'013 - IT do stavby '!J35</f>
        <v>0</v>
      </c>
      <c r="AZ67" s="145">
        <f>'013 - IT do stavby '!F32</f>
        <v>0</v>
      </c>
      <c r="BA67" s="145">
        <f>'013 - IT do stavby '!F33</f>
        <v>0</v>
      </c>
      <c r="BB67" s="145">
        <f>'013 - IT do stavby '!F34</f>
        <v>0</v>
      </c>
      <c r="BC67" s="145">
        <f>'013 - IT do stavby '!F35</f>
        <v>0</v>
      </c>
      <c r="BD67" s="147">
        <f>'013 - IT do stavby '!F36</f>
        <v>0</v>
      </c>
      <c r="BT67" s="143" t="s">
        <v>79</v>
      </c>
      <c r="BV67" s="143" t="s">
        <v>71</v>
      </c>
      <c r="BW67" s="143" t="s">
        <v>115</v>
      </c>
      <c r="BX67" s="143" t="s">
        <v>105</v>
      </c>
      <c r="CL67" s="143" t="s">
        <v>21</v>
      </c>
    </row>
    <row r="68" spans="2:44" s="1" customFormat="1" ht="30" customHeight="1">
      <c r="B68" s="46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2"/>
    </row>
    <row r="69" spans="2:44" s="1" customFormat="1" ht="6.95" customHeight="1">
      <c r="B69" s="67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72"/>
    </row>
  </sheetData>
  <sheetProtection password="CC35" sheet="1" objects="1" scenarios="1" formatColumns="0" formatRows="0"/>
  <mergeCells count="10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6:AP56"/>
    <mergeCell ref="AG56:AM56"/>
    <mergeCell ref="D56:H56"/>
    <mergeCell ref="J56:AF56"/>
    <mergeCell ref="AN57:AP57"/>
    <mergeCell ref="AG57:AM57"/>
    <mergeCell ref="E57:I57"/>
    <mergeCell ref="K57:AF57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D60:H60"/>
    <mergeCell ref="J60:AF60"/>
    <mergeCell ref="AN61:AP61"/>
    <mergeCell ref="AG61:AM61"/>
    <mergeCell ref="E61:I61"/>
    <mergeCell ref="K61:AF61"/>
    <mergeCell ref="AN62:AP62"/>
    <mergeCell ref="AG62:AM62"/>
    <mergeCell ref="D62:H62"/>
    <mergeCell ref="J62:AF62"/>
    <mergeCell ref="AN63:AP63"/>
    <mergeCell ref="AG63:AM63"/>
    <mergeCell ref="E63:I63"/>
    <mergeCell ref="K63:AF63"/>
    <mergeCell ref="AN64:AP64"/>
    <mergeCell ref="AG64:AM64"/>
    <mergeCell ref="E64:I64"/>
    <mergeCell ref="K64:AF64"/>
    <mergeCell ref="AN65:AP65"/>
    <mergeCell ref="AG65:AM65"/>
    <mergeCell ref="E65:I65"/>
    <mergeCell ref="K65:AF65"/>
    <mergeCell ref="AN66:AP66"/>
    <mergeCell ref="AG66:AM66"/>
    <mergeCell ref="E66:I66"/>
    <mergeCell ref="K66:AF66"/>
    <mergeCell ref="AN67:AP67"/>
    <mergeCell ref="AG67:AM67"/>
    <mergeCell ref="E67:I67"/>
    <mergeCell ref="K67:AF67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001 - Rekonstrukce odborn...'!C2" display="/"/>
    <hyperlink ref="A54" location="'010 - Elektroinstalace '!C2" display="/"/>
    <hyperlink ref="A55" location="'011 - IT do stavby '!C2" display="/"/>
    <hyperlink ref="A57" location="'001 - Rekonstrukce odborn..._01'!C2" display="/"/>
    <hyperlink ref="A58" location="'011 - Elektroinstalace '!C2" display="/"/>
    <hyperlink ref="A59" location="'012 - IT do stavby '!C2" display="/"/>
    <hyperlink ref="A61" location="'001 - Revitalizace zeleně '!C2" display="/"/>
    <hyperlink ref="A63" location="'001 - Rekonstrukce odborn..._02'!C2" display="/"/>
    <hyperlink ref="A64" location="'010 - Rekonstrukce odborn...'!C2" display="/"/>
    <hyperlink ref="A65" location="'011 - Elektroinstalace cv...'!C2" display="/"/>
    <hyperlink ref="A66" location="'012 - elektroinstalace be...'!C2" display="/"/>
    <hyperlink ref="A67" location="'013 - IT do stavby 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116</v>
      </c>
      <c r="G1" s="151" t="s">
        <v>117</v>
      </c>
      <c r="H1" s="151"/>
      <c r="I1" s="152"/>
      <c r="J1" s="151" t="s">
        <v>118</v>
      </c>
      <c r="K1" s="150" t="s">
        <v>119</v>
      </c>
      <c r="L1" s="151" t="s">
        <v>120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109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121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v Karviné - školy I - stavební část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1758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2012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78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ROUND(J104,2)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ROUND(SUM(BE104:BE265),2)</f>
        <v>0</v>
      </c>
      <c r="G32" s="47"/>
      <c r="H32" s="47"/>
      <c r="I32" s="170">
        <v>0.21</v>
      </c>
      <c r="J32" s="169">
        <f>ROUND(ROUND((SUM(BE104:BE265)),2)*I32,2)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ROUND(SUM(BF104:BF265),2)</f>
        <v>0</v>
      </c>
      <c r="G33" s="47"/>
      <c r="H33" s="47"/>
      <c r="I33" s="170">
        <v>0.15</v>
      </c>
      <c r="J33" s="169">
        <f>ROUND(ROUND((SUM(BF104:BF265)),2)*I33,2)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ROUND(SUM(BG104:BG265),2)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ROUND(SUM(BH104:BH265),2)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ROUND(SUM(BI104:BI265),2)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v Karviné - školy I - stavební část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1758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010 - Rekonstrukce odborných učeben ZŠ a MŠ U Studny - cvičná kuchyně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127</v>
      </c>
      <c r="D58" s="171"/>
      <c r="E58" s="171"/>
      <c r="F58" s="171"/>
      <c r="G58" s="171"/>
      <c r="H58" s="171"/>
      <c r="I58" s="185"/>
      <c r="J58" s="186" t="s">
        <v>128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129</v>
      </c>
      <c r="D60" s="47"/>
      <c r="E60" s="47"/>
      <c r="F60" s="47"/>
      <c r="G60" s="47"/>
      <c r="H60" s="47"/>
      <c r="I60" s="156"/>
      <c r="J60" s="167">
        <f>J104</f>
        <v>0</v>
      </c>
      <c r="K60" s="51"/>
      <c r="AU60" s="24" t="s">
        <v>130</v>
      </c>
    </row>
    <row r="61" spans="2:11" s="8" customFormat="1" ht="24.95" customHeight="1">
      <c r="B61" s="189"/>
      <c r="C61" s="190"/>
      <c r="D61" s="191" t="s">
        <v>131</v>
      </c>
      <c r="E61" s="192"/>
      <c r="F61" s="192"/>
      <c r="G61" s="192"/>
      <c r="H61" s="192"/>
      <c r="I61" s="193"/>
      <c r="J61" s="194">
        <f>J105</f>
        <v>0</v>
      </c>
      <c r="K61" s="195"/>
    </row>
    <row r="62" spans="2:11" s="9" customFormat="1" ht="19.9" customHeight="1">
      <c r="B62" s="196"/>
      <c r="C62" s="197"/>
      <c r="D62" s="198" t="s">
        <v>132</v>
      </c>
      <c r="E62" s="199"/>
      <c r="F62" s="199"/>
      <c r="G62" s="199"/>
      <c r="H62" s="199"/>
      <c r="I62" s="200"/>
      <c r="J62" s="201">
        <f>J106</f>
        <v>0</v>
      </c>
      <c r="K62" s="202"/>
    </row>
    <row r="63" spans="2:11" s="9" customFormat="1" ht="19.9" customHeight="1">
      <c r="B63" s="196"/>
      <c r="C63" s="197"/>
      <c r="D63" s="198" t="s">
        <v>133</v>
      </c>
      <c r="E63" s="199"/>
      <c r="F63" s="199"/>
      <c r="G63" s="199"/>
      <c r="H63" s="199"/>
      <c r="I63" s="200"/>
      <c r="J63" s="201">
        <f>J109</f>
        <v>0</v>
      </c>
      <c r="K63" s="202"/>
    </row>
    <row r="64" spans="2:11" s="9" customFormat="1" ht="19.9" customHeight="1">
      <c r="B64" s="196"/>
      <c r="C64" s="197"/>
      <c r="D64" s="198" t="s">
        <v>134</v>
      </c>
      <c r="E64" s="199"/>
      <c r="F64" s="199"/>
      <c r="G64" s="199"/>
      <c r="H64" s="199"/>
      <c r="I64" s="200"/>
      <c r="J64" s="201">
        <f>J136</f>
        <v>0</v>
      </c>
      <c r="K64" s="202"/>
    </row>
    <row r="65" spans="2:11" s="9" customFormat="1" ht="14.85" customHeight="1">
      <c r="B65" s="196"/>
      <c r="C65" s="197"/>
      <c r="D65" s="198" t="s">
        <v>135</v>
      </c>
      <c r="E65" s="199"/>
      <c r="F65" s="199"/>
      <c r="G65" s="199"/>
      <c r="H65" s="199"/>
      <c r="I65" s="200"/>
      <c r="J65" s="201">
        <f>J153</f>
        <v>0</v>
      </c>
      <c r="K65" s="202"/>
    </row>
    <row r="66" spans="2:11" s="9" customFormat="1" ht="19.9" customHeight="1">
      <c r="B66" s="196"/>
      <c r="C66" s="197"/>
      <c r="D66" s="198" t="s">
        <v>136</v>
      </c>
      <c r="E66" s="199"/>
      <c r="F66" s="199"/>
      <c r="G66" s="199"/>
      <c r="H66" s="199"/>
      <c r="I66" s="200"/>
      <c r="J66" s="201">
        <f>J155</f>
        <v>0</v>
      </c>
      <c r="K66" s="202"/>
    </row>
    <row r="67" spans="2:11" s="8" customFormat="1" ht="24.95" customHeight="1">
      <c r="B67" s="189"/>
      <c r="C67" s="190"/>
      <c r="D67" s="191" t="s">
        <v>137</v>
      </c>
      <c r="E67" s="192"/>
      <c r="F67" s="192"/>
      <c r="G67" s="192"/>
      <c r="H67" s="192"/>
      <c r="I67" s="193"/>
      <c r="J67" s="194">
        <f>J162</f>
        <v>0</v>
      </c>
      <c r="K67" s="195"/>
    </row>
    <row r="68" spans="2:11" s="9" customFormat="1" ht="19.9" customHeight="1">
      <c r="B68" s="196"/>
      <c r="C68" s="197"/>
      <c r="D68" s="198" t="s">
        <v>138</v>
      </c>
      <c r="E68" s="199"/>
      <c r="F68" s="199"/>
      <c r="G68" s="199"/>
      <c r="H68" s="199"/>
      <c r="I68" s="200"/>
      <c r="J68" s="201">
        <f>J163</f>
        <v>0</v>
      </c>
      <c r="K68" s="202"/>
    </row>
    <row r="69" spans="2:11" s="9" customFormat="1" ht="19.9" customHeight="1">
      <c r="B69" s="196"/>
      <c r="C69" s="197"/>
      <c r="D69" s="198" t="s">
        <v>140</v>
      </c>
      <c r="E69" s="199"/>
      <c r="F69" s="199"/>
      <c r="G69" s="199"/>
      <c r="H69" s="199"/>
      <c r="I69" s="200"/>
      <c r="J69" s="201">
        <f>J175</f>
        <v>0</v>
      </c>
      <c r="K69" s="202"/>
    </row>
    <row r="70" spans="2:11" s="9" customFormat="1" ht="19.9" customHeight="1">
      <c r="B70" s="196"/>
      <c r="C70" s="197"/>
      <c r="D70" s="198" t="s">
        <v>141</v>
      </c>
      <c r="E70" s="199"/>
      <c r="F70" s="199"/>
      <c r="G70" s="199"/>
      <c r="H70" s="199"/>
      <c r="I70" s="200"/>
      <c r="J70" s="201">
        <f>J181</f>
        <v>0</v>
      </c>
      <c r="K70" s="202"/>
    </row>
    <row r="71" spans="2:11" s="9" customFormat="1" ht="19.9" customHeight="1">
      <c r="B71" s="196"/>
      <c r="C71" s="197"/>
      <c r="D71" s="198" t="s">
        <v>2013</v>
      </c>
      <c r="E71" s="199"/>
      <c r="F71" s="199"/>
      <c r="G71" s="199"/>
      <c r="H71" s="199"/>
      <c r="I71" s="200"/>
      <c r="J71" s="201">
        <f>J191</f>
        <v>0</v>
      </c>
      <c r="K71" s="202"/>
    </row>
    <row r="72" spans="2:11" s="9" customFormat="1" ht="19.9" customHeight="1">
      <c r="B72" s="196"/>
      <c r="C72" s="197"/>
      <c r="D72" s="198" t="s">
        <v>142</v>
      </c>
      <c r="E72" s="199"/>
      <c r="F72" s="199"/>
      <c r="G72" s="199"/>
      <c r="H72" s="199"/>
      <c r="I72" s="200"/>
      <c r="J72" s="201">
        <f>J195</f>
        <v>0</v>
      </c>
      <c r="K72" s="202"/>
    </row>
    <row r="73" spans="2:11" s="9" customFormat="1" ht="19.9" customHeight="1">
      <c r="B73" s="196"/>
      <c r="C73" s="197"/>
      <c r="D73" s="198" t="s">
        <v>143</v>
      </c>
      <c r="E73" s="199"/>
      <c r="F73" s="199"/>
      <c r="G73" s="199"/>
      <c r="H73" s="199"/>
      <c r="I73" s="200"/>
      <c r="J73" s="201">
        <f>J205</f>
        <v>0</v>
      </c>
      <c r="K73" s="202"/>
    </row>
    <row r="74" spans="2:11" s="9" customFormat="1" ht="19.9" customHeight="1">
      <c r="B74" s="196"/>
      <c r="C74" s="197"/>
      <c r="D74" s="198" t="s">
        <v>144</v>
      </c>
      <c r="E74" s="199"/>
      <c r="F74" s="199"/>
      <c r="G74" s="199"/>
      <c r="H74" s="199"/>
      <c r="I74" s="200"/>
      <c r="J74" s="201">
        <f>J208</f>
        <v>0</v>
      </c>
      <c r="K74" s="202"/>
    </row>
    <row r="75" spans="2:11" s="9" customFormat="1" ht="19.9" customHeight="1">
      <c r="B75" s="196"/>
      <c r="C75" s="197"/>
      <c r="D75" s="198" t="s">
        <v>145</v>
      </c>
      <c r="E75" s="199"/>
      <c r="F75" s="199"/>
      <c r="G75" s="199"/>
      <c r="H75" s="199"/>
      <c r="I75" s="200"/>
      <c r="J75" s="201">
        <f>J212</f>
        <v>0</v>
      </c>
      <c r="K75" s="202"/>
    </row>
    <row r="76" spans="2:11" s="9" customFormat="1" ht="19.9" customHeight="1">
      <c r="B76" s="196"/>
      <c r="C76" s="197"/>
      <c r="D76" s="198" t="s">
        <v>147</v>
      </c>
      <c r="E76" s="199"/>
      <c r="F76" s="199"/>
      <c r="G76" s="199"/>
      <c r="H76" s="199"/>
      <c r="I76" s="200"/>
      <c r="J76" s="201">
        <f>J222</f>
        <v>0</v>
      </c>
      <c r="K76" s="202"/>
    </row>
    <row r="77" spans="2:11" s="9" customFormat="1" ht="19.9" customHeight="1">
      <c r="B77" s="196"/>
      <c r="C77" s="197"/>
      <c r="D77" s="198" t="s">
        <v>148</v>
      </c>
      <c r="E77" s="199"/>
      <c r="F77" s="199"/>
      <c r="G77" s="199"/>
      <c r="H77" s="199"/>
      <c r="I77" s="200"/>
      <c r="J77" s="201">
        <f>J235</f>
        <v>0</v>
      </c>
      <c r="K77" s="202"/>
    </row>
    <row r="78" spans="2:11" s="9" customFormat="1" ht="19.9" customHeight="1">
      <c r="B78" s="196"/>
      <c r="C78" s="197"/>
      <c r="D78" s="198" t="s">
        <v>149</v>
      </c>
      <c r="E78" s="199"/>
      <c r="F78" s="199"/>
      <c r="G78" s="199"/>
      <c r="H78" s="199"/>
      <c r="I78" s="200"/>
      <c r="J78" s="201">
        <f>J241</f>
        <v>0</v>
      </c>
      <c r="K78" s="202"/>
    </row>
    <row r="79" spans="2:11" s="9" customFormat="1" ht="19.9" customHeight="1">
      <c r="B79" s="196"/>
      <c r="C79" s="197"/>
      <c r="D79" s="198" t="s">
        <v>151</v>
      </c>
      <c r="E79" s="199"/>
      <c r="F79" s="199"/>
      <c r="G79" s="199"/>
      <c r="H79" s="199"/>
      <c r="I79" s="200"/>
      <c r="J79" s="201">
        <f>J247</f>
        <v>0</v>
      </c>
      <c r="K79" s="202"/>
    </row>
    <row r="80" spans="2:11" s="9" customFormat="1" ht="19.9" customHeight="1">
      <c r="B80" s="196"/>
      <c r="C80" s="197"/>
      <c r="D80" s="198" t="s">
        <v>152</v>
      </c>
      <c r="E80" s="199"/>
      <c r="F80" s="199"/>
      <c r="G80" s="199"/>
      <c r="H80" s="199"/>
      <c r="I80" s="200"/>
      <c r="J80" s="201">
        <f>J250</f>
        <v>0</v>
      </c>
      <c r="K80" s="202"/>
    </row>
    <row r="81" spans="2:11" s="8" customFormat="1" ht="24.95" customHeight="1">
      <c r="B81" s="189"/>
      <c r="C81" s="190"/>
      <c r="D81" s="191" t="s">
        <v>1261</v>
      </c>
      <c r="E81" s="192"/>
      <c r="F81" s="192"/>
      <c r="G81" s="192"/>
      <c r="H81" s="192"/>
      <c r="I81" s="193"/>
      <c r="J81" s="194">
        <f>J263</f>
        <v>0</v>
      </c>
      <c r="K81" s="195"/>
    </row>
    <row r="82" spans="2:11" s="9" customFormat="1" ht="19.9" customHeight="1">
      <c r="B82" s="196"/>
      <c r="C82" s="197"/>
      <c r="D82" s="198" t="s">
        <v>2014</v>
      </c>
      <c r="E82" s="199"/>
      <c r="F82" s="199"/>
      <c r="G82" s="199"/>
      <c r="H82" s="199"/>
      <c r="I82" s="200"/>
      <c r="J82" s="201">
        <f>J264</f>
        <v>0</v>
      </c>
      <c r="K82" s="202"/>
    </row>
    <row r="83" spans="2:11" s="1" customFormat="1" ht="21.8" customHeight="1">
      <c r="B83" s="46"/>
      <c r="C83" s="47"/>
      <c r="D83" s="47"/>
      <c r="E83" s="47"/>
      <c r="F83" s="47"/>
      <c r="G83" s="47"/>
      <c r="H83" s="47"/>
      <c r="I83" s="156"/>
      <c r="J83" s="47"/>
      <c r="K83" s="51"/>
    </row>
    <row r="84" spans="2:11" s="1" customFormat="1" ht="6.95" customHeight="1">
      <c r="B84" s="67"/>
      <c r="C84" s="68"/>
      <c r="D84" s="68"/>
      <c r="E84" s="68"/>
      <c r="F84" s="68"/>
      <c r="G84" s="68"/>
      <c r="H84" s="68"/>
      <c r="I84" s="178"/>
      <c r="J84" s="68"/>
      <c r="K84" s="69"/>
    </row>
    <row r="88" spans="2:12" s="1" customFormat="1" ht="6.95" customHeight="1">
      <c r="B88" s="70"/>
      <c r="C88" s="71"/>
      <c r="D88" s="71"/>
      <c r="E88" s="71"/>
      <c r="F88" s="71"/>
      <c r="G88" s="71"/>
      <c r="H88" s="71"/>
      <c r="I88" s="181"/>
      <c r="J88" s="71"/>
      <c r="K88" s="71"/>
      <c r="L88" s="72"/>
    </row>
    <row r="89" spans="2:12" s="1" customFormat="1" ht="36.95" customHeight="1">
      <c r="B89" s="46"/>
      <c r="C89" s="73" t="s">
        <v>156</v>
      </c>
      <c r="D89" s="74"/>
      <c r="E89" s="74"/>
      <c r="F89" s="74"/>
      <c r="G89" s="74"/>
      <c r="H89" s="74"/>
      <c r="I89" s="203"/>
      <c r="J89" s="74"/>
      <c r="K89" s="74"/>
      <c r="L89" s="72"/>
    </row>
    <row r="90" spans="2:12" s="1" customFormat="1" ht="6.95" customHeight="1">
      <c r="B90" s="46"/>
      <c r="C90" s="74"/>
      <c r="D90" s="74"/>
      <c r="E90" s="74"/>
      <c r="F90" s="74"/>
      <c r="G90" s="74"/>
      <c r="H90" s="74"/>
      <c r="I90" s="203"/>
      <c r="J90" s="74"/>
      <c r="K90" s="74"/>
      <c r="L90" s="72"/>
    </row>
    <row r="91" spans="2:12" s="1" customFormat="1" ht="14.4" customHeight="1">
      <c r="B91" s="46"/>
      <c r="C91" s="76" t="s">
        <v>18</v>
      </c>
      <c r="D91" s="74"/>
      <c r="E91" s="74"/>
      <c r="F91" s="74"/>
      <c r="G91" s="74"/>
      <c r="H91" s="74"/>
      <c r="I91" s="203"/>
      <c r="J91" s="74"/>
      <c r="K91" s="74"/>
      <c r="L91" s="72"/>
    </row>
    <row r="92" spans="2:12" s="1" customFormat="1" ht="16.5" customHeight="1">
      <c r="B92" s="46"/>
      <c r="C92" s="74"/>
      <c r="D92" s="74"/>
      <c r="E92" s="204" t="str">
        <f>E7</f>
        <v>Rekonstrukce odborných učeben v Karviné - školy I - stavební část</v>
      </c>
      <c r="F92" s="76"/>
      <c r="G92" s="76"/>
      <c r="H92" s="76"/>
      <c r="I92" s="203"/>
      <c r="J92" s="74"/>
      <c r="K92" s="74"/>
      <c r="L92" s="72"/>
    </row>
    <row r="93" spans="2:12" ht="13.5">
      <c r="B93" s="28"/>
      <c r="C93" s="76" t="s">
        <v>122</v>
      </c>
      <c r="D93" s="205"/>
      <c r="E93" s="205"/>
      <c r="F93" s="205"/>
      <c r="G93" s="205"/>
      <c r="H93" s="205"/>
      <c r="I93" s="148"/>
      <c r="J93" s="205"/>
      <c r="K93" s="205"/>
      <c r="L93" s="206"/>
    </row>
    <row r="94" spans="2:12" s="1" customFormat="1" ht="16.5" customHeight="1">
      <c r="B94" s="46"/>
      <c r="C94" s="74"/>
      <c r="D94" s="74"/>
      <c r="E94" s="204" t="s">
        <v>1758</v>
      </c>
      <c r="F94" s="74"/>
      <c r="G94" s="74"/>
      <c r="H94" s="74"/>
      <c r="I94" s="203"/>
      <c r="J94" s="74"/>
      <c r="K94" s="74"/>
      <c r="L94" s="72"/>
    </row>
    <row r="95" spans="2:12" s="1" customFormat="1" ht="14.4" customHeight="1">
      <c r="B95" s="46"/>
      <c r="C95" s="76" t="s">
        <v>124</v>
      </c>
      <c r="D95" s="74"/>
      <c r="E95" s="74"/>
      <c r="F95" s="74"/>
      <c r="G95" s="74"/>
      <c r="H95" s="74"/>
      <c r="I95" s="203"/>
      <c r="J95" s="74"/>
      <c r="K95" s="74"/>
      <c r="L95" s="72"/>
    </row>
    <row r="96" spans="2:12" s="1" customFormat="1" ht="17.25" customHeight="1">
      <c r="B96" s="46"/>
      <c r="C96" s="74"/>
      <c r="D96" s="74"/>
      <c r="E96" s="82" t="str">
        <f>E11</f>
        <v xml:space="preserve">010 - Rekonstrukce odborných učeben ZŠ a MŠ U Studny - cvičná kuchyně </v>
      </c>
      <c r="F96" s="74"/>
      <c r="G96" s="74"/>
      <c r="H96" s="74"/>
      <c r="I96" s="203"/>
      <c r="J96" s="74"/>
      <c r="K96" s="74"/>
      <c r="L96" s="72"/>
    </row>
    <row r="97" spans="2:12" s="1" customFormat="1" ht="6.95" customHeight="1">
      <c r="B97" s="46"/>
      <c r="C97" s="74"/>
      <c r="D97" s="74"/>
      <c r="E97" s="74"/>
      <c r="F97" s="74"/>
      <c r="G97" s="74"/>
      <c r="H97" s="74"/>
      <c r="I97" s="203"/>
      <c r="J97" s="74"/>
      <c r="K97" s="74"/>
      <c r="L97" s="72"/>
    </row>
    <row r="98" spans="2:12" s="1" customFormat="1" ht="18" customHeight="1">
      <c r="B98" s="46"/>
      <c r="C98" s="76" t="s">
        <v>23</v>
      </c>
      <c r="D98" s="74"/>
      <c r="E98" s="74"/>
      <c r="F98" s="207" t="str">
        <f>F14</f>
        <v xml:space="preserve"> </v>
      </c>
      <c r="G98" s="74"/>
      <c r="H98" s="74"/>
      <c r="I98" s="208" t="s">
        <v>25</v>
      </c>
      <c r="J98" s="85" t="str">
        <f>IF(J14="","",J14)</f>
        <v>4. 9. 2017</v>
      </c>
      <c r="K98" s="74"/>
      <c r="L98" s="72"/>
    </row>
    <row r="99" spans="2:12" s="1" customFormat="1" ht="6.95" customHeight="1">
      <c r="B99" s="46"/>
      <c r="C99" s="74"/>
      <c r="D99" s="74"/>
      <c r="E99" s="74"/>
      <c r="F99" s="74"/>
      <c r="G99" s="74"/>
      <c r="H99" s="74"/>
      <c r="I99" s="203"/>
      <c r="J99" s="74"/>
      <c r="K99" s="74"/>
      <c r="L99" s="72"/>
    </row>
    <row r="100" spans="2:12" s="1" customFormat="1" ht="13.5">
      <c r="B100" s="46"/>
      <c r="C100" s="76" t="s">
        <v>27</v>
      </c>
      <c r="D100" s="74"/>
      <c r="E100" s="74"/>
      <c r="F100" s="207" t="str">
        <f>E17</f>
        <v xml:space="preserve"> </v>
      </c>
      <c r="G100" s="74"/>
      <c r="H100" s="74"/>
      <c r="I100" s="208" t="s">
        <v>32</v>
      </c>
      <c r="J100" s="207" t="str">
        <f>E23</f>
        <v xml:space="preserve"> </v>
      </c>
      <c r="K100" s="74"/>
      <c r="L100" s="72"/>
    </row>
    <row r="101" spans="2:12" s="1" customFormat="1" ht="14.4" customHeight="1">
      <c r="B101" s="46"/>
      <c r="C101" s="76" t="s">
        <v>30</v>
      </c>
      <c r="D101" s="74"/>
      <c r="E101" s="74"/>
      <c r="F101" s="207" t="str">
        <f>IF(E20="","",E20)</f>
        <v/>
      </c>
      <c r="G101" s="74"/>
      <c r="H101" s="74"/>
      <c r="I101" s="203"/>
      <c r="J101" s="74"/>
      <c r="K101" s="74"/>
      <c r="L101" s="72"/>
    </row>
    <row r="102" spans="2:12" s="1" customFormat="1" ht="10.3" customHeight="1">
      <c r="B102" s="46"/>
      <c r="C102" s="74"/>
      <c r="D102" s="74"/>
      <c r="E102" s="74"/>
      <c r="F102" s="74"/>
      <c r="G102" s="74"/>
      <c r="H102" s="74"/>
      <c r="I102" s="203"/>
      <c r="J102" s="74"/>
      <c r="K102" s="74"/>
      <c r="L102" s="72"/>
    </row>
    <row r="103" spans="2:20" s="10" customFormat="1" ht="29.25" customHeight="1">
      <c r="B103" s="209"/>
      <c r="C103" s="210" t="s">
        <v>157</v>
      </c>
      <c r="D103" s="211" t="s">
        <v>54</v>
      </c>
      <c r="E103" s="211" t="s">
        <v>50</v>
      </c>
      <c r="F103" s="211" t="s">
        <v>158</v>
      </c>
      <c r="G103" s="211" t="s">
        <v>159</v>
      </c>
      <c r="H103" s="211" t="s">
        <v>160</v>
      </c>
      <c r="I103" s="212" t="s">
        <v>161</v>
      </c>
      <c r="J103" s="211" t="s">
        <v>128</v>
      </c>
      <c r="K103" s="213" t="s">
        <v>162</v>
      </c>
      <c r="L103" s="214"/>
      <c r="M103" s="102" t="s">
        <v>163</v>
      </c>
      <c r="N103" s="103" t="s">
        <v>39</v>
      </c>
      <c r="O103" s="103" t="s">
        <v>164</v>
      </c>
      <c r="P103" s="103" t="s">
        <v>165</v>
      </c>
      <c r="Q103" s="103" t="s">
        <v>166</v>
      </c>
      <c r="R103" s="103" t="s">
        <v>167</v>
      </c>
      <c r="S103" s="103" t="s">
        <v>168</v>
      </c>
      <c r="T103" s="104" t="s">
        <v>169</v>
      </c>
    </row>
    <row r="104" spans="2:63" s="1" customFormat="1" ht="29.25" customHeight="1">
      <c r="B104" s="46"/>
      <c r="C104" s="108" t="s">
        <v>129</v>
      </c>
      <c r="D104" s="74"/>
      <c r="E104" s="74"/>
      <c r="F104" s="74"/>
      <c r="G104" s="74"/>
      <c r="H104" s="74"/>
      <c r="I104" s="203"/>
      <c r="J104" s="215">
        <f>BK104</f>
        <v>0</v>
      </c>
      <c r="K104" s="74"/>
      <c r="L104" s="72"/>
      <c r="M104" s="105"/>
      <c r="N104" s="106"/>
      <c r="O104" s="106"/>
      <c r="P104" s="216">
        <f>P105+P162+P263</f>
        <v>0</v>
      </c>
      <c r="Q104" s="106"/>
      <c r="R104" s="216">
        <f>R105+R162+R263</f>
        <v>9.969084160000001</v>
      </c>
      <c r="S104" s="106"/>
      <c r="T104" s="217">
        <f>T105+T162+T263</f>
        <v>13.425002479999998</v>
      </c>
      <c r="AT104" s="24" t="s">
        <v>68</v>
      </c>
      <c r="AU104" s="24" t="s">
        <v>130</v>
      </c>
      <c r="BK104" s="218">
        <f>BK105+BK162+BK263</f>
        <v>0</v>
      </c>
    </row>
    <row r="105" spans="2:63" s="11" customFormat="1" ht="37.4" customHeight="1">
      <c r="B105" s="219"/>
      <c r="C105" s="220"/>
      <c r="D105" s="221" t="s">
        <v>68</v>
      </c>
      <c r="E105" s="222" t="s">
        <v>170</v>
      </c>
      <c r="F105" s="222" t="s">
        <v>171</v>
      </c>
      <c r="G105" s="220"/>
      <c r="H105" s="220"/>
      <c r="I105" s="223"/>
      <c r="J105" s="224">
        <f>BK105</f>
        <v>0</v>
      </c>
      <c r="K105" s="220"/>
      <c r="L105" s="225"/>
      <c r="M105" s="226"/>
      <c r="N105" s="227"/>
      <c r="O105" s="227"/>
      <c r="P105" s="228">
        <f>P106+P109+P136+P155</f>
        <v>0</v>
      </c>
      <c r="Q105" s="227"/>
      <c r="R105" s="228">
        <f>R106+R109+R136+R155</f>
        <v>7.97298518</v>
      </c>
      <c r="S105" s="227"/>
      <c r="T105" s="229">
        <f>T106+T109+T136+T155</f>
        <v>12.293879999999998</v>
      </c>
      <c r="AR105" s="230" t="s">
        <v>76</v>
      </c>
      <c r="AT105" s="231" t="s">
        <v>68</v>
      </c>
      <c r="AU105" s="231" t="s">
        <v>69</v>
      </c>
      <c r="AY105" s="230" t="s">
        <v>172</v>
      </c>
      <c r="BK105" s="232">
        <f>BK106+BK109+BK136+BK155</f>
        <v>0</v>
      </c>
    </row>
    <row r="106" spans="2:63" s="11" customFormat="1" ht="19.9" customHeight="1">
      <c r="B106" s="219"/>
      <c r="C106" s="220"/>
      <c r="D106" s="221" t="s">
        <v>68</v>
      </c>
      <c r="E106" s="233" t="s">
        <v>173</v>
      </c>
      <c r="F106" s="233" t="s">
        <v>174</v>
      </c>
      <c r="G106" s="220"/>
      <c r="H106" s="220"/>
      <c r="I106" s="223"/>
      <c r="J106" s="234">
        <f>BK106</f>
        <v>0</v>
      </c>
      <c r="K106" s="220"/>
      <c r="L106" s="225"/>
      <c r="M106" s="226"/>
      <c r="N106" s="227"/>
      <c r="O106" s="227"/>
      <c r="P106" s="228">
        <f>SUM(P107:P108)</f>
        <v>0</v>
      </c>
      <c r="Q106" s="227"/>
      <c r="R106" s="228">
        <f>SUM(R107:R108)</f>
        <v>0.24438</v>
      </c>
      <c r="S106" s="227"/>
      <c r="T106" s="229">
        <f>SUM(T107:T108)</f>
        <v>0</v>
      </c>
      <c r="AR106" s="230" t="s">
        <v>76</v>
      </c>
      <c r="AT106" s="231" t="s">
        <v>68</v>
      </c>
      <c r="AU106" s="231" t="s">
        <v>76</v>
      </c>
      <c r="AY106" s="230" t="s">
        <v>172</v>
      </c>
      <c r="BK106" s="232">
        <f>SUM(BK107:BK108)</f>
        <v>0</v>
      </c>
    </row>
    <row r="107" spans="2:65" s="1" customFormat="1" ht="25.5" customHeight="1">
      <c r="B107" s="46"/>
      <c r="C107" s="235" t="s">
        <v>76</v>
      </c>
      <c r="D107" s="235" t="s">
        <v>175</v>
      </c>
      <c r="E107" s="236" t="s">
        <v>1784</v>
      </c>
      <c r="F107" s="237" t="s">
        <v>1785</v>
      </c>
      <c r="G107" s="238" t="s">
        <v>186</v>
      </c>
      <c r="H107" s="239">
        <v>1</v>
      </c>
      <c r="I107" s="240"/>
      <c r="J107" s="241">
        <f>ROUND(I107*H107,2)</f>
        <v>0</v>
      </c>
      <c r="K107" s="237" t="s">
        <v>179</v>
      </c>
      <c r="L107" s="72"/>
      <c r="M107" s="242" t="s">
        <v>21</v>
      </c>
      <c r="N107" s="243" t="s">
        <v>40</v>
      </c>
      <c r="O107" s="47"/>
      <c r="P107" s="244">
        <f>O107*H107</f>
        <v>0</v>
      </c>
      <c r="Q107" s="244">
        <v>0.24438</v>
      </c>
      <c r="R107" s="244">
        <f>Q107*H107</f>
        <v>0.24438</v>
      </c>
      <c r="S107" s="244">
        <v>0</v>
      </c>
      <c r="T107" s="245">
        <f>S107*H107</f>
        <v>0</v>
      </c>
      <c r="AR107" s="24" t="s">
        <v>180</v>
      </c>
      <c r="AT107" s="24" t="s">
        <v>175</v>
      </c>
      <c r="AU107" s="24" t="s">
        <v>79</v>
      </c>
      <c r="AY107" s="24" t="s">
        <v>172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4" t="s">
        <v>76</v>
      </c>
      <c r="BK107" s="246">
        <f>ROUND(I107*H107,2)</f>
        <v>0</v>
      </c>
      <c r="BL107" s="24" t="s">
        <v>180</v>
      </c>
      <c r="BM107" s="24" t="s">
        <v>1786</v>
      </c>
    </row>
    <row r="108" spans="2:51" s="12" customFormat="1" ht="13.5">
      <c r="B108" s="247"/>
      <c r="C108" s="248"/>
      <c r="D108" s="249" t="s">
        <v>182</v>
      </c>
      <c r="E108" s="250" t="s">
        <v>21</v>
      </c>
      <c r="F108" s="251" t="s">
        <v>1787</v>
      </c>
      <c r="G108" s="248"/>
      <c r="H108" s="252">
        <v>1</v>
      </c>
      <c r="I108" s="253"/>
      <c r="J108" s="248"/>
      <c r="K108" s="248"/>
      <c r="L108" s="254"/>
      <c r="M108" s="255"/>
      <c r="N108" s="256"/>
      <c r="O108" s="256"/>
      <c r="P108" s="256"/>
      <c r="Q108" s="256"/>
      <c r="R108" s="256"/>
      <c r="S108" s="256"/>
      <c r="T108" s="257"/>
      <c r="AT108" s="258" t="s">
        <v>182</v>
      </c>
      <c r="AU108" s="258" t="s">
        <v>79</v>
      </c>
      <c r="AV108" s="12" t="s">
        <v>79</v>
      </c>
      <c r="AW108" s="12" t="s">
        <v>33</v>
      </c>
      <c r="AX108" s="12" t="s">
        <v>76</v>
      </c>
      <c r="AY108" s="258" t="s">
        <v>172</v>
      </c>
    </row>
    <row r="109" spans="2:63" s="11" customFormat="1" ht="29.85" customHeight="1">
      <c r="B109" s="219"/>
      <c r="C109" s="220"/>
      <c r="D109" s="221" t="s">
        <v>68</v>
      </c>
      <c r="E109" s="233" t="s">
        <v>203</v>
      </c>
      <c r="F109" s="233" t="s">
        <v>204</v>
      </c>
      <c r="G109" s="220"/>
      <c r="H109" s="220"/>
      <c r="I109" s="223"/>
      <c r="J109" s="234">
        <f>BK109</f>
        <v>0</v>
      </c>
      <c r="K109" s="220"/>
      <c r="L109" s="225"/>
      <c r="M109" s="226"/>
      <c r="N109" s="227"/>
      <c r="O109" s="227"/>
      <c r="P109" s="228">
        <f>SUM(P110:P135)</f>
        <v>0</v>
      </c>
      <c r="Q109" s="227"/>
      <c r="R109" s="228">
        <f>SUM(R110:R135)</f>
        <v>7.7096051800000005</v>
      </c>
      <c r="S109" s="227"/>
      <c r="T109" s="229">
        <f>SUM(T110:T135)</f>
        <v>0</v>
      </c>
      <c r="AR109" s="230" t="s">
        <v>76</v>
      </c>
      <c r="AT109" s="231" t="s">
        <v>68</v>
      </c>
      <c r="AU109" s="231" t="s">
        <v>76</v>
      </c>
      <c r="AY109" s="230" t="s">
        <v>172</v>
      </c>
      <c r="BK109" s="232">
        <f>SUM(BK110:BK135)</f>
        <v>0</v>
      </c>
    </row>
    <row r="110" spans="2:65" s="1" customFormat="1" ht="16.5" customHeight="1">
      <c r="B110" s="46"/>
      <c r="C110" s="235" t="s">
        <v>79</v>
      </c>
      <c r="D110" s="235" t="s">
        <v>175</v>
      </c>
      <c r="E110" s="236" t="s">
        <v>205</v>
      </c>
      <c r="F110" s="237" t="s">
        <v>206</v>
      </c>
      <c r="G110" s="238" t="s">
        <v>186</v>
      </c>
      <c r="H110" s="239">
        <v>1.31</v>
      </c>
      <c r="I110" s="240"/>
      <c r="J110" s="241">
        <f>ROUND(I110*H110,2)</f>
        <v>0</v>
      </c>
      <c r="K110" s="237" t="s">
        <v>179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0.04</v>
      </c>
      <c r="R110" s="244">
        <f>Q110*H110</f>
        <v>0.0524</v>
      </c>
      <c r="S110" s="244">
        <v>0</v>
      </c>
      <c r="T110" s="245">
        <f>S110*H110</f>
        <v>0</v>
      </c>
      <c r="AR110" s="24" t="s">
        <v>180</v>
      </c>
      <c r="AT110" s="24" t="s">
        <v>175</v>
      </c>
      <c r="AU110" s="24" t="s">
        <v>79</v>
      </c>
      <c r="AY110" s="24" t="s">
        <v>172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180</v>
      </c>
      <c r="BM110" s="24" t="s">
        <v>207</v>
      </c>
    </row>
    <row r="111" spans="2:51" s="12" customFormat="1" ht="13.5">
      <c r="B111" s="247"/>
      <c r="C111" s="248"/>
      <c r="D111" s="249" t="s">
        <v>182</v>
      </c>
      <c r="E111" s="250" t="s">
        <v>21</v>
      </c>
      <c r="F111" s="251" t="s">
        <v>2015</v>
      </c>
      <c r="G111" s="248"/>
      <c r="H111" s="252">
        <v>1.31</v>
      </c>
      <c r="I111" s="253"/>
      <c r="J111" s="248"/>
      <c r="K111" s="248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182</v>
      </c>
      <c r="AU111" s="258" t="s">
        <v>79</v>
      </c>
      <c r="AV111" s="12" t="s">
        <v>79</v>
      </c>
      <c r="AW111" s="12" t="s">
        <v>33</v>
      </c>
      <c r="AX111" s="12" t="s">
        <v>76</v>
      </c>
      <c r="AY111" s="258" t="s">
        <v>172</v>
      </c>
    </row>
    <row r="112" spans="2:65" s="1" customFormat="1" ht="16.5" customHeight="1">
      <c r="B112" s="46"/>
      <c r="C112" s="235" t="s">
        <v>173</v>
      </c>
      <c r="D112" s="235" t="s">
        <v>175</v>
      </c>
      <c r="E112" s="236" t="s">
        <v>210</v>
      </c>
      <c r="F112" s="237" t="s">
        <v>211</v>
      </c>
      <c r="G112" s="238" t="s">
        <v>186</v>
      </c>
      <c r="H112" s="239">
        <v>1.31</v>
      </c>
      <c r="I112" s="240"/>
      <c r="J112" s="241">
        <f>ROUND(I112*H112,2)</f>
        <v>0</v>
      </c>
      <c r="K112" s="237" t="s">
        <v>179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0.04153</v>
      </c>
      <c r="R112" s="244">
        <f>Q112*H112</f>
        <v>0.054404299999999996</v>
      </c>
      <c r="S112" s="244">
        <v>0</v>
      </c>
      <c r="T112" s="245">
        <f>S112*H112</f>
        <v>0</v>
      </c>
      <c r="AR112" s="24" t="s">
        <v>180</v>
      </c>
      <c r="AT112" s="24" t="s">
        <v>175</v>
      </c>
      <c r="AU112" s="24" t="s">
        <v>79</v>
      </c>
      <c r="AY112" s="24" t="s">
        <v>172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180</v>
      </c>
      <c r="BM112" s="24" t="s">
        <v>212</v>
      </c>
    </row>
    <row r="113" spans="2:51" s="12" customFormat="1" ht="13.5">
      <c r="B113" s="247"/>
      <c r="C113" s="248"/>
      <c r="D113" s="249" t="s">
        <v>182</v>
      </c>
      <c r="E113" s="250" t="s">
        <v>21</v>
      </c>
      <c r="F113" s="251" t="s">
        <v>2015</v>
      </c>
      <c r="G113" s="248"/>
      <c r="H113" s="252">
        <v>1.31</v>
      </c>
      <c r="I113" s="253"/>
      <c r="J113" s="248"/>
      <c r="K113" s="248"/>
      <c r="L113" s="254"/>
      <c r="M113" s="255"/>
      <c r="N113" s="256"/>
      <c r="O113" s="256"/>
      <c r="P113" s="256"/>
      <c r="Q113" s="256"/>
      <c r="R113" s="256"/>
      <c r="S113" s="256"/>
      <c r="T113" s="257"/>
      <c r="AT113" s="258" t="s">
        <v>182</v>
      </c>
      <c r="AU113" s="258" t="s">
        <v>79</v>
      </c>
      <c r="AV113" s="12" t="s">
        <v>79</v>
      </c>
      <c r="AW113" s="12" t="s">
        <v>33</v>
      </c>
      <c r="AX113" s="12" t="s">
        <v>76</v>
      </c>
      <c r="AY113" s="258" t="s">
        <v>172</v>
      </c>
    </row>
    <row r="114" spans="2:65" s="1" customFormat="1" ht="25.5" customHeight="1">
      <c r="B114" s="46"/>
      <c r="C114" s="235" t="s">
        <v>180</v>
      </c>
      <c r="D114" s="235" t="s">
        <v>175</v>
      </c>
      <c r="E114" s="236" t="s">
        <v>214</v>
      </c>
      <c r="F114" s="237" t="s">
        <v>215</v>
      </c>
      <c r="G114" s="238" t="s">
        <v>186</v>
      </c>
      <c r="H114" s="239">
        <v>18.995</v>
      </c>
      <c r="I114" s="240"/>
      <c r="J114" s="241">
        <f>ROUND(I114*H114,2)</f>
        <v>0</v>
      </c>
      <c r="K114" s="237" t="s">
        <v>179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0.017</v>
      </c>
      <c r="R114" s="244">
        <f>Q114*H114</f>
        <v>0.32291500000000006</v>
      </c>
      <c r="S114" s="244">
        <v>0</v>
      </c>
      <c r="T114" s="245">
        <f>S114*H114</f>
        <v>0</v>
      </c>
      <c r="AR114" s="24" t="s">
        <v>180</v>
      </c>
      <c r="AT114" s="24" t="s">
        <v>175</v>
      </c>
      <c r="AU114" s="24" t="s">
        <v>79</v>
      </c>
      <c r="AY114" s="24" t="s">
        <v>172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180</v>
      </c>
      <c r="BM114" s="24" t="s">
        <v>216</v>
      </c>
    </row>
    <row r="115" spans="2:51" s="12" customFormat="1" ht="13.5">
      <c r="B115" s="247"/>
      <c r="C115" s="248"/>
      <c r="D115" s="249" t="s">
        <v>182</v>
      </c>
      <c r="E115" s="250" t="s">
        <v>21</v>
      </c>
      <c r="F115" s="251" t="s">
        <v>2016</v>
      </c>
      <c r="G115" s="248"/>
      <c r="H115" s="252">
        <v>18.995</v>
      </c>
      <c r="I115" s="253"/>
      <c r="J115" s="248"/>
      <c r="K115" s="248"/>
      <c r="L115" s="254"/>
      <c r="M115" s="255"/>
      <c r="N115" s="256"/>
      <c r="O115" s="256"/>
      <c r="P115" s="256"/>
      <c r="Q115" s="256"/>
      <c r="R115" s="256"/>
      <c r="S115" s="256"/>
      <c r="T115" s="257"/>
      <c r="AT115" s="258" t="s">
        <v>182</v>
      </c>
      <c r="AU115" s="258" t="s">
        <v>79</v>
      </c>
      <c r="AV115" s="12" t="s">
        <v>79</v>
      </c>
      <c r="AW115" s="12" t="s">
        <v>33</v>
      </c>
      <c r="AX115" s="12" t="s">
        <v>76</v>
      </c>
      <c r="AY115" s="258" t="s">
        <v>172</v>
      </c>
    </row>
    <row r="116" spans="2:65" s="1" customFormat="1" ht="16.5" customHeight="1">
      <c r="B116" s="46"/>
      <c r="C116" s="235" t="s">
        <v>197</v>
      </c>
      <c r="D116" s="235" t="s">
        <v>175</v>
      </c>
      <c r="E116" s="236" t="s">
        <v>219</v>
      </c>
      <c r="F116" s="237" t="s">
        <v>220</v>
      </c>
      <c r="G116" s="238" t="s">
        <v>186</v>
      </c>
      <c r="H116" s="239">
        <v>1.32</v>
      </c>
      <c r="I116" s="240"/>
      <c r="J116" s="241">
        <f>ROUND(I116*H116,2)</f>
        <v>0</v>
      </c>
      <c r="K116" s="237" t="s">
        <v>179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0.04</v>
      </c>
      <c r="R116" s="244">
        <f>Q116*H116</f>
        <v>0.05280000000000001</v>
      </c>
      <c r="S116" s="244">
        <v>0</v>
      </c>
      <c r="T116" s="245">
        <f>S116*H116</f>
        <v>0</v>
      </c>
      <c r="AR116" s="24" t="s">
        <v>180</v>
      </c>
      <c r="AT116" s="24" t="s">
        <v>175</v>
      </c>
      <c r="AU116" s="24" t="s">
        <v>79</v>
      </c>
      <c r="AY116" s="24" t="s">
        <v>172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180</v>
      </c>
      <c r="BM116" s="24" t="s">
        <v>221</v>
      </c>
    </row>
    <row r="117" spans="2:51" s="12" customFormat="1" ht="13.5">
      <c r="B117" s="247"/>
      <c r="C117" s="248"/>
      <c r="D117" s="249" t="s">
        <v>182</v>
      </c>
      <c r="E117" s="250" t="s">
        <v>21</v>
      </c>
      <c r="F117" s="251" t="s">
        <v>1809</v>
      </c>
      <c r="G117" s="248"/>
      <c r="H117" s="252">
        <v>1.32</v>
      </c>
      <c r="I117" s="253"/>
      <c r="J117" s="248"/>
      <c r="K117" s="248"/>
      <c r="L117" s="254"/>
      <c r="M117" s="255"/>
      <c r="N117" s="256"/>
      <c r="O117" s="256"/>
      <c r="P117" s="256"/>
      <c r="Q117" s="256"/>
      <c r="R117" s="256"/>
      <c r="S117" s="256"/>
      <c r="T117" s="257"/>
      <c r="AT117" s="258" t="s">
        <v>182</v>
      </c>
      <c r="AU117" s="258" t="s">
        <v>79</v>
      </c>
      <c r="AV117" s="12" t="s">
        <v>79</v>
      </c>
      <c r="AW117" s="12" t="s">
        <v>33</v>
      </c>
      <c r="AX117" s="12" t="s">
        <v>76</v>
      </c>
      <c r="AY117" s="258" t="s">
        <v>172</v>
      </c>
    </row>
    <row r="118" spans="2:65" s="1" customFormat="1" ht="25.5" customHeight="1">
      <c r="B118" s="46"/>
      <c r="C118" s="235" t="s">
        <v>203</v>
      </c>
      <c r="D118" s="235" t="s">
        <v>175</v>
      </c>
      <c r="E118" s="236" t="s">
        <v>225</v>
      </c>
      <c r="F118" s="237" t="s">
        <v>226</v>
      </c>
      <c r="G118" s="238" t="s">
        <v>186</v>
      </c>
      <c r="H118" s="239">
        <v>3.2</v>
      </c>
      <c r="I118" s="240"/>
      <c r="J118" s="241">
        <f>ROUND(I118*H118,2)</f>
        <v>0</v>
      </c>
      <c r="K118" s="237" t="s">
        <v>179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0.00489</v>
      </c>
      <c r="R118" s="244">
        <f>Q118*H118</f>
        <v>0.015648000000000002</v>
      </c>
      <c r="S118" s="244">
        <v>0</v>
      </c>
      <c r="T118" s="245">
        <f>S118*H118</f>
        <v>0</v>
      </c>
      <c r="AR118" s="24" t="s">
        <v>180</v>
      </c>
      <c r="AT118" s="24" t="s">
        <v>175</v>
      </c>
      <c r="AU118" s="24" t="s">
        <v>79</v>
      </c>
      <c r="AY118" s="24" t="s">
        <v>172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180</v>
      </c>
      <c r="BM118" s="24" t="s">
        <v>227</v>
      </c>
    </row>
    <row r="119" spans="2:51" s="12" customFormat="1" ht="13.5">
      <c r="B119" s="247"/>
      <c r="C119" s="248"/>
      <c r="D119" s="249" t="s">
        <v>182</v>
      </c>
      <c r="E119" s="250" t="s">
        <v>21</v>
      </c>
      <c r="F119" s="251" t="s">
        <v>2017</v>
      </c>
      <c r="G119" s="248"/>
      <c r="H119" s="252">
        <v>3.2</v>
      </c>
      <c r="I119" s="253"/>
      <c r="J119" s="248"/>
      <c r="K119" s="248"/>
      <c r="L119" s="254"/>
      <c r="M119" s="255"/>
      <c r="N119" s="256"/>
      <c r="O119" s="256"/>
      <c r="P119" s="256"/>
      <c r="Q119" s="256"/>
      <c r="R119" s="256"/>
      <c r="S119" s="256"/>
      <c r="T119" s="257"/>
      <c r="AT119" s="258" t="s">
        <v>182</v>
      </c>
      <c r="AU119" s="258" t="s">
        <v>79</v>
      </c>
      <c r="AV119" s="12" t="s">
        <v>79</v>
      </c>
      <c r="AW119" s="12" t="s">
        <v>33</v>
      </c>
      <c r="AX119" s="12" t="s">
        <v>76</v>
      </c>
      <c r="AY119" s="258" t="s">
        <v>172</v>
      </c>
    </row>
    <row r="120" spans="2:65" s="1" customFormat="1" ht="25.5" customHeight="1">
      <c r="B120" s="46"/>
      <c r="C120" s="235" t="s">
        <v>209</v>
      </c>
      <c r="D120" s="235" t="s">
        <v>175</v>
      </c>
      <c r="E120" s="236" t="s">
        <v>231</v>
      </c>
      <c r="F120" s="237" t="s">
        <v>232</v>
      </c>
      <c r="G120" s="238" t="s">
        <v>186</v>
      </c>
      <c r="H120" s="239">
        <v>3.2</v>
      </c>
      <c r="I120" s="240"/>
      <c r="J120" s="241">
        <f>ROUND(I120*H120,2)</f>
        <v>0</v>
      </c>
      <c r="K120" s="237" t="s">
        <v>179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0.01838</v>
      </c>
      <c r="R120" s="244">
        <f>Q120*H120</f>
        <v>0.05881600000000001</v>
      </c>
      <c r="S120" s="244">
        <v>0</v>
      </c>
      <c r="T120" s="245">
        <f>S120*H120</f>
        <v>0</v>
      </c>
      <c r="AR120" s="24" t="s">
        <v>180</v>
      </c>
      <c r="AT120" s="24" t="s">
        <v>175</v>
      </c>
      <c r="AU120" s="24" t="s">
        <v>79</v>
      </c>
      <c r="AY120" s="24" t="s">
        <v>172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180</v>
      </c>
      <c r="BM120" s="24" t="s">
        <v>233</v>
      </c>
    </row>
    <row r="121" spans="2:51" s="12" customFormat="1" ht="13.5">
      <c r="B121" s="247"/>
      <c r="C121" s="248"/>
      <c r="D121" s="249" t="s">
        <v>182</v>
      </c>
      <c r="E121" s="250" t="s">
        <v>21</v>
      </c>
      <c r="F121" s="251" t="s">
        <v>2017</v>
      </c>
      <c r="G121" s="248"/>
      <c r="H121" s="252">
        <v>3.2</v>
      </c>
      <c r="I121" s="253"/>
      <c r="J121" s="248"/>
      <c r="K121" s="248"/>
      <c r="L121" s="254"/>
      <c r="M121" s="255"/>
      <c r="N121" s="256"/>
      <c r="O121" s="256"/>
      <c r="P121" s="256"/>
      <c r="Q121" s="256"/>
      <c r="R121" s="256"/>
      <c r="S121" s="256"/>
      <c r="T121" s="257"/>
      <c r="AT121" s="258" t="s">
        <v>182</v>
      </c>
      <c r="AU121" s="258" t="s">
        <v>79</v>
      </c>
      <c r="AV121" s="12" t="s">
        <v>79</v>
      </c>
      <c r="AW121" s="12" t="s">
        <v>33</v>
      </c>
      <c r="AX121" s="12" t="s">
        <v>76</v>
      </c>
      <c r="AY121" s="258" t="s">
        <v>172</v>
      </c>
    </row>
    <row r="122" spans="2:65" s="1" customFormat="1" ht="16.5" customHeight="1">
      <c r="B122" s="46"/>
      <c r="C122" s="235" t="s">
        <v>213</v>
      </c>
      <c r="D122" s="235" t="s">
        <v>175</v>
      </c>
      <c r="E122" s="236" t="s">
        <v>235</v>
      </c>
      <c r="F122" s="237" t="s">
        <v>236</v>
      </c>
      <c r="G122" s="238" t="s">
        <v>186</v>
      </c>
      <c r="H122" s="239">
        <v>1.32</v>
      </c>
      <c r="I122" s="240"/>
      <c r="J122" s="241">
        <f>ROUND(I122*H122,2)</f>
        <v>0</v>
      </c>
      <c r="K122" s="237" t="s">
        <v>179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0.04153</v>
      </c>
      <c r="R122" s="244">
        <f>Q122*H122</f>
        <v>0.054819599999999996</v>
      </c>
      <c r="S122" s="244">
        <v>0</v>
      </c>
      <c r="T122" s="245">
        <f>S122*H122</f>
        <v>0</v>
      </c>
      <c r="AR122" s="24" t="s">
        <v>180</v>
      </c>
      <c r="AT122" s="24" t="s">
        <v>175</v>
      </c>
      <c r="AU122" s="24" t="s">
        <v>79</v>
      </c>
      <c r="AY122" s="24" t="s">
        <v>172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180</v>
      </c>
      <c r="BM122" s="24" t="s">
        <v>237</v>
      </c>
    </row>
    <row r="123" spans="2:51" s="12" customFormat="1" ht="13.5">
      <c r="B123" s="247"/>
      <c r="C123" s="248"/>
      <c r="D123" s="249" t="s">
        <v>182</v>
      </c>
      <c r="E123" s="250" t="s">
        <v>21</v>
      </c>
      <c r="F123" s="251" t="s">
        <v>1812</v>
      </c>
      <c r="G123" s="248"/>
      <c r="H123" s="252">
        <v>1.32</v>
      </c>
      <c r="I123" s="253"/>
      <c r="J123" s="248"/>
      <c r="K123" s="248"/>
      <c r="L123" s="254"/>
      <c r="M123" s="255"/>
      <c r="N123" s="256"/>
      <c r="O123" s="256"/>
      <c r="P123" s="256"/>
      <c r="Q123" s="256"/>
      <c r="R123" s="256"/>
      <c r="S123" s="256"/>
      <c r="T123" s="257"/>
      <c r="AT123" s="258" t="s">
        <v>182</v>
      </c>
      <c r="AU123" s="258" t="s">
        <v>79</v>
      </c>
      <c r="AV123" s="12" t="s">
        <v>79</v>
      </c>
      <c r="AW123" s="12" t="s">
        <v>33</v>
      </c>
      <c r="AX123" s="12" t="s">
        <v>76</v>
      </c>
      <c r="AY123" s="258" t="s">
        <v>172</v>
      </c>
    </row>
    <row r="124" spans="2:65" s="1" customFormat="1" ht="25.5" customHeight="1">
      <c r="B124" s="46"/>
      <c r="C124" s="235" t="s">
        <v>218</v>
      </c>
      <c r="D124" s="235" t="s">
        <v>175</v>
      </c>
      <c r="E124" s="236" t="s">
        <v>243</v>
      </c>
      <c r="F124" s="237" t="s">
        <v>1336</v>
      </c>
      <c r="G124" s="238" t="s">
        <v>186</v>
      </c>
      <c r="H124" s="239">
        <v>163.013</v>
      </c>
      <c r="I124" s="240"/>
      <c r="J124" s="241">
        <f>ROUND(I124*H124,2)</f>
        <v>0</v>
      </c>
      <c r="K124" s="237" t="s">
        <v>179</v>
      </c>
      <c r="L124" s="72"/>
      <c r="M124" s="242" t="s">
        <v>21</v>
      </c>
      <c r="N124" s="243" t="s">
        <v>40</v>
      </c>
      <c r="O124" s="47"/>
      <c r="P124" s="244">
        <f>O124*H124</f>
        <v>0</v>
      </c>
      <c r="Q124" s="244">
        <v>0.017</v>
      </c>
      <c r="R124" s="244">
        <f>Q124*H124</f>
        <v>2.771221</v>
      </c>
      <c r="S124" s="244">
        <v>0</v>
      </c>
      <c r="T124" s="245">
        <f>S124*H124</f>
        <v>0</v>
      </c>
      <c r="AR124" s="24" t="s">
        <v>180</v>
      </c>
      <c r="AT124" s="24" t="s">
        <v>175</v>
      </c>
      <c r="AU124" s="24" t="s">
        <v>79</v>
      </c>
      <c r="AY124" s="24" t="s">
        <v>172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76</v>
      </c>
      <c r="BK124" s="246">
        <f>ROUND(I124*H124,2)</f>
        <v>0</v>
      </c>
      <c r="BL124" s="24" t="s">
        <v>180</v>
      </c>
      <c r="BM124" s="24" t="s">
        <v>245</v>
      </c>
    </row>
    <row r="125" spans="2:51" s="12" customFormat="1" ht="13.5">
      <c r="B125" s="247"/>
      <c r="C125" s="248"/>
      <c r="D125" s="249" t="s">
        <v>182</v>
      </c>
      <c r="E125" s="250" t="s">
        <v>21</v>
      </c>
      <c r="F125" s="251" t="s">
        <v>2018</v>
      </c>
      <c r="G125" s="248"/>
      <c r="H125" s="252">
        <v>163.013</v>
      </c>
      <c r="I125" s="253"/>
      <c r="J125" s="248"/>
      <c r="K125" s="248"/>
      <c r="L125" s="254"/>
      <c r="M125" s="255"/>
      <c r="N125" s="256"/>
      <c r="O125" s="256"/>
      <c r="P125" s="256"/>
      <c r="Q125" s="256"/>
      <c r="R125" s="256"/>
      <c r="S125" s="256"/>
      <c r="T125" s="257"/>
      <c r="AT125" s="258" t="s">
        <v>182</v>
      </c>
      <c r="AU125" s="258" t="s">
        <v>79</v>
      </c>
      <c r="AV125" s="12" t="s">
        <v>79</v>
      </c>
      <c r="AW125" s="12" t="s">
        <v>33</v>
      </c>
      <c r="AX125" s="12" t="s">
        <v>76</v>
      </c>
      <c r="AY125" s="258" t="s">
        <v>172</v>
      </c>
    </row>
    <row r="126" spans="2:65" s="1" customFormat="1" ht="16.5" customHeight="1">
      <c r="B126" s="46"/>
      <c r="C126" s="235" t="s">
        <v>224</v>
      </c>
      <c r="D126" s="235" t="s">
        <v>175</v>
      </c>
      <c r="E126" s="236" t="s">
        <v>262</v>
      </c>
      <c r="F126" s="237" t="s">
        <v>263</v>
      </c>
      <c r="G126" s="238" t="s">
        <v>186</v>
      </c>
      <c r="H126" s="239">
        <v>25.92</v>
      </c>
      <c r="I126" s="240"/>
      <c r="J126" s="241">
        <f>ROUND(I126*H126,2)</f>
        <v>0</v>
      </c>
      <c r="K126" s="237" t="s">
        <v>179</v>
      </c>
      <c r="L126" s="72"/>
      <c r="M126" s="242" t="s">
        <v>21</v>
      </c>
      <c r="N126" s="243" t="s">
        <v>40</v>
      </c>
      <c r="O126" s="47"/>
      <c r="P126" s="244">
        <f>O126*H126</f>
        <v>0</v>
      </c>
      <c r="Q126" s="244">
        <v>0.00012</v>
      </c>
      <c r="R126" s="244">
        <f>Q126*H126</f>
        <v>0.0031104</v>
      </c>
      <c r="S126" s="244">
        <v>0</v>
      </c>
      <c r="T126" s="245">
        <f>S126*H126</f>
        <v>0</v>
      </c>
      <c r="AR126" s="24" t="s">
        <v>180</v>
      </c>
      <c r="AT126" s="24" t="s">
        <v>175</v>
      </c>
      <c r="AU126" s="24" t="s">
        <v>79</v>
      </c>
      <c r="AY126" s="24" t="s">
        <v>172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76</v>
      </c>
      <c r="BK126" s="246">
        <f>ROUND(I126*H126,2)</f>
        <v>0</v>
      </c>
      <c r="BL126" s="24" t="s">
        <v>180</v>
      </c>
      <c r="BM126" s="24" t="s">
        <v>264</v>
      </c>
    </row>
    <row r="127" spans="2:51" s="12" customFormat="1" ht="13.5">
      <c r="B127" s="247"/>
      <c r="C127" s="248"/>
      <c r="D127" s="249" t="s">
        <v>182</v>
      </c>
      <c r="E127" s="250" t="s">
        <v>21</v>
      </c>
      <c r="F127" s="251" t="s">
        <v>2019</v>
      </c>
      <c r="G127" s="248"/>
      <c r="H127" s="252">
        <v>25.92</v>
      </c>
      <c r="I127" s="253"/>
      <c r="J127" s="248"/>
      <c r="K127" s="248"/>
      <c r="L127" s="254"/>
      <c r="M127" s="255"/>
      <c r="N127" s="256"/>
      <c r="O127" s="256"/>
      <c r="P127" s="256"/>
      <c r="Q127" s="256"/>
      <c r="R127" s="256"/>
      <c r="S127" s="256"/>
      <c r="T127" s="257"/>
      <c r="AT127" s="258" t="s">
        <v>182</v>
      </c>
      <c r="AU127" s="258" t="s">
        <v>79</v>
      </c>
      <c r="AV127" s="12" t="s">
        <v>79</v>
      </c>
      <c r="AW127" s="12" t="s">
        <v>33</v>
      </c>
      <c r="AX127" s="12" t="s">
        <v>76</v>
      </c>
      <c r="AY127" s="258" t="s">
        <v>172</v>
      </c>
    </row>
    <row r="128" spans="2:65" s="1" customFormat="1" ht="25.5" customHeight="1">
      <c r="B128" s="46"/>
      <c r="C128" s="235" t="s">
        <v>230</v>
      </c>
      <c r="D128" s="235" t="s">
        <v>175</v>
      </c>
      <c r="E128" s="236" t="s">
        <v>1821</v>
      </c>
      <c r="F128" s="237" t="s">
        <v>1822</v>
      </c>
      <c r="G128" s="238" t="s">
        <v>304</v>
      </c>
      <c r="H128" s="239">
        <v>0.232</v>
      </c>
      <c r="I128" s="240"/>
      <c r="J128" s="241">
        <f>ROUND(I128*H128,2)</f>
        <v>0</v>
      </c>
      <c r="K128" s="237" t="s">
        <v>179</v>
      </c>
      <c r="L128" s="72"/>
      <c r="M128" s="242" t="s">
        <v>21</v>
      </c>
      <c r="N128" s="243" t="s">
        <v>40</v>
      </c>
      <c r="O128" s="47"/>
      <c r="P128" s="244">
        <f>O128*H128</f>
        <v>0</v>
      </c>
      <c r="Q128" s="244">
        <v>2.25634</v>
      </c>
      <c r="R128" s="244">
        <f>Q128*H128</f>
        <v>0.52347088</v>
      </c>
      <c r="S128" s="244">
        <v>0</v>
      </c>
      <c r="T128" s="245">
        <f>S128*H128</f>
        <v>0</v>
      </c>
      <c r="AR128" s="24" t="s">
        <v>180</v>
      </c>
      <c r="AT128" s="24" t="s">
        <v>175</v>
      </c>
      <c r="AU128" s="24" t="s">
        <v>79</v>
      </c>
      <c r="AY128" s="24" t="s">
        <v>172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76</v>
      </c>
      <c r="BK128" s="246">
        <f>ROUND(I128*H128,2)</f>
        <v>0</v>
      </c>
      <c r="BL128" s="24" t="s">
        <v>180</v>
      </c>
      <c r="BM128" s="24" t="s">
        <v>1823</v>
      </c>
    </row>
    <row r="129" spans="2:51" s="12" customFormat="1" ht="13.5">
      <c r="B129" s="247"/>
      <c r="C129" s="248"/>
      <c r="D129" s="249" t="s">
        <v>182</v>
      </c>
      <c r="E129" s="250" t="s">
        <v>21</v>
      </c>
      <c r="F129" s="251" t="s">
        <v>1824</v>
      </c>
      <c r="G129" s="248"/>
      <c r="H129" s="252">
        <v>0.157</v>
      </c>
      <c r="I129" s="253"/>
      <c r="J129" s="248"/>
      <c r="K129" s="248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182</v>
      </c>
      <c r="AU129" s="258" t="s">
        <v>79</v>
      </c>
      <c r="AV129" s="12" t="s">
        <v>79</v>
      </c>
      <c r="AW129" s="12" t="s">
        <v>33</v>
      </c>
      <c r="AX129" s="12" t="s">
        <v>69</v>
      </c>
      <c r="AY129" s="258" t="s">
        <v>172</v>
      </c>
    </row>
    <row r="130" spans="2:51" s="12" customFormat="1" ht="13.5">
      <c r="B130" s="247"/>
      <c r="C130" s="248"/>
      <c r="D130" s="249" t="s">
        <v>182</v>
      </c>
      <c r="E130" s="250" t="s">
        <v>21</v>
      </c>
      <c r="F130" s="251" t="s">
        <v>2020</v>
      </c>
      <c r="G130" s="248"/>
      <c r="H130" s="252">
        <v>0.075</v>
      </c>
      <c r="I130" s="253"/>
      <c r="J130" s="248"/>
      <c r="K130" s="248"/>
      <c r="L130" s="254"/>
      <c r="M130" s="255"/>
      <c r="N130" s="256"/>
      <c r="O130" s="256"/>
      <c r="P130" s="256"/>
      <c r="Q130" s="256"/>
      <c r="R130" s="256"/>
      <c r="S130" s="256"/>
      <c r="T130" s="257"/>
      <c r="AT130" s="258" t="s">
        <v>182</v>
      </c>
      <c r="AU130" s="258" t="s">
        <v>79</v>
      </c>
      <c r="AV130" s="12" t="s">
        <v>79</v>
      </c>
      <c r="AW130" s="12" t="s">
        <v>33</v>
      </c>
      <c r="AX130" s="12" t="s">
        <v>69</v>
      </c>
      <c r="AY130" s="258" t="s">
        <v>172</v>
      </c>
    </row>
    <row r="131" spans="2:51" s="13" customFormat="1" ht="13.5">
      <c r="B131" s="259"/>
      <c r="C131" s="260"/>
      <c r="D131" s="249" t="s">
        <v>182</v>
      </c>
      <c r="E131" s="261" t="s">
        <v>21</v>
      </c>
      <c r="F131" s="262" t="s">
        <v>190</v>
      </c>
      <c r="G131" s="260"/>
      <c r="H131" s="263">
        <v>0.232</v>
      </c>
      <c r="I131" s="264"/>
      <c r="J131" s="260"/>
      <c r="K131" s="260"/>
      <c r="L131" s="265"/>
      <c r="M131" s="266"/>
      <c r="N131" s="267"/>
      <c r="O131" s="267"/>
      <c r="P131" s="267"/>
      <c r="Q131" s="267"/>
      <c r="R131" s="267"/>
      <c r="S131" s="267"/>
      <c r="T131" s="268"/>
      <c r="AT131" s="269" t="s">
        <v>182</v>
      </c>
      <c r="AU131" s="269" t="s">
        <v>79</v>
      </c>
      <c r="AV131" s="13" t="s">
        <v>180</v>
      </c>
      <c r="AW131" s="13" t="s">
        <v>33</v>
      </c>
      <c r="AX131" s="13" t="s">
        <v>76</v>
      </c>
      <c r="AY131" s="269" t="s">
        <v>172</v>
      </c>
    </row>
    <row r="132" spans="2:65" s="1" customFormat="1" ht="25.5" customHeight="1">
      <c r="B132" s="46"/>
      <c r="C132" s="235" t="s">
        <v>234</v>
      </c>
      <c r="D132" s="235" t="s">
        <v>175</v>
      </c>
      <c r="E132" s="236" t="s">
        <v>272</v>
      </c>
      <c r="F132" s="237" t="s">
        <v>273</v>
      </c>
      <c r="G132" s="238" t="s">
        <v>186</v>
      </c>
      <c r="H132" s="239">
        <v>2</v>
      </c>
      <c r="I132" s="240"/>
      <c r="J132" s="241">
        <f>ROUND(I132*H132,2)</f>
        <v>0</v>
      </c>
      <c r="K132" s="237" t="s">
        <v>21</v>
      </c>
      <c r="L132" s="72"/>
      <c r="M132" s="242" t="s">
        <v>21</v>
      </c>
      <c r="N132" s="243" t="s">
        <v>40</v>
      </c>
      <c r="O132" s="47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4" t="s">
        <v>180</v>
      </c>
      <c r="AT132" s="24" t="s">
        <v>175</v>
      </c>
      <c r="AU132" s="24" t="s">
        <v>79</v>
      </c>
      <c r="AY132" s="24" t="s">
        <v>172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76</v>
      </c>
      <c r="BK132" s="246">
        <f>ROUND(I132*H132,2)</f>
        <v>0</v>
      </c>
      <c r="BL132" s="24" t="s">
        <v>180</v>
      </c>
      <c r="BM132" s="24" t="s">
        <v>1828</v>
      </c>
    </row>
    <row r="133" spans="2:51" s="12" customFormat="1" ht="13.5">
      <c r="B133" s="247"/>
      <c r="C133" s="248"/>
      <c r="D133" s="249" t="s">
        <v>182</v>
      </c>
      <c r="E133" s="250" t="s">
        <v>21</v>
      </c>
      <c r="F133" s="251" t="s">
        <v>2021</v>
      </c>
      <c r="G133" s="248"/>
      <c r="H133" s="252">
        <v>2</v>
      </c>
      <c r="I133" s="253"/>
      <c r="J133" s="248"/>
      <c r="K133" s="248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182</v>
      </c>
      <c r="AU133" s="258" t="s">
        <v>79</v>
      </c>
      <c r="AV133" s="12" t="s">
        <v>79</v>
      </c>
      <c r="AW133" s="12" t="s">
        <v>33</v>
      </c>
      <c r="AX133" s="12" t="s">
        <v>76</v>
      </c>
      <c r="AY133" s="258" t="s">
        <v>172</v>
      </c>
    </row>
    <row r="134" spans="2:65" s="1" customFormat="1" ht="25.5" customHeight="1">
      <c r="B134" s="46"/>
      <c r="C134" s="235" t="s">
        <v>238</v>
      </c>
      <c r="D134" s="235" t="s">
        <v>175</v>
      </c>
      <c r="E134" s="236" t="s">
        <v>277</v>
      </c>
      <c r="F134" s="237" t="s">
        <v>278</v>
      </c>
      <c r="G134" s="238" t="s">
        <v>186</v>
      </c>
      <c r="H134" s="239">
        <v>76</v>
      </c>
      <c r="I134" s="240"/>
      <c r="J134" s="241">
        <f>ROUND(I134*H134,2)</f>
        <v>0</v>
      </c>
      <c r="K134" s="237" t="s">
        <v>21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0.05</v>
      </c>
      <c r="R134" s="244">
        <f>Q134*H134</f>
        <v>3.8000000000000003</v>
      </c>
      <c r="S134" s="244">
        <v>0</v>
      </c>
      <c r="T134" s="245">
        <f>S134*H134</f>
        <v>0</v>
      </c>
      <c r="AR134" s="24" t="s">
        <v>180</v>
      </c>
      <c r="AT134" s="24" t="s">
        <v>175</v>
      </c>
      <c r="AU134" s="24" t="s">
        <v>79</v>
      </c>
      <c r="AY134" s="24" t="s">
        <v>172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180</v>
      </c>
      <c r="BM134" s="24" t="s">
        <v>279</v>
      </c>
    </row>
    <row r="135" spans="2:51" s="12" customFormat="1" ht="13.5">
      <c r="B135" s="247"/>
      <c r="C135" s="248"/>
      <c r="D135" s="249" t="s">
        <v>182</v>
      </c>
      <c r="E135" s="250" t="s">
        <v>21</v>
      </c>
      <c r="F135" s="251" t="s">
        <v>2022</v>
      </c>
      <c r="G135" s="248"/>
      <c r="H135" s="252">
        <v>76</v>
      </c>
      <c r="I135" s="253"/>
      <c r="J135" s="248"/>
      <c r="K135" s="248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182</v>
      </c>
      <c r="AU135" s="258" t="s">
        <v>79</v>
      </c>
      <c r="AV135" s="12" t="s">
        <v>79</v>
      </c>
      <c r="AW135" s="12" t="s">
        <v>33</v>
      </c>
      <c r="AX135" s="12" t="s">
        <v>76</v>
      </c>
      <c r="AY135" s="258" t="s">
        <v>172</v>
      </c>
    </row>
    <row r="136" spans="2:63" s="11" customFormat="1" ht="29.85" customHeight="1">
      <c r="B136" s="219"/>
      <c r="C136" s="220"/>
      <c r="D136" s="221" t="s">
        <v>68</v>
      </c>
      <c r="E136" s="233" t="s">
        <v>218</v>
      </c>
      <c r="F136" s="233" t="s">
        <v>281</v>
      </c>
      <c r="G136" s="220"/>
      <c r="H136" s="220"/>
      <c r="I136" s="223"/>
      <c r="J136" s="234">
        <f>BK136</f>
        <v>0</v>
      </c>
      <c r="K136" s="220"/>
      <c r="L136" s="225"/>
      <c r="M136" s="226"/>
      <c r="N136" s="227"/>
      <c r="O136" s="227"/>
      <c r="P136" s="228">
        <f>P137+SUM(P138:P153)</f>
        <v>0</v>
      </c>
      <c r="Q136" s="227"/>
      <c r="R136" s="228">
        <f>R137+SUM(R138:R153)</f>
        <v>0.019000000000000003</v>
      </c>
      <c r="S136" s="227"/>
      <c r="T136" s="229">
        <f>T137+SUM(T138:T153)</f>
        <v>12.293879999999998</v>
      </c>
      <c r="AR136" s="230" t="s">
        <v>76</v>
      </c>
      <c r="AT136" s="231" t="s">
        <v>68</v>
      </c>
      <c r="AU136" s="231" t="s">
        <v>76</v>
      </c>
      <c r="AY136" s="230" t="s">
        <v>172</v>
      </c>
      <c r="BK136" s="232">
        <f>BK137+SUM(BK138:BK153)</f>
        <v>0</v>
      </c>
    </row>
    <row r="137" spans="2:65" s="1" customFormat="1" ht="25.5" customHeight="1">
      <c r="B137" s="46"/>
      <c r="C137" s="235" t="s">
        <v>242</v>
      </c>
      <c r="D137" s="235" t="s">
        <v>175</v>
      </c>
      <c r="E137" s="236" t="s">
        <v>282</v>
      </c>
      <c r="F137" s="237" t="s">
        <v>283</v>
      </c>
      <c r="G137" s="238" t="s">
        <v>186</v>
      </c>
      <c r="H137" s="239">
        <v>76</v>
      </c>
      <c r="I137" s="240"/>
      <c r="J137" s="241">
        <f>ROUND(I137*H137,2)</f>
        <v>0</v>
      </c>
      <c r="K137" s="237" t="s">
        <v>179</v>
      </c>
      <c r="L137" s="72"/>
      <c r="M137" s="242" t="s">
        <v>21</v>
      </c>
      <c r="N137" s="243" t="s">
        <v>40</v>
      </c>
      <c r="O137" s="47"/>
      <c r="P137" s="244">
        <f>O137*H137</f>
        <v>0</v>
      </c>
      <c r="Q137" s="244">
        <v>0.00021</v>
      </c>
      <c r="R137" s="244">
        <f>Q137*H137</f>
        <v>0.015960000000000002</v>
      </c>
      <c r="S137" s="244">
        <v>0</v>
      </c>
      <c r="T137" s="245">
        <f>S137*H137</f>
        <v>0</v>
      </c>
      <c r="AR137" s="24" t="s">
        <v>180</v>
      </c>
      <c r="AT137" s="24" t="s">
        <v>175</v>
      </c>
      <c r="AU137" s="24" t="s">
        <v>79</v>
      </c>
      <c r="AY137" s="24" t="s">
        <v>172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76</v>
      </c>
      <c r="BK137" s="246">
        <f>ROUND(I137*H137,2)</f>
        <v>0</v>
      </c>
      <c r="BL137" s="24" t="s">
        <v>180</v>
      </c>
      <c r="BM137" s="24" t="s">
        <v>284</v>
      </c>
    </row>
    <row r="138" spans="2:51" s="12" customFormat="1" ht="13.5">
      <c r="B138" s="247"/>
      <c r="C138" s="248"/>
      <c r="D138" s="249" t="s">
        <v>182</v>
      </c>
      <c r="E138" s="250" t="s">
        <v>21</v>
      </c>
      <c r="F138" s="251" t="s">
        <v>2023</v>
      </c>
      <c r="G138" s="248"/>
      <c r="H138" s="252">
        <v>76</v>
      </c>
      <c r="I138" s="253"/>
      <c r="J138" s="248"/>
      <c r="K138" s="248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182</v>
      </c>
      <c r="AU138" s="258" t="s">
        <v>79</v>
      </c>
      <c r="AV138" s="12" t="s">
        <v>79</v>
      </c>
      <c r="AW138" s="12" t="s">
        <v>33</v>
      </c>
      <c r="AX138" s="12" t="s">
        <v>76</v>
      </c>
      <c r="AY138" s="258" t="s">
        <v>172</v>
      </c>
    </row>
    <row r="139" spans="2:65" s="1" customFormat="1" ht="25.5" customHeight="1">
      <c r="B139" s="46"/>
      <c r="C139" s="235" t="s">
        <v>10</v>
      </c>
      <c r="D139" s="235" t="s">
        <v>175</v>
      </c>
      <c r="E139" s="236" t="s">
        <v>287</v>
      </c>
      <c r="F139" s="237" t="s">
        <v>288</v>
      </c>
      <c r="G139" s="238" t="s">
        <v>186</v>
      </c>
      <c r="H139" s="239">
        <v>76</v>
      </c>
      <c r="I139" s="240"/>
      <c r="J139" s="241">
        <f>ROUND(I139*H139,2)</f>
        <v>0</v>
      </c>
      <c r="K139" s="237" t="s">
        <v>179</v>
      </c>
      <c r="L139" s="72"/>
      <c r="M139" s="242" t="s">
        <v>21</v>
      </c>
      <c r="N139" s="243" t="s">
        <v>40</v>
      </c>
      <c r="O139" s="47"/>
      <c r="P139" s="244">
        <f>O139*H139</f>
        <v>0</v>
      </c>
      <c r="Q139" s="244">
        <v>4E-05</v>
      </c>
      <c r="R139" s="244">
        <f>Q139*H139</f>
        <v>0.00304</v>
      </c>
      <c r="S139" s="244">
        <v>0</v>
      </c>
      <c r="T139" s="245">
        <f>S139*H139</f>
        <v>0</v>
      </c>
      <c r="AR139" s="24" t="s">
        <v>180</v>
      </c>
      <c r="AT139" s="24" t="s">
        <v>175</v>
      </c>
      <c r="AU139" s="24" t="s">
        <v>79</v>
      </c>
      <c r="AY139" s="24" t="s">
        <v>172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76</v>
      </c>
      <c r="BK139" s="246">
        <f>ROUND(I139*H139,2)</f>
        <v>0</v>
      </c>
      <c r="BL139" s="24" t="s">
        <v>180</v>
      </c>
      <c r="BM139" s="24" t="s">
        <v>289</v>
      </c>
    </row>
    <row r="140" spans="2:51" s="12" customFormat="1" ht="13.5">
      <c r="B140" s="247"/>
      <c r="C140" s="248"/>
      <c r="D140" s="249" t="s">
        <v>182</v>
      </c>
      <c r="E140" s="250" t="s">
        <v>21</v>
      </c>
      <c r="F140" s="251" t="s">
        <v>2023</v>
      </c>
      <c r="G140" s="248"/>
      <c r="H140" s="252">
        <v>76</v>
      </c>
      <c r="I140" s="253"/>
      <c r="J140" s="248"/>
      <c r="K140" s="248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182</v>
      </c>
      <c r="AU140" s="258" t="s">
        <v>79</v>
      </c>
      <c r="AV140" s="12" t="s">
        <v>79</v>
      </c>
      <c r="AW140" s="12" t="s">
        <v>33</v>
      </c>
      <c r="AX140" s="12" t="s">
        <v>76</v>
      </c>
      <c r="AY140" s="258" t="s">
        <v>172</v>
      </c>
    </row>
    <row r="141" spans="2:65" s="1" customFormat="1" ht="16.5" customHeight="1">
      <c r="B141" s="46"/>
      <c r="C141" s="235" t="s">
        <v>255</v>
      </c>
      <c r="D141" s="235" t="s">
        <v>175</v>
      </c>
      <c r="E141" s="236" t="s">
        <v>2024</v>
      </c>
      <c r="F141" s="237" t="s">
        <v>2025</v>
      </c>
      <c r="G141" s="238" t="s">
        <v>304</v>
      </c>
      <c r="H141" s="239">
        <v>3.923</v>
      </c>
      <c r="I141" s="240"/>
      <c r="J141" s="241">
        <f>ROUND(I141*H141,2)</f>
        <v>0</v>
      </c>
      <c r="K141" s="237" t="s">
        <v>179</v>
      </c>
      <c r="L141" s="72"/>
      <c r="M141" s="242" t="s">
        <v>21</v>
      </c>
      <c r="N141" s="243" t="s">
        <v>40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2.4</v>
      </c>
      <c r="T141" s="245">
        <f>S141*H141</f>
        <v>9.4152</v>
      </c>
      <c r="AR141" s="24" t="s">
        <v>180</v>
      </c>
      <c r="AT141" s="24" t="s">
        <v>175</v>
      </c>
      <c r="AU141" s="24" t="s">
        <v>79</v>
      </c>
      <c r="AY141" s="24" t="s">
        <v>172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76</v>
      </c>
      <c r="BK141" s="246">
        <f>ROUND(I141*H141,2)</f>
        <v>0</v>
      </c>
      <c r="BL141" s="24" t="s">
        <v>180</v>
      </c>
      <c r="BM141" s="24" t="s">
        <v>2026</v>
      </c>
    </row>
    <row r="142" spans="2:51" s="12" customFormat="1" ht="13.5">
      <c r="B142" s="247"/>
      <c r="C142" s="248"/>
      <c r="D142" s="249" t="s">
        <v>182</v>
      </c>
      <c r="E142" s="250" t="s">
        <v>21</v>
      </c>
      <c r="F142" s="251" t="s">
        <v>2027</v>
      </c>
      <c r="G142" s="248"/>
      <c r="H142" s="252">
        <v>3.923</v>
      </c>
      <c r="I142" s="253"/>
      <c r="J142" s="248"/>
      <c r="K142" s="248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182</v>
      </c>
      <c r="AU142" s="258" t="s">
        <v>79</v>
      </c>
      <c r="AV142" s="12" t="s">
        <v>79</v>
      </c>
      <c r="AW142" s="12" t="s">
        <v>33</v>
      </c>
      <c r="AX142" s="12" t="s">
        <v>76</v>
      </c>
      <c r="AY142" s="258" t="s">
        <v>172</v>
      </c>
    </row>
    <row r="143" spans="2:65" s="1" customFormat="1" ht="16.5" customHeight="1">
      <c r="B143" s="46"/>
      <c r="C143" s="235" t="s">
        <v>261</v>
      </c>
      <c r="D143" s="235" t="s">
        <v>175</v>
      </c>
      <c r="E143" s="236" t="s">
        <v>324</v>
      </c>
      <c r="F143" s="237" t="s">
        <v>325</v>
      </c>
      <c r="G143" s="238" t="s">
        <v>186</v>
      </c>
      <c r="H143" s="239">
        <v>2.9</v>
      </c>
      <c r="I143" s="240"/>
      <c r="J143" s="241">
        <f>ROUND(I143*H143,2)</f>
        <v>0</v>
      </c>
      <c r="K143" s="237" t="s">
        <v>179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0.076</v>
      </c>
      <c r="T143" s="245">
        <f>S143*H143</f>
        <v>0.22039999999999998</v>
      </c>
      <c r="AR143" s="24" t="s">
        <v>180</v>
      </c>
      <c r="AT143" s="24" t="s">
        <v>175</v>
      </c>
      <c r="AU143" s="24" t="s">
        <v>79</v>
      </c>
      <c r="AY143" s="24" t="s">
        <v>172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180</v>
      </c>
      <c r="BM143" s="24" t="s">
        <v>326</v>
      </c>
    </row>
    <row r="144" spans="2:51" s="12" customFormat="1" ht="13.5">
      <c r="B144" s="247"/>
      <c r="C144" s="248"/>
      <c r="D144" s="249" t="s">
        <v>182</v>
      </c>
      <c r="E144" s="250" t="s">
        <v>21</v>
      </c>
      <c r="F144" s="251" t="s">
        <v>2028</v>
      </c>
      <c r="G144" s="248"/>
      <c r="H144" s="252">
        <v>2.9</v>
      </c>
      <c r="I144" s="253"/>
      <c r="J144" s="248"/>
      <c r="K144" s="248"/>
      <c r="L144" s="254"/>
      <c r="M144" s="255"/>
      <c r="N144" s="256"/>
      <c r="O144" s="256"/>
      <c r="P144" s="256"/>
      <c r="Q144" s="256"/>
      <c r="R144" s="256"/>
      <c r="S144" s="256"/>
      <c r="T144" s="257"/>
      <c r="AT144" s="258" t="s">
        <v>182</v>
      </c>
      <c r="AU144" s="258" t="s">
        <v>79</v>
      </c>
      <c r="AV144" s="12" t="s">
        <v>79</v>
      </c>
      <c r="AW144" s="12" t="s">
        <v>33</v>
      </c>
      <c r="AX144" s="12" t="s">
        <v>76</v>
      </c>
      <c r="AY144" s="258" t="s">
        <v>172</v>
      </c>
    </row>
    <row r="145" spans="2:65" s="1" customFormat="1" ht="25.5" customHeight="1">
      <c r="B145" s="46"/>
      <c r="C145" s="235" t="s">
        <v>266</v>
      </c>
      <c r="D145" s="235" t="s">
        <v>175</v>
      </c>
      <c r="E145" s="236" t="s">
        <v>1857</v>
      </c>
      <c r="F145" s="237" t="s">
        <v>1858</v>
      </c>
      <c r="G145" s="238" t="s">
        <v>258</v>
      </c>
      <c r="H145" s="239">
        <v>5</v>
      </c>
      <c r="I145" s="240"/>
      <c r="J145" s="241">
        <f>ROUND(I145*H145,2)</f>
        <v>0</v>
      </c>
      <c r="K145" s="237" t="s">
        <v>179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0.033</v>
      </c>
      <c r="T145" s="245">
        <f>S145*H145</f>
        <v>0.165</v>
      </c>
      <c r="AR145" s="24" t="s">
        <v>180</v>
      </c>
      <c r="AT145" s="24" t="s">
        <v>175</v>
      </c>
      <c r="AU145" s="24" t="s">
        <v>79</v>
      </c>
      <c r="AY145" s="24" t="s">
        <v>172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180</v>
      </c>
      <c r="BM145" s="24" t="s">
        <v>1859</v>
      </c>
    </row>
    <row r="146" spans="2:51" s="12" customFormat="1" ht="13.5">
      <c r="B146" s="247"/>
      <c r="C146" s="248"/>
      <c r="D146" s="249" t="s">
        <v>182</v>
      </c>
      <c r="E146" s="250" t="s">
        <v>21</v>
      </c>
      <c r="F146" s="251" t="s">
        <v>2029</v>
      </c>
      <c r="G146" s="248"/>
      <c r="H146" s="252">
        <v>5</v>
      </c>
      <c r="I146" s="253"/>
      <c r="J146" s="248"/>
      <c r="K146" s="248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182</v>
      </c>
      <c r="AU146" s="258" t="s">
        <v>79</v>
      </c>
      <c r="AV146" s="12" t="s">
        <v>79</v>
      </c>
      <c r="AW146" s="12" t="s">
        <v>33</v>
      </c>
      <c r="AX146" s="12" t="s">
        <v>76</v>
      </c>
      <c r="AY146" s="258" t="s">
        <v>172</v>
      </c>
    </row>
    <row r="147" spans="2:65" s="1" customFormat="1" ht="25.5" customHeight="1">
      <c r="B147" s="46"/>
      <c r="C147" s="235" t="s">
        <v>271</v>
      </c>
      <c r="D147" s="235" t="s">
        <v>175</v>
      </c>
      <c r="E147" s="236" t="s">
        <v>348</v>
      </c>
      <c r="F147" s="237" t="s">
        <v>349</v>
      </c>
      <c r="G147" s="238" t="s">
        <v>186</v>
      </c>
      <c r="H147" s="239">
        <v>18.995</v>
      </c>
      <c r="I147" s="240"/>
      <c r="J147" s="241">
        <f>ROUND(I147*H147,2)</f>
        <v>0</v>
      </c>
      <c r="K147" s="237" t="s">
        <v>179</v>
      </c>
      <c r="L147" s="72"/>
      <c r="M147" s="242" t="s">
        <v>21</v>
      </c>
      <c r="N147" s="243" t="s">
        <v>40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0.01</v>
      </c>
      <c r="T147" s="245">
        <f>S147*H147</f>
        <v>0.18995</v>
      </c>
      <c r="AR147" s="24" t="s">
        <v>180</v>
      </c>
      <c r="AT147" s="24" t="s">
        <v>175</v>
      </c>
      <c r="AU147" s="24" t="s">
        <v>79</v>
      </c>
      <c r="AY147" s="24" t="s">
        <v>172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76</v>
      </c>
      <c r="BK147" s="246">
        <f>ROUND(I147*H147,2)</f>
        <v>0</v>
      </c>
      <c r="BL147" s="24" t="s">
        <v>180</v>
      </c>
      <c r="BM147" s="24" t="s">
        <v>350</v>
      </c>
    </row>
    <row r="148" spans="2:51" s="12" customFormat="1" ht="13.5">
      <c r="B148" s="247"/>
      <c r="C148" s="248"/>
      <c r="D148" s="249" t="s">
        <v>182</v>
      </c>
      <c r="E148" s="250" t="s">
        <v>21</v>
      </c>
      <c r="F148" s="251" t="s">
        <v>2016</v>
      </c>
      <c r="G148" s="248"/>
      <c r="H148" s="252">
        <v>18.995</v>
      </c>
      <c r="I148" s="253"/>
      <c r="J148" s="248"/>
      <c r="K148" s="248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182</v>
      </c>
      <c r="AU148" s="258" t="s">
        <v>79</v>
      </c>
      <c r="AV148" s="12" t="s">
        <v>79</v>
      </c>
      <c r="AW148" s="12" t="s">
        <v>33</v>
      </c>
      <c r="AX148" s="12" t="s">
        <v>76</v>
      </c>
      <c r="AY148" s="258" t="s">
        <v>172</v>
      </c>
    </row>
    <row r="149" spans="2:65" s="1" customFormat="1" ht="25.5" customHeight="1">
      <c r="B149" s="46"/>
      <c r="C149" s="235" t="s">
        <v>276</v>
      </c>
      <c r="D149" s="235" t="s">
        <v>175</v>
      </c>
      <c r="E149" s="236" t="s">
        <v>352</v>
      </c>
      <c r="F149" s="237" t="s">
        <v>353</v>
      </c>
      <c r="G149" s="238" t="s">
        <v>186</v>
      </c>
      <c r="H149" s="239">
        <v>163.013</v>
      </c>
      <c r="I149" s="240"/>
      <c r="J149" s="241">
        <f>ROUND(I149*H149,2)</f>
        <v>0</v>
      </c>
      <c r="K149" s="237" t="s">
        <v>179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0.01</v>
      </c>
      <c r="T149" s="245">
        <f>S149*H149</f>
        <v>1.63013</v>
      </c>
      <c r="AR149" s="24" t="s">
        <v>180</v>
      </c>
      <c r="AT149" s="24" t="s">
        <v>175</v>
      </c>
      <c r="AU149" s="24" t="s">
        <v>79</v>
      </c>
      <c r="AY149" s="24" t="s">
        <v>172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180</v>
      </c>
      <c r="BM149" s="24" t="s">
        <v>354</v>
      </c>
    </row>
    <row r="150" spans="2:51" s="12" customFormat="1" ht="13.5">
      <c r="B150" s="247"/>
      <c r="C150" s="248"/>
      <c r="D150" s="249" t="s">
        <v>182</v>
      </c>
      <c r="E150" s="250" t="s">
        <v>21</v>
      </c>
      <c r="F150" s="251" t="s">
        <v>2018</v>
      </c>
      <c r="G150" s="248"/>
      <c r="H150" s="252">
        <v>163.013</v>
      </c>
      <c r="I150" s="253"/>
      <c r="J150" s="248"/>
      <c r="K150" s="248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182</v>
      </c>
      <c r="AU150" s="258" t="s">
        <v>79</v>
      </c>
      <c r="AV150" s="12" t="s">
        <v>79</v>
      </c>
      <c r="AW150" s="12" t="s">
        <v>33</v>
      </c>
      <c r="AX150" s="12" t="s">
        <v>69</v>
      </c>
      <c r="AY150" s="258" t="s">
        <v>172</v>
      </c>
    </row>
    <row r="151" spans="2:65" s="1" customFormat="1" ht="25.5" customHeight="1">
      <c r="B151" s="46"/>
      <c r="C151" s="235" t="s">
        <v>9</v>
      </c>
      <c r="D151" s="235" t="s">
        <v>175</v>
      </c>
      <c r="E151" s="236" t="s">
        <v>362</v>
      </c>
      <c r="F151" s="237" t="s">
        <v>363</v>
      </c>
      <c r="G151" s="238" t="s">
        <v>186</v>
      </c>
      <c r="H151" s="239">
        <v>9.9</v>
      </c>
      <c r="I151" s="240"/>
      <c r="J151" s="241">
        <f>ROUND(I151*H151,2)</f>
        <v>0</v>
      </c>
      <c r="K151" s="237" t="s">
        <v>179</v>
      </c>
      <c r="L151" s="72"/>
      <c r="M151" s="242" t="s">
        <v>21</v>
      </c>
      <c r="N151" s="243" t="s">
        <v>40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0.068</v>
      </c>
      <c r="T151" s="245">
        <f>S151*H151</f>
        <v>0.6732</v>
      </c>
      <c r="AR151" s="24" t="s">
        <v>180</v>
      </c>
      <c r="AT151" s="24" t="s">
        <v>175</v>
      </c>
      <c r="AU151" s="24" t="s">
        <v>79</v>
      </c>
      <c r="AY151" s="24" t="s">
        <v>172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76</v>
      </c>
      <c r="BK151" s="246">
        <f>ROUND(I151*H151,2)</f>
        <v>0</v>
      </c>
      <c r="BL151" s="24" t="s">
        <v>180</v>
      </c>
      <c r="BM151" s="24" t="s">
        <v>364</v>
      </c>
    </row>
    <row r="152" spans="2:51" s="12" customFormat="1" ht="13.5">
      <c r="B152" s="247"/>
      <c r="C152" s="248"/>
      <c r="D152" s="249" t="s">
        <v>182</v>
      </c>
      <c r="E152" s="250" t="s">
        <v>21</v>
      </c>
      <c r="F152" s="251" t="s">
        <v>2030</v>
      </c>
      <c r="G152" s="248"/>
      <c r="H152" s="252">
        <v>9.9</v>
      </c>
      <c r="I152" s="253"/>
      <c r="J152" s="248"/>
      <c r="K152" s="248"/>
      <c r="L152" s="254"/>
      <c r="M152" s="255"/>
      <c r="N152" s="256"/>
      <c r="O152" s="256"/>
      <c r="P152" s="256"/>
      <c r="Q152" s="256"/>
      <c r="R152" s="256"/>
      <c r="S152" s="256"/>
      <c r="T152" s="257"/>
      <c r="AT152" s="258" t="s">
        <v>182</v>
      </c>
      <c r="AU152" s="258" t="s">
        <v>79</v>
      </c>
      <c r="AV152" s="12" t="s">
        <v>79</v>
      </c>
      <c r="AW152" s="12" t="s">
        <v>33</v>
      </c>
      <c r="AX152" s="12" t="s">
        <v>76</v>
      </c>
      <c r="AY152" s="258" t="s">
        <v>172</v>
      </c>
    </row>
    <row r="153" spans="2:63" s="11" customFormat="1" ht="22.3" customHeight="1">
      <c r="B153" s="219"/>
      <c r="C153" s="220"/>
      <c r="D153" s="221" t="s">
        <v>68</v>
      </c>
      <c r="E153" s="233" t="s">
        <v>366</v>
      </c>
      <c r="F153" s="233" t="s">
        <v>367</v>
      </c>
      <c r="G153" s="220"/>
      <c r="H153" s="220"/>
      <c r="I153" s="223"/>
      <c r="J153" s="234">
        <f>BK153</f>
        <v>0</v>
      </c>
      <c r="K153" s="220"/>
      <c r="L153" s="225"/>
      <c r="M153" s="226"/>
      <c r="N153" s="227"/>
      <c r="O153" s="227"/>
      <c r="P153" s="228">
        <f>P154</f>
        <v>0</v>
      </c>
      <c r="Q153" s="227"/>
      <c r="R153" s="228">
        <f>R154</f>
        <v>0</v>
      </c>
      <c r="S153" s="227"/>
      <c r="T153" s="229">
        <f>T154</f>
        <v>0</v>
      </c>
      <c r="AR153" s="230" t="s">
        <v>76</v>
      </c>
      <c r="AT153" s="231" t="s">
        <v>68</v>
      </c>
      <c r="AU153" s="231" t="s">
        <v>79</v>
      </c>
      <c r="AY153" s="230" t="s">
        <v>172</v>
      </c>
      <c r="BK153" s="232">
        <f>BK154</f>
        <v>0</v>
      </c>
    </row>
    <row r="154" spans="2:65" s="1" customFormat="1" ht="16.5" customHeight="1">
      <c r="B154" s="46"/>
      <c r="C154" s="235" t="s">
        <v>286</v>
      </c>
      <c r="D154" s="235" t="s">
        <v>175</v>
      </c>
      <c r="E154" s="236" t="s">
        <v>369</v>
      </c>
      <c r="F154" s="237" t="s">
        <v>370</v>
      </c>
      <c r="G154" s="238" t="s">
        <v>371</v>
      </c>
      <c r="H154" s="239">
        <v>7.984</v>
      </c>
      <c r="I154" s="240"/>
      <c r="J154" s="241">
        <f>ROUND(I154*H154,2)</f>
        <v>0</v>
      </c>
      <c r="K154" s="237" t="s">
        <v>179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4" t="s">
        <v>180</v>
      </c>
      <c r="AT154" s="24" t="s">
        <v>175</v>
      </c>
      <c r="AU154" s="24" t="s">
        <v>173</v>
      </c>
      <c r="AY154" s="24" t="s">
        <v>172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180</v>
      </c>
      <c r="BM154" s="24" t="s">
        <v>372</v>
      </c>
    </row>
    <row r="155" spans="2:63" s="11" customFormat="1" ht="29.85" customHeight="1">
      <c r="B155" s="219"/>
      <c r="C155" s="220"/>
      <c r="D155" s="221" t="s">
        <v>68</v>
      </c>
      <c r="E155" s="233" t="s">
        <v>373</v>
      </c>
      <c r="F155" s="233" t="s">
        <v>374</v>
      </c>
      <c r="G155" s="220"/>
      <c r="H155" s="220"/>
      <c r="I155" s="223"/>
      <c r="J155" s="234">
        <f>BK155</f>
        <v>0</v>
      </c>
      <c r="K155" s="220"/>
      <c r="L155" s="225"/>
      <c r="M155" s="226"/>
      <c r="N155" s="227"/>
      <c r="O155" s="227"/>
      <c r="P155" s="228">
        <f>SUM(P156:P161)</f>
        <v>0</v>
      </c>
      <c r="Q155" s="227"/>
      <c r="R155" s="228">
        <f>SUM(R156:R161)</f>
        <v>0</v>
      </c>
      <c r="S155" s="227"/>
      <c r="T155" s="229">
        <f>SUM(T156:T161)</f>
        <v>0</v>
      </c>
      <c r="AR155" s="230" t="s">
        <v>76</v>
      </c>
      <c r="AT155" s="231" t="s">
        <v>68</v>
      </c>
      <c r="AU155" s="231" t="s">
        <v>76</v>
      </c>
      <c r="AY155" s="230" t="s">
        <v>172</v>
      </c>
      <c r="BK155" s="232">
        <f>SUM(BK156:BK161)</f>
        <v>0</v>
      </c>
    </row>
    <row r="156" spans="2:65" s="1" customFormat="1" ht="25.5" customHeight="1">
      <c r="B156" s="46"/>
      <c r="C156" s="235" t="s">
        <v>291</v>
      </c>
      <c r="D156" s="235" t="s">
        <v>175</v>
      </c>
      <c r="E156" s="236" t="s">
        <v>376</v>
      </c>
      <c r="F156" s="237" t="s">
        <v>377</v>
      </c>
      <c r="G156" s="238" t="s">
        <v>371</v>
      </c>
      <c r="H156" s="239">
        <v>13.425</v>
      </c>
      <c r="I156" s="240"/>
      <c r="J156" s="241">
        <f>ROUND(I156*H156,2)</f>
        <v>0</v>
      </c>
      <c r="K156" s="237" t="s">
        <v>179</v>
      </c>
      <c r="L156" s="72"/>
      <c r="M156" s="242" t="s">
        <v>21</v>
      </c>
      <c r="N156" s="243" t="s">
        <v>40</v>
      </c>
      <c r="O156" s="47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AR156" s="24" t="s">
        <v>180</v>
      </c>
      <c r="AT156" s="24" t="s">
        <v>175</v>
      </c>
      <c r="AU156" s="24" t="s">
        <v>79</v>
      </c>
      <c r="AY156" s="24" t="s">
        <v>172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76</v>
      </c>
      <c r="BK156" s="246">
        <f>ROUND(I156*H156,2)</f>
        <v>0</v>
      </c>
      <c r="BL156" s="24" t="s">
        <v>180</v>
      </c>
      <c r="BM156" s="24" t="s">
        <v>378</v>
      </c>
    </row>
    <row r="157" spans="2:65" s="1" customFormat="1" ht="25.5" customHeight="1">
      <c r="B157" s="46"/>
      <c r="C157" s="235" t="s">
        <v>296</v>
      </c>
      <c r="D157" s="235" t="s">
        <v>175</v>
      </c>
      <c r="E157" s="236" t="s">
        <v>380</v>
      </c>
      <c r="F157" s="237" t="s">
        <v>381</v>
      </c>
      <c r="G157" s="238" t="s">
        <v>371</v>
      </c>
      <c r="H157" s="239">
        <v>134.25</v>
      </c>
      <c r="I157" s="240"/>
      <c r="J157" s="241">
        <f>ROUND(I157*H157,2)</f>
        <v>0</v>
      </c>
      <c r="K157" s="237" t="s">
        <v>179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180</v>
      </c>
      <c r="AT157" s="24" t="s">
        <v>175</v>
      </c>
      <c r="AU157" s="24" t="s">
        <v>79</v>
      </c>
      <c r="AY157" s="24" t="s">
        <v>172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180</v>
      </c>
      <c r="BM157" s="24" t="s">
        <v>382</v>
      </c>
    </row>
    <row r="158" spans="2:51" s="12" customFormat="1" ht="13.5">
      <c r="B158" s="247"/>
      <c r="C158" s="248"/>
      <c r="D158" s="249" t="s">
        <v>182</v>
      </c>
      <c r="E158" s="248"/>
      <c r="F158" s="251" t="s">
        <v>2031</v>
      </c>
      <c r="G158" s="248"/>
      <c r="H158" s="252">
        <v>134.25</v>
      </c>
      <c r="I158" s="253"/>
      <c r="J158" s="248"/>
      <c r="K158" s="248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182</v>
      </c>
      <c r="AU158" s="258" t="s">
        <v>79</v>
      </c>
      <c r="AV158" s="12" t="s">
        <v>79</v>
      </c>
      <c r="AW158" s="12" t="s">
        <v>6</v>
      </c>
      <c r="AX158" s="12" t="s">
        <v>76</v>
      </c>
      <c r="AY158" s="258" t="s">
        <v>172</v>
      </c>
    </row>
    <row r="159" spans="2:65" s="1" customFormat="1" ht="25.5" customHeight="1">
      <c r="B159" s="46"/>
      <c r="C159" s="235" t="s">
        <v>301</v>
      </c>
      <c r="D159" s="235" t="s">
        <v>175</v>
      </c>
      <c r="E159" s="236" t="s">
        <v>385</v>
      </c>
      <c r="F159" s="237" t="s">
        <v>386</v>
      </c>
      <c r="G159" s="238" t="s">
        <v>371</v>
      </c>
      <c r="H159" s="239">
        <v>13.425</v>
      </c>
      <c r="I159" s="240"/>
      <c r="J159" s="241">
        <f>ROUND(I159*H159,2)</f>
        <v>0</v>
      </c>
      <c r="K159" s="237" t="s">
        <v>179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180</v>
      </c>
      <c r="AT159" s="24" t="s">
        <v>175</v>
      </c>
      <c r="AU159" s="24" t="s">
        <v>79</v>
      </c>
      <c r="AY159" s="24" t="s">
        <v>172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180</v>
      </c>
      <c r="BM159" s="24" t="s">
        <v>387</v>
      </c>
    </row>
    <row r="160" spans="2:65" s="1" customFormat="1" ht="25.5" customHeight="1">
      <c r="B160" s="46"/>
      <c r="C160" s="235" t="s">
        <v>308</v>
      </c>
      <c r="D160" s="235" t="s">
        <v>175</v>
      </c>
      <c r="E160" s="236" t="s">
        <v>389</v>
      </c>
      <c r="F160" s="237" t="s">
        <v>390</v>
      </c>
      <c r="G160" s="238" t="s">
        <v>371</v>
      </c>
      <c r="H160" s="239">
        <v>13.425</v>
      </c>
      <c r="I160" s="240"/>
      <c r="J160" s="241">
        <f>ROUND(I160*H160,2)</f>
        <v>0</v>
      </c>
      <c r="K160" s="237" t="s">
        <v>179</v>
      </c>
      <c r="L160" s="72"/>
      <c r="M160" s="242" t="s">
        <v>21</v>
      </c>
      <c r="N160" s="243" t="s">
        <v>40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AR160" s="24" t="s">
        <v>180</v>
      </c>
      <c r="AT160" s="24" t="s">
        <v>175</v>
      </c>
      <c r="AU160" s="24" t="s">
        <v>79</v>
      </c>
      <c r="AY160" s="24" t="s">
        <v>172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76</v>
      </c>
      <c r="BK160" s="246">
        <f>ROUND(I160*H160,2)</f>
        <v>0</v>
      </c>
      <c r="BL160" s="24" t="s">
        <v>180</v>
      </c>
      <c r="BM160" s="24" t="s">
        <v>391</v>
      </c>
    </row>
    <row r="161" spans="2:65" s="1" customFormat="1" ht="25.5" customHeight="1">
      <c r="B161" s="46"/>
      <c r="C161" s="235" t="s">
        <v>313</v>
      </c>
      <c r="D161" s="235" t="s">
        <v>175</v>
      </c>
      <c r="E161" s="236" t="s">
        <v>393</v>
      </c>
      <c r="F161" s="237" t="s">
        <v>394</v>
      </c>
      <c r="G161" s="238" t="s">
        <v>371</v>
      </c>
      <c r="H161" s="239">
        <v>13.425</v>
      </c>
      <c r="I161" s="240"/>
      <c r="J161" s="241">
        <f>ROUND(I161*H161,2)</f>
        <v>0</v>
      </c>
      <c r="K161" s="237" t="s">
        <v>179</v>
      </c>
      <c r="L161" s="72"/>
      <c r="M161" s="242" t="s">
        <v>21</v>
      </c>
      <c r="N161" s="243" t="s">
        <v>40</v>
      </c>
      <c r="O161" s="47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AR161" s="24" t="s">
        <v>180</v>
      </c>
      <c r="AT161" s="24" t="s">
        <v>175</v>
      </c>
      <c r="AU161" s="24" t="s">
        <v>79</v>
      </c>
      <c r="AY161" s="24" t="s">
        <v>172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76</v>
      </c>
      <c r="BK161" s="246">
        <f>ROUND(I161*H161,2)</f>
        <v>0</v>
      </c>
      <c r="BL161" s="24" t="s">
        <v>180</v>
      </c>
      <c r="BM161" s="24" t="s">
        <v>395</v>
      </c>
    </row>
    <row r="162" spans="2:63" s="11" customFormat="1" ht="37.4" customHeight="1">
      <c r="B162" s="219"/>
      <c r="C162" s="220"/>
      <c r="D162" s="221" t="s">
        <v>68</v>
      </c>
      <c r="E162" s="222" t="s">
        <v>396</v>
      </c>
      <c r="F162" s="222" t="s">
        <v>397</v>
      </c>
      <c r="G162" s="220"/>
      <c r="H162" s="220"/>
      <c r="I162" s="223"/>
      <c r="J162" s="224">
        <f>BK162</f>
        <v>0</v>
      </c>
      <c r="K162" s="220"/>
      <c r="L162" s="225"/>
      <c r="M162" s="226"/>
      <c r="N162" s="227"/>
      <c r="O162" s="227"/>
      <c r="P162" s="228">
        <f>P163+P175+P181+P191+P195+P205+P208+P212+P222+P235+P241+P247+P250</f>
        <v>0</v>
      </c>
      <c r="Q162" s="227"/>
      <c r="R162" s="228">
        <f>R163+R175+R181+R191+R195+R205+R208+R212+R222+R235+R241+R247+R250</f>
        <v>1.9960989800000002</v>
      </c>
      <c r="S162" s="227"/>
      <c r="T162" s="229">
        <f>T163+T175+T181+T191+T195+T205+T208+T212+T222+T235+T241+T247+T250</f>
        <v>1.13112248</v>
      </c>
      <c r="AR162" s="230" t="s">
        <v>79</v>
      </c>
      <c r="AT162" s="231" t="s">
        <v>68</v>
      </c>
      <c r="AU162" s="231" t="s">
        <v>69</v>
      </c>
      <c r="AY162" s="230" t="s">
        <v>172</v>
      </c>
      <c r="BK162" s="232">
        <f>BK163+BK175+BK181+BK191+BK195+BK205+BK208+BK212+BK222+BK235+BK241+BK247+BK250</f>
        <v>0</v>
      </c>
    </row>
    <row r="163" spans="2:63" s="11" customFormat="1" ht="19.9" customHeight="1">
      <c r="B163" s="219"/>
      <c r="C163" s="220"/>
      <c r="D163" s="221" t="s">
        <v>68</v>
      </c>
      <c r="E163" s="233" t="s">
        <v>398</v>
      </c>
      <c r="F163" s="233" t="s">
        <v>399</v>
      </c>
      <c r="G163" s="220"/>
      <c r="H163" s="220"/>
      <c r="I163" s="223"/>
      <c r="J163" s="234">
        <f>BK163</f>
        <v>0</v>
      </c>
      <c r="K163" s="220"/>
      <c r="L163" s="225"/>
      <c r="M163" s="226"/>
      <c r="N163" s="227"/>
      <c r="O163" s="227"/>
      <c r="P163" s="228">
        <f>SUM(P164:P174)</f>
        <v>0</v>
      </c>
      <c r="Q163" s="227"/>
      <c r="R163" s="228">
        <f>SUM(R164:R174)</f>
        <v>0.010669999999999999</v>
      </c>
      <c r="S163" s="227"/>
      <c r="T163" s="229">
        <f>SUM(T164:T174)</f>
        <v>0</v>
      </c>
      <c r="AR163" s="230" t="s">
        <v>76</v>
      </c>
      <c r="AT163" s="231" t="s">
        <v>68</v>
      </c>
      <c r="AU163" s="231" t="s">
        <v>76</v>
      </c>
      <c r="AY163" s="230" t="s">
        <v>172</v>
      </c>
      <c r="BK163" s="232">
        <f>SUM(BK164:BK174)</f>
        <v>0</v>
      </c>
    </row>
    <row r="164" spans="2:65" s="1" customFormat="1" ht="25.5" customHeight="1">
      <c r="B164" s="46"/>
      <c r="C164" s="235" t="s">
        <v>318</v>
      </c>
      <c r="D164" s="235" t="s">
        <v>175</v>
      </c>
      <c r="E164" s="236" t="s">
        <v>406</v>
      </c>
      <c r="F164" s="237" t="s">
        <v>407</v>
      </c>
      <c r="G164" s="238" t="s">
        <v>258</v>
      </c>
      <c r="H164" s="239">
        <v>10</v>
      </c>
      <c r="I164" s="240"/>
      <c r="J164" s="241">
        <f>ROUND(I164*H164,2)</f>
        <v>0</v>
      </c>
      <c r="K164" s="237" t="s">
        <v>21</v>
      </c>
      <c r="L164" s="72"/>
      <c r="M164" s="242" t="s">
        <v>21</v>
      </c>
      <c r="N164" s="243" t="s">
        <v>40</v>
      </c>
      <c r="O164" s="47"/>
      <c r="P164" s="244">
        <f>O164*H164</f>
        <v>0</v>
      </c>
      <c r="Q164" s="244">
        <v>0.00066</v>
      </c>
      <c r="R164" s="244">
        <f>Q164*H164</f>
        <v>0.0066</v>
      </c>
      <c r="S164" s="244">
        <v>0</v>
      </c>
      <c r="T164" s="245">
        <f>S164*H164</f>
        <v>0</v>
      </c>
      <c r="AR164" s="24" t="s">
        <v>180</v>
      </c>
      <c r="AT164" s="24" t="s">
        <v>175</v>
      </c>
      <c r="AU164" s="24" t="s">
        <v>79</v>
      </c>
      <c r="AY164" s="24" t="s">
        <v>172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76</v>
      </c>
      <c r="BK164" s="246">
        <f>ROUND(I164*H164,2)</f>
        <v>0</v>
      </c>
      <c r="BL164" s="24" t="s">
        <v>180</v>
      </c>
      <c r="BM164" s="24" t="s">
        <v>408</v>
      </c>
    </row>
    <row r="165" spans="2:51" s="12" customFormat="1" ht="13.5">
      <c r="B165" s="247"/>
      <c r="C165" s="248"/>
      <c r="D165" s="249" t="s">
        <v>182</v>
      </c>
      <c r="E165" s="250" t="s">
        <v>21</v>
      </c>
      <c r="F165" s="251" t="s">
        <v>2032</v>
      </c>
      <c r="G165" s="248"/>
      <c r="H165" s="252">
        <v>10</v>
      </c>
      <c r="I165" s="253"/>
      <c r="J165" s="248"/>
      <c r="K165" s="248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182</v>
      </c>
      <c r="AU165" s="258" t="s">
        <v>79</v>
      </c>
      <c r="AV165" s="12" t="s">
        <v>79</v>
      </c>
      <c r="AW165" s="12" t="s">
        <v>33</v>
      </c>
      <c r="AX165" s="12" t="s">
        <v>76</v>
      </c>
      <c r="AY165" s="258" t="s">
        <v>172</v>
      </c>
    </row>
    <row r="166" spans="2:65" s="1" customFormat="1" ht="16.5" customHeight="1">
      <c r="B166" s="46"/>
      <c r="C166" s="235" t="s">
        <v>323</v>
      </c>
      <c r="D166" s="235" t="s">
        <v>175</v>
      </c>
      <c r="E166" s="236" t="s">
        <v>411</v>
      </c>
      <c r="F166" s="237" t="s">
        <v>412</v>
      </c>
      <c r="G166" s="238" t="s">
        <v>413</v>
      </c>
      <c r="H166" s="239">
        <v>1</v>
      </c>
      <c r="I166" s="240"/>
      <c r="J166" s="241">
        <f>ROUND(I166*H166,2)</f>
        <v>0</v>
      </c>
      <c r="K166" s="237" t="s">
        <v>21</v>
      </c>
      <c r="L166" s="72"/>
      <c r="M166" s="242" t="s">
        <v>21</v>
      </c>
      <c r="N166" s="243" t="s">
        <v>40</v>
      </c>
      <c r="O166" s="47"/>
      <c r="P166" s="244">
        <f>O166*H166</f>
        <v>0</v>
      </c>
      <c r="Q166" s="244">
        <v>0.00026</v>
      </c>
      <c r="R166" s="244">
        <f>Q166*H166</f>
        <v>0.00026</v>
      </c>
      <c r="S166" s="244">
        <v>0</v>
      </c>
      <c r="T166" s="245">
        <f>S166*H166</f>
        <v>0</v>
      </c>
      <c r="AR166" s="24" t="s">
        <v>180</v>
      </c>
      <c r="AT166" s="24" t="s">
        <v>175</v>
      </c>
      <c r="AU166" s="24" t="s">
        <v>79</v>
      </c>
      <c r="AY166" s="24" t="s">
        <v>172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76</v>
      </c>
      <c r="BK166" s="246">
        <f>ROUND(I166*H166,2)</f>
        <v>0</v>
      </c>
      <c r="BL166" s="24" t="s">
        <v>180</v>
      </c>
      <c r="BM166" s="24" t="s">
        <v>414</v>
      </c>
    </row>
    <row r="167" spans="2:65" s="1" customFormat="1" ht="16.5" customHeight="1">
      <c r="B167" s="46"/>
      <c r="C167" s="235" t="s">
        <v>328</v>
      </c>
      <c r="D167" s="235" t="s">
        <v>175</v>
      </c>
      <c r="E167" s="236" t="s">
        <v>417</v>
      </c>
      <c r="F167" s="237" t="s">
        <v>418</v>
      </c>
      <c r="G167" s="238" t="s">
        <v>178</v>
      </c>
      <c r="H167" s="239">
        <v>1</v>
      </c>
      <c r="I167" s="240"/>
      <c r="J167" s="241">
        <f>ROUND(I167*H167,2)</f>
        <v>0</v>
      </c>
      <c r="K167" s="237" t="s">
        <v>21</v>
      </c>
      <c r="L167" s="72"/>
      <c r="M167" s="242" t="s">
        <v>21</v>
      </c>
      <c r="N167" s="243" t="s">
        <v>40</v>
      </c>
      <c r="O167" s="47"/>
      <c r="P167" s="244">
        <f>O167*H167</f>
        <v>0</v>
      </c>
      <c r="Q167" s="244">
        <v>0.00021</v>
      </c>
      <c r="R167" s="244">
        <f>Q167*H167</f>
        <v>0.00021</v>
      </c>
      <c r="S167" s="244">
        <v>0</v>
      </c>
      <c r="T167" s="245">
        <f>S167*H167</f>
        <v>0</v>
      </c>
      <c r="AR167" s="24" t="s">
        <v>180</v>
      </c>
      <c r="AT167" s="24" t="s">
        <v>175</v>
      </c>
      <c r="AU167" s="24" t="s">
        <v>79</v>
      </c>
      <c r="AY167" s="24" t="s">
        <v>172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4" t="s">
        <v>76</v>
      </c>
      <c r="BK167" s="246">
        <f>ROUND(I167*H167,2)</f>
        <v>0</v>
      </c>
      <c r="BL167" s="24" t="s">
        <v>180</v>
      </c>
      <c r="BM167" s="24" t="s">
        <v>419</v>
      </c>
    </row>
    <row r="168" spans="2:51" s="12" customFormat="1" ht="13.5">
      <c r="B168" s="247"/>
      <c r="C168" s="248"/>
      <c r="D168" s="249" t="s">
        <v>182</v>
      </c>
      <c r="E168" s="250" t="s">
        <v>21</v>
      </c>
      <c r="F168" s="251" t="s">
        <v>1883</v>
      </c>
      <c r="G168" s="248"/>
      <c r="H168" s="252">
        <v>1</v>
      </c>
      <c r="I168" s="253"/>
      <c r="J168" s="248"/>
      <c r="K168" s="248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182</v>
      </c>
      <c r="AU168" s="258" t="s">
        <v>79</v>
      </c>
      <c r="AV168" s="12" t="s">
        <v>79</v>
      </c>
      <c r="AW168" s="12" t="s">
        <v>33</v>
      </c>
      <c r="AX168" s="12" t="s">
        <v>76</v>
      </c>
      <c r="AY168" s="258" t="s">
        <v>172</v>
      </c>
    </row>
    <row r="169" spans="2:65" s="1" customFormat="1" ht="16.5" customHeight="1">
      <c r="B169" s="46"/>
      <c r="C169" s="235" t="s">
        <v>333</v>
      </c>
      <c r="D169" s="235" t="s">
        <v>175</v>
      </c>
      <c r="E169" s="236" t="s">
        <v>422</v>
      </c>
      <c r="F169" s="237" t="s">
        <v>423</v>
      </c>
      <c r="G169" s="238" t="s">
        <v>258</v>
      </c>
      <c r="H169" s="239">
        <v>10</v>
      </c>
      <c r="I169" s="240"/>
      <c r="J169" s="241">
        <f>ROUND(I169*H169,2)</f>
        <v>0</v>
      </c>
      <c r="K169" s="237" t="s">
        <v>424</v>
      </c>
      <c r="L169" s="72"/>
      <c r="M169" s="242" t="s">
        <v>21</v>
      </c>
      <c r="N169" s="243" t="s">
        <v>40</v>
      </c>
      <c r="O169" s="47"/>
      <c r="P169" s="244">
        <f>O169*H169</f>
        <v>0</v>
      </c>
      <c r="Q169" s="244">
        <v>0.00035</v>
      </c>
      <c r="R169" s="244">
        <f>Q169*H169</f>
        <v>0.0035</v>
      </c>
      <c r="S169" s="244">
        <v>0</v>
      </c>
      <c r="T169" s="245">
        <f>S169*H169</f>
        <v>0</v>
      </c>
      <c r="AR169" s="24" t="s">
        <v>180</v>
      </c>
      <c r="AT169" s="24" t="s">
        <v>175</v>
      </c>
      <c r="AU169" s="24" t="s">
        <v>79</v>
      </c>
      <c r="AY169" s="24" t="s">
        <v>172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76</v>
      </c>
      <c r="BK169" s="246">
        <f>ROUND(I169*H169,2)</f>
        <v>0</v>
      </c>
      <c r="BL169" s="24" t="s">
        <v>180</v>
      </c>
      <c r="BM169" s="24" t="s">
        <v>425</v>
      </c>
    </row>
    <row r="170" spans="2:51" s="12" customFormat="1" ht="13.5">
      <c r="B170" s="247"/>
      <c r="C170" s="248"/>
      <c r="D170" s="249" t="s">
        <v>182</v>
      </c>
      <c r="E170" s="250" t="s">
        <v>21</v>
      </c>
      <c r="F170" s="251" t="s">
        <v>224</v>
      </c>
      <c r="G170" s="248"/>
      <c r="H170" s="252">
        <v>10</v>
      </c>
      <c r="I170" s="253"/>
      <c r="J170" s="248"/>
      <c r="K170" s="248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182</v>
      </c>
      <c r="AU170" s="258" t="s">
        <v>79</v>
      </c>
      <c r="AV170" s="12" t="s">
        <v>79</v>
      </c>
      <c r="AW170" s="12" t="s">
        <v>33</v>
      </c>
      <c r="AX170" s="12" t="s">
        <v>76</v>
      </c>
      <c r="AY170" s="258" t="s">
        <v>172</v>
      </c>
    </row>
    <row r="171" spans="2:65" s="1" customFormat="1" ht="16.5" customHeight="1">
      <c r="B171" s="46"/>
      <c r="C171" s="235" t="s">
        <v>337</v>
      </c>
      <c r="D171" s="235" t="s">
        <v>175</v>
      </c>
      <c r="E171" s="236" t="s">
        <v>427</v>
      </c>
      <c r="F171" s="237" t="s">
        <v>428</v>
      </c>
      <c r="G171" s="238" t="s">
        <v>258</v>
      </c>
      <c r="H171" s="239">
        <v>10</v>
      </c>
      <c r="I171" s="240"/>
      <c r="J171" s="241">
        <f>ROUND(I171*H171,2)</f>
        <v>0</v>
      </c>
      <c r="K171" s="237" t="s">
        <v>21</v>
      </c>
      <c r="L171" s="72"/>
      <c r="M171" s="242" t="s">
        <v>21</v>
      </c>
      <c r="N171" s="243" t="s">
        <v>40</v>
      </c>
      <c r="O171" s="47"/>
      <c r="P171" s="244">
        <f>O171*H171</f>
        <v>0</v>
      </c>
      <c r="Q171" s="244">
        <v>1E-05</v>
      </c>
      <c r="R171" s="244">
        <f>Q171*H171</f>
        <v>0.0001</v>
      </c>
      <c r="S171" s="244">
        <v>0</v>
      </c>
      <c r="T171" s="245">
        <f>S171*H171</f>
        <v>0</v>
      </c>
      <c r="AR171" s="24" t="s">
        <v>180</v>
      </c>
      <c r="AT171" s="24" t="s">
        <v>175</v>
      </c>
      <c r="AU171" s="24" t="s">
        <v>79</v>
      </c>
      <c r="AY171" s="24" t="s">
        <v>172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76</v>
      </c>
      <c r="BK171" s="246">
        <f>ROUND(I171*H171,2)</f>
        <v>0</v>
      </c>
      <c r="BL171" s="24" t="s">
        <v>180</v>
      </c>
      <c r="BM171" s="24" t="s">
        <v>429</v>
      </c>
    </row>
    <row r="172" spans="2:65" s="1" customFormat="1" ht="16.5" customHeight="1">
      <c r="B172" s="46"/>
      <c r="C172" s="235" t="s">
        <v>342</v>
      </c>
      <c r="D172" s="235" t="s">
        <v>175</v>
      </c>
      <c r="E172" s="236" t="s">
        <v>437</v>
      </c>
      <c r="F172" s="237" t="s">
        <v>438</v>
      </c>
      <c r="G172" s="238" t="s">
        <v>439</v>
      </c>
      <c r="H172" s="239">
        <v>1</v>
      </c>
      <c r="I172" s="240"/>
      <c r="J172" s="241">
        <f>ROUND(I172*H172,2)</f>
        <v>0</v>
      </c>
      <c r="K172" s="237" t="s">
        <v>21</v>
      </c>
      <c r="L172" s="72"/>
      <c r="M172" s="242" t="s">
        <v>21</v>
      </c>
      <c r="N172" s="243" t="s">
        <v>40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180</v>
      </c>
      <c r="AT172" s="24" t="s">
        <v>175</v>
      </c>
      <c r="AU172" s="24" t="s">
        <v>79</v>
      </c>
      <c r="AY172" s="24" t="s">
        <v>172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180</v>
      </c>
      <c r="BM172" s="24" t="s">
        <v>440</v>
      </c>
    </row>
    <row r="173" spans="2:65" s="1" customFormat="1" ht="16.5" customHeight="1">
      <c r="B173" s="46"/>
      <c r="C173" s="235" t="s">
        <v>347</v>
      </c>
      <c r="D173" s="235" t="s">
        <v>175</v>
      </c>
      <c r="E173" s="236" t="s">
        <v>442</v>
      </c>
      <c r="F173" s="237" t="s">
        <v>443</v>
      </c>
      <c r="G173" s="238" t="s">
        <v>439</v>
      </c>
      <c r="H173" s="239">
        <v>1</v>
      </c>
      <c r="I173" s="240"/>
      <c r="J173" s="241">
        <f>ROUND(I173*H173,2)</f>
        <v>0</v>
      </c>
      <c r="K173" s="237" t="s">
        <v>21</v>
      </c>
      <c r="L173" s="72"/>
      <c r="M173" s="242" t="s">
        <v>21</v>
      </c>
      <c r="N173" s="243" t="s">
        <v>40</v>
      </c>
      <c r="O173" s="47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AR173" s="24" t="s">
        <v>180</v>
      </c>
      <c r="AT173" s="24" t="s">
        <v>175</v>
      </c>
      <c r="AU173" s="24" t="s">
        <v>79</v>
      </c>
      <c r="AY173" s="24" t="s">
        <v>172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24" t="s">
        <v>76</v>
      </c>
      <c r="BK173" s="246">
        <f>ROUND(I173*H173,2)</f>
        <v>0</v>
      </c>
      <c r="BL173" s="24" t="s">
        <v>180</v>
      </c>
      <c r="BM173" s="24" t="s">
        <v>444</v>
      </c>
    </row>
    <row r="174" spans="2:65" s="1" customFormat="1" ht="16.5" customHeight="1">
      <c r="B174" s="46"/>
      <c r="C174" s="235" t="s">
        <v>351</v>
      </c>
      <c r="D174" s="235" t="s">
        <v>175</v>
      </c>
      <c r="E174" s="236" t="s">
        <v>450</v>
      </c>
      <c r="F174" s="237" t="s">
        <v>451</v>
      </c>
      <c r="G174" s="238" t="s">
        <v>178</v>
      </c>
      <c r="H174" s="239">
        <v>1</v>
      </c>
      <c r="I174" s="240"/>
      <c r="J174" s="241">
        <f>ROUND(I174*H174,2)</f>
        <v>0</v>
      </c>
      <c r="K174" s="237" t="s">
        <v>21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4" t="s">
        <v>180</v>
      </c>
      <c r="AT174" s="24" t="s">
        <v>175</v>
      </c>
      <c r="AU174" s="24" t="s">
        <v>79</v>
      </c>
      <c r="AY174" s="24" t="s">
        <v>172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180</v>
      </c>
      <c r="BM174" s="24" t="s">
        <v>452</v>
      </c>
    </row>
    <row r="175" spans="2:63" s="11" customFormat="1" ht="29.85" customHeight="1">
      <c r="B175" s="219"/>
      <c r="C175" s="220"/>
      <c r="D175" s="221" t="s">
        <v>68</v>
      </c>
      <c r="E175" s="233" t="s">
        <v>487</v>
      </c>
      <c r="F175" s="233" t="s">
        <v>488</v>
      </c>
      <c r="G175" s="220"/>
      <c r="H175" s="220"/>
      <c r="I175" s="223"/>
      <c r="J175" s="234">
        <f>BK175</f>
        <v>0</v>
      </c>
      <c r="K175" s="220"/>
      <c r="L175" s="225"/>
      <c r="M175" s="226"/>
      <c r="N175" s="227"/>
      <c r="O175" s="227"/>
      <c r="P175" s="228">
        <f>SUM(P176:P180)</f>
        <v>0</v>
      </c>
      <c r="Q175" s="227"/>
      <c r="R175" s="228">
        <f>SUM(R176:R180)</f>
        <v>0.0013</v>
      </c>
      <c r="S175" s="227"/>
      <c r="T175" s="229">
        <f>SUM(T176:T180)</f>
        <v>0</v>
      </c>
      <c r="AR175" s="230" t="s">
        <v>79</v>
      </c>
      <c r="AT175" s="231" t="s">
        <v>68</v>
      </c>
      <c r="AU175" s="231" t="s">
        <v>76</v>
      </c>
      <c r="AY175" s="230" t="s">
        <v>172</v>
      </c>
      <c r="BK175" s="232">
        <f>SUM(BK176:BK180)</f>
        <v>0</v>
      </c>
    </row>
    <row r="176" spans="2:65" s="1" customFormat="1" ht="25.5" customHeight="1">
      <c r="B176" s="46"/>
      <c r="C176" s="235" t="s">
        <v>355</v>
      </c>
      <c r="D176" s="235" t="s">
        <v>175</v>
      </c>
      <c r="E176" s="236" t="s">
        <v>519</v>
      </c>
      <c r="F176" s="237" t="s">
        <v>520</v>
      </c>
      <c r="G176" s="238" t="s">
        <v>258</v>
      </c>
      <c r="H176" s="239">
        <v>10</v>
      </c>
      <c r="I176" s="240"/>
      <c r="J176" s="241">
        <f>ROUND(I176*H176,2)</f>
        <v>0</v>
      </c>
      <c r="K176" s="237" t="s">
        <v>424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0.0001</v>
      </c>
      <c r="R176" s="244">
        <f>Q176*H176</f>
        <v>0.001</v>
      </c>
      <c r="S176" s="244">
        <v>0</v>
      </c>
      <c r="T176" s="245">
        <f>S176*H176</f>
        <v>0</v>
      </c>
      <c r="AR176" s="24" t="s">
        <v>255</v>
      </c>
      <c r="AT176" s="24" t="s">
        <v>175</v>
      </c>
      <c r="AU176" s="24" t="s">
        <v>79</v>
      </c>
      <c r="AY176" s="24" t="s">
        <v>172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255</v>
      </c>
      <c r="BM176" s="24" t="s">
        <v>521</v>
      </c>
    </row>
    <row r="177" spans="2:51" s="12" customFormat="1" ht="13.5">
      <c r="B177" s="247"/>
      <c r="C177" s="248"/>
      <c r="D177" s="249" t="s">
        <v>182</v>
      </c>
      <c r="E177" s="250" t="s">
        <v>21</v>
      </c>
      <c r="F177" s="251" t="s">
        <v>2033</v>
      </c>
      <c r="G177" s="248"/>
      <c r="H177" s="252">
        <v>10</v>
      </c>
      <c r="I177" s="253"/>
      <c r="J177" s="248"/>
      <c r="K177" s="248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182</v>
      </c>
      <c r="AU177" s="258" t="s">
        <v>79</v>
      </c>
      <c r="AV177" s="12" t="s">
        <v>79</v>
      </c>
      <c r="AW177" s="12" t="s">
        <v>33</v>
      </c>
      <c r="AX177" s="12" t="s">
        <v>76</v>
      </c>
      <c r="AY177" s="258" t="s">
        <v>172</v>
      </c>
    </row>
    <row r="178" spans="2:65" s="1" customFormat="1" ht="16.5" customHeight="1">
      <c r="B178" s="46"/>
      <c r="C178" s="271" t="s">
        <v>361</v>
      </c>
      <c r="D178" s="271" t="s">
        <v>200</v>
      </c>
      <c r="E178" s="272" t="s">
        <v>529</v>
      </c>
      <c r="F178" s="273" t="s">
        <v>530</v>
      </c>
      <c r="G178" s="274" t="s">
        <v>258</v>
      </c>
      <c r="H178" s="275">
        <v>10</v>
      </c>
      <c r="I178" s="276"/>
      <c r="J178" s="277">
        <f>ROUND(I178*H178,2)</f>
        <v>0</v>
      </c>
      <c r="K178" s="273" t="s">
        <v>179</v>
      </c>
      <c r="L178" s="278"/>
      <c r="M178" s="279" t="s">
        <v>21</v>
      </c>
      <c r="N178" s="280" t="s">
        <v>40</v>
      </c>
      <c r="O178" s="47"/>
      <c r="P178" s="244">
        <f>O178*H178</f>
        <v>0</v>
      </c>
      <c r="Q178" s="244">
        <v>3E-05</v>
      </c>
      <c r="R178" s="244">
        <f>Q178*H178</f>
        <v>0.00030000000000000003</v>
      </c>
      <c r="S178" s="244">
        <v>0</v>
      </c>
      <c r="T178" s="245">
        <f>S178*H178</f>
        <v>0</v>
      </c>
      <c r="AR178" s="24" t="s">
        <v>337</v>
      </c>
      <c r="AT178" s="24" t="s">
        <v>200</v>
      </c>
      <c r="AU178" s="24" t="s">
        <v>79</v>
      </c>
      <c r="AY178" s="24" t="s">
        <v>172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255</v>
      </c>
      <c r="BM178" s="24" t="s">
        <v>531</v>
      </c>
    </row>
    <row r="179" spans="2:51" s="12" customFormat="1" ht="13.5">
      <c r="B179" s="247"/>
      <c r="C179" s="248"/>
      <c r="D179" s="249" t="s">
        <v>182</v>
      </c>
      <c r="E179" s="250" t="s">
        <v>21</v>
      </c>
      <c r="F179" s="251" t="s">
        <v>2033</v>
      </c>
      <c r="G179" s="248"/>
      <c r="H179" s="252">
        <v>10</v>
      </c>
      <c r="I179" s="253"/>
      <c r="J179" s="248"/>
      <c r="K179" s="248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182</v>
      </c>
      <c r="AU179" s="258" t="s">
        <v>79</v>
      </c>
      <c r="AV179" s="12" t="s">
        <v>79</v>
      </c>
      <c r="AW179" s="12" t="s">
        <v>33</v>
      </c>
      <c r="AX179" s="12" t="s">
        <v>76</v>
      </c>
      <c r="AY179" s="258" t="s">
        <v>172</v>
      </c>
    </row>
    <row r="180" spans="2:65" s="1" customFormat="1" ht="16.5" customHeight="1">
      <c r="B180" s="46"/>
      <c r="C180" s="235" t="s">
        <v>368</v>
      </c>
      <c r="D180" s="235" t="s">
        <v>175</v>
      </c>
      <c r="E180" s="236" t="s">
        <v>534</v>
      </c>
      <c r="F180" s="237" t="s">
        <v>535</v>
      </c>
      <c r="G180" s="238" t="s">
        <v>434</v>
      </c>
      <c r="H180" s="270"/>
      <c r="I180" s="240"/>
      <c r="J180" s="241">
        <f>ROUND(I180*H180,2)</f>
        <v>0</v>
      </c>
      <c r="K180" s="237" t="s">
        <v>179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4" t="s">
        <v>255</v>
      </c>
      <c r="AT180" s="24" t="s">
        <v>175</v>
      </c>
      <c r="AU180" s="24" t="s">
        <v>79</v>
      </c>
      <c r="AY180" s="24" t="s">
        <v>172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255</v>
      </c>
      <c r="BM180" s="24" t="s">
        <v>536</v>
      </c>
    </row>
    <row r="181" spans="2:63" s="11" customFormat="1" ht="29.85" customHeight="1">
      <c r="B181" s="219"/>
      <c r="C181" s="220"/>
      <c r="D181" s="221" t="s">
        <v>68</v>
      </c>
      <c r="E181" s="233" t="s">
        <v>541</v>
      </c>
      <c r="F181" s="233" t="s">
        <v>542</v>
      </c>
      <c r="G181" s="220"/>
      <c r="H181" s="220"/>
      <c r="I181" s="223"/>
      <c r="J181" s="234">
        <f>BK181</f>
        <v>0</v>
      </c>
      <c r="K181" s="220"/>
      <c r="L181" s="225"/>
      <c r="M181" s="226"/>
      <c r="N181" s="227"/>
      <c r="O181" s="227"/>
      <c r="P181" s="228">
        <f>SUM(P182:P190)</f>
        <v>0</v>
      </c>
      <c r="Q181" s="227"/>
      <c r="R181" s="228">
        <f>SUM(R182:R190)</f>
        <v>0.00311</v>
      </c>
      <c r="S181" s="227"/>
      <c r="T181" s="229">
        <f>SUM(T182:T190)</f>
        <v>0</v>
      </c>
      <c r="AR181" s="230" t="s">
        <v>79</v>
      </c>
      <c r="AT181" s="231" t="s">
        <v>68</v>
      </c>
      <c r="AU181" s="231" t="s">
        <v>76</v>
      </c>
      <c r="AY181" s="230" t="s">
        <v>172</v>
      </c>
      <c r="BK181" s="232">
        <f>SUM(BK182:BK190)</f>
        <v>0</v>
      </c>
    </row>
    <row r="182" spans="2:65" s="1" customFormat="1" ht="16.5" customHeight="1">
      <c r="B182" s="46"/>
      <c r="C182" s="235" t="s">
        <v>375</v>
      </c>
      <c r="D182" s="235" t="s">
        <v>175</v>
      </c>
      <c r="E182" s="236" t="s">
        <v>549</v>
      </c>
      <c r="F182" s="237" t="s">
        <v>550</v>
      </c>
      <c r="G182" s="238" t="s">
        <v>258</v>
      </c>
      <c r="H182" s="239">
        <v>4</v>
      </c>
      <c r="I182" s="240"/>
      <c r="J182" s="241">
        <f>ROUND(I182*H182,2)</f>
        <v>0</v>
      </c>
      <c r="K182" s="237" t="s">
        <v>424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0.00035</v>
      </c>
      <c r="R182" s="244">
        <f>Q182*H182</f>
        <v>0.0014</v>
      </c>
      <c r="S182" s="244">
        <v>0</v>
      </c>
      <c r="T182" s="245">
        <f>S182*H182</f>
        <v>0</v>
      </c>
      <c r="AR182" s="24" t="s">
        <v>255</v>
      </c>
      <c r="AT182" s="24" t="s">
        <v>175</v>
      </c>
      <c r="AU182" s="24" t="s">
        <v>79</v>
      </c>
      <c r="AY182" s="24" t="s">
        <v>172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255</v>
      </c>
      <c r="BM182" s="24" t="s">
        <v>551</v>
      </c>
    </row>
    <row r="183" spans="2:51" s="12" customFormat="1" ht="13.5">
      <c r="B183" s="247"/>
      <c r="C183" s="248"/>
      <c r="D183" s="249" t="s">
        <v>182</v>
      </c>
      <c r="E183" s="250" t="s">
        <v>21</v>
      </c>
      <c r="F183" s="251" t="s">
        <v>2034</v>
      </c>
      <c r="G183" s="248"/>
      <c r="H183" s="252">
        <v>4</v>
      </c>
      <c r="I183" s="253"/>
      <c r="J183" s="248"/>
      <c r="K183" s="248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182</v>
      </c>
      <c r="AU183" s="258" t="s">
        <v>79</v>
      </c>
      <c r="AV183" s="12" t="s">
        <v>79</v>
      </c>
      <c r="AW183" s="12" t="s">
        <v>33</v>
      </c>
      <c r="AX183" s="12" t="s">
        <v>76</v>
      </c>
      <c r="AY183" s="258" t="s">
        <v>172</v>
      </c>
    </row>
    <row r="184" spans="2:65" s="1" customFormat="1" ht="16.5" customHeight="1">
      <c r="B184" s="46"/>
      <c r="C184" s="235" t="s">
        <v>379</v>
      </c>
      <c r="D184" s="235" t="s">
        <v>175</v>
      </c>
      <c r="E184" s="236" t="s">
        <v>1924</v>
      </c>
      <c r="F184" s="237" t="s">
        <v>1925</v>
      </c>
      <c r="G184" s="238" t="s">
        <v>258</v>
      </c>
      <c r="H184" s="239">
        <v>3</v>
      </c>
      <c r="I184" s="240"/>
      <c r="J184" s="241">
        <f>ROUND(I184*H184,2)</f>
        <v>0</v>
      </c>
      <c r="K184" s="237" t="s">
        <v>179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0.00057</v>
      </c>
      <c r="R184" s="244">
        <f>Q184*H184</f>
        <v>0.00171</v>
      </c>
      <c r="S184" s="244">
        <v>0</v>
      </c>
      <c r="T184" s="245">
        <f>S184*H184</f>
        <v>0</v>
      </c>
      <c r="AR184" s="24" t="s">
        <v>255</v>
      </c>
      <c r="AT184" s="24" t="s">
        <v>175</v>
      </c>
      <c r="AU184" s="24" t="s">
        <v>79</v>
      </c>
      <c r="AY184" s="24" t="s">
        <v>172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255</v>
      </c>
      <c r="BM184" s="24" t="s">
        <v>2035</v>
      </c>
    </row>
    <row r="185" spans="2:51" s="12" customFormat="1" ht="13.5">
      <c r="B185" s="247"/>
      <c r="C185" s="248"/>
      <c r="D185" s="249" t="s">
        <v>182</v>
      </c>
      <c r="E185" s="250" t="s">
        <v>21</v>
      </c>
      <c r="F185" s="251" t="s">
        <v>2036</v>
      </c>
      <c r="G185" s="248"/>
      <c r="H185" s="252">
        <v>3</v>
      </c>
      <c r="I185" s="253"/>
      <c r="J185" s="248"/>
      <c r="K185" s="248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182</v>
      </c>
      <c r="AU185" s="258" t="s">
        <v>79</v>
      </c>
      <c r="AV185" s="12" t="s">
        <v>79</v>
      </c>
      <c r="AW185" s="12" t="s">
        <v>33</v>
      </c>
      <c r="AX185" s="12" t="s">
        <v>76</v>
      </c>
      <c r="AY185" s="258" t="s">
        <v>172</v>
      </c>
    </row>
    <row r="186" spans="2:65" s="1" customFormat="1" ht="16.5" customHeight="1">
      <c r="B186" s="46"/>
      <c r="C186" s="235" t="s">
        <v>384</v>
      </c>
      <c r="D186" s="235" t="s">
        <v>175</v>
      </c>
      <c r="E186" s="236" t="s">
        <v>559</v>
      </c>
      <c r="F186" s="237" t="s">
        <v>560</v>
      </c>
      <c r="G186" s="238" t="s">
        <v>178</v>
      </c>
      <c r="H186" s="239">
        <v>4</v>
      </c>
      <c r="I186" s="240"/>
      <c r="J186" s="241">
        <f>ROUND(I186*H186,2)</f>
        <v>0</v>
      </c>
      <c r="K186" s="237" t="s">
        <v>424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255</v>
      </c>
      <c r="AT186" s="24" t="s">
        <v>175</v>
      </c>
      <c r="AU186" s="24" t="s">
        <v>79</v>
      </c>
      <c r="AY186" s="24" t="s">
        <v>172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255</v>
      </c>
      <c r="BM186" s="24" t="s">
        <v>561</v>
      </c>
    </row>
    <row r="187" spans="2:51" s="12" customFormat="1" ht="13.5">
      <c r="B187" s="247"/>
      <c r="C187" s="248"/>
      <c r="D187" s="249" t="s">
        <v>182</v>
      </c>
      <c r="E187" s="250" t="s">
        <v>21</v>
      </c>
      <c r="F187" s="251" t="s">
        <v>2037</v>
      </c>
      <c r="G187" s="248"/>
      <c r="H187" s="252">
        <v>4</v>
      </c>
      <c r="I187" s="253"/>
      <c r="J187" s="248"/>
      <c r="K187" s="248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182</v>
      </c>
      <c r="AU187" s="258" t="s">
        <v>79</v>
      </c>
      <c r="AV187" s="12" t="s">
        <v>79</v>
      </c>
      <c r="AW187" s="12" t="s">
        <v>33</v>
      </c>
      <c r="AX187" s="12" t="s">
        <v>76</v>
      </c>
      <c r="AY187" s="258" t="s">
        <v>172</v>
      </c>
    </row>
    <row r="188" spans="2:65" s="1" customFormat="1" ht="16.5" customHeight="1">
      <c r="B188" s="46"/>
      <c r="C188" s="235" t="s">
        <v>388</v>
      </c>
      <c r="D188" s="235" t="s">
        <v>175</v>
      </c>
      <c r="E188" s="236" t="s">
        <v>567</v>
      </c>
      <c r="F188" s="237" t="s">
        <v>568</v>
      </c>
      <c r="G188" s="238" t="s">
        <v>258</v>
      </c>
      <c r="H188" s="239">
        <v>7</v>
      </c>
      <c r="I188" s="240"/>
      <c r="J188" s="241">
        <f>ROUND(I188*H188,2)</f>
        <v>0</v>
      </c>
      <c r="K188" s="237" t="s">
        <v>424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255</v>
      </c>
      <c r="AT188" s="24" t="s">
        <v>175</v>
      </c>
      <c r="AU188" s="24" t="s">
        <v>79</v>
      </c>
      <c r="AY188" s="24" t="s">
        <v>172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255</v>
      </c>
      <c r="BM188" s="24" t="s">
        <v>569</v>
      </c>
    </row>
    <row r="189" spans="2:51" s="12" customFormat="1" ht="13.5">
      <c r="B189" s="247"/>
      <c r="C189" s="248"/>
      <c r="D189" s="249" t="s">
        <v>182</v>
      </c>
      <c r="E189" s="250" t="s">
        <v>21</v>
      </c>
      <c r="F189" s="251" t="s">
        <v>209</v>
      </c>
      <c r="G189" s="248"/>
      <c r="H189" s="252">
        <v>7</v>
      </c>
      <c r="I189" s="253"/>
      <c r="J189" s="248"/>
      <c r="K189" s="248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182</v>
      </c>
      <c r="AU189" s="258" t="s">
        <v>79</v>
      </c>
      <c r="AV189" s="12" t="s">
        <v>79</v>
      </c>
      <c r="AW189" s="12" t="s">
        <v>33</v>
      </c>
      <c r="AX189" s="12" t="s">
        <v>76</v>
      </c>
      <c r="AY189" s="258" t="s">
        <v>172</v>
      </c>
    </row>
    <row r="190" spans="2:65" s="1" customFormat="1" ht="16.5" customHeight="1">
      <c r="B190" s="46"/>
      <c r="C190" s="235" t="s">
        <v>392</v>
      </c>
      <c r="D190" s="235" t="s">
        <v>175</v>
      </c>
      <c r="E190" s="236" t="s">
        <v>572</v>
      </c>
      <c r="F190" s="237" t="s">
        <v>573</v>
      </c>
      <c r="G190" s="238" t="s">
        <v>178</v>
      </c>
      <c r="H190" s="239">
        <v>1</v>
      </c>
      <c r="I190" s="240"/>
      <c r="J190" s="241">
        <f>ROUND(I190*H190,2)</f>
        <v>0</v>
      </c>
      <c r="K190" s="237" t="s">
        <v>21</v>
      </c>
      <c r="L190" s="72"/>
      <c r="M190" s="242" t="s">
        <v>21</v>
      </c>
      <c r="N190" s="243" t="s">
        <v>40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255</v>
      </c>
      <c r="AT190" s="24" t="s">
        <v>175</v>
      </c>
      <c r="AU190" s="24" t="s">
        <v>79</v>
      </c>
      <c r="AY190" s="24" t="s">
        <v>172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76</v>
      </c>
      <c r="BK190" s="246">
        <f>ROUND(I190*H190,2)</f>
        <v>0</v>
      </c>
      <c r="BL190" s="24" t="s">
        <v>255</v>
      </c>
      <c r="BM190" s="24" t="s">
        <v>574</v>
      </c>
    </row>
    <row r="191" spans="2:63" s="11" customFormat="1" ht="29.85" customHeight="1">
      <c r="B191" s="219"/>
      <c r="C191" s="220"/>
      <c r="D191" s="221" t="s">
        <v>68</v>
      </c>
      <c r="E191" s="233" t="s">
        <v>2038</v>
      </c>
      <c r="F191" s="233" t="s">
        <v>2039</v>
      </c>
      <c r="G191" s="220"/>
      <c r="H191" s="220"/>
      <c r="I191" s="223"/>
      <c r="J191" s="234">
        <f>BK191</f>
        <v>0</v>
      </c>
      <c r="K191" s="220"/>
      <c r="L191" s="225"/>
      <c r="M191" s="226"/>
      <c r="N191" s="227"/>
      <c r="O191" s="227"/>
      <c r="P191" s="228">
        <f>SUM(P192:P194)</f>
        <v>0</v>
      </c>
      <c r="Q191" s="227"/>
      <c r="R191" s="228">
        <f>SUM(R192:R194)</f>
        <v>0.0156</v>
      </c>
      <c r="S191" s="227"/>
      <c r="T191" s="229">
        <f>SUM(T192:T194)</f>
        <v>0.1368</v>
      </c>
      <c r="AR191" s="230" t="s">
        <v>79</v>
      </c>
      <c r="AT191" s="231" t="s">
        <v>68</v>
      </c>
      <c r="AU191" s="231" t="s">
        <v>76</v>
      </c>
      <c r="AY191" s="230" t="s">
        <v>172</v>
      </c>
      <c r="BK191" s="232">
        <f>SUM(BK192:BK194)</f>
        <v>0</v>
      </c>
    </row>
    <row r="192" spans="2:65" s="1" customFormat="1" ht="16.5" customHeight="1">
      <c r="B192" s="46"/>
      <c r="C192" s="235" t="s">
        <v>400</v>
      </c>
      <c r="D192" s="235" t="s">
        <v>175</v>
      </c>
      <c r="E192" s="236" t="s">
        <v>2040</v>
      </c>
      <c r="F192" s="237" t="s">
        <v>2041</v>
      </c>
      <c r="G192" s="238" t="s">
        <v>258</v>
      </c>
      <c r="H192" s="239">
        <v>40</v>
      </c>
      <c r="I192" s="240"/>
      <c r="J192" s="241">
        <f>ROUND(I192*H192,2)</f>
        <v>0</v>
      </c>
      <c r="K192" s="237" t="s">
        <v>179</v>
      </c>
      <c r="L192" s="72"/>
      <c r="M192" s="242" t="s">
        <v>21</v>
      </c>
      <c r="N192" s="243" t="s">
        <v>40</v>
      </c>
      <c r="O192" s="47"/>
      <c r="P192" s="244">
        <f>O192*H192</f>
        <v>0</v>
      </c>
      <c r="Q192" s="244">
        <v>0.00039</v>
      </c>
      <c r="R192" s="244">
        <f>Q192*H192</f>
        <v>0.0156</v>
      </c>
      <c r="S192" s="244">
        <v>0.00342</v>
      </c>
      <c r="T192" s="245">
        <f>S192*H192</f>
        <v>0.1368</v>
      </c>
      <c r="AR192" s="24" t="s">
        <v>255</v>
      </c>
      <c r="AT192" s="24" t="s">
        <v>175</v>
      </c>
      <c r="AU192" s="24" t="s">
        <v>79</v>
      </c>
      <c r="AY192" s="24" t="s">
        <v>172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76</v>
      </c>
      <c r="BK192" s="246">
        <f>ROUND(I192*H192,2)</f>
        <v>0</v>
      </c>
      <c r="BL192" s="24" t="s">
        <v>255</v>
      </c>
      <c r="BM192" s="24" t="s">
        <v>2042</v>
      </c>
    </row>
    <row r="193" spans="2:51" s="12" customFormat="1" ht="13.5">
      <c r="B193" s="247"/>
      <c r="C193" s="248"/>
      <c r="D193" s="249" t="s">
        <v>182</v>
      </c>
      <c r="E193" s="250" t="s">
        <v>21</v>
      </c>
      <c r="F193" s="251" t="s">
        <v>2043</v>
      </c>
      <c r="G193" s="248"/>
      <c r="H193" s="252">
        <v>40</v>
      </c>
      <c r="I193" s="253"/>
      <c r="J193" s="248"/>
      <c r="K193" s="248"/>
      <c r="L193" s="254"/>
      <c r="M193" s="255"/>
      <c r="N193" s="256"/>
      <c r="O193" s="256"/>
      <c r="P193" s="256"/>
      <c r="Q193" s="256"/>
      <c r="R193" s="256"/>
      <c r="S193" s="256"/>
      <c r="T193" s="257"/>
      <c r="AT193" s="258" t="s">
        <v>182</v>
      </c>
      <c r="AU193" s="258" t="s">
        <v>79</v>
      </c>
      <c r="AV193" s="12" t="s">
        <v>79</v>
      </c>
      <c r="AW193" s="12" t="s">
        <v>33</v>
      </c>
      <c r="AX193" s="12" t="s">
        <v>76</v>
      </c>
      <c r="AY193" s="258" t="s">
        <v>172</v>
      </c>
    </row>
    <row r="194" spans="2:65" s="1" customFormat="1" ht="16.5" customHeight="1">
      <c r="B194" s="46"/>
      <c r="C194" s="235" t="s">
        <v>405</v>
      </c>
      <c r="D194" s="235" t="s">
        <v>175</v>
      </c>
      <c r="E194" s="236" t="s">
        <v>2044</v>
      </c>
      <c r="F194" s="237" t="s">
        <v>2045</v>
      </c>
      <c r="G194" s="238" t="s">
        <v>178</v>
      </c>
      <c r="H194" s="239">
        <v>1</v>
      </c>
      <c r="I194" s="240"/>
      <c r="J194" s="241">
        <f>ROUND(I194*H194,2)</f>
        <v>0</v>
      </c>
      <c r="K194" s="237" t="s">
        <v>179</v>
      </c>
      <c r="L194" s="72"/>
      <c r="M194" s="242" t="s">
        <v>21</v>
      </c>
      <c r="N194" s="243" t="s">
        <v>40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4" t="s">
        <v>255</v>
      </c>
      <c r="AT194" s="24" t="s">
        <v>175</v>
      </c>
      <c r="AU194" s="24" t="s">
        <v>79</v>
      </c>
      <c r="AY194" s="24" t="s">
        <v>172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255</v>
      </c>
      <c r="BM194" s="24" t="s">
        <v>2046</v>
      </c>
    </row>
    <row r="195" spans="2:63" s="11" customFormat="1" ht="29.85" customHeight="1">
      <c r="B195" s="219"/>
      <c r="C195" s="220"/>
      <c r="D195" s="221" t="s">
        <v>68</v>
      </c>
      <c r="E195" s="233" t="s">
        <v>575</v>
      </c>
      <c r="F195" s="233" t="s">
        <v>576</v>
      </c>
      <c r="G195" s="220"/>
      <c r="H195" s="220"/>
      <c r="I195" s="223"/>
      <c r="J195" s="234">
        <f>BK195</f>
        <v>0</v>
      </c>
      <c r="K195" s="220"/>
      <c r="L195" s="225"/>
      <c r="M195" s="226"/>
      <c r="N195" s="227"/>
      <c r="O195" s="227"/>
      <c r="P195" s="228">
        <f>SUM(P196:P204)</f>
        <v>0</v>
      </c>
      <c r="Q195" s="227"/>
      <c r="R195" s="228">
        <f>SUM(R196:R204)</f>
        <v>0</v>
      </c>
      <c r="S195" s="227"/>
      <c r="T195" s="229">
        <f>SUM(T196:T204)</f>
        <v>0.056260000000000004</v>
      </c>
      <c r="AR195" s="230" t="s">
        <v>79</v>
      </c>
      <c r="AT195" s="231" t="s">
        <v>68</v>
      </c>
      <c r="AU195" s="231" t="s">
        <v>76</v>
      </c>
      <c r="AY195" s="230" t="s">
        <v>172</v>
      </c>
      <c r="BK195" s="232">
        <f>SUM(BK196:BK204)</f>
        <v>0</v>
      </c>
    </row>
    <row r="196" spans="2:65" s="1" customFormat="1" ht="16.5" customHeight="1">
      <c r="B196" s="46"/>
      <c r="C196" s="235" t="s">
        <v>410</v>
      </c>
      <c r="D196" s="235" t="s">
        <v>175</v>
      </c>
      <c r="E196" s="236" t="s">
        <v>596</v>
      </c>
      <c r="F196" s="237" t="s">
        <v>597</v>
      </c>
      <c r="G196" s="238" t="s">
        <v>439</v>
      </c>
      <c r="H196" s="239">
        <v>1</v>
      </c>
      <c r="I196" s="240"/>
      <c r="J196" s="241">
        <f>ROUND(I196*H196,2)</f>
        <v>0</v>
      </c>
      <c r="K196" s="237" t="s">
        <v>179</v>
      </c>
      <c r="L196" s="72"/>
      <c r="M196" s="242" t="s">
        <v>21</v>
      </c>
      <c r="N196" s="243" t="s">
        <v>40</v>
      </c>
      <c r="O196" s="47"/>
      <c r="P196" s="244">
        <f>O196*H196</f>
        <v>0</v>
      </c>
      <c r="Q196" s="244">
        <v>0</v>
      </c>
      <c r="R196" s="244">
        <f>Q196*H196</f>
        <v>0</v>
      </c>
      <c r="S196" s="244">
        <v>0.01946</v>
      </c>
      <c r="T196" s="245">
        <f>S196*H196</f>
        <v>0.01946</v>
      </c>
      <c r="AR196" s="24" t="s">
        <v>255</v>
      </c>
      <c r="AT196" s="24" t="s">
        <v>175</v>
      </c>
      <c r="AU196" s="24" t="s">
        <v>79</v>
      </c>
      <c r="AY196" s="24" t="s">
        <v>172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76</v>
      </c>
      <c r="BK196" s="246">
        <f>ROUND(I196*H196,2)</f>
        <v>0</v>
      </c>
      <c r="BL196" s="24" t="s">
        <v>255</v>
      </c>
      <c r="BM196" s="24" t="s">
        <v>598</v>
      </c>
    </row>
    <row r="197" spans="2:65" s="1" customFormat="1" ht="25.5" customHeight="1">
      <c r="B197" s="46"/>
      <c r="C197" s="235" t="s">
        <v>416</v>
      </c>
      <c r="D197" s="235" t="s">
        <v>175</v>
      </c>
      <c r="E197" s="236" t="s">
        <v>2047</v>
      </c>
      <c r="F197" s="237" t="s">
        <v>2048</v>
      </c>
      <c r="G197" s="238" t="s">
        <v>439</v>
      </c>
      <c r="H197" s="239">
        <v>4</v>
      </c>
      <c r="I197" s="240"/>
      <c r="J197" s="241">
        <f>ROUND(I197*H197,2)</f>
        <v>0</v>
      </c>
      <c r="K197" s="237" t="s">
        <v>179</v>
      </c>
      <c r="L197" s="72"/>
      <c r="M197" s="242" t="s">
        <v>21</v>
      </c>
      <c r="N197" s="243" t="s">
        <v>40</v>
      </c>
      <c r="O197" s="47"/>
      <c r="P197" s="244">
        <f>O197*H197</f>
        <v>0</v>
      </c>
      <c r="Q197" s="244">
        <v>0</v>
      </c>
      <c r="R197" s="244">
        <f>Q197*H197</f>
        <v>0</v>
      </c>
      <c r="S197" s="244">
        <v>0.0092</v>
      </c>
      <c r="T197" s="245">
        <f>S197*H197</f>
        <v>0.0368</v>
      </c>
      <c r="AR197" s="24" t="s">
        <v>255</v>
      </c>
      <c r="AT197" s="24" t="s">
        <v>175</v>
      </c>
      <c r="AU197" s="24" t="s">
        <v>79</v>
      </c>
      <c r="AY197" s="24" t="s">
        <v>172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4" t="s">
        <v>76</v>
      </c>
      <c r="BK197" s="246">
        <f>ROUND(I197*H197,2)</f>
        <v>0</v>
      </c>
      <c r="BL197" s="24" t="s">
        <v>255</v>
      </c>
      <c r="BM197" s="24" t="s">
        <v>2049</v>
      </c>
    </row>
    <row r="198" spans="2:65" s="1" customFormat="1" ht="25.5" customHeight="1">
      <c r="B198" s="46"/>
      <c r="C198" s="235" t="s">
        <v>421</v>
      </c>
      <c r="D198" s="235" t="s">
        <v>175</v>
      </c>
      <c r="E198" s="236" t="s">
        <v>654</v>
      </c>
      <c r="F198" s="237" t="s">
        <v>655</v>
      </c>
      <c r="G198" s="238" t="s">
        <v>434</v>
      </c>
      <c r="H198" s="270"/>
      <c r="I198" s="240"/>
      <c r="J198" s="241">
        <f>ROUND(I198*H198,2)</f>
        <v>0</v>
      </c>
      <c r="K198" s="237" t="s">
        <v>179</v>
      </c>
      <c r="L198" s="72"/>
      <c r="M198" s="242" t="s">
        <v>21</v>
      </c>
      <c r="N198" s="243" t="s">
        <v>40</v>
      </c>
      <c r="O198" s="47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AR198" s="24" t="s">
        <v>180</v>
      </c>
      <c r="AT198" s="24" t="s">
        <v>175</v>
      </c>
      <c r="AU198" s="24" t="s">
        <v>79</v>
      </c>
      <c r="AY198" s="24" t="s">
        <v>172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4" t="s">
        <v>76</v>
      </c>
      <c r="BK198" s="246">
        <f>ROUND(I198*H198,2)</f>
        <v>0</v>
      </c>
      <c r="BL198" s="24" t="s">
        <v>180</v>
      </c>
      <c r="BM198" s="24" t="s">
        <v>656</v>
      </c>
    </row>
    <row r="199" spans="2:65" s="1" customFormat="1" ht="16.5" customHeight="1">
      <c r="B199" s="46"/>
      <c r="C199" s="235" t="s">
        <v>426</v>
      </c>
      <c r="D199" s="235" t="s">
        <v>175</v>
      </c>
      <c r="E199" s="236" t="s">
        <v>1448</v>
      </c>
      <c r="F199" s="237" t="s">
        <v>1449</v>
      </c>
      <c r="G199" s="238" t="s">
        <v>178</v>
      </c>
      <c r="H199" s="239">
        <v>4</v>
      </c>
      <c r="I199" s="240"/>
      <c r="J199" s="241">
        <f>ROUND(I199*H199,2)</f>
        <v>0</v>
      </c>
      <c r="K199" s="237" t="s">
        <v>21</v>
      </c>
      <c r="L199" s="72"/>
      <c r="M199" s="242" t="s">
        <v>21</v>
      </c>
      <c r="N199" s="243" t="s">
        <v>40</v>
      </c>
      <c r="O199" s="47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AR199" s="24" t="s">
        <v>255</v>
      </c>
      <c r="AT199" s="24" t="s">
        <v>175</v>
      </c>
      <c r="AU199" s="24" t="s">
        <v>79</v>
      </c>
      <c r="AY199" s="24" t="s">
        <v>172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24" t="s">
        <v>76</v>
      </c>
      <c r="BK199" s="246">
        <f>ROUND(I199*H199,2)</f>
        <v>0</v>
      </c>
      <c r="BL199" s="24" t="s">
        <v>255</v>
      </c>
      <c r="BM199" s="24" t="s">
        <v>2050</v>
      </c>
    </row>
    <row r="200" spans="2:51" s="12" customFormat="1" ht="13.5">
      <c r="B200" s="247"/>
      <c r="C200" s="248"/>
      <c r="D200" s="249" t="s">
        <v>182</v>
      </c>
      <c r="E200" s="250" t="s">
        <v>21</v>
      </c>
      <c r="F200" s="251" t="s">
        <v>2051</v>
      </c>
      <c r="G200" s="248"/>
      <c r="H200" s="252">
        <v>4</v>
      </c>
      <c r="I200" s="253"/>
      <c r="J200" s="248"/>
      <c r="K200" s="248"/>
      <c r="L200" s="254"/>
      <c r="M200" s="255"/>
      <c r="N200" s="256"/>
      <c r="O200" s="256"/>
      <c r="P200" s="256"/>
      <c r="Q200" s="256"/>
      <c r="R200" s="256"/>
      <c r="S200" s="256"/>
      <c r="T200" s="257"/>
      <c r="AT200" s="258" t="s">
        <v>182</v>
      </c>
      <c r="AU200" s="258" t="s">
        <v>79</v>
      </c>
      <c r="AV200" s="12" t="s">
        <v>79</v>
      </c>
      <c r="AW200" s="12" t="s">
        <v>33</v>
      </c>
      <c r="AX200" s="12" t="s">
        <v>76</v>
      </c>
      <c r="AY200" s="258" t="s">
        <v>172</v>
      </c>
    </row>
    <row r="201" spans="2:65" s="1" customFormat="1" ht="16.5" customHeight="1">
      <c r="B201" s="46"/>
      <c r="C201" s="235" t="s">
        <v>431</v>
      </c>
      <c r="D201" s="235" t="s">
        <v>175</v>
      </c>
      <c r="E201" s="236" t="s">
        <v>1454</v>
      </c>
      <c r="F201" s="237" t="s">
        <v>1455</v>
      </c>
      <c r="G201" s="238" t="s">
        <v>178</v>
      </c>
      <c r="H201" s="239">
        <v>4</v>
      </c>
      <c r="I201" s="240"/>
      <c r="J201" s="241">
        <f>ROUND(I201*H201,2)</f>
        <v>0</v>
      </c>
      <c r="K201" s="237" t="s">
        <v>21</v>
      </c>
      <c r="L201" s="72"/>
      <c r="M201" s="242" t="s">
        <v>21</v>
      </c>
      <c r="N201" s="243" t="s">
        <v>40</v>
      </c>
      <c r="O201" s="47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AR201" s="24" t="s">
        <v>255</v>
      </c>
      <c r="AT201" s="24" t="s">
        <v>175</v>
      </c>
      <c r="AU201" s="24" t="s">
        <v>79</v>
      </c>
      <c r="AY201" s="24" t="s">
        <v>172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24" t="s">
        <v>76</v>
      </c>
      <c r="BK201" s="246">
        <f>ROUND(I201*H201,2)</f>
        <v>0</v>
      </c>
      <c r="BL201" s="24" t="s">
        <v>255</v>
      </c>
      <c r="BM201" s="24" t="s">
        <v>2052</v>
      </c>
    </row>
    <row r="202" spans="2:51" s="12" customFormat="1" ht="13.5">
      <c r="B202" s="247"/>
      <c r="C202" s="248"/>
      <c r="D202" s="249" t="s">
        <v>182</v>
      </c>
      <c r="E202" s="250" t="s">
        <v>21</v>
      </c>
      <c r="F202" s="251" t="s">
        <v>2053</v>
      </c>
      <c r="G202" s="248"/>
      <c r="H202" s="252">
        <v>4</v>
      </c>
      <c r="I202" s="253"/>
      <c r="J202" s="248"/>
      <c r="K202" s="248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182</v>
      </c>
      <c r="AU202" s="258" t="s">
        <v>79</v>
      </c>
      <c r="AV202" s="12" t="s">
        <v>79</v>
      </c>
      <c r="AW202" s="12" t="s">
        <v>33</v>
      </c>
      <c r="AX202" s="12" t="s">
        <v>69</v>
      </c>
      <c r="AY202" s="258" t="s">
        <v>172</v>
      </c>
    </row>
    <row r="203" spans="2:65" s="1" customFormat="1" ht="16.5" customHeight="1">
      <c r="B203" s="46"/>
      <c r="C203" s="235" t="s">
        <v>436</v>
      </c>
      <c r="D203" s="235" t="s">
        <v>175</v>
      </c>
      <c r="E203" s="236" t="s">
        <v>2054</v>
      </c>
      <c r="F203" s="237" t="s">
        <v>2055</v>
      </c>
      <c r="G203" s="238" t="s">
        <v>178</v>
      </c>
      <c r="H203" s="239">
        <v>2</v>
      </c>
      <c r="I203" s="240"/>
      <c r="J203" s="241">
        <f>ROUND(I203*H203,2)</f>
        <v>0</v>
      </c>
      <c r="K203" s="237" t="s">
        <v>21</v>
      </c>
      <c r="L203" s="72"/>
      <c r="M203" s="242" t="s">
        <v>21</v>
      </c>
      <c r="N203" s="243" t="s">
        <v>40</v>
      </c>
      <c r="O203" s="47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AR203" s="24" t="s">
        <v>255</v>
      </c>
      <c r="AT203" s="24" t="s">
        <v>175</v>
      </c>
      <c r="AU203" s="24" t="s">
        <v>79</v>
      </c>
      <c r="AY203" s="24" t="s">
        <v>172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24" t="s">
        <v>76</v>
      </c>
      <c r="BK203" s="246">
        <f>ROUND(I203*H203,2)</f>
        <v>0</v>
      </c>
      <c r="BL203" s="24" t="s">
        <v>255</v>
      </c>
      <c r="BM203" s="24" t="s">
        <v>2056</v>
      </c>
    </row>
    <row r="204" spans="2:51" s="12" customFormat="1" ht="13.5">
      <c r="B204" s="247"/>
      <c r="C204" s="248"/>
      <c r="D204" s="249" t="s">
        <v>182</v>
      </c>
      <c r="E204" s="250" t="s">
        <v>21</v>
      </c>
      <c r="F204" s="251" t="s">
        <v>79</v>
      </c>
      <c r="G204" s="248"/>
      <c r="H204" s="252">
        <v>2</v>
      </c>
      <c r="I204" s="253"/>
      <c r="J204" s="248"/>
      <c r="K204" s="248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182</v>
      </c>
      <c r="AU204" s="258" t="s">
        <v>79</v>
      </c>
      <c r="AV204" s="12" t="s">
        <v>79</v>
      </c>
      <c r="AW204" s="12" t="s">
        <v>33</v>
      </c>
      <c r="AX204" s="12" t="s">
        <v>69</v>
      </c>
      <c r="AY204" s="258" t="s">
        <v>172</v>
      </c>
    </row>
    <row r="205" spans="2:63" s="11" customFormat="1" ht="29.85" customHeight="1">
      <c r="B205" s="219"/>
      <c r="C205" s="220"/>
      <c r="D205" s="221" t="s">
        <v>68</v>
      </c>
      <c r="E205" s="233" t="s">
        <v>712</v>
      </c>
      <c r="F205" s="233" t="s">
        <v>713</v>
      </c>
      <c r="G205" s="220"/>
      <c r="H205" s="220"/>
      <c r="I205" s="223"/>
      <c r="J205" s="234">
        <f>BK205</f>
        <v>0</v>
      </c>
      <c r="K205" s="220"/>
      <c r="L205" s="225"/>
      <c r="M205" s="226"/>
      <c r="N205" s="227"/>
      <c r="O205" s="227"/>
      <c r="P205" s="228">
        <f>SUM(P206:P207)</f>
        <v>0</v>
      </c>
      <c r="Q205" s="227"/>
      <c r="R205" s="228">
        <f>SUM(R206:R207)</f>
        <v>0</v>
      </c>
      <c r="S205" s="227"/>
      <c r="T205" s="229">
        <f>SUM(T206:T207)</f>
        <v>0</v>
      </c>
      <c r="AR205" s="230" t="s">
        <v>79</v>
      </c>
      <c r="AT205" s="231" t="s">
        <v>68</v>
      </c>
      <c r="AU205" s="231" t="s">
        <v>76</v>
      </c>
      <c r="AY205" s="230" t="s">
        <v>172</v>
      </c>
      <c r="BK205" s="232">
        <f>SUM(BK206:BK207)</f>
        <v>0</v>
      </c>
    </row>
    <row r="206" spans="2:65" s="1" customFormat="1" ht="16.5" customHeight="1">
      <c r="B206" s="46"/>
      <c r="C206" s="235" t="s">
        <v>441</v>
      </c>
      <c r="D206" s="235" t="s">
        <v>175</v>
      </c>
      <c r="E206" s="236" t="s">
        <v>719</v>
      </c>
      <c r="F206" s="237" t="s">
        <v>720</v>
      </c>
      <c r="G206" s="238" t="s">
        <v>721</v>
      </c>
      <c r="H206" s="239">
        <v>3</v>
      </c>
      <c r="I206" s="240"/>
      <c r="J206" s="241">
        <f>ROUND(I206*H206,2)</f>
        <v>0</v>
      </c>
      <c r="K206" s="237" t="s">
        <v>21</v>
      </c>
      <c r="L206" s="72"/>
      <c r="M206" s="242" t="s">
        <v>21</v>
      </c>
      <c r="N206" s="243" t="s">
        <v>40</v>
      </c>
      <c r="O206" s="47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AR206" s="24" t="s">
        <v>255</v>
      </c>
      <c r="AT206" s="24" t="s">
        <v>175</v>
      </c>
      <c r="AU206" s="24" t="s">
        <v>79</v>
      </c>
      <c r="AY206" s="24" t="s">
        <v>172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76</v>
      </c>
      <c r="BK206" s="246">
        <f>ROUND(I206*H206,2)</f>
        <v>0</v>
      </c>
      <c r="BL206" s="24" t="s">
        <v>255</v>
      </c>
      <c r="BM206" s="24" t="s">
        <v>722</v>
      </c>
    </row>
    <row r="207" spans="2:51" s="12" customFormat="1" ht="13.5">
      <c r="B207" s="247"/>
      <c r="C207" s="248"/>
      <c r="D207" s="249" t="s">
        <v>182</v>
      </c>
      <c r="E207" s="250" t="s">
        <v>21</v>
      </c>
      <c r="F207" s="251" t="s">
        <v>2057</v>
      </c>
      <c r="G207" s="248"/>
      <c r="H207" s="252">
        <v>3</v>
      </c>
      <c r="I207" s="253"/>
      <c r="J207" s="248"/>
      <c r="K207" s="248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182</v>
      </c>
      <c r="AU207" s="258" t="s">
        <v>79</v>
      </c>
      <c r="AV207" s="12" t="s">
        <v>79</v>
      </c>
      <c r="AW207" s="12" t="s">
        <v>33</v>
      </c>
      <c r="AX207" s="12" t="s">
        <v>76</v>
      </c>
      <c r="AY207" s="258" t="s">
        <v>172</v>
      </c>
    </row>
    <row r="208" spans="2:63" s="11" customFormat="1" ht="29.85" customHeight="1">
      <c r="B208" s="219"/>
      <c r="C208" s="220"/>
      <c r="D208" s="221" t="s">
        <v>68</v>
      </c>
      <c r="E208" s="233" t="s">
        <v>732</v>
      </c>
      <c r="F208" s="233" t="s">
        <v>733</v>
      </c>
      <c r="G208" s="220"/>
      <c r="H208" s="220"/>
      <c r="I208" s="223"/>
      <c r="J208" s="234">
        <f>BK208</f>
        <v>0</v>
      </c>
      <c r="K208" s="220"/>
      <c r="L208" s="225"/>
      <c r="M208" s="226"/>
      <c r="N208" s="227"/>
      <c r="O208" s="227"/>
      <c r="P208" s="228">
        <f>SUM(P209:P211)</f>
        <v>0</v>
      </c>
      <c r="Q208" s="227"/>
      <c r="R208" s="228">
        <f>SUM(R209:R211)</f>
        <v>0.6962539</v>
      </c>
      <c r="S208" s="227"/>
      <c r="T208" s="229">
        <f>SUM(T209:T211)</f>
        <v>0</v>
      </c>
      <c r="AR208" s="230" t="s">
        <v>79</v>
      </c>
      <c r="AT208" s="231" t="s">
        <v>68</v>
      </c>
      <c r="AU208" s="231" t="s">
        <v>76</v>
      </c>
      <c r="AY208" s="230" t="s">
        <v>172</v>
      </c>
      <c r="BK208" s="232">
        <f>SUM(BK209:BK211)</f>
        <v>0</v>
      </c>
    </row>
    <row r="209" spans="2:65" s="1" customFormat="1" ht="25.5" customHeight="1">
      <c r="B209" s="46"/>
      <c r="C209" s="235" t="s">
        <v>445</v>
      </c>
      <c r="D209" s="235" t="s">
        <v>175</v>
      </c>
      <c r="E209" s="236" t="s">
        <v>1952</v>
      </c>
      <c r="F209" s="237" t="s">
        <v>1953</v>
      </c>
      <c r="G209" s="238" t="s">
        <v>186</v>
      </c>
      <c r="H209" s="239">
        <v>56.93</v>
      </c>
      <c r="I209" s="240"/>
      <c r="J209" s="241">
        <f>ROUND(I209*H209,2)</f>
        <v>0</v>
      </c>
      <c r="K209" s="237" t="s">
        <v>21</v>
      </c>
      <c r="L209" s="72"/>
      <c r="M209" s="242" t="s">
        <v>21</v>
      </c>
      <c r="N209" s="243" t="s">
        <v>40</v>
      </c>
      <c r="O209" s="47"/>
      <c r="P209" s="244">
        <f>O209*H209</f>
        <v>0</v>
      </c>
      <c r="Q209" s="244">
        <v>0.01223</v>
      </c>
      <c r="R209" s="244">
        <f>Q209*H209</f>
        <v>0.6962539</v>
      </c>
      <c r="S209" s="244">
        <v>0</v>
      </c>
      <c r="T209" s="245">
        <f>S209*H209</f>
        <v>0</v>
      </c>
      <c r="AR209" s="24" t="s">
        <v>255</v>
      </c>
      <c r="AT209" s="24" t="s">
        <v>175</v>
      </c>
      <c r="AU209" s="24" t="s">
        <v>79</v>
      </c>
      <c r="AY209" s="24" t="s">
        <v>172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76</v>
      </c>
      <c r="BK209" s="246">
        <f>ROUND(I209*H209,2)</f>
        <v>0</v>
      </c>
      <c r="BL209" s="24" t="s">
        <v>255</v>
      </c>
      <c r="BM209" s="24" t="s">
        <v>737</v>
      </c>
    </row>
    <row r="210" spans="2:51" s="12" customFormat="1" ht="13.5">
      <c r="B210" s="247"/>
      <c r="C210" s="248"/>
      <c r="D210" s="249" t="s">
        <v>182</v>
      </c>
      <c r="E210" s="250" t="s">
        <v>21</v>
      </c>
      <c r="F210" s="251" t="s">
        <v>2058</v>
      </c>
      <c r="G210" s="248"/>
      <c r="H210" s="252">
        <v>56.93</v>
      </c>
      <c r="I210" s="253"/>
      <c r="J210" s="248"/>
      <c r="K210" s="248"/>
      <c r="L210" s="254"/>
      <c r="M210" s="255"/>
      <c r="N210" s="256"/>
      <c r="O210" s="256"/>
      <c r="P210" s="256"/>
      <c r="Q210" s="256"/>
      <c r="R210" s="256"/>
      <c r="S210" s="256"/>
      <c r="T210" s="257"/>
      <c r="AT210" s="258" t="s">
        <v>182</v>
      </c>
      <c r="AU210" s="258" t="s">
        <v>79</v>
      </c>
      <c r="AV210" s="12" t="s">
        <v>79</v>
      </c>
      <c r="AW210" s="12" t="s">
        <v>33</v>
      </c>
      <c r="AX210" s="12" t="s">
        <v>76</v>
      </c>
      <c r="AY210" s="258" t="s">
        <v>172</v>
      </c>
    </row>
    <row r="211" spans="2:65" s="1" customFormat="1" ht="16.5" customHeight="1">
      <c r="B211" s="46"/>
      <c r="C211" s="235" t="s">
        <v>449</v>
      </c>
      <c r="D211" s="235" t="s">
        <v>175</v>
      </c>
      <c r="E211" s="236" t="s">
        <v>745</v>
      </c>
      <c r="F211" s="237" t="s">
        <v>746</v>
      </c>
      <c r="G211" s="238" t="s">
        <v>434</v>
      </c>
      <c r="H211" s="270"/>
      <c r="I211" s="240"/>
      <c r="J211" s="241">
        <f>ROUND(I211*H211,2)</f>
        <v>0</v>
      </c>
      <c r="K211" s="237" t="s">
        <v>179</v>
      </c>
      <c r="L211" s="72"/>
      <c r="M211" s="242" t="s">
        <v>21</v>
      </c>
      <c r="N211" s="243" t="s">
        <v>40</v>
      </c>
      <c r="O211" s="47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AR211" s="24" t="s">
        <v>255</v>
      </c>
      <c r="AT211" s="24" t="s">
        <v>175</v>
      </c>
      <c r="AU211" s="24" t="s">
        <v>79</v>
      </c>
      <c r="AY211" s="24" t="s">
        <v>172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76</v>
      </c>
      <c r="BK211" s="246">
        <f>ROUND(I211*H211,2)</f>
        <v>0</v>
      </c>
      <c r="BL211" s="24" t="s">
        <v>255</v>
      </c>
      <c r="BM211" s="24" t="s">
        <v>747</v>
      </c>
    </row>
    <row r="212" spans="2:63" s="11" customFormat="1" ht="29.85" customHeight="1">
      <c r="B212" s="219"/>
      <c r="C212" s="220"/>
      <c r="D212" s="221" t="s">
        <v>68</v>
      </c>
      <c r="E212" s="233" t="s">
        <v>748</v>
      </c>
      <c r="F212" s="233" t="s">
        <v>749</v>
      </c>
      <c r="G212" s="220"/>
      <c r="H212" s="220"/>
      <c r="I212" s="223"/>
      <c r="J212" s="234">
        <f>BK212</f>
        <v>0</v>
      </c>
      <c r="K212" s="220"/>
      <c r="L212" s="225"/>
      <c r="M212" s="226"/>
      <c r="N212" s="227"/>
      <c r="O212" s="227"/>
      <c r="P212" s="228">
        <f>SUM(P213:P221)</f>
        <v>0</v>
      </c>
      <c r="Q212" s="227"/>
      <c r="R212" s="228">
        <f>SUM(R213:R221)</f>
        <v>0</v>
      </c>
      <c r="S212" s="227"/>
      <c r="T212" s="229">
        <f>SUM(T213:T221)</f>
        <v>0.768</v>
      </c>
      <c r="AR212" s="230" t="s">
        <v>79</v>
      </c>
      <c r="AT212" s="231" t="s">
        <v>68</v>
      </c>
      <c r="AU212" s="231" t="s">
        <v>76</v>
      </c>
      <c r="AY212" s="230" t="s">
        <v>172</v>
      </c>
      <c r="BK212" s="232">
        <f>SUM(BK213:BK221)</f>
        <v>0</v>
      </c>
    </row>
    <row r="213" spans="2:65" s="1" customFormat="1" ht="16.5" customHeight="1">
      <c r="B213" s="46"/>
      <c r="C213" s="235" t="s">
        <v>455</v>
      </c>
      <c r="D213" s="235" t="s">
        <v>175</v>
      </c>
      <c r="E213" s="236" t="s">
        <v>751</v>
      </c>
      <c r="F213" s="237" t="s">
        <v>752</v>
      </c>
      <c r="G213" s="238" t="s">
        <v>178</v>
      </c>
      <c r="H213" s="239">
        <v>3</v>
      </c>
      <c r="I213" s="240"/>
      <c r="J213" s="241">
        <f>ROUND(I213*H213,2)</f>
        <v>0</v>
      </c>
      <c r="K213" s="237" t="s">
        <v>179</v>
      </c>
      <c r="L213" s="72"/>
      <c r="M213" s="242" t="s">
        <v>21</v>
      </c>
      <c r="N213" s="243" t="s">
        <v>40</v>
      </c>
      <c r="O213" s="47"/>
      <c r="P213" s="244">
        <f>O213*H213</f>
        <v>0</v>
      </c>
      <c r="Q213" s="244">
        <v>0</v>
      </c>
      <c r="R213" s="244">
        <f>Q213*H213</f>
        <v>0</v>
      </c>
      <c r="S213" s="244">
        <v>0.024</v>
      </c>
      <c r="T213" s="245">
        <f>S213*H213</f>
        <v>0.07200000000000001</v>
      </c>
      <c r="AR213" s="24" t="s">
        <v>255</v>
      </c>
      <c r="AT213" s="24" t="s">
        <v>175</v>
      </c>
      <c r="AU213" s="24" t="s">
        <v>79</v>
      </c>
      <c r="AY213" s="24" t="s">
        <v>172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24" t="s">
        <v>76</v>
      </c>
      <c r="BK213" s="246">
        <f>ROUND(I213*H213,2)</f>
        <v>0</v>
      </c>
      <c r="BL213" s="24" t="s">
        <v>255</v>
      </c>
      <c r="BM213" s="24" t="s">
        <v>753</v>
      </c>
    </row>
    <row r="214" spans="2:51" s="12" customFormat="1" ht="13.5">
      <c r="B214" s="247"/>
      <c r="C214" s="248"/>
      <c r="D214" s="249" t="s">
        <v>182</v>
      </c>
      <c r="E214" s="250" t="s">
        <v>21</v>
      </c>
      <c r="F214" s="251" t="s">
        <v>2059</v>
      </c>
      <c r="G214" s="248"/>
      <c r="H214" s="252">
        <v>3</v>
      </c>
      <c r="I214" s="253"/>
      <c r="J214" s="248"/>
      <c r="K214" s="248"/>
      <c r="L214" s="254"/>
      <c r="M214" s="255"/>
      <c r="N214" s="256"/>
      <c r="O214" s="256"/>
      <c r="P214" s="256"/>
      <c r="Q214" s="256"/>
      <c r="R214" s="256"/>
      <c r="S214" s="256"/>
      <c r="T214" s="257"/>
      <c r="AT214" s="258" t="s">
        <v>182</v>
      </c>
      <c r="AU214" s="258" t="s">
        <v>79</v>
      </c>
      <c r="AV214" s="12" t="s">
        <v>79</v>
      </c>
      <c r="AW214" s="12" t="s">
        <v>33</v>
      </c>
      <c r="AX214" s="12" t="s">
        <v>76</v>
      </c>
      <c r="AY214" s="258" t="s">
        <v>172</v>
      </c>
    </row>
    <row r="215" spans="2:65" s="1" customFormat="1" ht="25.5" customHeight="1">
      <c r="B215" s="46"/>
      <c r="C215" s="235" t="s">
        <v>460</v>
      </c>
      <c r="D215" s="235" t="s">
        <v>175</v>
      </c>
      <c r="E215" s="236" t="s">
        <v>2060</v>
      </c>
      <c r="F215" s="237" t="s">
        <v>2061</v>
      </c>
      <c r="G215" s="238" t="s">
        <v>178</v>
      </c>
      <c r="H215" s="239">
        <v>4</v>
      </c>
      <c r="I215" s="240"/>
      <c r="J215" s="241">
        <f>ROUND(I215*H215,2)</f>
        <v>0</v>
      </c>
      <c r="K215" s="237" t="s">
        <v>179</v>
      </c>
      <c r="L215" s="72"/>
      <c r="M215" s="242" t="s">
        <v>21</v>
      </c>
      <c r="N215" s="243" t="s">
        <v>40</v>
      </c>
      <c r="O215" s="47"/>
      <c r="P215" s="244">
        <f>O215*H215</f>
        <v>0</v>
      </c>
      <c r="Q215" s="244">
        <v>0</v>
      </c>
      <c r="R215" s="244">
        <f>Q215*H215</f>
        <v>0</v>
      </c>
      <c r="S215" s="244">
        <v>0.174</v>
      </c>
      <c r="T215" s="245">
        <f>S215*H215</f>
        <v>0.696</v>
      </c>
      <c r="AR215" s="24" t="s">
        <v>255</v>
      </c>
      <c r="AT215" s="24" t="s">
        <v>175</v>
      </c>
      <c r="AU215" s="24" t="s">
        <v>79</v>
      </c>
      <c r="AY215" s="24" t="s">
        <v>172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24" t="s">
        <v>76</v>
      </c>
      <c r="BK215" s="246">
        <f>ROUND(I215*H215,2)</f>
        <v>0</v>
      </c>
      <c r="BL215" s="24" t="s">
        <v>255</v>
      </c>
      <c r="BM215" s="24" t="s">
        <v>2062</v>
      </c>
    </row>
    <row r="216" spans="2:51" s="12" customFormat="1" ht="13.5">
      <c r="B216" s="247"/>
      <c r="C216" s="248"/>
      <c r="D216" s="249" t="s">
        <v>182</v>
      </c>
      <c r="E216" s="250" t="s">
        <v>21</v>
      </c>
      <c r="F216" s="251" t="s">
        <v>2063</v>
      </c>
      <c r="G216" s="248"/>
      <c r="H216" s="252">
        <v>4</v>
      </c>
      <c r="I216" s="253"/>
      <c r="J216" s="248"/>
      <c r="K216" s="248"/>
      <c r="L216" s="254"/>
      <c r="M216" s="255"/>
      <c r="N216" s="256"/>
      <c r="O216" s="256"/>
      <c r="P216" s="256"/>
      <c r="Q216" s="256"/>
      <c r="R216" s="256"/>
      <c r="S216" s="256"/>
      <c r="T216" s="257"/>
      <c r="AT216" s="258" t="s">
        <v>182</v>
      </c>
      <c r="AU216" s="258" t="s">
        <v>79</v>
      </c>
      <c r="AV216" s="12" t="s">
        <v>79</v>
      </c>
      <c r="AW216" s="12" t="s">
        <v>33</v>
      </c>
      <c r="AX216" s="12" t="s">
        <v>76</v>
      </c>
      <c r="AY216" s="258" t="s">
        <v>172</v>
      </c>
    </row>
    <row r="217" spans="2:65" s="1" customFormat="1" ht="25.5" customHeight="1">
      <c r="B217" s="46"/>
      <c r="C217" s="235" t="s">
        <v>467</v>
      </c>
      <c r="D217" s="235" t="s">
        <v>175</v>
      </c>
      <c r="E217" s="236" t="s">
        <v>756</v>
      </c>
      <c r="F217" s="237" t="s">
        <v>757</v>
      </c>
      <c r="G217" s="238" t="s">
        <v>434</v>
      </c>
      <c r="H217" s="270"/>
      <c r="I217" s="240"/>
      <c r="J217" s="241">
        <f>ROUND(I217*H217,2)</f>
        <v>0</v>
      </c>
      <c r="K217" s="237" t="s">
        <v>179</v>
      </c>
      <c r="L217" s="72"/>
      <c r="M217" s="242" t="s">
        <v>21</v>
      </c>
      <c r="N217" s="243" t="s">
        <v>40</v>
      </c>
      <c r="O217" s="47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AR217" s="24" t="s">
        <v>255</v>
      </c>
      <c r="AT217" s="24" t="s">
        <v>175</v>
      </c>
      <c r="AU217" s="24" t="s">
        <v>79</v>
      </c>
      <c r="AY217" s="24" t="s">
        <v>172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24" t="s">
        <v>76</v>
      </c>
      <c r="BK217" s="246">
        <f>ROUND(I217*H217,2)</f>
        <v>0</v>
      </c>
      <c r="BL217" s="24" t="s">
        <v>255</v>
      </c>
      <c r="BM217" s="24" t="s">
        <v>758</v>
      </c>
    </row>
    <row r="218" spans="2:65" s="1" customFormat="1" ht="25.5" customHeight="1">
      <c r="B218" s="46"/>
      <c r="C218" s="235" t="s">
        <v>471</v>
      </c>
      <c r="D218" s="235" t="s">
        <v>175</v>
      </c>
      <c r="E218" s="236" t="s">
        <v>2064</v>
      </c>
      <c r="F218" s="237" t="s">
        <v>766</v>
      </c>
      <c r="G218" s="238" t="s">
        <v>178</v>
      </c>
      <c r="H218" s="239">
        <v>1</v>
      </c>
      <c r="I218" s="240"/>
      <c r="J218" s="241">
        <f>ROUND(I218*H218,2)</f>
        <v>0</v>
      </c>
      <c r="K218" s="237" t="s">
        <v>21</v>
      </c>
      <c r="L218" s="72"/>
      <c r="M218" s="242" t="s">
        <v>21</v>
      </c>
      <c r="N218" s="243" t="s">
        <v>40</v>
      </c>
      <c r="O218" s="47"/>
      <c r="P218" s="244">
        <f>O218*H218</f>
        <v>0</v>
      </c>
      <c r="Q218" s="244">
        <v>0</v>
      </c>
      <c r="R218" s="244">
        <f>Q218*H218</f>
        <v>0</v>
      </c>
      <c r="S218" s="244">
        <v>0</v>
      </c>
      <c r="T218" s="245">
        <f>S218*H218</f>
        <v>0</v>
      </c>
      <c r="AR218" s="24" t="s">
        <v>255</v>
      </c>
      <c r="AT218" s="24" t="s">
        <v>175</v>
      </c>
      <c r="AU218" s="24" t="s">
        <v>79</v>
      </c>
      <c r="AY218" s="24" t="s">
        <v>172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24" t="s">
        <v>76</v>
      </c>
      <c r="BK218" s="246">
        <f>ROUND(I218*H218,2)</f>
        <v>0</v>
      </c>
      <c r="BL218" s="24" t="s">
        <v>255</v>
      </c>
      <c r="BM218" s="24" t="s">
        <v>2065</v>
      </c>
    </row>
    <row r="219" spans="2:51" s="12" customFormat="1" ht="13.5">
      <c r="B219" s="247"/>
      <c r="C219" s="248"/>
      <c r="D219" s="249" t="s">
        <v>182</v>
      </c>
      <c r="E219" s="250" t="s">
        <v>21</v>
      </c>
      <c r="F219" s="251" t="s">
        <v>2066</v>
      </c>
      <c r="G219" s="248"/>
      <c r="H219" s="252">
        <v>1</v>
      </c>
      <c r="I219" s="253"/>
      <c r="J219" s="248"/>
      <c r="K219" s="248"/>
      <c r="L219" s="254"/>
      <c r="M219" s="255"/>
      <c r="N219" s="256"/>
      <c r="O219" s="256"/>
      <c r="P219" s="256"/>
      <c r="Q219" s="256"/>
      <c r="R219" s="256"/>
      <c r="S219" s="256"/>
      <c r="T219" s="257"/>
      <c r="AT219" s="258" t="s">
        <v>182</v>
      </c>
      <c r="AU219" s="258" t="s">
        <v>79</v>
      </c>
      <c r="AV219" s="12" t="s">
        <v>79</v>
      </c>
      <c r="AW219" s="12" t="s">
        <v>33</v>
      </c>
      <c r="AX219" s="12" t="s">
        <v>76</v>
      </c>
      <c r="AY219" s="258" t="s">
        <v>172</v>
      </c>
    </row>
    <row r="220" spans="2:65" s="1" customFormat="1" ht="25.5" customHeight="1">
      <c r="B220" s="46"/>
      <c r="C220" s="235" t="s">
        <v>477</v>
      </c>
      <c r="D220" s="235" t="s">
        <v>175</v>
      </c>
      <c r="E220" s="236" t="s">
        <v>1961</v>
      </c>
      <c r="F220" s="237" t="s">
        <v>771</v>
      </c>
      <c r="G220" s="238" t="s">
        <v>178</v>
      </c>
      <c r="H220" s="239">
        <v>1</v>
      </c>
      <c r="I220" s="240"/>
      <c r="J220" s="241">
        <f>ROUND(I220*H220,2)</f>
        <v>0</v>
      </c>
      <c r="K220" s="237" t="s">
        <v>21</v>
      </c>
      <c r="L220" s="72"/>
      <c r="M220" s="242" t="s">
        <v>21</v>
      </c>
      <c r="N220" s="243" t="s">
        <v>40</v>
      </c>
      <c r="O220" s="47"/>
      <c r="P220" s="244">
        <f>O220*H220</f>
        <v>0</v>
      </c>
      <c r="Q220" s="244">
        <v>0</v>
      </c>
      <c r="R220" s="244">
        <f>Q220*H220</f>
        <v>0</v>
      </c>
      <c r="S220" s="244">
        <v>0</v>
      </c>
      <c r="T220" s="245">
        <f>S220*H220</f>
        <v>0</v>
      </c>
      <c r="AR220" s="24" t="s">
        <v>255</v>
      </c>
      <c r="AT220" s="24" t="s">
        <v>175</v>
      </c>
      <c r="AU220" s="24" t="s">
        <v>79</v>
      </c>
      <c r="AY220" s="24" t="s">
        <v>172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24" t="s">
        <v>76</v>
      </c>
      <c r="BK220" s="246">
        <f>ROUND(I220*H220,2)</f>
        <v>0</v>
      </c>
      <c r="BL220" s="24" t="s">
        <v>255</v>
      </c>
      <c r="BM220" s="24" t="s">
        <v>1962</v>
      </c>
    </row>
    <row r="221" spans="2:51" s="12" customFormat="1" ht="13.5">
      <c r="B221" s="247"/>
      <c r="C221" s="248"/>
      <c r="D221" s="249" t="s">
        <v>182</v>
      </c>
      <c r="E221" s="250" t="s">
        <v>21</v>
      </c>
      <c r="F221" s="251" t="s">
        <v>1963</v>
      </c>
      <c r="G221" s="248"/>
      <c r="H221" s="252">
        <v>1</v>
      </c>
      <c r="I221" s="253"/>
      <c r="J221" s="248"/>
      <c r="K221" s="248"/>
      <c r="L221" s="254"/>
      <c r="M221" s="255"/>
      <c r="N221" s="256"/>
      <c r="O221" s="256"/>
      <c r="P221" s="256"/>
      <c r="Q221" s="256"/>
      <c r="R221" s="256"/>
      <c r="S221" s="256"/>
      <c r="T221" s="257"/>
      <c r="AT221" s="258" t="s">
        <v>182</v>
      </c>
      <c r="AU221" s="258" t="s">
        <v>79</v>
      </c>
      <c r="AV221" s="12" t="s">
        <v>79</v>
      </c>
      <c r="AW221" s="12" t="s">
        <v>33</v>
      </c>
      <c r="AX221" s="12" t="s">
        <v>76</v>
      </c>
      <c r="AY221" s="258" t="s">
        <v>172</v>
      </c>
    </row>
    <row r="222" spans="2:63" s="11" customFormat="1" ht="29.85" customHeight="1">
      <c r="B222" s="219"/>
      <c r="C222" s="220"/>
      <c r="D222" s="221" t="s">
        <v>68</v>
      </c>
      <c r="E222" s="233" t="s">
        <v>805</v>
      </c>
      <c r="F222" s="233" t="s">
        <v>806</v>
      </c>
      <c r="G222" s="220"/>
      <c r="H222" s="220"/>
      <c r="I222" s="223"/>
      <c r="J222" s="234">
        <f>BK222</f>
        <v>0</v>
      </c>
      <c r="K222" s="220"/>
      <c r="L222" s="225"/>
      <c r="M222" s="226"/>
      <c r="N222" s="227"/>
      <c r="O222" s="227"/>
      <c r="P222" s="228">
        <f>SUM(P223:P234)</f>
        <v>0</v>
      </c>
      <c r="Q222" s="227"/>
      <c r="R222" s="228">
        <f>SUM(R223:R234)</f>
        <v>0.29950879999999996</v>
      </c>
      <c r="S222" s="227"/>
      <c r="T222" s="229">
        <f>SUM(T223:T234)</f>
        <v>0</v>
      </c>
      <c r="AR222" s="230" t="s">
        <v>79</v>
      </c>
      <c r="AT222" s="231" t="s">
        <v>68</v>
      </c>
      <c r="AU222" s="231" t="s">
        <v>76</v>
      </c>
      <c r="AY222" s="230" t="s">
        <v>172</v>
      </c>
      <c r="BK222" s="232">
        <f>SUM(BK223:BK234)</f>
        <v>0</v>
      </c>
    </row>
    <row r="223" spans="2:65" s="1" customFormat="1" ht="16.5" customHeight="1">
      <c r="B223" s="46"/>
      <c r="C223" s="235" t="s">
        <v>483</v>
      </c>
      <c r="D223" s="235" t="s">
        <v>175</v>
      </c>
      <c r="E223" s="236" t="s">
        <v>1983</v>
      </c>
      <c r="F223" s="237" t="s">
        <v>1984</v>
      </c>
      <c r="G223" s="238" t="s">
        <v>258</v>
      </c>
      <c r="H223" s="239">
        <v>30.5</v>
      </c>
      <c r="I223" s="240"/>
      <c r="J223" s="241">
        <f>ROUND(I223*H223,2)</f>
        <v>0</v>
      </c>
      <c r="K223" s="237" t="s">
        <v>179</v>
      </c>
      <c r="L223" s="72"/>
      <c r="M223" s="242" t="s">
        <v>21</v>
      </c>
      <c r="N223" s="243" t="s">
        <v>40</v>
      </c>
      <c r="O223" s="47"/>
      <c r="P223" s="244">
        <f>O223*H223</f>
        <v>0</v>
      </c>
      <c r="Q223" s="244">
        <v>0.00056</v>
      </c>
      <c r="R223" s="244">
        <f>Q223*H223</f>
        <v>0.017079999999999998</v>
      </c>
      <c r="S223" s="244">
        <v>0</v>
      </c>
      <c r="T223" s="245">
        <f>S223*H223</f>
        <v>0</v>
      </c>
      <c r="AR223" s="24" t="s">
        <v>255</v>
      </c>
      <c r="AT223" s="24" t="s">
        <v>175</v>
      </c>
      <c r="AU223" s="24" t="s">
        <v>79</v>
      </c>
      <c r="AY223" s="24" t="s">
        <v>172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24" t="s">
        <v>76</v>
      </c>
      <c r="BK223" s="246">
        <f>ROUND(I223*H223,2)</f>
        <v>0</v>
      </c>
      <c r="BL223" s="24" t="s">
        <v>255</v>
      </c>
      <c r="BM223" s="24" t="s">
        <v>2067</v>
      </c>
    </row>
    <row r="224" spans="2:51" s="12" customFormat="1" ht="13.5">
      <c r="B224" s="247"/>
      <c r="C224" s="248"/>
      <c r="D224" s="249" t="s">
        <v>182</v>
      </c>
      <c r="E224" s="250" t="s">
        <v>21</v>
      </c>
      <c r="F224" s="251" t="s">
        <v>2068</v>
      </c>
      <c r="G224" s="248"/>
      <c r="H224" s="252">
        <v>30.5</v>
      </c>
      <c r="I224" s="253"/>
      <c r="J224" s="248"/>
      <c r="K224" s="248"/>
      <c r="L224" s="254"/>
      <c r="M224" s="255"/>
      <c r="N224" s="256"/>
      <c r="O224" s="256"/>
      <c r="P224" s="256"/>
      <c r="Q224" s="256"/>
      <c r="R224" s="256"/>
      <c r="S224" s="256"/>
      <c r="T224" s="257"/>
      <c r="AT224" s="258" t="s">
        <v>182</v>
      </c>
      <c r="AU224" s="258" t="s">
        <v>79</v>
      </c>
      <c r="AV224" s="12" t="s">
        <v>79</v>
      </c>
      <c r="AW224" s="12" t="s">
        <v>33</v>
      </c>
      <c r="AX224" s="12" t="s">
        <v>76</v>
      </c>
      <c r="AY224" s="258" t="s">
        <v>172</v>
      </c>
    </row>
    <row r="225" spans="2:65" s="1" customFormat="1" ht="16.5" customHeight="1">
      <c r="B225" s="46"/>
      <c r="C225" s="271" t="s">
        <v>489</v>
      </c>
      <c r="D225" s="271" t="s">
        <v>200</v>
      </c>
      <c r="E225" s="272" t="s">
        <v>1979</v>
      </c>
      <c r="F225" s="273" t="s">
        <v>1980</v>
      </c>
      <c r="G225" s="274" t="s">
        <v>186</v>
      </c>
      <c r="H225" s="275">
        <v>3.508</v>
      </c>
      <c r="I225" s="276"/>
      <c r="J225" s="277">
        <f>ROUND(I225*H225,2)</f>
        <v>0</v>
      </c>
      <c r="K225" s="273" t="s">
        <v>21</v>
      </c>
      <c r="L225" s="278"/>
      <c r="M225" s="279" t="s">
        <v>21</v>
      </c>
      <c r="N225" s="280" t="s">
        <v>40</v>
      </c>
      <c r="O225" s="47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AR225" s="24" t="s">
        <v>337</v>
      </c>
      <c r="AT225" s="24" t="s">
        <v>200</v>
      </c>
      <c r="AU225" s="24" t="s">
        <v>79</v>
      </c>
      <c r="AY225" s="24" t="s">
        <v>172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4" t="s">
        <v>76</v>
      </c>
      <c r="BK225" s="246">
        <f>ROUND(I225*H225,2)</f>
        <v>0</v>
      </c>
      <c r="BL225" s="24" t="s">
        <v>255</v>
      </c>
      <c r="BM225" s="24" t="s">
        <v>2069</v>
      </c>
    </row>
    <row r="226" spans="2:51" s="12" customFormat="1" ht="13.5">
      <c r="B226" s="247"/>
      <c r="C226" s="248"/>
      <c r="D226" s="249" t="s">
        <v>182</v>
      </c>
      <c r="E226" s="250" t="s">
        <v>21</v>
      </c>
      <c r="F226" s="251" t="s">
        <v>2070</v>
      </c>
      <c r="G226" s="248"/>
      <c r="H226" s="252">
        <v>3.508</v>
      </c>
      <c r="I226" s="253"/>
      <c r="J226" s="248"/>
      <c r="K226" s="248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182</v>
      </c>
      <c r="AU226" s="258" t="s">
        <v>79</v>
      </c>
      <c r="AV226" s="12" t="s">
        <v>79</v>
      </c>
      <c r="AW226" s="12" t="s">
        <v>33</v>
      </c>
      <c r="AX226" s="12" t="s">
        <v>76</v>
      </c>
      <c r="AY226" s="258" t="s">
        <v>172</v>
      </c>
    </row>
    <row r="227" spans="2:65" s="1" customFormat="1" ht="25.5" customHeight="1">
      <c r="B227" s="46"/>
      <c r="C227" s="235" t="s">
        <v>493</v>
      </c>
      <c r="D227" s="235" t="s">
        <v>175</v>
      </c>
      <c r="E227" s="236" t="s">
        <v>808</v>
      </c>
      <c r="F227" s="237" t="s">
        <v>809</v>
      </c>
      <c r="G227" s="238" t="s">
        <v>186</v>
      </c>
      <c r="H227" s="239">
        <v>56.93</v>
      </c>
      <c r="I227" s="240"/>
      <c r="J227" s="241">
        <f>ROUND(I227*H227,2)</f>
        <v>0</v>
      </c>
      <c r="K227" s="237" t="s">
        <v>179</v>
      </c>
      <c r="L227" s="72"/>
      <c r="M227" s="242" t="s">
        <v>21</v>
      </c>
      <c r="N227" s="243" t="s">
        <v>40</v>
      </c>
      <c r="O227" s="47"/>
      <c r="P227" s="244">
        <f>O227*H227</f>
        <v>0</v>
      </c>
      <c r="Q227" s="244">
        <v>0.00416</v>
      </c>
      <c r="R227" s="244">
        <f>Q227*H227</f>
        <v>0.23682879999999998</v>
      </c>
      <c r="S227" s="244">
        <v>0</v>
      </c>
      <c r="T227" s="245">
        <f>S227*H227</f>
        <v>0</v>
      </c>
      <c r="AR227" s="24" t="s">
        <v>255</v>
      </c>
      <c r="AT227" s="24" t="s">
        <v>175</v>
      </c>
      <c r="AU227" s="24" t="s">
        <v>79</v>
      </c>
      <c r="AY227" s="24" t="s">
        <v>172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255</v>
      </c>
      <c r="BM227" s="24" t="s">
        <v>2071</v>
      </c>
    </row>
    <row r="228" spans="2:51" s="12" customFormat="1" ht="13.5">
      <c r="B228" s="247"/>
      <c r="C228" s="248"/>
      <c r="D228" s="249" t="s">
        <v>182</v>
      </c>
      <c r="E228" s="250" t="s">
        <v>21</v>
      </c>
      <c r="F228" s="251" t="s">
        <v>2072</v>
      </c>
      <c r="G228" s="248"/>
      <c r="H228" s="252">
        <v>56.93</v>
      </c>
      <c r="I228" s="253"/>
      <c r="J228" s="248"/>
      <c r="K228" s="248"/>
      <c r="L228" s="254"/>
      <c r="M228" s="255"/>
      <c r="N228" s="256"/>
      <c r="O228" s="256"/>
      <c r="P228" s="256"/>
      <c r="Q228" s="256"/>
      <c r="R228" s="256"/>
      <c r="S228" s="256"/>
      <c r="T228" s="257"/>
      <c r="AT228" s="258" t="s">
        <v>182</v>
      </c>
      <c r="AU228" s="258" t="s">
        <v>79</v>
      </c>
      <c r="AV228" s="12" t="s">
        <v>79</v>
      </c>
      <c r="AW228" s="12" t="s">
        <v>33</v>
      </c>
      <c r="AX228" s="12" t="s">
        <v>76</v>
      </c>
      <c r="AY228" s="258" t="s">
        <v>172</v>
      </c>
    </row>
    <row r="229" spans="2:65" s="1" customFormat="1" ht="16.5" customHeight="1">
      <c r="B229" s="46"/>
      <c r="C229" s="271" t="s">
        <v>499</v>
      </c>
      <c r="D229" s="271" t="s">
        <v>200</v>
      </c>
      <c r="E229" s="272" t="s">
        <v>813</v>
      </c>
      <c r="F229" s="273" t="s">
        <v>814</v>
      </c>
      <c r="G229" s="274" t="s">
        <v>186</v>
      </c>
      <c r="H229" s="275">
        <v>62.623</v>
      </c>
      <c r="I229" s="276"/>
      <c r="J229" s="277">
        <f>ROUND(I229*H229,2)</f>
        <v>0</v>
      </c>
      <c r="K229" s="273" t="s">
        <v>21</v>
      </c>
      <c r="L229" s="278"/>
      <c r="M229" s="279" t="s">
        <v>21</v>
      </c>
      <c r="N229" s="280" t="s">
        <v>40</v>
      </c>
      <c r="O229" s="47"/>
      <c r="P229" s="244">
        <f>O229*H229</f>
        <v>0</v>
      </c>
      <c r="Q229" s="244">
        <v>0</v>
      </c>
      <c r="R229" s="244">
        <f>Q229*H229</f>
        <v>0</v>
      </c>
      <c r="S229" s="244">
        <v>0</v>
      </c>
      <c r="T229" s="245">
        <f>S229*H229</f>
        <v>0</v>
      </c>
      <c r="AR229" s="24" t="s">
        <v>337</v>
      </c>
      <c r="AT229" s="24" t="s">
        <v>200</v>
      </c>
      <c r="AU229" s="24" t="s">
        <v>79</v>
      </c>
      <c r="AY229" s="24" t="s">
        <v>172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24" t="s">
        <v>76</v>
      </c>
      <c r="BK229" s="246">
        <f>ROUND(I229*H229,2)</f>
        <v>0</v>
      </c>
      <c r="BL229" s="24" t="s">
        <v>255</v>
      </c>
      <c r="BM229" s="24" t="s">
        <v>2073</v>
      </c>
    </row>
    <row r="230" spans="2:51" s="12" customFormat="1" ht="13.5">
      <c r="B230" s="247"/>
      <c r="C230" s="248"/>
      <c r="D230" s="249" t="s">
        <v>182</v>
      </c>
      <c r="E230" s="250" t="s">
        <v>21</v>
      </c>
      <c r="F230" s="251" t="s">
        <v>2074</v>
      </c>
      <c r="G230" s="248"/>
      <c r="H230" s="252">
        <v>62.623</v>
      </c>
      <c r="I230" s="253"/>
      <c r="J230" s="248"/>
      <c r="K230" s="248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182</v>
      </c>
      <c r="AU230" s="258" t="s">
        <v>79</v>
      </c>
      <c r="AV230" s="12" t="s">
        <v>79</v>
      </c>
      <c r="AW230" s="12" t="s">
        <v>33</v>
      </c>
      <c r="AX230" s="12" t="s">
        <v>76</v>
      </c>
      <c r="AY230" s="258" t="s">
        <v>172</v>
      </c>
    </row>
    <row r="231" spans="2:65" s="1" customFormat="1" ht="16.5" customHeight="1">
      <c r="B231" s="46"/>
      <c r="C231" s="235" t="s">
        <v>503</v>
      </c>
      <c r="D231" s="235" t="s">
        <v>175</v>
      </c>
      <c r="E231" s="236" t="s">
        <v>826</v>
      </c>
      <c r="F231" s="237" t="s">
        <v>827</v>
      </c>
      <c r="G231" s="238" t="s">
        <v>186</v>
      </c>
      <c r="H231" s="239">
        <v>152</v>
      </c>
      <c r="I231" s="240"/>
      <c r="J231" s="241">
        <f>ROUND(I231*H231,2)</f>
        <v>0</v>
      </c>
      <c r="K231" s="237" t="s">
        <v>179</v>
      </c>
      <c r="L231" s="72"/>
      <c r="M231" s="242" t="s">
        <v>21</v>
      </c>
      <c r="N231" s="243" t="s">
        <v>40</v>
      </c>
      <c r="O231" s="47"/>
      <c r="P231" s="244">
        <f>O231*H231</f>
        <v>0</v>
      </c>
      <c r="Q231" s="244">
        <v>0.0003</v>
      </c>
      <c r="R231" s="244">
        <f>Q231*H231</f>
        <v>0.045599999999999995</v>
      </c>
      <c r="S231" s="244">
        <v>0</v>
      </c>
      <c r="T231" s="245">
        <f>S231*H231</f>
        <v>0</v>
      </c>
      <c r="AR231" s="24" t="s">
        <v>255</v>
      </c>
      <c r="AT231" s="24" t="s">
        <v>175</v>
      </c>
      <c r="AU231" s="24" t="s">
        <v>79</v>
      </c>
      <c r="AY231" s="24" t="s">
        <v>172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24" t="s">
        <v>76</v>
      </c>
      <c r="BK231" s="246">
        <f>ROUND(I231*H231,2)</f>
        <v>0</v>
      </c>
      <c r="BL231" s="24" t="s">
        <v>255</v>
      </c>
      <c r="BM231" s="24" t="s">
        <v>828</v>
      </c>
    </row>
    <row r="232" spans="2:51" s="12" customFormat="1" ht="13.5">
      <c r="B232" s="247"/>
      <c r="C232" s="248"/>
      <c r="D232" s="249" t="s">
        <v>182</v>
      </c>
      <c r="E232" s="250" t="s">
        <v>21</v>
      </c>
      <c r="F232" s="251" t="s">
        <v>2075</v>
      </c>
      <c r="G232" s="248"/>
      <c r="H232" s="252">
        <v>152</v>
      </c>
      <c r="I232" s="253"/>
      <c r="J232" s="248"/>
      <c r="K232" s="248"/>
      <c r="L232" s="254"/>
      <c r="M232" s="255"/>
      <c r="N232" s="256"/>
      <c r="O232" s="256"/>
      <c r="P232" s="256"/>
      <c r="Q232" s="256"/>
      <c r="R232" s="256"/>
      <c r="S232" s="256"/>
      <c r="T232" s="257"/>
      <c r="AT232" s="258" t="s">
        <v>182</v>
      </c>
      <c r="AU232" s="258" t="s">
        <v>79</v>
      </c>
      <c r="AV232" s="12" t="s">
        <v>79</v>
      </c>
      <c r="AW232" s="12" t="s">
        <v>33</v>
      </c>
      <c r="AX232" s="12" t="s">
        <v>69</v>
      </c>
      <c r="AY232" s="258" t="s">
        <v>172</v>
      </c>
    </row>
    <row r="233" spans="2:51" s="13" customFormat="1" ht="13.5">
      <c r="B233" s="259"/>
      <c r="C233" s="260"/>
      <c r="D233" s="249" t="s">
        <v>182</v>
      </c>
      <c r="E233" s="261" t="s">
        <v>21</v>
      </c>
      <c r="F233" s="262" t="s">
        <v>190</v>
      </c>
      <c r="G233" s="260"/>
      <c r="H233" s="263">
        <v>152</v>
      </c>
      <c r="I233" s="264"/>
      <c r="J233" s="260"/>
      <c r="K233" s="260"/>
      <c r="L233" s="265"/>
      <c r="M233" s="266"/>
      <c r="N233" s="267"/>
      <c r="O233" s="267"/>
      <c r="P233" s="267"/>
      <c r="Q233" s="267"/>
      <c r="R233" s="267"/>
      <c r="S233" s="267"/>
      <c r="T233" s="268"/>
      <c r="AT233" s="269" t="s">
        <v>182</v>
      </c>
      <c r="AU233" s="269" t="s">
        <v>79</v>
      </c>
      <c r="AV233" s="13" t="s">
        <v>180</v>
      </c>
      <c r="AW233" s="13" t="s">
        <v>33</v>
      </c>
      <c r="AX233" s="13" t="s">
        <v>76</v>
      </c>
      <c r="AY233" s="269" t="s">
        <v>172</v>
      </c>
    </row>
    <row r="234" spans="2:65" s="1" customFormat="1" ht="25.5" customHeight="1">
      <c r="B234" s="46"/>
      <c r="C234" s="235" t="s">
        <v>507</v>
      </c>
      <c r="D234" s="235" t="s">
        <v>175</v>
      </c>
      <c r="E234" s="236" t="s">
        <v>831</v>
      </c>
      <c r="F234" s="237" t="s">
        <v>832</v>
      </c>
      <c r="G234" s="238" t="s">
        <v>434</v>
      </c>
      <c r="H234" s="270"/>
      <c r="I234" s="240"/>
      <c r="J234" s="241">
        <f>ROUND(I234*H234,2)</f>
        <v>0</v>
      </c>
      <c r="K234" s="237" t="s">
        <v>179</v>
      </c>
      <c r="L234" s="72"/>
      <c r="M234" s="242" t="s">
        <v>21</v>
      </c>
      <c r="N234" s="243" t="s">
        <v>40</v>
      </c>
      <c r="O234" s="47"/>
      <c r="P234" s="244">
        <f>O234*H234</f>
        <v>0</v>
      </c>
      <c r="Q234" s="244">
        <v>0</v>
      </c>
      <c r="R234" s="244">
        <f>Q234*H234</f>
        <v>0</v>
      </c>
      <c r="S234" s="244">
        <v>0</v>
      </c>
      <c r="T234" s="245">
        <f>S234*H234</f>
        <v>0</v>
      </c>
      <c r="AR234" s="24" t="s">
        <v>255</v>
      </c>
      <c r="AT234" s="24" t="s">
        <v>175</v>
      </c>
      <c r="AU234" s="24" t="s">
        <v>79</v>
      </c>
      <c r="AY234" s="24" t="s">
        <v>172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24" t="s">
        <v>76</v>
      </c>
      <c r="BK234" s="246">
        <f>ROUND(I234*H234,2)</f>
        <v>0</v>
      </c>
      <c r="BL234" s="24" t="s">
        <v>255</v>
      </c>
      <c r="BM234" s="24" t="s">
        <v>833</v>
      </c>
    </row>
    <row r="235" spans="2:63" s="11" customFormat="1" ht="29.85" customHeight="1">
      <c r="B235" s="219"/>
      <c r="C235" s="220"/>
      <c r="D235" s="221" t="s">
        <v>68</v>
      </c>
      <c r="E235" s="233" t="s">
        <v>834</v>
      </c>
      <c r="F235" s="233" t="s">
        <v>835</v>
      </c>
      <c r="G235" s="220"/>
      <c r="H235" s="220"/>
      <c r="I235" s="223"/>
      <c r="J235" s="234">
        <f>BK235</f>
        <v>0</v>
      </c>
      <c r="K235" s="220"/>
      <c r="L235" s="225"/>
      <c r="M235" s="226"/>
      <c r="N235" s="227"/>
      <c r="O235" s="227"/>
      <c r="P235" s="228">
        <f>SUM(P236:P240)</f>
        <v>0</v>
      </c>
      <c r="Q235" s="227"/>
      <c r="R235" s="228">
        <f>SUM(R236:R240)</f>
        <v>0</v>
      </c>
      <c r="S235" s="227"/>
      <c r="T235" s="229">
        <f>SUM(T236:T240)</f>
        <v>0.11364</v>
      </c>
      <c r="AR235" s="230" t="s">
        <v>79</v>
      </c>
      <c r="AT235" s="231" t="s">
        <v>68</v>
      </c>
      <c r="AU235" s="231" t="s">
        <v>76</v>
      </c>
      <c r="AY235" s="230" t="s">
        <v>172</v>
      </c>
      <c r="BK235" s="232">
        <f>SUM(BK236:BK240)</f>
        <v>0</v>
      </c>
    </row>
    <row r="236" spans="2:65" s="1" customFormat="1" ht="16.5" customHeight="1">
      <c r="B236" s="46"/>
      <c r="C236" s="235" t="s">
        <v>513</v>
      </c>
      <c r="D236" s="235" t="s">
        <v>175</v>
      </c>
      <c r="E236" s="236" t="s">
        <v>837</v>
      </c>
      <c r="F236" s="237" t="s">
        <v>838</v>
      </c>
      <c r="G236" s="238" t="s">
        <v>186</v>
      </c>
      <c r="H236" s="239">
        <v>37.88</v>
      </c>
      <c r="I236" s="240"/>
      <c r="J236" s="241">
        <f>ROUND(I236*H236,2)</f>
        <v>0</v>
      </c>
      <c r="K236" s="237" t="s">
        <v>179</v>
      </c>
      <c r="L236" s="72"/>
      <c r="M236" s="242" t="s">
        <v>21</v>
      </c>
      <c r="N236" s="243" t="s">
        <v>40</v>
      </c>
      <c r="O236" s="47"/>
      <c r="P236" s="244">
        <f>O236*H236</f>
        <v>0</v>
      </c>
      <c r="Q236" s="244">
        <v>0</v>
      </c>
      <c r="R236" s="244">
        <f>Q236*H236</f>
        <v>0</v>
      </c>
      <c r="S236" s="244">
        <v>0.003</v>
      </c>
      <c r="T236" s="245">
        <f>S236*H236</f>
        <v>0.11364</v>
      </c>
      <c r="AR236" s="24" t="s">
        <v>255</v>
      </c>
      <c r="AT236" s="24" t="s">
        <v>175</v>
      </c>
      <c r="AU236" s="24" t="s">
        <v>79</v>
      </c>
      <c r="AY236" s="24" t="s">
        <v>172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24" t="s">
        <v>76</v>
      </c>
      <c r="BK236" s="246">
        <f>ROUND(I236*H236,2)</f>
        <v>0</v>
      </c>
      <c r="BL236" s="24" t="s">
        <v>255</v>
      </c>
      <c r="BM236" s="24" t="s">
        <v>839</v>
      </c>
    </row>
    <row r="237" spans="2:51" s="12" customFormat="1" ht="13.5">
      <c r="B237" s="247"/>
      <c r="C237" s="248"/>
      <c r="D237" s="249" t="s">
        <v>182</v>
      </c>
      <c r="E237" s="250" t="s">
        <v>21</v>
      </c>
      <c r="F237" s="251" t="s">
        <v>2076</v>
      </c>
      <c r="G237" s="248"/>
      <c r="H237" s="252">
        <v>37.88</v>
      </c>
      <c r="I237" s="253"/>
      <c r="J237" s="248"/>
      <c r="K237" s="248"/>
      <c r="L237" s="254"/>
      <c r="M237" s="255"/>
      <c r="N237" s="256"/>
      <c r="O237" s="256"/>
      <c r="P237" s="256"/>
      <c r="Q237" s="256"/>
      <c r="R237" s="256"/>
      <c r="S237" s="256"/>
      <c r="T237" s="257"/>
      <c r="AT237" s="258" t="s">
        <v>182</v>
      </c>
      <c r="AU237" s="258" t="s">
        <v>79</v>
      </c>
      <c r="AV237" s="12" t="s">
        <v>79</v>
      </c>
      <c r="AW237" s="12" t="s">
        <v>33</v>
      </c>
      <c r="AX237" s="12" t="s">
        <v>76</v>
      </c>
      <c r="AY237" s="258" t="s">
        <v>172</v>
      </c>
    </row>
    <row r="238" spans="2:65" s="1" customFormat="1" ht="25.5" customHeight="1">
      <c r="B238" s="46"/>
      <c r="C238" s="235" t="s">
        <v>518</v>
      </c>
      <c r="D238" s="235" t="s">
        <v>175</v>
      </c>
      <c r="E238" s="236" t="s">
        <v>842</v>
      </c>
      <c r="F238" s="237" t="s">
        <v>843</v>
      </c>
      <c r="G238" s="238" t="s">
        <v>434</v>
      </c>
      <c r="H238" s="270"/>
      <c r="I238" s="240"/>
      <c r="J238" s="241">
        <f>ROUND(I238*H238,2)</f>
        <v>0</v>
      </c>
      <c r="K238" s="237" t="s">
        <v>179</v>
      </c>
      <c r="L238" s="72"/>
      <c r="M238" s="242" t="s">
        <v>21</v>
      </c>
      <c r="N238" s="243" t="s">
        <v>40</v>
      </c>
      <c r="O238" s="47"/>
      <c r="P238" s="244">
        <f>O238*H238</f>
        <v>0</v>
      </c>
      <c r="Q238" s="244">
        <v>0</v>
      </c>
      <c r="R238" s="244">
        <f>Q238*H238</f>
        <v>0</v>
      </c>
      <c r="S238" s="244">
        <v>0</v>
      </c>
      <c r="T238" s="245">
        <f>S238*H238</f>
        <v>0</v>
      </c>
      <c r="AR238" s="24" t="s">
        <v>255</v>
      </c>
      <c r="AT238" s="24" t="s">
        <v>175</v>
      </c>
      <c r="AU238" s="24" t="s">
        <v>79</v>
      </c>
      <c r="AY238" s="24" t="s">
        <v>172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24" t="s">
        <v>76</v>
      </c>
      <c r="BK238" s="246">
        <f>ROUND(I238*H238,2)</f>
        <v>0</v>
      </c>
      <c r="BL238" s="24" t="s">
        <v>255</v>
      </c>
      <c r="BM238" s="24" t="s">
        <v>844</v>
      </c>
    </row>
    <row r="239" spans="2:65" s="1" customFormat="1" ht="25.5" customHeight="1">
      <c r="B239" s="46"/>
      <c r="C239" s="235" t="s">
        <v>522</v>
      </c>
      <c r="D239" s="235" t="s">
        <v>175</v>
      </c>
      <c r="E239" s="236" t="s">
        <v>846</v>
      </c>
      <c r="F239" s="237" t="s">
        <v>847</v>
      </c>
      <c r="G239" s="238" t="s">
        <v>186</v>
      </c>
      <c r="H239" s="239">
        <v>19.07</v>
      </c>
      <c r="I239" s="240"/>
      <c r="J239" s="241">
        <f>ROUND(I239*H239,2)</f>
        <v>0</v>
      </c>
      <c r="K239" s="237" t="s">
        <v>21</v>
      </c>
      <c r="L239" s="72"/>
      <c r="M239" s="242" t="s">
        <v>21</v>
      </c>
      <c r="N239" s="243" t="s">
        <v>40</v>
      </c>
      <c r="O239" s="47"/>
      <c r="P239" s="244">
        <f>O239*H239</f>
        <v>0</v>
      </c>
      <c r="Q239" s="244">
        <v>0</v>
      </c>
      <c r="R239" s="244">
        <f>Q239*H239</f>
        <v>0</v>
      </c>
      <c r="S239" s="244">
        <v>0</v>
      </c>
      <c r="T239" s="245">
        <f>S239*H239</f>
        <v>0</v>
      </c>
      <c r="AR239" s="24" t="s">
        <v>255</v>
      </c>
      <c r="AT239" s="24" t="s">
        <v>175</v>
      </c>
      <c r="AU239" s="24" t="s">
        <v>79</v>
      </c>
      <c r="AY239" s="24" t="s">
        <v>172</v>
      </c>
      <c r="BE239" s="246">
        <f>IF(N239="základní",J239,0)</f>
        <v>0</v>
      </c>
      <c r="BF239" s="246">
        <f>IF(N239="snížená",J239,0)</f>
        <v>0</v>
      </c>
      <c r="BG239" s="246">
        <f>IF(N239="zákl. přenesená",J239,0)</f>
        <v>0</v>
      </c>
      <c r="BH239" s="246">
        <f>IF(N239="sníž. přenesená",J239,0)</f>
        <v>0</v>
      </c>
      <c r="BI239" s="246">
        <f>IF(N239="nulová",J239,0)</f>
        <v>0</v>
      </c>
      <c r="BJ239" s="24" t="s">
        <v>76</v>
      </c>
      <c r="BK239" s="246">
        <f>ROUND(I239*H239,2)</f>
        <v>0</v>
      </c>
      <c r="BL239" s="24" t="s">
        <v>255</v>
      </c>
      <c r="BM239" s="24" t="s">
        <v>848</v>
      </c>
    </row>
    <row r="240" spans="2:51" s="12" customFormat="1" ht="13.5">
      <c r="B240" s="247"/>
      <c r="C240" s="248"/>
      <c r="D240" s="249" t="s">
        <v>182</v>
      </c>
      <c r="E240" s="250" t="s">
        <v>21</v>
      </c>
      <c r="F240" s="251" t="s">
        <v>2077</v>
      </c>
      <c r="G240" s="248"/>
      <c r="H240" s="252">
        <v>19.07</v>
      </c>
      <c r="I240" s="253"/>
      <c r="J240" s="248"/>
      <c r="K240" s="248"/>
      <c r="L240" s="254"/>
      <c r="M240" s="255"/>
      <c r="N240" s="256"/>
      <c r="O240" s="256"/>
      <c r="P240" s="256"/>
      <c r="Q240" s="256"/>
      <c r="R240" s="256"/>
      <c r="S240" s="256"/>
      <c r="T240" s="257"/>
      <c r="AT240" s="258" t="s">
        <v>182</v>
      </c>
      <c r="AU240" s="258" t="s">
        <v>79</v>
      </c>
      <c r="AV240" s="12" t="s">
        <v>79</v>
      </c>
      <c r="AW240" s="12" t="s">
        <v>33</v>
      </c>
      <c r="AX240" s="12" t="s">
        <v>76</v>
      </c>
      <c r="AY240" s="258" t="s">
        <v>172</v>
      </c>
    </row>
    <row r="241" spans="2:63" s="11" customFormat="1" ht="29.85" customHeight="1">
      <c r="B241" s="219"/>
      <c r="C241" s="220"/>
      <c r="D241" s="221" t="s">
        <v>68</v>
      </c>
      <c r="E241" s="233" t="s">
        <v>850</v>
      </c>
      <c r="F241" s="233" t="s">
        <v>851</v>
      </c>
      <c r="G241" s="220"/>
      <c r="H241" s="220"/>
      <c r="I241" s="223"/>
      <c r="J241" s="234">
        <f>BK241</f>
        <v>0</v>
      </c>
      <c r="K241" s="220"/>
      <c r="L241" s="225"/>
      <c r="M241" s="226"/>
      <c r="N241" s="227"/>
      <c r="O241" s="227"/>
      <c r="P241" s="228">
        <f>SUM(P242:P246)</f>
        <v>0</v>
      </c>
      <c r="Q241" s="227"/>
      <c r="R241" s="228">
        <f>SUM(R242:R246)</f>
        <v>0.7130249999999999</v>
      </c>
      <c r="S241" s="227"/>
      <c r="T241" s="229">
        <f>SUM(T242:T246)</f>
        <v>0</v>
      </c>
      <c r="AR241" s="230" t="s">
        <v>79</v>
      </c>
      <c r="AT241" s="231" t="s">
        <v>68</v>
      </c>
      <c r="AU241" s="231" t="s">
        <v>76</v>
      </c>
      <c r="AY241" s="230" t="s">
        <v>172</v>
      </c>
      <c r="BK241" s="232">
        <f>SUM(BK242:BK246)</f>
        <v>0</v>
      </c>
    </row>
    <row r="242" spans="2:65" s="1" customFormat="1" ht="16.5" customHeight="1">
      <c r="B242" s="46"/>
      <c r="C242" s="235" t="s">
        <v>528</v>
      </c>
      <c r="D242" s="235" t="s">
        <v>175</v>
      </c>
      <c r="E242" s="236" t="s">
        <v>853</v>
      </c>
      <c r="F242" s="237" t="s">
        <v>854</v>
      </c>
      <c r="G242" s="238" t="s">
        <v>434</v>
      </c>
      <c r="H242" s="270"/>
      <c r="I242" s="240"/>
      <c r="J242" s="241">
        <f>ROUND(I242*H242,2)</f>
        <v>0</v>
      </c>
      <c r="K242" s="237" t="s">
        <v>179</v>
      </c>
      <c r="L242" s="72"/>
      <c r="M242" s="242" t="s">
        <v>21</v>
      </c>
      <c r="N242" s="243" t="s">
        <v>40</v>
      </c>
      <c r="O242" s="47"/>
      <c r="P242" s="244">
        <f>O242*H242</f>
        <v>0</v>
      </c>
      <c r="Q242" s="244">
        <v>0</v>
      </c>
      <c r="R242" s="244">
        <f>Q242*H242</f>
        <v>0</v>
      </c>
      <c r="S242" s="244">
        <v>0</v>
      </c>
      <c r="T242" s="245">
        <f>S242*H242</f>
        <v>0</v>
      </c>
      <c r="AR242" s="24" t="s">
        <v>255</v>
      </c>
      <c r="AT242" s="24" t="s">
        <v>175</v>
      </c>
      <c r="AU242" s="24" t="s">
        <v>79</v>
      </c>
      <c r="AY242" s="24" t="s">
        <v>172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24" t="s">
        <v>76</v>
      </c>
      <c r="BK242" s="246">
        <f>ROUND(I242*H242,2)</f>
        <v>0</v>
      </c>
      <c r="BL242" s="24" t="s">
        <v>255</v>
      </c>
      <c r="BM242" s="24" t="s">
        <v>855</v>
      </c>
    </row>
    <row r="243" spans="2:65" s="1" customFormat="1" ht="25.5" customHeight="1">
      <c r="B243" s="46"/>
      <c r="C243" s="235" t="s">
        <v>533</v>
      </c>
      <c r="D243" s="235" t="s">
        <v>175</v>
      </c>
      <c r="E243" s="236" t="s">
        <v>857</v>
      </c>
      <c r="F243" s="237" t="s">
        <v>1551</v>
      </c>
      <c r="G243" s="238" t="s">
        <v>186</v>
      </c>
      <c r="H243" s="239">
        <v>76</v>
      </c>
      <c r="I243" s="240"/>
      <c r="J243" s="241">
        <f>ROUND(I243*H243,2)</f>
        <v>0</v>
      </c>
      <c r="K243" s="237" t="s">
        <v>21</v>
      </c>
      <c r="L243" s="72"/>
      <c r="M243" s="242" t="s">
        <v>21</v>
      </c>
      <c r="N243" s="243" t="s">
        <v>40</v>
      </c>
      <c r="O243" s="47"/>
      <c r="P243" s="244">
        <f>O243*H243</f>
        <v>0</v>
      </c>
      <c r="Q243" s="244">
        <v>0.0075</v>
      </c>
      <c r="R243" s="244">
        <f>Q243*H243</f>
        <v>0.57</v>
      </c>
      <c r="S243" s="244">
        <v>0</v>
      </c>
      <c r="T243" s="245">
        <f>S243*H243</f>
        <v>0</v>
      </c>
      <c r="AR243" s="24" t="s">
        <v>255</v>
      </c>
      <c r="AT243" s="24" t="s">
        <v>175</v>
      </c>
      <c r="AU243" s="24" t="s">
        <v>79</v>
      </c>
      <c r="AY243" s="24" t="s">
        <v>172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24" t="s">
        <v>76</v>
      </c>
      <c r="BK243" s="246">
        <f>ROUND(I243*H243,2)</f>
        <v>0</v>
      </c>
      <c r="BL243" s="24" t="s">
        <v>255</v>
      </c>
      <c r="BM243" s="24" t="s">
        <v>859</v>
      </c>
    </row>
    <row r="244" spans="2:51" s="12" customFormat="1" ht="13.5">
      <c r="B244" s="247"/>
      <c r="C244" s="248"/>
      <c r="D244" s="249" t="s">
        <v>182</v>
      </c>
      <c r="E244" s="250" t="s">
        <v>21</v>
      </c>
      <c r="F244" s="251" t="s">
        <v>2078</v>
      </c>
      <c r="G244" s="248"/>
      <c r="H244" s="252">
        <v>76</v>
      </c>
      <c r="I244" s="253"/>
      <c r="J244" s="248"/>
      <c r="K244" s="248"/>
      <c r="L244" s="254"/>
      <c r="M244" s="255"/>
      <c r="N244" s="256"/>
      <c r="O244" s="256"/>
      <c r="P244" s="256"/>
      <c r="Q244" s="256"/>
      <c r="R244" s="256"/>
      <c r="S244" s="256"/>
      <c r="T244" s="257"/>
      <c r="AT244" s="258" t="s">
        <v>182</v>
      </c>
      <c r="AU244" s="258" t="s">
        <v>79</v>
      </c>
      <c r="AV244" s="12" t="s">
        <v>79</v>
      </c>
      <c r="AW244" s="12" t="s">
        <v>33</v>
      </c>
      <c r="AX244" s="12" t="s">
        <v>76</v>
      </c>
      <c r="AY244" s="258" t="s">
        <v>172</v>
      </c>
    </row>
    <row r="245" spans="2:65" s="1" customFormat="1" ht="16.5" customHeight="1">
      <c r="B245" s="46"/>
      <c r="C245" s="235" t="s">
        <v>537</v>
      </c>
      <c r="D245" s="235" t="s">
        <v>175</v>
      </c>
      <c r="E245" s="236" t="s">
        <v>862</v>
      </c>
      <c r="F245" s="237" t="s">
        <v>863</v>
      </c>
      <c r="G245" s="238" t="s">
        <v>186</v>
      </c>
      <c r="H245" s="239">
        <v>19.07</v>
      </c>
      <c r="I245" s="240"/>
      <c r="J245" s="241">
        <f>ROUND(I245*H245,2)</f>
        <v>0</v>
      </c>
      <c r="K245" s="237" t="s">
        <v>21</v>
      </c>
      <c r="L245" s="72"/>
      <c r="M245" s="242" t="s">
        <v>21</v>
      </c>
      <c r="N245" s="243" t="s">
        <v>40</v>
      </c>
      <c r="O245" s="47"/>
      <c r="P245" s="244">
        <f>O245*H245</f>
        <v>0</v>
      </c>
      <c r="Q245" s="244">
        <v>0.0075</v>
      </c>
      <c r="R245" s="244">
        <f>Q245*H245</f>
        <v>0.14302499999999999</v>
      </c>
      <c r="S245" s="244">
        <v>0</v>
      </c>
      <c r="T245" s="245">
        <f>S245*H245</f>
        <v>0</v>
      </c>
      <c r="AR245" s="24" t="s">
        <v>255</v>
      </c>
      <c r="AT245" s="24" t="s">
        <v>175</v>
      </c>
      <c r="AU245" s="24" t="s">
        <v>79</v>
      </c>
      <c r="AY245" s="24" t="s">
        <v>172</v>
      </c>
      <c r="BE245" s="246">
        <f>IF(N245="základní",J245,0)</f>
        <v>0</v>
      </c>
      <c r="BF245" s="246">
        <f>IF(N245="snížená",J245,0)</f>
        <v>0</v>
      </c>
      <c r="BG245" s="246">
        <f>IF(N245="zákl. přenesená",J245,0)</f>
        <v>0</v>
      </c>
      <c r="BH245" s="246">
        <f>IF(N245="sníž. přenesená",J245,0)</f>
        <v>0</v>
      </c>
      <c r="BI245" s="246">
        <f>IF(N245="nulová",J245,0)</f>
        <v>0</v>
      </c>
      <c r="BJ245" s="24" t="s">
        <v>76</v>
      </c>
      <c r="BK245" s="246">
        <f>ROUND(I245*H245,2)</f>
        <v>0</v>
      </c>
      <c r="BL245" s="24" t="s">
        <v>255</v>
      </c>
      <c r="BM245" s="24" t="s">
        <v>2004</v>
      </c>
    </row>
    <row r="246" spans="2:51" s="12" customFormat="1" ht="13.5">
      <c r="B246" s="247"/>
      <c r="C246" s="248"/>
      <c r="D246" s="249" t="s">
        <v>182</v>
      </c>
      <c r="E246" s="250" t="s">
        <v>21</v>
      </c>
      <c r="F246" s="251" t="s">
        <v>2079</v>
      </c>
      <c r="G246" s="248"/>
      <c r="H246" s="252">
        <v>19.07</v>
      </c>
      <c r="I246" s="253"/>
      <c r="J246" s="248"/>
      <c r="K246" s="248"/>
      <c r="L246" s="254"/>
      <c r="M246" s="255"/>
      <c r="N246" s="256"/>
      <c r="O246" s="256"/>
      <c r="P246" s="256"/>
      <c r="Q246" s="256"/>
      <c r="R246" s="256"/>
      <c r="S246" s="256"/>
      <c r="T246" s="257"/>
      <c r="AT246" s="258" t="s">
        <v>182</v>
      </c>
      <c r="AU246" s="258" t="s">
        <v>79</v>
      </c>
      <c r="AV246" s="12" t="s">
        <v>79</v>
      </c>
      <c r="AW246" s="12" t="s">
        <v>33</v>
      </c>
      <c r="AX246" s="12" t="s">
        <v>76</v>
      </c>
      <c r="AY246" s="258" t="s">
        <v>172</v>
      </c>
    </row>
    <row r="247" spans="2:63" s="11" customFormat="1" ht="29.85" customHeight="1">
      <c r="B247" s="219"/>
      <c r="C247" s="220"/>
      <c r="D247" s="221" t="s">
        <v>68</v>
      </c>
      <c r="E247" s="233" t="s">
        <v>885</v>
      </c>
      <c r="F247" s="233" t="s">
        <v>886</v>
      </c>
      <c r="G247" s="220"/>
      <c r="H247" s="220"/>
      <c r="I247" s="223"/>
      <c r="J247" s="234">
        <f>BK247</f>
        <v>0</v>
      </c>
      <c r="K247" s="220"/>
      <c r="L247" s="225"/>
      <c r="M247" s="226"/>
      <c r="N247" s="227"/>
      <c r="O247" s="227"/>
      <c r="P247" s="228">
        <f>SUM(P248:P249)</f>
        <v>0</v>
      </c>
      <c r="Q247" s="227"/>
      <c r="R247" s="228">
        <f>SUM(R248:R249)</f>
        <v>0</v>
      </c>
      <c r="S247" s="227"/>
      <c r="T247" s="229">
        <f>SUM(T248:T249)</f>
        <v>0</v>
      </c>
      <c r="AR247" s="230" t="s">
        <v>79</v>
      </c>
      <c r="AT247" s="231" t="s">
        <v>68</v>
      </c>
      <c r="AU247" s="231" t="s">
        <v>76</v>
      </c>
      <c r="AY247" s="230" t="s">
        <v>172</v>
      </c>
      <c r="BK247" s="232">
        <f>SUM(BK248:BK249)</f>
        <v>0</v>
      </c>
    </row>
    <row r="248" spans="2:65" s="1" customFormat="1" ht="16.5" customHeight="1">
      <c r="B248" s="46"/>
      <c r="C248" s="235" t="s">
        <v>543</v>
      </c>
      <c r="D248" s="235" t="s">
        <v>175</v>
      </c>
      <c r="E248" s="236" t="s">
        <v>888</v>
      </c>
      <c r="F248" s="237" t="s">
        <v>2007</v>
      </c>
      <c r="G248" s="238" t="s">
        <v>178</v>
      </c>
      <c r="H248" s="239">
        <v>1</v>
      </c>
      <c r="I248" s="240"/>
      <c r="J248" s="241">
        <f>ROUND(I248*H248,2)</f>
        <v>0</v>
      </c>
      <c r="K248" s="237" t="s">
        <v>21</v>
      </c>
      <c r="L248" s="72"/>
      <c r="M248" s="242" t="s">
        <v>21</v>
      </c>
      <c r="N248" s="243" t="s">
        <v>40</v>
      </c>
      <c r="O248" s="47"/>
      <c r="P248" s="244">
        <f>O248*H248</f>
        <v>0</v>
      </c>
      <c r="Q248" s="244">
        <v>0</v>
      </c>
      <c r="R248" s="244">
        <f>Q248*H248</f>
        <v>0</v>
      </c>
      <c r="S248" s="244">
        <v>0</v>
      </c>
      <c r="T248" s="245">
        <f>S248*H248</f>
        <v>0</v>
      </c>
      <c r="AR248" s="24" t="s">
        <v>255</v>
      </c>
      <c r="AT248" s="24" t="s">
        <v>175</v>
      </c>
      <c r="AU248" s="24" t="s">
        <v>79</v>
      </c>
      <c r="AY248" s="24" t="s">
        <v>172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24" t="s">
        <v>76</v>
      </c>
      <c r="BK248" s="246">
        <f>ROUND(I248*H248,2)</f>
        <v>0</v>
      </c>
      <c r="BL248" s="24" t="s">
        <v>255</v>
      </c>
      <c r="BM248" s="24" t="s">
        <v>890</v>
      </c>
    </row>
    <row r="249" spans="2:51" s="12" customFormat="1" ht="13.5">
      <c r="B249" s="247"/>
      <c r="C249" s="248"/>
      <c r="D249" s="249" t="s">
        <v>182</v>
      </c>
      <c r="E249" s="250" t="s">
        <v>21</v>
      </c>
      <c r="F249" s="251" t="s">
        <v>2080</v>
      </c>
      <c r="G249" s="248"/>
      <c r="H249" s="252">
        <v>1</v>
      </c>
      <c r="I249" s="253"/>
      <c r="J249" s="248"/>
      <c r="K249" s="248"/>
      <c r="L249" s="254"/>
      <c r="M249" s="255"/>
      <c r="N249" s="256"/>
      <c r="O249" s="256"/>
      <c r="P249" s="256"/>
      <c r="Q249" s="256"/>
      <c r="R249" s="256"/>
      <c r="S249" s="256"/>
      <c r="T249" s="257"/>
      <c r="AT249" s="258" t="s">
        <v>182</v>
      </c>
      <c r="AU249" s="258" t="s">
        <v>79</v>
      </c>
      <c r="AV249" s="12" t="s">
        <v>79</v>
      </c>
      <c r="AW249" s="12" t="s">
        <v>33</v>
      </c>
      <c r="AX249" s="12" t="s">
        <v>76</v>
      </c>
      <c r="AY249" s="258" t="s">
        <v>172</v>
      </c>
    </row>
    <row r="250" spans="2:63" s="11" customFormat="1" ht="29.85" customHeight="1">
      <c r="B250" s="219"/>
      <c r="C250" s="220"/>
      <c r="D250" s="221" t="s">
        <v>68</v>
      </c>
      <c r="E250" s="233" t="s">
        <v>892</v>
      </c>
      <c r="F250" s="233" t="s">
        <v>893</v>
      </c>
      <c r="G250" s="220"/>
      <c r="H250" s="220"/>
      <c r="I250" s="223"/>
      <c r="J250" s="234">
        <f>BK250</f>
        <v>0</v>
      </c>
      <c r="K250" s="220"/>
      <c r="L250" s="225"/>
      <c r="M250" s="226"/>
      <c r="N250" s="227"/>
      <c r="O250" s="227"/>
      <c r="P250" s="228">
        <f>SUM(P251:P262)</f>
        <v>0</v>
      </c>
      <c r="Q250" s="227"/>
      <c r="R250" s="228">
        <f>SUM(R251:R262)</f>
        <v>0.25663128</v>
      </c>
      <c r="S250" s="227"/>
      <c r="T250" s="229">
        <f>SUM(T251:T262)</f>
        <v>0.056422480000000004</v>
      </c>
      <c r="AR250" s="230" t="s">
        <v>79</v>
      </c>
      <c r="AT250" s="231" t="s">
        <v>68</v>
      </c>
      <c r="AU250" s="231" t="s">
        <v>76</v>
      </c>
      <c r="AY250" s="230" t="s">
        <v>172</v>
      </c>
      <c r="BK250" s="232">
        <f>SUM(BK251:BK262)</f>
        <v>0</v>
      </c>
    </row>
    <row r="251" spans="2:65" s="1" customFormat="1" ht="16.5" customHeight="1">
      <c r="B251" s="46"/>
      <c r="C251" s="235" t="s">
        <v>548</v>
      </c>
      <c r="D251" s="235" t="s">
        <v>175</v>
      </c>
      <c r="E251" s="236" t="s">
        <v>895</v>
      </c>
      <c r="F251" s="237" t="s">
        <v>896</v>
      </c>
      <c r="G251" s="238" t="s">
        <v>186</v>
      </c>
      <c r="H251" s="239">
        <v>182.008</v>
      </c>
      <c r="I251" s="240"/>
      <c r="J251" s="241">
        <f>ROUND(I251*H251,2)</f>
        <v>0</v>
      </c>
      <c r="K251" s="237" t="s">
        <v>179</v>
      </c>
      <c r="L251" s="72"/>
      <c r="M251" s="242" t="s">
        <v>21</v>
      </c>
      <c r="N251" s="243" t="s">
        <v>40</v>
      </c>
      <c r="O251" s="47"/>
      <c r="P251" s="244">
        <f>O251*H251</f>
        <v>0</v>
      </c>
      <c r="Q251" s="244">
        <v>0.001</v>
      </c>
      <c r="R251" s="244">
        <f>Q251*H251</f>
        <v>0.182008</v>
      </c>
      <c r="S251" s="244">
        <v>0.00031</v>
      </c>
      <c r="T251" s="245">
        <f>S251*H251</f>
        <v>0.056422480000000004</v>
      </c>
      <c r="AR251" s="24" t="s">
        <v>255</v>
      </c>
      <c r="AT251" s="24" t="s">
        <v>175</v>
      </c>
      <c r="AU251" s="24" t="s">
        <v>79</v>
      </c>
      <c r="AY251" s="24" t="s">
        <v>172</v>
      </c>
      <c r="BE251" s="246">
        <f>IF(N251="základní",J251,0)</f>
        <v>0</v>
      </c>
      <c r="BF251" s="246">
        <f>IF(N251="snížená",J251,0)</f>
        <v>0</v>
      </c>
      <c r="BG251" s="246">
        <f>IF(N251="zákl. přenesená",J251,0)</f>
        <v>0</v>
      </c>
      <c r="BH251" s="246">
        <f>IF(N251="sníž. přenesená",J251,0)</f>
        <v>0</v>
      </c>
      <c r="BI251" s="246">
        <f>IF(N251="nulová",J251,0)</f>
        <v>0</v>
      </c>
      <c r="BJ251" s="24" t="s">
        <v>76</v>
      </c>
      <c r="BK251" s="246">
        <f>ROUND(I251*H251,2)</f>
        <v>0</v>
      </c>
      <c r="BL251" s="24" t="s">
        <v>255</v>
      </c>
      <c r="BM251" s="24" t="s">
        <v>897</v>
      </c>
    </row>
    <row r="252" spans="2:51" s="12" customFormat="1" ht="13.5">
      <c r="B252" s="247"/>
      <c r="C252" s="248"/>
      <c r="D252" s="249" t="s">
        <v>182</v>
      </c>
      <c r="E252" s="250" t="s">
        <v>21</v>
      </c>
      <c r="F252" s="251" t="s">
        <v>2016</v>
      </c>
      <c r="G252" s="248"/>
      <c r="H252" s="252">
        <v>18.995</v>
      </c>
      <c r="I252" s="253"/>
      <c r="J252" s="248"/>
      <c r="K252" s="248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182</v>
      </c>
      <c r="AU252" s="258" t="s">
        <v>79</v>
      </c>
      <c r="AV252" s="12" t="s">
        <v>79</v>
      </c>
      <c r="AW252" s="12" t="s">
        <v>33</v>
      </c>
      <c r="AX252" s="12" t="s">
        <v>69</v>
      </c>
      <c r="AY252" s="258" t="s">
        <v>172</v>
      </c>
    </row>
    <row r="253" spans="2:51" s="12" customFormat="1" ht="13.5">
      <c r="B253" s="247"/>
      <c r="C253" s="248"/>
      <c r="D253" s="249" t="s">
        <v>182</v>
      </c>
      <c r="E253" s="250" t="s">
        <v>21</v>
      </c>
      <c r="F253" s="251" t="s">
        <v>2018</v>
      </c>
      <c r="G253" s="248"/>
      <c r="H253" s="252">
        <v>163.013</v>
      </c>
      <c r="I253" s="253"/>
      <c r="J253" s="248"/>
      <c r="K253" s="248"/>
      <c r="L253" s="254"/>
      <c r="M253" s="255"/>
      <c r="N253" s="256"/>
      <c r="O253" s="256"/>
      <c r="P253" s="256"/>
      <c r="Q253" s="256"/>
      <c r="R253" s="256"/>
      <c r="S253" s="256"/>
      <c r="T253" s="257"/>
      <c r="AT253" s="258" t="s">
        <v>182</v>
      </c>
      <c r="AU253" s="258" t="s">
        <v>79</v>
      </c>
      <c r="AV253" s="12" t="s">
        <v>79</v>
      </c>
      <c r="AW253" s="12" t="s">
        <v>33</v>
      </c>
      <c r="AX253" s="12" t="s">
        <v>69</v>
      </c>
      <c r="AY253" s="258" t="s">
        <v>172</v>
      </c>
    </row>
    <row r="254" spans="2:51" s="13" customFormat="1" ht="13.5">
      <c r="B254" s="259"/>
      <c r="C254" s="260"/>
      <c r="D254" s="249" t="s">
        <v>182</v>
      </c>
      <c r="E254" s="261" t="s">
        <v>21</v>
      </c>
      <c r="F254" s="262" t="s">
        <v>190</v>
      </c>
      <c r="G254" s="260"/>
      <c r="H254" s="263">
        <v>182.008</v>
      </c>
      <c r="I254" s="264"/>
      <c r="J254" s="260"/>
      <c r="K254" s="260"/>
      <c r="L254" s="265"/>
      <c r="M254" s="266"/>
      <c r="N254" s="267"/>
      <c r="O254" s="267"/>
      <c r="P254" s="267"/>
      <c r="Q254" s="267"/>
      <c r="R254" s="267"/>
      <c r="S254" s="267"/>
      <c r="T254" s="268"/>
      <c r="AT254" s="269" t="s">
        <v>182</v>
      </c>
      <c r="AU254" s="269" t="s">
        <v>79</v>
      </c>
      <c r="AV254" s="13" t="s">
        <v>180</v>
      </c>
      <c r="AW254" s="13" t="s">
        <v>33</v>
      </c>
      <c r="AX254" s="13" t="s">
        <v>76</v>
      </c>
      <c r="AY254" s="269" t="s">
        <v>172</v>
      </c>
    </row>
    <row r="255" spans="2:65" s="1" customFormat="1" ht="25.5" customHeight="1">
      <c r="B255" s="46"/>
      <c r="C255" s="235" t="s">
        <v>553</v>
      </c>
      <c r="D255" s="235" t="s">
        <v>175</v>
      </c>
      <c r="E255" s="236" t="s">
        <v>901</v>
      </c>
      <c r="F255" s="237" t="s">
        <v>902</v>
      </c>
      <c r="G255" s="238" t="s">
        <v>186</v>
      </c>
      <c r="H255" s="239">
        <v>182.008</v>
      </c>
      <c r="I255" s="240"/>
      <c r="J255" s="241">
        <f>ROUND(I255*H255,2)</f>
        <v>0</v>
      </c>
      <c r="K255" s="237" t="s">
        <v>179</v>
      </c>
      <c r="L255" s="72"/>
      <c r="M255" s="242" t="s">
        <v>21</v>
      </c>
      <c r="N255" s="243" t="s">
        <v>40</v>
      </c>
      <c r="O255" s="47"/>
      <c r="P255" s="244">
        <f>O255*H255</f>
        <v>0</v>
      </c>
      <c r="Q255" s="244">
        <v>0.00021</v>
      </c>
      <c r="R255" s="244">
        <f>Q255*H255</f>
        <v>0.03822168</v>
      </c>
      <c r="S255" s="244">
        <v>0</v>
      </c>
      <c r="T255" s="245">
        <f>S255*H255</f>
        <v>0</v>
      </c>
      <c r="AR255" s="24" t="s">
        <v>255</v>
      </c>
      <c r="AT255" s="24" t="s">
        <v>175</v>
      </c>
      <c r="AU255" s="24" t="s">
        <v>79</v>
      </c>
      <c r="AY255" s="24" t="s">
        <v>172</v>
      </c>
      <c r="BE255" s="246">
        <f>IF(N255="základní",J255,0)</f>
        <v>0</v>
      </c>
      <c r="BF255" s="246">
        <f>IF(N255="snížená",J255,0)</f>
        <v>0</v>
      </c>
      <c r="BG255" s="246">
        <f>IF(N255="zákl. přenesená",J255,0)</f>
        <v>0</v>
      </c>
      <c r="BH255" s="246">
        <f>IF(N255="sníž. přenesená",J255,0)</f>
        <v>0</v>
      </c>
      <c r="BI255" s="246">
        <f>IF(N255="nulová",J255,0)</f>
        <v>0</v>
      </c>
      <c r="BJ255" s="24" t="s">
        <v>76</v>
      </c>
      <c r="BK255" s="246">
        <f>ROUND(I255*H255,2)</f>
        <v>0</v>
      </c>
      <c r="BL255" s="24" t="s">
        <v>255</v>
      </c>
      <c r="BM255" s="24" t="s">
        <v>903</v>
      </c>
    </row>
    <row r="256" spans="2:51" s="12" customFormat="1" ht="13.5">
      <c r="B256" s="247"/>
      <c r="C256" s="248"/>
      <c r="D256" s="249" t="s">
        <v>182</v>
      </c>
      <c r="E256" s="250" t="s">
        <v>21</v>
      </c>
      <c r="F256" s="251" t="s">
        <v>2016</v>
      </c>
      <c r="G256" s="248"/>
      <c r="H256" s="252">
        <v>18.995</v>
      </c>
      <c r="I256" s="253"/>
      <c r="J256" s="248"/>
      <c r="K256" s="248"/>
      <c r="L256" s="254"/>
      <c r="M256" s="255"/>
      <c r="N256" s="256"/>
      <c r="O256" s="256"/>
      <c r="P256" s="256"/>
      <c r="Q256" s="256"/>
      <c r="R256" s="256"/>
      <c r="S256" s="256"/>
      <c r="T256" s="257"/>
      <c r="AT256" s="258" t="s">
        <v>182</v>
      </c>
      <c r="AU256" s="258" t="s">
        <v>79</v>
      </c>
      <c r="AV256" s="12" t="s">
        <v>79</v>
      </c>
      <c r="AW256" s="12" t="s">
        <v>33</v>
      </c>
      <c r="AX256" s="12" t="s">
        <v>69</v>
      </c>
      <c r="AY256" s="258" t="s">
        <v>172</v>
      </c>
    </row>
    <row r="257" spans="2:51" s="12" customFormat="1" ht="13.5">
      <c r="B257" s="247"/>
      <c r="C257" s="248"/>
      <c r="D257" s="249" t="s">
        <v>182</v>
      </c>
      <c r="E257" s="250" t="s">
        <v>21</v>
      </c>
      <c r="F257" s="251" t="s">
        <v>2018</v>
      </c>
      <c r="G257" s="248"/>
      <c r="H257" s="252">
        <v>163.013</v>
      </c>
      <c r="I257" s="253"/>
      <c r="J257" s="248"/>
      <c r="K257" s="248"/>
      <c r="L257" s="254"/>
      <c r="M257" s="255"/>
      <c r="N257" s="256"/>
      <c r="O257" s="256"/>
      <c r="P257" s="256"/>
      <c r="Q257" s="256"/>
      <c r="R257" s="256"/>
      <c r="S257" s="256"/>
      <c r="T257" s="257"/>
      <c r="AT257" s="258" t="s">
        <v>182</v>
      </c>
      <c r="AU257" s="258" t="s">
        <v>79</v>
      </c>
      <c r="AV257" s="12" t="s">
        <v>79</v>
      </c>
      <c r="AW257" s="12" t="s">
        <v>33</v>
      </c>
      <c r="AX257" s="12" t="s">
        <v>69</v>
      </c>
      <c r="AY257" s="258" t="s">
        <v>172</v>
      </c>
    </row>
    <row r="258" spans="2:51" s="13" customFormat="1" ht="13.5">
      <c r="B258" s="259"/>
      <c r="C258" s="260"/>
      <c r="D258" s="249" t="s">
        <v>182</v>
      </c>
      <c r="E258" s="261" t="s">
        <v>21</v>
      </c>
      <c r="F258" s="262" t="s">
        <v>190</v>
      </c>
      <c r="G258" s="260"/>
      <c r="H258" s="263">
        <v>182.008</v>
      </c>
      <c r="I258" s="264"/>
      <c r="J258" s="260"/>
      <c r="K258" s="260"/>
      <c r="L258" s="265"/>
      <c r="M258" s="266"/>
      <c r="N258" s="267"/>
      <c r="O258" s="267"/>
      <c r="P258" s="267"/>
      <c r="Q258" s="267"/>
      <c r="R258" s="267"/>
      <c r="S258" s="267"/>
      <c r="T258" s="268"/>
      <c r="AT258" s="269" t="s">
        <v>182</v>
      </c>
      <c r="AU258" s="269" t="s">
        <v>79</v>
      </c>
      <c r="AV258" s="13" t="s">
        <v>180</v>
      </c>
      <c r="AW258" s="13" t="s">
        <v>33</v>
      </c>
      <c r="AX258" s="13" t="s">
        <v>76</v>
      </c>
      <c r="AY258" s="269" t="s">
        <v>172</v>
      </c>
    </row>
    <row r="259" spans="2:65" s="1" customFormat="1" ht="25.5" customHeight="1">
      <c r="B259" s="46"/>
      <c r="C259" s="235" t="s">
        <v>558</v>
      </c>
      <c r="D259" s="235" t="s">
        <v>175</v>
      </c>
      <c r="E259" s="236" t="s">
        <v>906</v>
      </c>
      <c r="F259" s="237" t="s">
        <v>907</v>
      </c>
      <c r="G259" s="238" t="s">
        <v>186</v>
      </c>
      <c r="H259" s="239">
        <v>182.008</v>
      </c>
      <c r="I259" s="240"/>
      <c r="J259" s="241">
        <f>ROUND(I259*H259,2)</f>
        <v>0</v>
      </c>
      <c r="K259" s="237" t="s">
        <v>179</v>
      </c>
      <c r="L259" s="72"/>
      <c r="M259" s="242" t="s">
        <v>21</v>
      </c>
      <c r="N259" s="243" t="s">
        <v>40</v>
      </c>
      <c r="O259" s="47"/>
      <c r="P259" s="244">
        <f>O259*H259</f>
        <v>0</v>
      </c>
      <c r="Q259" s="244">
        <v>0.0002</v>
      </c>
      <c r="R259" s="244">
        <f>Q259*H259</f>
        <v>0.036401600000000006</v>
      </c>
      <c r="S259" s="244">
        <v>0</v>
      </c>
      <c r="T259" s="245">
        <f>S259*H259</f>
        <v>0</v>
      </c>
      <c r="AR259" s="24" t="s">
        <v>255</v>
      </c>
      <c r="AT259" s="24" t="s">
        <v>175</v>
      </c>
      <c r="AU259" s="24" t="s">
        <v>79</v>
      </c>
      <c r="AY259" s="24" t="s">
        <v>172</v>
      </c>
      <c r="BE259" s="246">
        <f>IF(N259="základní",J259,0)</f>
        <v>0</v>
      </c>
      <c r="BF259" s="246">
        <f>IF(N259="snížená",J259,0)</f>
        <v>0</v>
      </c>
      <c r="BG259" s="246">
        <f>IF(N259="zákl. přenesená",J259,0)</f>
        <v>0</v>
      </c>
      <c r="BH259" s="246">
        <f>IF(N259="sníž. přenesená",J259,0)</f>
        <v>0</v>
      </c>
      <c r="BI259" s="246">
        <f>IF(N259="nulová",J259,0)</f>
        <v>0</v>
      </c>
      <c r="BJ259" s="24" t="s">
        <v>76</v>
      </c>
      <c r="BK259" s="246">
        <f>ROUND(I259*H259,2)</f>
        <v>0</v>
      </c>
      <c r="BL259" s="24" t="s">
        <v>255</v>
      </c>
      <c r="BM259" s="24" t="s">
        <v>908</v>
      </c>
    </row>
    <row r="260" spans="2:51" s="12" customFormat="1" ht="13.5">
      <c r="B260" s="247"/>
      <c r="C260" s="248"/>
      <c r="D260" s="249" t="s">
        <v>182</v>
      </c>
      <c r="E260" s="250" t="s">
        <v>21</v>
      </c>
      <c r="F260" s="251" t="s">
        <v>2016</v>
      </c>
      <c r="G260" s="248"/>
      <c r="H260" s="252">
        <v>18.995</v>
      </c>
      <c r="I260" s="253"/>
      <c r="J260" s="248"/>
      <c r="K260" s="248"/>
      <c r="L260" s="254"/>
      <c r="M260" s="255"/>
      <c r="N260" s="256"/>
      <c r="O260" s="256"/>
      <c r="P260" s="256"/>
      <c r="Q260" s="256"/>
      <c r="R260" s="256"/>
      <c r="S260" s="256"/>
      <c r="T260" s="257"/>
      <c r="AT260" s="258" t="s">
        <v>182</v>
      </c>
      <c r="AU260" s="258" t="s">
        <v>79</v>
      </c>
      <c r="AV260" s="12" t="s">
        <v>79</v>
      </c>
      <c r="AW260" s="12" t="s">
        <v>33</v>
      </c>
      <c r="AX260" s="12" t="s">
        <v>69</v>
      </c>
      <c r="AY260" s="258" t="s">
        <v>172</v>
      </c>
    </row>
    <row r="261" spans="2:51" s="12" customFormat="1" ht="13.5">
      <c r="B261" s="247"/>
      <c r="C261" s="248"/>
      <c r="D261" s="249" t="s">
        <v>182</v>
      </c>
      <c r="E261" s="250" t="s">
        <v>21</v>
      </c>
      <c r="F261" s="251" t="s">
        <v>2018</v>
      </c>
      <c r="G261" s="248"/>
      <c r="H261" s="252">
        <v>163.013</v>
      </c>
      <c r="I261" s="253"/>
      <c r="J261" s="248"/>
      <c r="K261" s="248"/>
      <c r="L261" s="254"/>
      <c r="M261" s="255"/>
      <c r="N261" s="256"/>
      <c r="O261" s="256"/>
      <c r="P261" s="256"/>
      <c r="Q261" s="256"/>
      <c r="R261" s="256"/>
      <c r="S261" s="256"/>
      <c r="T261" s="257"/>
      <c r="AT261" s="258" t="s">
        <v>182</v>
      </c>
      <c r="AU261" s="258" t="s">
        <v>79</v>
      </c>
      <c r="AV261" s="12" t="s">
        <v>79</v>
      </c>
      <c r="AW261" s="12" t="s">
        <v>33</v>
      </c>
      <c r="AX261" s="12" t="s">
        <v>69</v>
      </c>
      <c r="AY261" s="258" t="s">
        <v>172</v>
      </c>
    </row>
    <row r="262" spans="2:51" s="13" customFormat="1" ht="13.5">
      <c r="B262" s="259"/>
      <c r="C262" s="260"/>
      <c r="D262" s="249" t="s">
        <v>182</v>
      </c>
      <c r="E262" s="261" t="s">
        <v>21</v>
      </c>
      <c r="F262" s="262" t="s">
        <v>190</v>
      </c>
      <c r="G262" s="260"/>
      <c r="H262" s="263">
        <v>182.008</v>
      </c>
      <c r="I262" s="264"/>
      <c r="J262" s="260"/>
      <c r="K262" s="260"/>
      <c r="L262" s="265"/>
      <c r="M262" s="266"/>
      <c r="N262" s="267"/>
      <c r="O262" s="267"/>
      <c r="P262" s="267"/>
      <c r="Q262" s="267"/>
      <c r="R262" s="267"/>
      <c r="S262" s="267"/>
      <c r="T262" s="268"/>
      <c r="AT262" s="269" t="s">
        <v>182</v>
      </c>
      <c r="AU262" s="269" t="s">
        <v>79</v>
      </c>
      <c r="AV262" s="13" t="s">
        <v>180</v>
      </c>
      <c r="AW262" s="13" t="s">
        <v>33</v>
      </c>
      <c r="AX262" s="13" t="s">
        <v>76</v>
      </c>
      <c r="AY262" s="269" t="s">
        <v>172</v>
      </c>
    </row>
    <row r="263" spans="2:63" s="11" customFormat="1" ht="37.4" customHeight="1">
      <c r="B263" s="219"/>
      <c r="C263" s="220"/>
      <c r="D263" s="221" t="s">
        <v>68</v>
      </c>
      <c r="E263" s="222" t="s">
        <v>200</v>
      </c>
      <c r="F263" s="222" t="s">
        <v>1570</v>
      </c>
      <c r="G263" s="220"/>
      <c r="H263" s="220"/>
      <c r="I263" s="223"/>
      <c r="J263" s="224">
        <f>BK263</f>
        <v>0</v>
      </c>
      <c r="K263" s="220"/>
      <c r="L263" s="225"/>
      <c r="M263" s="226"/>
      <c r="N263" s="227"/>
      <c r="O263" s="227"/>
      <c r="P263" s="228">
        <f>P264</f>
        <v>0</v>
      </c>
      <c r="Q263" s="227"/>
      <c r="R263" s="228">
        <f>R264</f>
        <v>0</v>
      </c>
      <c r="S263" s="227"/>
      <c r="T263" s="229">
        <f>T264</f>
        <v>0</v>
      </c>
      <c r="AR263" s="230" t="s">
        <v>173</v>
      </c>
      <c r="AT263" s="231" t="s">
        <v>68</v>
      </c>
      <c r="AU263" s="231" t="s">
        <v>69</v>
      </c>
      <c r="AY263" s="230" t="s">
        <v>172</v>
      </c>
      <c r="BK263" s="232">
        <f>BK264</f>
        <v>0</v>
      </c>
    </row>
    <row r="264" spans="2:63" s="11" customFormat="1" ht="19.9" customHeight="1">
      <c r="B264" s="219"/>
      <c r="C264" s="220"/>
      <c r="D264" s="221" t="s">
        <v>68</v>
      </c>
      <c r="E264" s="233" t="s">
        <v>2081</v>
      </c>
      <c r="F264" s="233" t="s">
        <v>948</v>
      </c>
      <c r="G264" s="220"/>
      <c r="H264" s="220"/>
      <c r="I264" s="223"/>
      <c r="J264" s="234">
        <f>BK264</f>
        <v>0</v>
      </c>
      <c r="K264" s="220"/>
      <c r="L264" s="225"/>
      <c r="M264" s="226"/>
      <c r="N264" s="227"/>
      <c r="O264" s="227"/>
      <c r="P264" s="228">
        <f>P265</f>
        <v>0</v>
      </c>
      <c r="Q264" s="227"/>
      <c r="R264" s="228">
        <f>R265</f>
        <v>0</v>
      </c>
      <c r="S264" s="227"/>
      <c r="T264" s="229">
        <f>T265</f>
        <v>0</v>
      </c>
      <c r="AR264" s="230" t="s">
        <v>173</v>
      </c>
      <c r="AT264" s="231" t="s">
        <v>68</v>
      </c>
      <c r="AU264" s="231" t="s">
        <v>76</v>
      </c>
      <c r="AY264" s="230" t="s">
        <v>172</v>
      </c>
      <c r="BK264" s="232">
        <f>BK265</f>
        <v>0</v>
      </c>
    </row>
    <row r="265" spans="2:65" s="1" customFormat="1" ht="16.5" customHeight="1">
      <c r="B265" s="46"/>
      <c r="C265" s="235" t="s">
        <v>566</v>
      </c>
      <c r="D265" s="235" t="s">
        <v>175</v>
      </c>
      <c r="E265" s="236" t="s">
        <v>2082</v>
      </c>
      <c r="F265" s="237" t="s">
        <v>2083</v>
      </c>
      <c r="G265" s="238" t="s">
        <v>2084</v>
      </c>
      <c r="H265" s="239">
        <v>1</v>
      </c>
      <c r="I265" s="240"/>
      <c r="J265" s="241">
        <f>ROUND(I265*H265,2)</f>
        <v>0</v>
      </c>
      <c r="K265" s="237" t="s">
        <v>21</v>
      </c>
      <c r="L265" s="72"/>
      <c r="M265" s="242" t="s">
        <v>21</v>
      </c>
      <c r="N265" s="296" t="s">
        <v>40</v>
      </c>
      <c r="O265" s="294"/>
      <c r="P265" s="297">
        <f>O265*H265</f>
        <v>0</v>
      </c>
      <c r="Q265" s="297">
        <v>0</v>
      </c>
      <c r="R265" s="297">
        <f>Q265*H265</f>
        <v>0</v>
      </c>
      <c r="S265" s="297">
        <v>0</v>
      </c>
      <c r="T265" s="298">
        <f>S265*H265</f>
        <v>0</v>
      </c>
      <c r="AR265" s="24" t="s">
        <v>503</v>
      </c>
      <c r="AT265" s="24" t="s">
        <v>175</v>
      </c>
      <c r="AU265" s="24" t="s">
        <v>79</v>
      </c>
      <c r="AY265" s="24" t="s">
        <v>172</v>
      </c>
      <c r="BE265" s="246">
        <f>IF(N265="základní",J265,0)</f>
        <v>0</v>
      </c>
      <c r="BF265" s="246">
        <f>IF(N265="snížená",J265,0)</f>
        <v>0</v>
      </c>
      <c r="BG265" s="246">
        <f>IF(N265="zákl. přenesená",J265,0)</f>
        <v>0</v>
      </c>
      <c r="BH265" s="246">
        <f>IF(N265="sníž. přenesená",J265,0)</f>
        <v>0</v>
      </c>
      <c r="BI265" s="246">
        <f>IF(N265="nulová",J265,0)</f>
        <v>0</v>
      </c>
      <c r="BJ265" s="24" t="s">
        <v>76</v>
      </c>
      <c r="BK265" s="246">
        <f>ROUND(I265*H265,2)</f>
        <v>0</v>
      </c>
      <c r="BL265" s="24" t="s">
        <v>503</v>
      </c>
      <c r="BM265" s="24" t="s">
        <v>2085</v>
      </c>
    </row>
    <row r="266" spans="2:12" s="1" customFormat="1" ht="6.95" customHeight="1">
      <c r="B266" s="67"/>
      <c r="C266" s="68"/>
      <c r="D266" s="68"/>
      <c r="E266" s="68"/>
      <c r="F266" s="68"/>
      <c r="G266" s="68"/>
      <c r="H266" s="68"/>
      <c r="I266" s="178"/>
      <c r="J266" s="68"/>
      <c r="K266" s="68"/>
      <c r="L266" s="72"/>
    </row>
  </sheetData>
  <sheetProtection password="CC35" sheet="1" objects="1" scenarios="1" formatColumns="0" formatRows="0" autoFilter="0"/>
  <autoFilter ref="C103:K265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92:H92"/>
    <mergeCell ref="E94:H94"/>
    <mergeCell ref="E96:H96"/>
    <mergeCell ref="G1:H1"/>
    <mergeCell ref="L2:V2"/>
  </mergeCells>
  <hyperlinks>
    <hyperlink ref="F1:G1" location="C2" display="1) Krycí list soupisu"/>
    <hyperlink ref="G1:H1" location="C58" display="2) Rekapitulace"/>
    <hyperlink ref="J1" location="C10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116</v>
      </c>
      <c r="G1" s="151" t="s">
        <v>117</v>
      </c>
      <c r="H1" s="151"/>
      <c r="I1" s="152"/>
      <c r="J1" s="151" t="s">
        <v>118</v>
      </c>
      <c r="K1" s="150" t="s">
        <v>119</v>
      </c>
      <c r="L1" s="151" t="s">
        <v>120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111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121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v Karviné - školy I - stavební část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1758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2086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ROUND(J88,2)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ROUND(SUM(BE88:BE210),2)</f>
        <v>0</v>
      </c>
      <c r="G32" s="47"/>
      <c r="H32" s="47"/>
      <c r="I32" s="170">
        <v>0.21</v>
      </c>
      <c r="J32" s="169">
        <f>ROUND(ROUND((SUM(BE88:BE210)),2)*I32,2)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ROUND(SUM(BF88:BF210),2)</f>
        <v>0</v>
      </c>
      <c r="G33" s="47"/>
      <c r="H33" s="47"/>
      <c r="I33" s="170">
        <v>0.15</v>
      </c>
      <c r="J33" s="169">
        <f>ROUND(ROUND((SUM(BF88:BF210)),2)*I33,2)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ROUND(SUM(BG88:BG210),2)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ROUND(SUM(BH88:BH210),2)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ROUND(SUM(BI88:BI210),2)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v Karviné - školy I - stavební část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1758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011 - Elektroinstalace cvičná kuchyňka + sklad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127</v>
      </c>
      <c r="D58" s="171"/>
      <c r="E58" s="171"/>
      <c r="F58" s="171"/>
      <c r="G58" s="171"/>
      <c r="H58" s="171"/>
      <c r="I58" s="185"/>
      <c r="J58" s="186" t="s">
        <v>128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129</v>
      </c>
      <c r="D60" s="47"/>
      <c r="E60" s="47"/>
      <c r="F60" s="47"/>
      <c r="G60" s="47"/>
      <c r="H60" s="47"/>
      <c r="I60" s="156"/>
      <c r="J60" s="167">
        <f>J88</f>
        <v>0</v>
      </c>
      <c r="K60" s="51"/>
      <c r="AU60" s="24" t="s">
        <v>130</v>
      </c>
    </row>
    <row r="61" spans="2:11" s="8" customFormat="1" ht="24.95" customHeight="1">
      <c r="B61" s="189"/>
      <c r="C61" s="190"/>
      <c r="D61" s="191" t="s">
        <v>939</v>
      </c>
      <c r="E61" s="192"/>
      <c r="F61" s="192"/>
      <c r="G61" s="192"/>
      <c r="H61" s="192"/>
      <c r="I61" s="193"/>
      <c r="J61" s="194">
        <f>J89</f>
        <v>0</v>
      </c>
      <c r="K61" s="195"/>
    </row>
    <row r="62" spans="2:11" s="8" customFormat="1" ht="24.95" customHeight="1">
      <c r="B62" s="189"/>
      <c r="C62" s="190"/>
      <c r="D62" s="191" t="s">
        <v>941</v>
      </c>
      <c r="E62" s="192"/>
      <c r="F62" s="192"/>
      <c r="G62" s="192"/>
      <c r="H62" s="192"/>
      <c r="I62" s="193"/>
      <c r="J62" s="194">
        <f>J130</f>
        <v>0</v>
      </c>
      <c r="K62" s="195"/>
    </row>
    <row r="63" spans="2:11" s="8" customFormat="1" ht="24.95" customHeight="1">
      <c r="B63" s="189"/>
      <c r="C63" s="190"/>
      <c r="D63" s="191" t="s">
        <v>945</v>
      </c>
      <c r="E63" s="192"/>
      <c r="F63" s="192"/>
      <c r="G63" s="192"/>
      <c r="H63" s="192"/>
      <c r="I63" s="193"/>
      <c r="J63" s="194">
        <f>J145</f>
        <v>0</v>
      </c>
      <c r="K63" s="195"/>
    </row>
    <row r="64" spans="2:11" s="9" customFormat="1" ht="19.9" customHeight="1">
      <c r="B64" s="196"/>
      <c r="C64" s="197"/>
      <c r="D64" s="198" t="s">
        <v>946</v>
      </c>
      <c r="E64" s="199"/>
      <c r="F64" s="199"/>
      <c r="G64" s="199"/>
      <c r="H64" s="199"/>
      <c r="I64" s="200"/>
      <c r="J64" s="201">
        <f>J198</f>
        <v>0</v>
      </c>
      <c r="K64" s="202"/>
    </row>
    <row r="65" spans="2:11" s="8" customFormat="1" ht="24.95" customHeight="1">
      <c r="B65" s="189"/>
      <c r="C65" s="190"/>
      <c r="D65" s="191" t="s">
        <v>2087</v>
      </c>
      <c r="E65" s="192"/>
      <c r="F65" s="192"/>
      <c r="G65" s="192"/>
      <c r="H65" s="192"/>
      <c r="I65" s="193"/>
      <c r="J65" s="194">
        <f>J203</f>
        <v>0</v>
      </c>
      <c r="K65" s="195"/>
    </row>
    <row r="66" spans="2:11" s="8" customFormat="1" ht="24.95" customHeight="1">
      <c r="B66" s="189"/>
      <c r="C66" s="190"/>
      <c r="D66" s="191" t="s">
        <v>2088</v>
      </c>
      <c r="E66" s="192"/>
      <c r="F66" s="192"/>
      <c r="G66" s="192"/>
      <c r="H66" s="192"/>
      <c r="I66" s="193"/>
      <c r="J66" s="194">
        <f>J207</f>
        <v>0</v>
      </c>
      <c r="K66" s="195"/>
    </row>
    <row r="67" spans="2:11" s="1" customFormat="1" ht="21.8" customHeight="1">
      <c r="B67" s="46"/>
      <c r="C67" s="47"/>
      <c r="D67" s="47"/>
      <c r="E67" s="47"/>
      <c r="F67" s="47"/>
      <c r="G67" s="47"/>
      <c r="H67" s="47"/>
      <c r="I67" s="156"/>
      <c r="J67" s="47"/>
      <c r="K67" s="51"/>
    </row>
    <row r="68" spans="2:11" s="1" customFormat="1" ht="6.95" customHeight="1">
      <c r="B68" s="67"/>
      <c r="C68" s="68"/>
      <c r="D68" s="68"/>
      <c r="E68" s="68"/>
      <c r="F68" s="68"/>
      <c r="G68" s="68"/>
      <c r="H68" s="68"/>
      <c r="I68" s="178"/>
      <c r="J68" s="68"/>
      <c r="K68" s="69"/>
    </row>
    <row r="72" spans="2:12" s="1" customFormat="1" ht="6.95" customHeight="1">
      <c r="B72" s="70"/>
      <c r="C72" s="71"/>
      <c r="D72" s="71"/>
      <c r="E72" s="71"/>
      <c r="F72" s="71"/>
      <c r="G72" s="71"/>
      <c r="H72" s="71"/>
      <c r="I72" s="181"/>
      <c r="J72" s="71"/>
      <c r="K72" s="71"/>
      <c r="L72" s="72"/>
    </row>
    <row r="73" spans="2:12" s="1" customFormat="1" ht="36.95" customHeight="1">
      <c r="B73" s="46"/>
      <c r="C73" s="73" t="s">
        <v>156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4.4" customHeight="1">
      <c r="B75" s="46"/>
      <c r="C75" s="76" t="s">
        <v>18</v>
      </c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6.5" customHeight="1">
      <c r="B76" s="46"/>
      <c r="C76" s="74"/>
      <c r="D76" s="74"/>
      <c r="E76" s="204" t="str">
        <f>E7</f>
        <v>Rekonstrukce odborných učeben v Karviné - školy I - stavební část</v>
      </c>
      <c r="F76" s="76"/>
      <c r="G76" s="76"/>
      <c r="H76" s="76"/>
      <c r="I76" s="203"/>
      <c r="J76" s="74"/>
      <c r="K76" s="74"/>
      <c r="L76" s="72"/>
    </row>
    <row r="77" spans="2:12" ht="13.5">
      <c r="B77" s="28"/>
      <c r="C77" s="76" t="s">
        <v>122</v>
      </c>
      <c r="D77" s="205"/>
      <c r="E77" s="205"/>
      <c r="F77" s="205"/>
      <c r="G77" s="205"/>
      <c r="H77" s="205"/>
      <c r="I77" s="148"/>
      <c r="J77" s="205"/>
      <c r="K77" s="205"/>
      <c r="L77" s="206"/>
    </row>
    <row r="78" spans="2:12" s="1" customFormat="1" ht="16.5" customHeight="1">
      <c r="B78" s="46"/>
      <c r="C78" s="74"/>
      <c r="D78" s="74"/>
      <c r="E78" s="204" t="s">
        <v>1758</v>
      </c>
      <c r="F78" s="74"/>
      <c r="G78" s="74"/>
      <c r="H78" s="74"/>
      <c r="I78" s="203"/>
      <c r="J78" s="74"/>
      <c r="K78" s="74"/>
      <c r="L78" s="72"/>
    </row>
    <row r="79" spans="2:12" s="1" customFormat="1" ht="14.4" customHeight="1">
      <c r="B79" s="46"/>
      <c r="C79" s="76" t="s">
        <v>124</v>
      </c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7.25" customHeight="1">
      <c r="B80" s="46"/>
      <c r="C80" s="74"/>
      <c r="D80" s="74"/>
      <c r="E80" s="82" t="str">
        <f>E11</f>
        <v xml:space="preserve">011 - Elektroinstalace cvičná kuchyňka + sklad </v>
      </c>
      <c r="F80" s="74"/>
      <c r="G80" s="74"/>
      <c r="H80" s="74"/>
      <c r="I80" s="203"/>
      <c r="J80" s="74"/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8" customHeight="1">
      <c r="B82" s="46"/>
      <c r="C82" s="76" t="s">
        <v>23</v>
      </c>
      <c r="D82" s="74"/>
      <c r="E82" s="74"/>
      <c r="F82" s="207" t="str">
        <f>F14</f>
        <v xml:space="preserve"> </v>
      </c>
      <c r="G82" s="74"/>
      <c r="H82" s="74"/>
      <c r="I82" s="208" t="s">
        <v>25</v>
      </c>
      <c r="J82" s="85" t="str">
        <f>IF(J14="","",J14)</f>
        <v>4. 9. 2017</v>
      </c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203"/>
      <c r="J83" s="74"/>
      <c r="K83" s="74"/>
      <c r="L83" s="72"/>
    </row>
    <row r="84" spans="2:12" s="1" customFormat="1" ht="13.5">
      <c r="B84" s="46"/>
      <c r="C84" s="76" t="s">
        <v>27</v>
      </c>
      <c r="D84" s="74"/>
      <c r="E84" s="74"/>
      <c r="F84" s="207" t="str">
        <f>E17</f>
        <v xml:space="preserve"> </v>
      </c>
      <c r="G84" s="74"/>
      <c r="H84" s="74"/>
      <c r="I84" s="208" t="s">
        <v>32</v>
      </c>
      <c r="J84" s="207" t="str">
        <f>E23</f>
        <v xml:space="preserve"> </v>
      </c>
      <c r="K84" s="74"/>
      <c r="L84" s="72"/>
    </row>
    <row r="85" spans="2:12" s="1" customFormat="1" ht="14.4" customHeight="1">
      <c r="B85" s="46"/>
      <c r="C85" s="76" t="s">
        <v>30</v>
      </c>
      <c r="D85" s="74"/>
      <c r="E85" s="74"/>
      <c r="F85" s="207" t="str">
        <f>IF(E20="","",E20)</f>
        <v/>
      </c>
      <c r="G85" s="74"/>
      <c r="H85" s="74"/>
      <c r="I85" s="203"/>
      <c r="J85" s="74"/>
      <c r="K85" s="74"/>
      <c r="L85" s="72"/>
    </row>
    <row r="86" spans="2:12" s="1" customFormat="1" ht="10.3" customHeight="1">
      <c r="B86" s="46"/>
      <c r="C86" s="74"/>
      <c r="D86" s="74"/>
      <c r="E86" s="74"/>
      <c r="F86" s="74"/>
      <c r="G86" s="74"/>
      <c r="H86" s="74"/>
      <c r="I86" s="203"/>
      <c r="J86" s="74"/>
      <c r="K86" s="74"/>
      <c r="L86" s="72"/>
    </row>
    <row r="87" spans="2:20" s="10" customFormat="1" ht="29.25" customHeight="1">
      <c r="B87" s="209"/>
      <c r="C87" s="210" t="s">
        <v>157</v>
      </c>
      <c r="D87" s="211" t="s">
        <v>54</v>
      </c>
      <c r="E87" s="211" t="s">
        <v>50</v>
      </c>
      <c r="F87" s="211" t="s">
        <v>158</v>
      </c>
      <c r="G87" s="211" t="s">
        <v>159</v>
      </c>
      <c r="H87" s="211" t="s">
        <v>160</v>
      </c>
      <c r="I87" s="212" t="s">
        <v>161</v>
      </c>
      <c r="J87" s="211" t="s">
        <v>128</v>
      </c>
      <c r="K87" s="213" t="s">
        <v>162</v>
      </c>
      <c r="L87" s="214"/>
      <c r="M87" s="102" t="s">
        <v>163</v>
      </c>
      <c r="N87" s="103" t="s">
        <v>39</v>
      </c>
      <c r="O87" s="103" t="s">
        <v>164</v>
      </c>
      <c r="P87" s="103" t="s">
        <v>165</v>
      </c>
      <c r="Q87" s="103" t="s">
        <v>166</v>
      </c>
      <c r="R87" s="103" t="s">
        <v>167</v>
      </c>
      <c r="S87" s="103" t="s">
        <v>168</v>
      </c>
      <c r="T87" s="104" t="s">
        <v>169</v>
      </c>
    </row>
    <row r="88" spans="2:63" s="1" customFormat="1" ht="29.25" customHeight="1">
      <c r="B88" s="46"/>
      <c r="C88" s="108" t="s">
        <v>129</v>
      </c>
      <c r="D88" s="74"/>
      <c r="E88" s="74"/>
      <c r="F88" s="74"/>
      <c r="G88" s="74"/>
      <c r="H88" s="74"/>
      <c r="I88" s="203"/>
      <c r="J88" s="215">
        <f>BK88</f>
        <v>0</v>
      </c>
      <c r="K88" s="74"/>
      <c r="L88" s="72"/>
      <c r="M88" s="105"/>
      <c r="N88" s="106"/>
      <c r="O88" s="106"/>
      <c r="P88" s="216">
        <f>P89+P130+P145+P203+P207</f>
        <v>0</v>
      </c>
      <c r="Q88" s="106"/>
      <c r="R88" s="216">
        <f>R89+R130+R145+R203+R207</f>
        <v>0</v>
      </c>
      <c r="S88" s="106"/>
      <c r="T88" s="217">
        <f>T89+T130+T145+T203+T207</f>
        <v>0</v>
      </c>
      <c r="AT88" s="24" t="s">
        <v>68</v>
      </c>
      <c r="AU88" s="24" t="s">
        <v>130</v>
      </c>
      <c r="BK88" s="218">
        <f>BK89+BK130+BK145+BK203+BK207</f>
        <v>0</v>
      </c>
    </row>
    <row r="89" spans="2:63" s="11" customFormat="1" ht="37.4" customHeight="1">
      <c r="B89" s="219"/>
      <c r="C89" s="220"/>
      <c r="D89" s="221" t="s">
        <v>68</v>
      </c>
      <c r="E89" s="222" t="s">
        <v>947</v>
      </c>
      <c r="F89" s="222" t="s">
        <v>948</v>
      </c>
      <c r="G89" s="220"/>
      <c r="H89" s="220"/>
      <c r="I89" s="223"/>
      <c r="J89" s="224">
        <f>BK89</f>
        <v>0</v>
      </c>
      <c r="K89" s="220"/>
      <c r="L89" s="225"/>
      <c r="M89" s="226"/>
      <c r="N89" s="227"/>
      <c r="O89" s="227"/>
      <c r="P89" s="228">
        <f>SUM(P90:P129)</f>
        <v>0</v>
      </c>
      <c r="Q89" s="227"/>
      <c r="R89" s="228">
        <f>SUM(R90:R129)</f>
        <v>0</v>
      </c>
      <c r="S89" s="227"/>
      <c r="T89" s="229">
        <f>SUM(T90:T129)</f>
        <v>0</v>
      </c>
      <c r="AR89" s="230" t="s">
        <v>76</v>
      </c>
      <c r="AT89" s="231" t="s">
        <v>68</v>
      </c>
      <c r="AU89" s="231" t="s">
        <v>69</v>
      </c>
      <c r="AY89" s="230" t="s">
        <v>172</v>
      </c>
      <c r="BK89" s="232">
        <f>SUM(BK90:BK129)</f>
        <v>0</v>
      </c>
    </row>
    <row r="90" spans="2:65" s="1" customFormat="1" ht="16.5" customHeight="1">
      <c r="B90" s="46"/>
      <c r="C90" s="235" t="s">
        <v>76</v>
      </c>
      <c r="D90" s="235" t="s">
        <v>175</v>
      </c>
      <c r="E90" s="236" t="s">
        <v>79</v>
      </c>
      <c r="F90" s="237" t="s">
        <v>949</v>
      </c>
      <c r="G90" s="238" t="s">
        <v>258</v>
      </c>
      <c r="H90" s="239">
        <v>10</v>
      </c>
      <c r="I90" s="240"/>
      <c r="J90" s="241">
        <f>ROUND(I90*H90,2)</f>
        <v>0</v>
      </c>
      <c r="K90" s="237" t="s">
        <v>21</v>
      </c>
      <c r="L90" s="72"/>
      <c r="M90" s="242" t="s">
        <v>21</v>
      </c>
      <c r="N90" s="243" t="s">
        <v>40</v>
      </c>
      <c r="O90" s="47"/>
      <c r="P90" s="244">
        <f>O90*H90</f>
        <v>0</v>
      </c>
      <c r="Q90" s="244">
        <v>0</v>
      </c>
      <c r="R90" s="244">
        <f>Q90*H90</f>
        <v>0</v>
      </c>
      <c r="S90" s="244">
        <v>0</v>
      </c>
      <c r="T90" s="245">
        <f>S90*H90</f>
        <v>0</v>
      </c>
      <c r="AR90" s="24" t="s">
        <v>180</v>
      </c>
      <c r="AT90" s="24" t="s">
        <v>175</v>
      </c>
      <c r="AU90" s="24" t="s">
        <v>76</v>
      </c>
      <c r="AY90" s="24" t="s">
        <v>172</v>
      </c>
      <c r="BE90" s="246">
        <f>IF(N90="základní",J90,0)</f>
        <v>0</v>
      </c>
      <c r="BF90" s="246">
        <f>IF(N90="snížená",J90,0)</f>
        <v>0</v>
      </c>
      <c r="BG90" s="246">
        <f>IF(N90="zákl. přenesená",J90,0)</f>
        <v>0</v>
      </c>
      <c r="BH90" s="246">
        <f>IF(N90="sníž. přenesená",J90,0)</f>
        <v>0</v>
      </c>
      <c r="BI90" s="246">
        <f>IF(N90="nulová",J90,0)</f>
        <v>0</v>
      </c>
      <c r="BJ90" s="24" t="s">
        <v>76</v>
      </c>
      <c r="BK90" s="246">
        <f>ROUND(I90*H90,2)</f>
        <v>0</v>
      </c>
      <c r="BL90" s="24" t="s">
        <v>180</v>
      </c>
      <c r="BM90" s="24" t="s">
        <v>79</v>
      </c>
    </row>
    <row r="91" spans="2:47" s="1" customFormat="1" ht="13.5">
      <c r="B91" s="46"/>
      <c r="C91" s="74"/>
      <c r="D91" s="249" t="s">
        <v>464</v>
      </c>
      <c r="E91" s="74"/>
      <c r="F91" s="281" t="s">
        <v>1066</v>
      </c>
      <c r="G91" s="74"/>
      <c r="H91" s="74"/>
      <c r="I91" s="203"/>
      <c r="J91" s="74"/>
      <c r="K91" s="74"/>
      <c r="L91" s="72"/>
      <c r="M91" s="282"/>
      <c r="N91" s="47"/>
      <c r="O91" s="47"/>
      <c r="P91" s="47"/>
      <c r="Q91" s="47"/>
      <c r="R91" s="47"/>
      <c r="S91" s="47"/>
      <c r="T91" s="95"/>
      <c r="AT91" s="24" t="s">
        <v>464</v>
      </c>
      <c r="AU91" s="24" t="s">
        <v>76</v>
      </c>
    </row>
    <row r="92" spans="2:65" s="1" customFormat="1" ht="16.5" customHeight="1">
      <c r="B92" s="46"/>
      <c r="C92" s="235" t="s">
        <v>79</v>
      </c>
      <c r="D92" s="235" t="s">
        <v>175</v>
      </c>
      <c r="E92" s="236" t="s">
        <v>203</v>
      </c>
      <c r="F92" s="237" t="s">
        <v>952</v>
      </c>
      <c r="G92" s="238" t="s">
        <v>953</v>
      </c>
      <c r="H92" s="239">
        <v>18</v>
      </c>
      <c r="I92" s="240"/>
      <c r="J92" s="241">
        <f>ROUND(I92*H92,2)</f>
        <v>0</v>
      </c>
      <c r="K92" s="237" t="s">
        <v>21</v>
      </c>
      <c r="L92" s="72"/>
      <c r="M92" s="242" t="s">
        <v>21</v>
      </c>
      <c r="N92" s="243" t="s">
        <v>40</v>
      </c>
      <c r="O92" s="47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4" t="s">
        <v>180</v>
      </c>
      <c r="AT92" s="24" t="s">
        <v>175</v>
      </c>
      <c r="AU92" s="24" t="s">
        <v>76</v>
      </c>
      <c r="AY92" s="24" t="s">
        <v>172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76</v>
      </c>
      <c r="BK92" s="246">
        <f>ROUND(I92*H92,2)</f>
        <v>0</v>
      </c>
      <c r="BL92" s="24" t="s">
        <v>180</v>
      </c>
      <c r="BM92" s="24" t="s">
        <v>180</v>
      </c>
    </row>
    <row r="93" spans="2:47" s="1" customFormat="1" ht="13.5">
      <c r="B93" s="46"/>
      <c r="C93" s="74"/>
      <c r="D93" s="249" t="s">
        <v>464</v>
      </c>
      <c r="E93" s="74"/>
      <c r="F93" s="281" t="s">
        <v>1066</v>
      </c>
      <c r="G93" s="74"/>
      <c r="H93" s="74"/>
      <c r="I93" s="203"/>
      <c r="J93" s="74"/>
      <c r="K93" s="74"/>
      <c r="L93" s="72"/>
      <c r="M93" s="282"/>
      <c r="N93" s="47"/>
      <c r="O93" s="47"/>
      <c r="P93" s="47"/>
      <c r="Q93" s="47"/>
      <c r="R93" s="47"/>
      <c r="S93" s="47"/>
      <c r="T93" s="95"/>
      <c r="AT93" s="24" t="s">
        <v>464</v>
      </c>
      <c r="AU93" s="24" t="s">
        <v>76</v>
      </c>
    </row>
    <row r="94" spans="2:65" s="1" customFormat="1" ht="16.5" customHeight="1">
      <c r="B94" s="46"/>
      <c r="C94" s="235" t="s">
        <v>173</v>
      </c>
      <c r="D94" s="235" t="s">
        <v>175</v>
      </c>
      <c r="E94" s="236" t="s">
        <v>209</v>
      </c>
      <c r="F94" s="237" t="s">
        <v>954</v>
      </c>
      <c r="G94" s="238" t="s">
        <v>953</v>
      </c>
      <c r="H94" s="239">
        <v>2</v>
      </c>
      <c r="I94" s="240"/>
      <c r="J94" s="241">
        <f>ROUND(I94*H94,2)</f>
        <v>0</v>
      </c>
      <c r="K94" s="237" t="s">
        <v>21</v>
      </c>
      <c r="L94" s="72"/>
      <c r="M94" s="242" t="s">
        <v>21</v>
      </c>
      <c r="N94" s="243" t="s">
        <v>40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180</v>
      </c>
      <c r="AT94" s="24" t="s">
        <v>175</v>
      </c>
      <c r="AU94" s="24" t="s">
        <v>76</v>
      </c>
      <c r="AY94" s="24" t="s">
        <v>172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76</v>
      </c>
      <c r="BK94" s="246">
        <f>ROUND(I94*H94,2)</f>
        <v>0</v>
      </c>
      <c r="BL94" s="24" t="s">
        <v>180</v>
      </c>
      <c r="BM94" s="24" t="s">
        <v>203</v>
      </c>
    </row>
    <row r="95" spans="2:47" s="1" customFormat="1" ht="13.5">
      <c r="B95" s="46"/>
      <c r="C95" s="74"/>
      <c r="D95" s="249" t="s">
        <v>464</v>
      </c>
      <c r="E95" s="74"/>
      <c r="F95" s="281" t="s">
        <v>1066</v>
      </c>
      <c r="G95" s="74"/>
      <c r="H95" s="74"/>
      <c r="I95" s="203"/>
      <c r="J95" s="74"/>
      <c r="K95" s="74"/>
      <c r="L95" s="72"/>
      <c r="M95" s="282"/>
      <c r="N95" s="47"/>
      <c r="O95" s="47"/>
      <c r="P95" s="47"/>
      <c r="Q95" s="47"/>
      <c r="R95" s="47"/>
      <c r="S95" s="47"/>
      <c r="T95" s="95"/>
      <c r="AT95" s="24" t="s">
        <v>464</v>
      </c>
      <c r="AU95" s="24" t="s">
        <v>76</v>
      </c>
    </row>
    <row r="96" spans="2:65" s="1" customFormat="1" ht="16.5" customHeight="1">
      <c r="B96" s="46"/>
      <c r="C96" s="235" t="s">
        <v>180</v>
      </c>
      <c r="D96" s="235" t="s">
        <v>175</v>
      </c>
      <c r="E96" s="236" t="s">
        <v>213</v>
      </c>
      <c r="F96" s="237" t="s">
        <v>955</v>
      </c>
      <c r="G96" s="238" t="s">
        <v>953</v>
      </c>
      <c r="H96" s="239">
        <v>4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40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180</v>
      </c>
      <c r="AT96" s="24" t="s">
        <v>175</v>
      </c>
      <c r="AU96" s="24" t="s">
        <v>76</v>
      </c>
      <c r="AY96" s="24" t="s">
        <v>172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76</v>
      </c>
      <c r="BK96" s="246">
        <f>ROUND(I96*H96,2)</f>
        <v>0</v>
      </c>
      <c r="BL96" s="24" t="s">
        <v>180</v>
      </c>
      <c r="BM96" s="24" t="s">
        <v>213</v>
      </c>
    </row>
    <row r="97" spans="2:47" s="1" customFormat="1" ht="13.5">
      <c r="B97" s="46"/>
      <c r="C97" s="74"/>
      <c r="D97" s="249" t="s">
        <v>464</v>
      </c>
      <c r="E97" s="74"/>
      <c r="F97" s="281" t="s">
        <v>1066</v>
      </c>
      <c r="G97" s="74"/>
      <c r="H97" s="74"/>
      <c r="I97" s="203"/>
      <c r="J97" s="74"/>
      <c r="K97" s="74"/>
      <c r="L97" s="72"/>
      <c r="M97" s="282"/>
      <c r="N97" s="47"/>
      <c r="O97" s="47"/>
      <c r="P97" s="47"/>
      <c r="Q97" s="47"/>
      <c r="R97" s="47"/>
      <c r="S97" s="47"/>
      <c r="T97" s="95"/>
      <c r="AT97" s="24" t="s">
        <v>464</v>
      </c>
      <c r="AU97" s="24" t="s">
        <v>76</v>
      </c>
    </row>
    <row r="98" spans="2:65" s="1" customFormat="1" ht="16.5" customHeight="1">
      <c r="B98" s="46"/>
      <c r="C98" s="235" t="s">
        <v>197</v>
      </c>
      <c r="D98" s="235" t="s">
        <v>175</v>
      </c>
      <c r="E98" s="236" t="s">
        <v>218</v>
      </c>
      <c r="F98" s="237" t="s">
        <v>956</v>
      </c>
      <c r="G98" s="238" t="s">
        <v>953</v>
      </c>
      <c r="H98" s="239">
        <v>20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40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180</v>
      </c>
      <c r="AT98" s="24" t="s">
        <v>175</v>
      </c>
      <c r="AU98" s="24" t="s">
        <v>76</v>
      </c>
      <c r="AY98" s="24" t="s">
        <v>172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76</v>
      </c>
      <c r="BK98" s="246">
        <f>ROUND(I98*H98,2)</f>
        <v>0</v>
      </c>
      <c r="BL98" s="24" t="s">
        <v>180</v>
      </c>
      <c r="BM98" s="24" t="s">
        <v>224</v>
      </c>
    </row>
    <row r="99" spans="2:47" s="1" customFormat="1" ht="13.5">
      <c r="B99" s="46"/>
      <c r="C99" s="74"/>
      <c r="D99" s="249" t="s">
        <v>464</v>
      </c>
      <c r="E99" s="74"/>
      <c r="F99" s="281" t="s">
        <v>1066</v>
      </c>
      <c r="G99" s="74"/>
      <c r="H99" s="74"/>
      <c r="I99" s="203"/>
      <c r="J99" s="74"/>
      <c r="K99" s="74"/>
      <c r="L99" s="72"/>
      <c r="M99" s="282"/>
      <c r="N99" s="47"/>
      <c r="O99" s="47"/>
      <c r="P99" s="47"/>
      <c r="Q99" s="47"/>
      <c r="R99" s="47"/>
      <c r="S99" s="47"/>
      <c r="T99" s="95"/>
      <c r="AT99" s="24" t="s">
        <v>464</v>
      </c>
      <c r="AU99" s="24" t="s">
        <v>76</v>
      </c>
    </row>
    <row r="100" spans="2:65" s="1" customFormat="1" ht="16.5" customHeight="1">
      <c r="B100" s="46"/>
      <c r="C100" s="235" t="s">
        <v>203</v>
      </c>
      <c r="D100" s="235" t="s">
        <v>175</v>
      </c>
      <c r="E100" s="236" t="s">
        <v>224</v>
      </c>
      <c r="F100" s="237" t="s">
        <v>2089</v>
      </c>
      <c r="G100" s="238" t="s">
        <v>953</v>
      </c>
      <c r="H100" s="239">
        <v>5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43" t="s">
        <v>40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180</v>
      </c>
      <c r="AT100" s="24" t="s">
        <v>175</v>
      </c>
      <c r="AU100" s="24" t="s">
        <v>76</v>
      </c>
      <c r="AY100" s="24" t="s">
        <v>172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76</v>
      </c>
      <c r="BK100" s="246">
        <f>ROUND(I100*H100,2)</f>
        <v>0</v>
      </c>
      <c r="BL100" s="24" t="s">
        <v>180</v>
      </c>
      <c r="BM100" s="24" t="s">
        <v>234</v>
      </c>
    </row>
    <row r="101" spans="2:47" s="1" customFormat="1" ht="13.5">
      <c r="B101" s="46"/>
      <c r="C101" s="74"/>
      <c r="D101" s="249" t="s">
        <v>464</v>
      </c>
      <c r="E101" s="74"/>
      <c r="F101" s="281" t="s">
        <v>1066</v>
      </c>
      <c r="G101" s="74"/>
      <c r="H101" s="74"/>
      <c r="I101" s="203"/>
      <c r="J101" s="74"/>
      <c r="K101" s="74"/>
      <c r="L101" s="72"/>
      <c r="M101" s="282"/>
      <c r="N101" s="47"/>
      <c r="O101" s="47"/>
      <c r="P101" s="47"/>
      <c r="Q101" s="47"/>
      <c r="R101" s="47"/>
      <c r="S101" s="47"/>
      <c r="T101" s="95"/>
      <c r="AT101" s="24" t="s">
        <v>464</v>
      </c>
      <c r="AU101" s="24" t="s">
        <v>76</v>
      </c>
    </row>
    <row r="102" spans="2:65" s="1" customFormat="1" ht="16.5" customHeight="1">
      <c r="B102" s="46"/>
      <c r="C102" s="235" t="s">
        <v>209</v>
      </c>
      <c r="D102" s="235" t="s">
        <v>175</v>
      </c>
      <c r="E102" s="236" t="s">
        <v>230</v>
      </c>
      <c r="F102" s="237" t="s">
        <v>957</v>
      </c>
      <c r="G102" s="238" t="s">
        <v>953</v>
      </c>
      <c r="H102" s="239">
        <v>4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40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180</v>
      </c>
      <c r="AT102" s="24" t="s">
        <v>175</v>
      </c>
      <c r="AU102" s="24" t="s">
        <v>76</v>
      </c>
      <c r="AY102" s="24" t="s">
        <v>172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76</v>
      </c>
      <c r="BK102" s="246">
        <f>ROUND(I102*H102,2)</f>
        <v>0</v>
      </c>
      <c r="BL102" s="24" t="s">
        <v>180</v>
      </c>
      <c r="BM102" s="24" t="s">
        <v>242</v>
      </c>
    </row>
    <row r="103" spans="2:47" s="1" customFormat="1" ht="13.5">
      <c r="B103" s="46"/>
      <c r="C103" s="74"/>
      <c r="D103" s="249" t="s">
        <v>464</v>
      </c>
      <c r="E103" s="74"/>
      <c r="F103" s="281" t="s">
        <v>1066</v>
      </c>
      <c r="G103" s="74"/>
      <c r="H103" s="74"/>
      <c r="I103" s="203"/>
      <c r="J103" s="74"/>
      <c r="K103" s="74"/>
      <c r="L103" s="72"/>
      <c r="M103" s="282"/>
      <c r="N103" s="47"/>
      <c r="O103" s="47"/>
      <c r="P103" s="47"/>
      <c r="Q103" s="47"/>
      <c r="R103" s="47"/>
      <c r="S103" s="47"/>
      <c r="T103" s="95"/>
      <c r="AT103" s="24" t="s">
        <v>464</v>
      </c>
      <c r="AU103" s="24" t="s">
        <v>76</v>
      </c>
    </row>
    <row r="104" spans="2:65" s="1" customFormat="1" ht="16.5" customHeight="1">
      <c r="B104" s="46"/>
      <c r="C104" s="235" t="s">
        <v>213</v>
      </c>
      <c r="D104" s="235" t="s">
        <v>175</v>
      </c>
      <c r="E104" s="236" t="s">
        <v>242</v>
      </c>
      <c r="F104" s="237" t="s">
        <v>1581</v>
      </c>
      <c r="G104" s="238" t="s">
        <v>953</v>
      </c>
      <c r="H104" s="239">
        <v>4</v>
      </c>
      <c r="I104" s="240"/>
      <c r="J104" s="241">
        <f>ROUND(I104*H104,2)</f>
        <v>0</v>
      </c>
      <c r="K104" s="237" t="s">
        <v>21</v>
      </c>
      <c r="L104" s="72"/>
      <c r="M104" s="242" t="s">
        <v>21</v>
      </c>
      <c r="N104" s="243" t="s">
        <v>40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180</v>
      </c>
      <c r="AT104" s="24" t="s">
        <v>175</v>
      </c>
      <c r="AU104" s="24" t="s">
        <v>76</v>
      </c>
      <c r="AY104" s="24" t="s">
        <v>172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76</v>
      </c>
      <c r="BK104" s="246">
        <f>ROUND(I104*H104,2)</f>
        <v>0</v>
      </c>
      <c r="BL104" s="24" t="s">
        <v>180</v>
      </c>
      <c r="BM104" s="24" t="s">
        <v>255</v>
      </c>
    </row>
    <row r="105" spans="2:47" s="1" customFormat="1" ht="13.5">
      <c r="B105" s="46"/>
      <c r="C105" s="74"/>
      <c r="D105" s="249" t="s">
        <v>464</v>
      </c>
      <c r="E105" s="74"/>
      <c r="F105" s="281" t="s">
        <v>1066</v>
      </c>
      <c r="G105" s="74"/>
      <c r="H105" s="74"/>
      <c r="I105" s="203"/>
      <c r="J105" s="74"/>
      <c r="K105" s="74"/>
      <c r="L105" s="72"/>
      <c r="M105" s="282"/>
      <c r="N105" s="47"/>
      <c r="O105" s="47"/>
      <c r="P105" s="47"/>
      <c r="Q105" s="47"/>
      <c r="R105" s="47"/>
      <c r="S105" s="47"/>
      <c r="T105" s="95"/>
      <c r="AT105" s="24" t="s">
        <v>464</v>
      </c>
      <c r="AU105" s="24" t="s">
        <v>76</v>
      </c>
    </row>
    <row r="106" spans="2:65" s="1" customFormat="1" ht="16.5" customHeight="1">
      <c r="B106" s="46"/>
      <c r="C106" s="235" t="s">
        <v>218</v>
      </c>
      <c r="D106" s="235" t="s">
        <v>175</v>
      </c>
      <c r="E106" s="236" t="s">
        <v>10</v>
      </c>
      <c r="F106" s="237" t="s">
        <v>2090</v>
      </c>
      <c r="G106" s="238" t="s">
        <v>953</v>
      </c>
      <c r="H106" s="239">
        <v>13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180</v>
      </c>
      <c r="AT106" s="24" t="s">
        <v>175</v>
      </c>
      <c r="AU106" s="24" t="s">
        <v>76</v>
      </c>
      <c r="AY106" s="24" t="s">
        <v>172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180</v>
      </c>
      <c r="BM106" s="24" t="s">
        <v>266</v>
      </c>
    </row>
    <row r="107" spans="2:47" s="1" customFormat="1" ht="13.5">
      <c r="B107" s="46"/>
      <c r="C107" s="74"/>
      <c r="D107" s="249" t="s">
        <v>464</v>
      </c>
      <c r="E107" s="74"/>
      <c r="F107" s="281" t="s">
        <v>1066</v>
      </c>
      <c r="G107" s="74"/>
      <c r="H107" s="74"/>
      <c r="I107" s="203"/>
      <c r="J107" s="74"/>
      <c r="K107" s="74"/>
      <c r="L107" s="72"/>
      <c r="M107" s="282"/>
      <c r="N107" s="47"/>
      <c r="O107" s="47"/>
      <c r="P107" s="47"/>
      <c r="Q107" s="47"/>
      <c r="R107" s="47"/>
      <c r="S107" s="47"/>
      <c r="T107" s="95"/>
      <c r="AT107" s="24" t="s">
        <v>464</v>
      </c>
      <c r="AU107" s="24" t="s">
        <v>76</v>
      </c>
    </row>
    <row r="108" spans="2:65" s="1" customFormat="1" ht="16.5" customHeight="1">
      <c r="B108" s="46"/>
      <c r="C108" s="235" t="s">
        <v>224</v>
      </c>
      <c r="D108" s="235" t="s">
        <v>175</v>
      </c>
      <c r="E108" s="236" t="s">
        <v>255</v>
      </c>
      <c r="F108" s="237" t="s">
        <v>1582</v>
      </c>
      <c r="G108" s="238" t="s">
        <v>953</v>
      </c>
      <c r="H108" s="239">
        <v>1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180</v>
      </c>
      <c r="AT108" s="24" t="s">
        <v>175</v>
      </c>
      <c r="AU108" s="24" t="s">
        <v>76</v>
      </c>
      <c r="AY108" s="24" t="s">
        <v>172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180</v>
      </c>
      <c r="BM108" s="24" t="s">
        <v>276</v>
      </c>
    </row>
    <row r="109" spans="2:47" s="1" customFormat="1" ht="13.5">
      <c r="B109" s="46"/>
      <c r="C109" s="74"/>
      <c r="D109" s="249" t="s">
        <v>464</v>
      </c>
      <c r="E109" s="74"/>
      <c r="F109" s="281" t="s">
        <v>1066</v>
      </c>
      <c r="G109" s="74"/>
      <c r="H109" s="74"/>
      <c r="I109" s="203"/>
      <c r="J109" s="74"/>
      <c r="K109" s="74"/>
      <c r="L109" s="72"/>
      <c r="M109" s="282"/>
      <c r="N109" s="47"/>
      <c r="O109" s="47"/>
      <c r="P109" s="47"/>
      <c r="Q109" s="47"/>
      <c r="R109" s="47"/>
      <c r="S109" s="47"/>
      <c r="T109" s="95"/>
      <c r="AT109" s="24" t="s">
        <v>464</v>
      </c>
      <c r="AU109" s="24" t="s">
        <v>76</v>
      </c>
    </row>
    <row r="110" spans="2:65" s="1" customFormat="1" ht="16.5" customHeight="1">
      <c r="B110" s="46"/>
      <c r="C110" s="235" t="s">
        <v>230</v>
      </c>
      <c r="D110" s="235" t="s">
        <v>175</v>
      </c>
      <c r="E110" s="236" t="s">
        <v>261</v>
      </c>
      <c r="F110" s="237" t="s">
        <v>2091</v>
      </c>
      <c r="G110" s="238" t="s">
        <v>953</v>
      </c>
      <c r="H110" s="239">
        <v>1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180</v>
      </c>
      <c r="AT110" s="24" t="s">
        <v>175</v>
      </c>
      <c r="AU110" s="24" t="s">
        <v>76</v>
      </c>
      <c r="AY110" s="24" t="s">
        <v>172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180</v>
      </c>
      <c r="BM110" s="24" t="s">
        <v>286</v>
      </c>
    </row>
    <row r="111" spans="2:47" s="1" customFormat="1" ht="13.5">
      <c r="B111" s="46"/>
      <c r="C111" s="74"/>
      <c r="D111" s="249" t="s">
        <v>464</v>
      </c>
      <c r="E111" s="74"/>
      <c r="F111" s="281" t="s">
        <v>1066</v>
      </c>
      <c r="G111" s="74"/>
      <c r="H111" s="74"/>
      <c r="I111" s="203"/>
      <c r="J111" s="74"/>
      <c r="K111" s="74"/>
      <c r="L111" s="72"/>
      <c r="M111" s="282"/>
      <c r="N111" s="47"/>
      <c r="O111" s="47"/>
      <c r="P111" s="47"/>
      <c r="Q111" s="47"/>
      <c r="R111" s="47"/>
      <c r="S111" s="47"/>
      <c r="T111" s="95"/>
      <c r="AT111" s="24" t="s">
        <v>464</v>
      </c>
      <c r="AU111" s="24" t="s">
        <v>76</v>
      </c>
    </row>
    <row r="112" spans="2:65" s="1" customFormat="1" ht="16.5" customHeight="1">
      <c r="B112" s="46"/>
      <c r="C112" s="235" t="s">
        <v>234</v>
      </c>
      <c r="D112" s="235" t="s">
        <v>175</v>
      </c>
      <c r="E112" s="236" t="s">
        <v>276</v>
      </c>
      <c r="F112" s="237" t="s">
        <v>2092</v>
      </c>
      <c r="G112" s="238" t="s">
        <v>953</v>
      </c>
      <c r="H112" s="239">
        <v>1</v>
      </c>
      <c r="I112" s="240"/>
      <c r="J112" s="241">
        <f>ROUND(I112*H112,2)</f>
        <v>0</v>
      </c>
      <c r="K112" s="237" t="s">
        <v>21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180</v>
      </c>
      <c r="AT112" s="24" t="s">
        <v>175</v>
      </c>
      <c r="AU112" s="24" t="s">
        <v>76</v>
      </c>
      <c r="AY112" s="24" t="s">
        <v>172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180</v>
      </c>
      <c r="BM112" s="24" t="s">
        <v>296</v>
      </c>
    </row>
    <row r="113" spans="2:47" s="1" customFormat="1" ht="13.5">
      <c r="B113" s="46"/>
      <c r="C113" s="74"/>
      <c r="D113" s="249" t="s">
        <v>464</v>
      </c>
      <c r="E113" s="74"/>
      <c r="F113" s="281" t="s">
        <v>1066</v>
      </c>
      <c r="G113" s="74"/>
      <c r="H113" s="74"/>
      <c r="I113" s="203"/>
      <c r="J113" s="74"/>
      <c r="K113" s="74"/>
      <c r="L113" s="72"/>
      <c r="M113" s="282"/>
      <c r="N113" s="47"/>
      <c r="O113" s="47"/>
      <c r="P113" s="47"/>
      <c r="Q113" s="47"/>
      <c r="R113" s="47"/>
      <c r="S113" s="47"/>
      <c r="T113" s="95"/>
      <c r="AT113" s="24" t="s">
        <v>464</v>
      </c>
      <c r="AU113" s="24" t="s">
        <v>76</v>
      </c>
    </row>
    <row r="114" spans="2:65" s="1" customFormat="1" ht="16.5" customHeight="1">
      <c r="B114" s="46"/>
      <c r="C114" s="235" t="s">
        <v>238</v>
      </c>
      <c r="D114" s="235" t="s">
        <v>175</v>
      </c>
      <c r="E114" s="236" t="s">
        <v>291</v>
      </c>
      <c r="F114" s="237" t="s">
        <v>2093</v>
      </c>
      <c r="G114" s="238" t="s">
        <v>953</v>
      </c>
      <c r="H114" s="239">
        <v>14</v>
      </c>
      <c r="I114" s="240"/>
      <c r="J114" s="241">
        <f>ROUND(I114*H114,2)</f>
        <v>0</v>
      </c>
      <c r="K114" s="237" t="s">
        <v>21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4" t="s">
        <v>180</v>
      </c>
      <c r="AT114" s="24" t="s">
        <v>175</v>
      </c>
      <c r="AU114" s="24" t="s">
        <v>76</v>
      </c>
      <c r="AY114" s="24" t="s">
        <v>172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180</v>
      </c>
      <c r="BM114" s="24" t="s">
        <v>308</v>
      </c>
    </row>
    <row r="115" spans="2:47" s="1" customFormat="1" ht="13.5">
      <c r="B115" s="46"/>
      <c r="C115" s="74"/>
      <c r="D115" s="249" t="s">
        <v>464</v>
      </c>
      <c r="E115" s="74"/>
      <c r="F115" s="281" t="s">
        <v>1066</v>
      </c>
      <c r="G115" s="74"/>
      <c r="H115" s="74"/>
      <c r="I115" s="203"/>
      <c r="J115" s="74"/>
      <c r="K115" s="74"/>
      <c r="L115" s="72"/>
      <c r="M115" s="282"/>
      <c r="N115" s="47"/>
      <c r="O115" s="47"/>
      <c r="P115" s="47"/>
      <c r="Q115" s="47"/>
      <c r="R115" s="47"/>
      <c r="S115" s="47"/>
      <c r="T115" s="95"/>
      <c r="AT115" s="24" t="s">
        <v>464</v>
      </c>
      <c r="AU115" s="24" t="s">
        <v>76</v>
      </c>
    </row>
    <row r="116" spans="2:65" s="1" customFormat="1" ht="16.5" customHeight="1">
      <c r="B116" s="46"/>
      <c r="C116" s="235" t="s">
        <v>242</v>
      </c>
      <c r="D116" s="235" t="s">
        <v>175</v>
      </c>
      <c r="E116" s="236" t="s">
        <v>313</v>
      </c>
      <c r="F116" s="237" t="s">
        <v>970</v>
      </c>
      <c r="G116" s="238" t="s">
        <v>258</v>
      </c>
      <c r="H116" s="239">
        <v>190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180</v>
      </c>
      <c r="AT116" s="24" t="s">
        <v>175</v>
      </c>
      <c r="AU116" s="24" t="s">
        <v>76</v>
      </c>
      <c r="AY116" s="24" t="s">
        <v>172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180</v>
      </c>
      <c r="BM116" s="24" t="s">
        <v>318</v>
      </c>
    </row>
    <row r="117" spans="2:47" s="1" customFormat="1" ht="13.5">
      <c r="B117" s="46"/>
      <c r="C117" s="74"/>
      <c r="D117" s="249" t="s">
        <v>464</v>
      </c>
      <c r="E117" s="74"/>
      <c r="F117" s="281" t="s">
        <v>1066</v>
      </c>
      <c r="G117" s="74"/>
      <c r="H117" s="74"/>
      <c r="I117" s="203"/>
      <c r="J117" s="74"/>
      <c r="K117" s="74"/>
      <c r="L117" s="72"/>
      <c r="M117" s="282"/>
      <c r="N117" s="47"/>
      <c r="O117" s="47"/>
      <c r="P117" s="47"/>
      <c r="Q117" s="47"/>
      <c r="R117" s="47"/>
      <c r="S117" s="47"/>
      <c r="T117" s="95"/>
      <c r="AT117" s="24" t="s">
        <v>464</v>
      </c>
      <c r="AU117" s="24" t="s">
        <v>76</v>
      </c>
    </row>
    <row r="118" spans="2:65" s="1" customFormat="1" ht="16.5" customHeight="1">
      <c r="B118" s="46"/>
      <c r="C118" s="235" t="s">
        <v>10</v>
      </c>
      <c r="D118" s="235" t="s">
        <v>175</v>
      </c>
      <c r="E118" s="236" t="s">
        <v>318</v>
      </c>
      <c r="F118" s="237" t="s">
        <v>971</v>
      </c>
      <c r="G118" s="238" t="s">
        <v>258</v>
      </c>
      <c r="H118" s="239">
        <v>15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180</v>
      </c>
      <c r="AT118" s="24" t="s">
        <v>175</v>
      </c>
      <c r="AU118" s="24" t="s">
        <v>76</v>
      </c>
      <c r="AY118" s="24" t="s">
        <v>172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180</v>
      </c>
      <c r="BM118" s="24" t="s">
        <v>328</v>
      </c>
    </row>
    <row r="119" spans="2:47" s="1" customFormat="1" ht="13.5">
      <c r="B119" s="46"/>
      <c r="C119" s="74"/>
      <c r="D119" s="249" t="s">
        <v>464</v>
      </c>
      <c r="E119" s="74"/>
      <c r="F119" s="281" t="s">
        <v>1066</v>
      </c>
      <c r="G119" s="74"/>
      <c r="H119" s="74"/>
      <c r="I119" s="203"/>
      <c r="J119" s="74"/>
      <c r="K119" s="74"/>
      <c r="L119" s="72"/>
      <c r="M119" s="282"/>
      <c r="N119" s="47"/>
      <c r="O119" s="47"/>
      <c r="P119" s="47"/>
      <c r="Q119" s="47"/>
      <c r="R119" s="47"/>
      <c r="S119" s="47"/>
      <c r="T119" s="95"/>
      <c r="AT119" s="24" t="s">
        <v>464</v>
      </c>
      <c r="AU119" s="24" t="s">
        <v>76</v>
      </c>
    </row>
    <row r="120" spans="2:65" s="1" customFormat="1" ht="16.5" customHeight="1">
      <c r="B120" s="46"/>
      <c r="C120" s="235" t="s">
        <v>255</v>
      </c>
      <c r="D120" s="235" t="s">
        <v>175</v>
      </c>
      <c r="E120" s="236" t="s">
        <v>323</v>
      </c>
      <c r="F120" s="237" t="s">
        <v>972</v>
      </c>
      <c r="G120" s="238" t="s">
        <v>258</v>
      </c>
      <c r="H120" s="239">
        <v>170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180</v>
      </c>
      <c r="AT120" s="24" t="s">
        <v>175</v>
      </c>
      <c r="AU120" s="24" t="s">
        <v>76</v>
      </c>
      <c r="AY120" s="24" t="s">
        <v>172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180</v>
      </c>
      <c r="BM120" s="24" t="s">
        <v>337</v>
      </c>
    </row>
    <row r="121" spans="2:47" s="1" customFormat="1" ht="13.5">
      <c r="B121" s="46"/>
      <c r="C121" s="74"/>
      <c r="D121" s="249" t="s">
        <v>464</v>
      </c>
      <c r="E121" s="74"/>
      <c r="F121" s="281" t="s">
        <v>1066</v>
      </c>
      <c r="G121" s="74"/>
      <c r="H121" s="74"/>
      <c r="I121" s="203"/>
      <c r="J121" s="74"/>
      <c r="K121" s="74"/>
      <c r="L121" s="72"/>
      <c r="M121" s="282"/>
      <c r="N121" s="47"/>
      <c r="O121" s="47"/>
      <c r="P121" s="47"/>
      <c r="Q121" s="47"/>
      <c r="R121" s="47"/>
      <c r="S121" s="47"/>
      <c r="T121" s="95"/>
      <c r="AT121" s="24" t="s">
        <v>464</v>
      </c>
      <c r="AU121" s="24" t="s">
        <v>76</v>
      </c>
    </row>
    <row r="122" spans="2:65" s="1" customFormat="1" ht="16.5" customHeight="1">
      <c r="B122" s="46"/>
      <c r="C122" s="235" t="s">
        <v>261</v>
      </c>
      <c r="D122" s="235" t="s">
        <v>175</v>
      </c>
      <c r="E122" s="236" t="s">
        <v>328</v>
      </c>
      <c r="F122" s="237" t="s">
        <v>2094</v>
      </c>
      <c r="G122" s="238" t="s">
        <v>258</v>
      </c>
      <c r="H122" s="239">
        <v>110</v>
      </c>
      <c r="I122" s="240"/>
      <c r="J122" s="241">
        <f>ROUND(I122*H122,2)</f>
        <v>0</v>
      </c>
      <c r="K122" s="237" t="s">
        <v>21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180</v>
      </c>
      <c r="AT122" s="24" t="s">
        <v>175</v>
      </c>
      <c r="AU122" s="24" t="s">
        <v>76</v>
      </c>
      <c r="AY122" s="24" t="s">
        <v>172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180</v>
      </c>
      <c r="BM122" s="24" t="s">
        <v>347</v>
      </c>
    </row>
    <row r="123" spans="2:47" s="1" customFormat="1" ht="13.5">
      <c r="B123" s="46"/>
      <c r="C123" s="74"/>
      <c r="D123" s="249" t="s">
        <v>464</v>
      </c>
      <c r="E123" s="74"/>
      <c r="F123" s="281" t="s">
        <v>1066</v>
      </c>
      <c r="G123" s="74"/>
      <c r="H123" s="74"/>
      <c r="I123" s="203"/>
      <c r="J123" s="74"/>
      <c r="K123" s="74"/>
      <c r="L123" s="72"/>
      <c r="M123" s="282"/>
      <c r="N123" s="47"/>
      <c r="O123" s="47"/>
      <c r="P123" s="47"/>
      <c r="Q123" s="47"/>
      <c r="R123" s="47"/>
      <c r="S123" s="47"/>
      <c r="T123" s="95"/>
      <c r="AT123" s="24" t="s">
        <v>464</v>
      </c>
      <c r="AU123" s="24" t="s">
        <v>76</v>
      </c>
    </row>
    <row r="124" spans="2:65" s="1" customFormat="1" ht="16.5" customHeight="1">
      <c r="B124" s="46"/>
      <c r="C124" s="235" t="s">
        <v>266</v>
      </c>
      <c r="D124" s="235" t="s">
        <v>175</v>
      </c>
      <c r="E124" s="236" t="s">
        <v>333</v>
      </c>
      <c r="F124" s="237" t="s">
        <v>2095</v>
      </c>
      <c r="G124" s="238" t="s">
        <v>258</v>
      </c>
      <c r="H124" s="239">
        <v>8</v>
      </c>
      <c r="I124" s="240"/>
      <c r="J124" s="241">
        <f>ROUND(I124*H124,2)</f>
        <v>0</v>
      </c>
      <c r="K124" s="237" t="s">
        <v>21</v>
      </c>
      <c r="L124" s="72"/>
      <c r="M124" s="242" t="s">
        <v>21</v>
      </c>
      <c r="N124" s="243" t="s">
        <v>40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180</v>
      </c>
      <c r="AT124" s="24" t="s">
        <v>175</v>
      </c>
      <c r="AU124" s="24" t="s">
        <v>76</v>
      </c>
      <c r="AY124" s="24" t="s">
        <v>172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76</v>
      </c>
      <c r="BK124" s="246">
        <f>ROUND(I124*H124,2)</f>
        <v>0</v>
      </c>
      <c r="BL124" s="24" t="s">
        <v>180</v>
      </c>
      <c r="BM124" s="24" t="s">
        <v>355</v>
      </c>
    </row>
    <row r="125" spans="2:47" s="1" customFormat="1" ht="13.5">
      <c r="B125" s="46"/>
      <c r="C125" s="74"/>
      <c r="D125" s="249" t="s">
        <v>464</v>
      </c>
      <c r="E125" s="74"/>
      <c r="F125" s="281" t="s">
        <v>1066</v>
      </c>
      <c r="G125" s="74"/>
      <c r="H125" s="74"/>
      <c r="I125" s="203"/>
      <c r="J125" s="74"/>
      <c r="K125" s="74"/>
      <c r="L125" s="72"/>
      <c r="M125" s="282"/>
      <c r="N125" s="47"/>
      <c r="O125" s="47"/>
      <c r="P125" s="47"/>
      <c r="Q125" s="47"/>
      <c r="R125" s="47"/>
      <c r="S125" s="47"/>
      <c r="T125" s="95"/>
      <c r="AT125" s="24" t="s">
        <v>464</v>
      </c>
      <c r="AU125" s="24" t="s">
        <v>76</v>
      </c>
    </row>
    <row r="126" spans="2:65" s="1" customFormat="1" ht="16.5" customHeight="1">
      <c r="B126" s="46"/>
      <c r="C126" s="235" t="s">
        <v>271</v>
      </c>
      <c r="D126" s="235" t="s">
        <v>175</v>
      </c>
      <c r="E126" s="236" t="s">
        <v>337</v>
      </c>
      <c r="F126" s="237" t="s">
        <v>973</v>
      </c>
      <c r="G126" s="238" t="s">
        <v>953</v>
      </c>
      <c r="H126" s="239">
        <v>60</v>
      </c>
      <c r="I126" s="240"/>
      <c r="J126" s="241">
        <f>ROUND(I126*H126,2)</f>
        <v>0</v>
      </c>
      <c r="K126" s="237" t="s">
        <v>21</v>
      </c>
      <c r="L126" s="72"/>
      <c r="M126" s="242" t="s">
        <v>21</v>
      </c>
      <c r="N126" s="243" t="s">
        <v>40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180</v>
      </c>
      <c r="AT126" s="24" t="s">
        <v>175</v>
      </c>
      <c r="AU126" s="24" t="s">
        <v>76</v>
      </c>
      <c r="AY126" s="24" t="s">
        <v>172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76</v>
      </c>
      <c r="BK126" s="246">
        <f>ROUND(I126*H126,2)</f>
        <v>0</v>
      </c>
      <c r="BL126" s="24" t="s">
        <v>180</v>
      </c>
      <c r="BM126" s="24" t="s">
        <v>368</v>
      </c>
    </row>
    <row r="127" spans="2:47" s="1" customFormat="1" ht="13.5">
      <c r="B127" s="46"/>
      <c r="C127" s="74"/>
      <c r="D127" s="249" t="s">
        <v>464</v>
      </c>
      <c r="E127" s="74"/>
      <c r="F127" s="281" t="s">
        <v>1066</v>
      </c>
      <c r="G127" s="74"/>
      <c r="H127" s="74"/>
      <c r="I127" s="203"/>
      <c r="J127" s="74"/>
      <c r="K127" s="74"/>
      <c r="L127" s="72"/>
      <c r="M127" s="282"/>
      <c r="N127" s="47"/>
      <c r="O127" s="47"/>
      <c r="P127" s="47"/>
      <c r="Q127" s="47"/>
      <c r="R127" s="47"/>
      <c r="S127" s="47"/>
      <c r="T127" s="95"/>
      <c r="AT127" s="24" t="s">
        <v>464</v>
      </c>
      <c r="AU127" s="24" t="s">
        <v>76</v>
      </c>
    </row>
    <row r="128" spans="2:65" s="1" customFormat="1" ht="16.5" customHeight="1">
      <c r="B128" s="46"/>
      <c r="C128" s="235" t="s">
        <v>276</v>
      </c>
      <c r="D128" s="235" t="s">
        <v>175</v>
      </c>
      <c r="E128" s="236" t="s">
        <v>342</v>
      </c>
      <c r="F128" s="237" t="s">
        <v>974</v>
      </c>
      <c r="G128" s="238" t="s">
        <v>953</v>
      </c>
      <c r="H128" s="239">
        <v>1</v>
      </c>
      <c r="I128" s="240"/>
      <c r="J128" s="241">
        <f>ROUND(I128*H128,2)</f>
        <v>0</v>
      </c>
      <c r="K128" s="237" t="s">
        <v>21</v>
      </c>
      <c r="L128" s="72"/>
      <c r="M128" s="242" t="s">
        <v>21</v>
      </c>
      <c r="N128" s="243" t="s">
        <v>40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180</v>
      </c>
      <c r="AT128" s="24" t="s">
        <v>175</v>
      </c>
      <c r="AU128" s="24" t="s">
        <v>76</v>
      </c>
      <c r="AY128" s="24" t="s">
        <v>172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76</v>
      </c>
      <c r="BK128" s="246">
        <f>ROUND(I128*H128,2)</f>
        <v>0</v>
      </c>
      <c r="BL128" s="24" t="s">
        <v>180</v>
      </c>
      <c r="BM128" s="24" t="s">
        <v>379</v>
      </c>
    </row>
    <row r="129" spans="2:47" s="1" customFormat="1" ht="13.5">
      <c r="B129" s="46"/>
      <c r="C129" s="74"/>
      <c r="D129" s="249" t="s">
        <v>464</v>
      </c>
      <c r="E129" s="74"/>
      <c r="F129" s="281" t="s">
        <v>1066</v>
      </c>
      <c r="G129" s="74"/>
      <c r="H129" s="74"/>
      <c r="I129" s="203"/>
      <c r="J129" s="74"/>
      <c r="K129" s="74"/>
      <c r="L129" s="72"/>
      <c r="M129" s="282"/>
      <c r="N129" s="47"/>
      <c r="O129" s="47"/>
      <c r="P129" s="47"/>
      <c r="Q129" s="47"/>
      <c r="R129" s="47"/>
      <c r="S129" s="47"/>
      <c r="T129" s="95"/>
      <c r="AT129" s="24" t="s">
        <v>464</v>
      </c>
      <c r="AU129" s="24" t="s">
        <v>76</v>
      </c>
    </row>
    <row r="130" spans="2:63" s="11" customFormat="1" ht="37.4" customHeight="1">
      <c r="B130" s="219"/>
      <c r="C130" s="220"/>
      <c r="D130" s="221" t="s">
        <v>68</v>
      </c>
      <c r="E130" s="222" t="s">
        <v>985</v>
      </c>
      <c r="F130" s="222" t="s">
        <v>986</v>
      </c>
      <c r="G130" s="220"/>
      <c r="H130" s="220"/>
      <c r="I130" s="223"/>
      <c r="J130" s="224">
        <f>BK130</f>
        <v>0</v>
      </c>
      <c r="K130" s="220"/>
      <c r="L130" s="225"/>
      <c r="M130" s="226"/>
      <c r="N130" s="227"/>
      <c r="O130" s="227"/>
      <c r="P130" s="228">
        <f>SUM(P131:P144)</f>
        <v>0</v>
      </c>
      <c r="Q130" s="227"/>
      <c r="R130" s="228">
        <f>SUM(R131:R144)</f>
        <v>0</v>
      </c>
      <c r="S130" s="227"/>
      <c r="T130" s="229">
        <f>SUM(T131:T144)</f>
        <v>0</v>
      </c>
      <c r="AR130" s="230" t="s">
        <v>76</v>
      </c>
      <c r="AT130" s="231" t="s">
        <v>68</v>
      </c>
      <c r="AU130" s="231" t="s">
        <v>69</v>
      </c>
      <c r="AY130" s="230" t="s">
        <v>172</v>
      </c>
      <c r="BK130" s="232">
        <f>SUM(BK131:BK144)</f>
        <v>0</v>
      </c>
    </row>
    <row r="131" spans="2:65" s="1" customFormat="1" ht="16.5" customHeight="1">
      <c r="B131" s="46"/>
      <c r="C131" s="235" t="s">
        <v>9</v>
      </c>
      <c r="D131" s="235" t="s">
        <v>175</v>
      </c>
      <c r="E131" s="236" t="s">
        <v>76</v>
      </c>
      <c r="F131" s="237" t="s">
        <v>988</v>
      </c>
      <c r="G131" s="238" t="s">
        <v>953</v>
      </c>
      <c r="H131" s="239">
        <v>1</v>
      </c>
      <c r="I131" s="240"/>
      <c r="J131" s="241">
        <f>ROUND(I131*H131,2)</f>
        <v>0</v>
      </c>
      <c r="K131" s="237" t="s">
        <v>21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180</v>
      </c>
      <c r="AT131" s="24" t="s">
        <v>175</v>
      </c>
      <c r="AU131" s="24" t="s">
        <v>76</v>
      </c>
      <c r="AY131" s="24" t="s">
        <v>172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180</v>
      </c>
      <c r="BM131" s="24" t="s">
        <v>388</v>
      </c>
    </row>
    <row r="132" spans="2:47" s="1" customFormat="1" ht="13.5">
      <c r="B132" s="46"/>
      <c r="C132" s="74"/>
      <c r="D132" s="249" t="s">
        <v>464</v>
      </c>
      <c r="E132" s="74"/>
      <c r="F132" s="281" t="s">
        <v>1066</v>
      </c>
      <c r="G132" s="74"/>
      <c r="H132" s="74"/>
      <c r="I132" s="203"/>
      <c r="J132" s="74"/>
      <c r="K132" s="74"/>
      <c r="L132" s="72"/>
      <c r="M132" s="282"/>
      <c r="N132" s="47"/>
      <c r="O132" s="47"/>
      <c r="P132" s="47"/>
      <c r="Q132" s="47"/>
      <c r="R132" s="47"/>
      <c r="S132" s="47"/>
      <c r="T132" s="95"/>
      <c r="AT132" s="24" t="s">
        <v>464</v>
      </c>
      <c r="AU132" s="24" t="s">
        <v>76</v>
      </c>
    </row>
    <row r="133" spans="2:65" s="1" customFormat="1" ht="16.5" customHeight="1">
      <c r="B133" s="46"/>
      <c r="C133" s="235" t="s">
        <v>286</v>
      </c>
      <c r="D133" s="235" t="s">
        <v>175</v>
      </c>
      <c r="E133" s="236" t="s">
        <v>979</v>
      </c>
      <c r="F133" s="237" t="s">
        <v>990</v>
      </c>
      <c r="G133" s="238" t="s">
        <v>953</v>
      </c>
      <c r="H133" s="239">
        <v>1</v>
      </c>
      <c r="I133" s="240"/>
      <c r="J133" s="241">
        <f>ROUND(I133*H133,2)</f>
        <v>0</v>
      </c>
      <c r="K133" s="237" t="s">
        <v>21</v>
      </c>
      <c r="L133" s="72"/>
      <c r="M133" s="242" t="s">
        <v>21</v>
      </c>
      <c r="N133" s="243" t="s">
        <v>40</v>
      </c>
      <c r="O133" s="47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4" t="s">
        <v>180</v>
      </c>
      <c r="AT133" s="24" t="s">
        <v>175</v>
      </c>
      <c r="AU133" s="24" t="s">
        <v>76</v>
      </c>
      <c r="AY133" s="24" t="s">
        <v>172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76</v>
      </c>
      <c r="BK133" s="246">
        <f>ROUND(I133*H133,2)</f>
        <v>0</v>
      </c>
      <c r="BL133" s="24" t="s">
        <v>180</v>
      </c>
      <c r="BM133" s="24" t="s">
        <v>400</v>
      </c>
    </row>
    <row r="134" spans="2:47" s="1" customFormat="1" ht="13.5">
      <c r="B134" s="46"/>
      <c r="C134" s="74"/>
      <c r="D134" s="249" t="s">
        <v>464</v>
      </c>
      <c r="E134" s="74"/>
      <c r="F134" s="281" t="s">
        <v>1066</v>
      </c>
      <c r="G134" s="74"/>
      <c r="H134" s="74"/>
      <c r="I134" s="203"/>
      <c r="J134" s="74"/>
      <c r="K134" s="74"/>
      <c r="L134" s="72"/>
      <c r="M134" s="282"/>
      <c r="N134" s="47"/>
      <c r="O134" s="47"/>
      <c r="P134" s="47"/>
      <c r="Q134" s="47"/>
      <c r="R134" s="47"/>
      <c r="S134" s="47"/>
      <c r="T134" s="95"/>
      <c r="AT134" s="24" t="s">
        <v>464</v>
      </c>
      <c r="AU134" s="24" t="s">
        <v>76</v>
      </c>
    </row>
    <row r="135" spans="2:65" s="1" customFormat="1" ht="16.5" customHeight="1">
      <c r="B135" s="46"/>
      <c r="C135" s="235" t="s">
        <v>291</v>
      </c>
      <c r="D135" s="235" t="s">
        <v>175</v>
      </c>
      <c r="E135" s="236" t="s">
        <v>180</v>
      </c>
      <c r="F135" s="237" t="s">
        <v>992</v>
      </c>
      <c r="G135" s="238" t="s">
        <v>953</v>
      </c>
      <c r="H135" s="239">
        <v>20</v>
      </c>
      <c r="I135" s="240"/>
      <c r="J135" s="241">
        <f>ROUND(I135*H135,2)</f>
        <v>0</v>
      </c>
      <c r="K135" s="237" t="s">
        <v>21</v>
      </c>
      <c r="L135" s="72"/>
      <c r="M135" s="242" t="s">
        <v>21</v>
      </c>
      <c r="N135" s="243" t="s">
        <v>40</v>
      </c>
      <c r="O135" s="47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AR135" s="24" t="s">
        <v>180</v>
      </c>
      <c r="AT135" s="24" t="s">
        <v>175</v>
      </c>
      <c r="AU135" s="24" t="s">
        <v>76</v>
      </c>
      <c r="AY135" s="24" t="s">
        <v>172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76</v>
      </c>
      <c r="BK135" s="246">
        <f>ROUND(I135*H135,2)</f>
        <v>0</v>
      </c>
      <c r="BL135" s="24" t="s">
        <v>180</v>
      </c>
      <c r="BM135" s="24" t="s">
        <v>410</v>
      </c>
    </row>
    <row r="136" spans="2:47" s="1" customFormat="1" ht="13.5">
      <c r="B136" s="46"/>
      <c r="C136" s="74"/>
      <c r="D136" s="249" t="s">
        <v>464</v>
      </c>
      <c r="E136" s="74"/>
      <c r="F136" s="281" t="s">
        <v>1066</v>
      </c>
      <c r="G136" s="74"/>
      <c r="H136" s="74"/>
      <c r="I136" s="203"/>
      <c r="J136" s="74"/>
      <c r="K136" s="74"/>
      <c r="L136" s="72"/>
      <c r="M136" s="282"/>
      <c r="N136" s="47"/>
      <c r="O136" s="47"/>
      <c r="P136" s="47"/>
      <c r="Q136" s="47"/>
      <c r="R136" s="47"/>
      <c r="S136" s="47"/>
      <c r="T136" s="95"/>
      <c r="AT136" s="24" t="s">
        <v>464</v>
      </c>
      <c r="AU136" s="24" t="s">
        <v>76</v>
      </c>
    </row>
    <row r="137" spans="2:65" s="1" customFormat="1" ht="16.5" customHeight="1">
      <c r="B137" s="46"/>
      <c r="C137" s="235" t="s">
        <v>296</v>
      </c>
      <c r="D137" s="235" t="s">
        <v>175</v>
      </c>
      <c r="E137" s="236" t="s">
        <v>197</v>
      </c>
      <c r="F137" s="237" t="s">
        <v>994</v>
      </c>
      <c r="G137" s="238" t="s">
        <v>953</v>
      </c>
      <c r="H137" s="239">
        <v>2</v>
      </c>
      <c r="I137" s="240"/>
      <c r="J137" s="241">
        <f>ROUND(I137*H137,2)</f>
        <v>0</v>
      </c>
      <c r="K137" s="237" t="s">
        <v>21</v>
      </c>
      <c r="L137" s="72"/>
      <c r="M137" s="242" t="s">
        <v>21</v>
      </c>
      <c r="N137" s="243" t="s">
        <v>40</v>
      </c>
      <c r="O137" s="47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AR137" s="24" t="s">
        <v>180</v>
      </c>
      <c r="AT137" s="24" t="s">
        <v>175</v>
      </c>
      <c r="AU137" s="24" t="s">
        <v>76</v>
      </c>
      <c r="AY137" s="24" t="s">
        <v>172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76</v>
      </c>
      <c r="BK137" s="246">
        <f>ROUND(I137*H137,2)</f>
        <v>0</v>
      </c>
      <c r="BL137" s="24" t="s">
        <v>180</v>
      </c>
      <c r="BM137" s="24" t="s">
        <v>421</v>
      </c>
    </row>
    <row r="138" spans="2:47" s="1" customFormat="1" ht="13.5">
      <c r="B138" s="46"/>
      <c r="C138" s="74"/>
      <c r="D138" s="249" t="s">
        <v>464</v>
      </c>
      <c r="E138" s="74"/>
      <c r="F138" s="281" t="s">
        <v>1066</v>
      </c>
      <c r="G138" s="74"/>
      <c r="H138" s="74"/>
      <c r="I138" s="203"/>
      <c r="J138" s="74"/>
      <c r="K138" s="74"/>
      <c r="L138" s="72"/>
      <c r="M138" s="282"/>
      <c r="N138" s="47"/>
      <c r="O138" s="47"/>
      <c r="P138" s="47"/>
      <c r="Q138" s="47"/>
      <c r="R138" s="47"/>
      <c r="S138" s="47"/>
      <c r="T138" s="95"/>
      <c r="AT138" s="24" t="s">
        <v>464</v>
      </c>
      <c r="AU138" s="24" t="s">
        <v>76</v>
      </c>
    </row>
    <row r="139" spans="2:65" s="1" customFormat="1" ht="16.5" customHeight="1">
      <c r="B139" s="46"/>
      <c r="C139" s="235" t="s">
        <v>301</v>
      </c>
      <c r="D139" s="235" t="s">
        <v>175</v>
      </c>
      <c r="E139" s="236" t="s">
        <v>997</v>
      </c>
      <c r="F139" s="237" t="s">
        <v>996</v>
      </c>
      <c r="G139" s="238" t="s">
        <v>258</v>
      </c>
      <c r="H139" s="239">
        <v>40</v>
      </c>
      <c r="I139" s="240"/>
      <c r="J139" s="241">
        <f>ROUND(I139*H139,2)</f>
        <v>0</v>
      </c>
      <c r="K139" s="237" t="s">
        <v>21</v>
      </c>
      <c r="L139" s="72"/>
      <c r="M139" s="242" t="s">
        <v>21</v>
      </c>
      <c r="N139" s="243" t="s">
        <v>40</v>
      </c>
      <c r="O139" s="47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AR139" s="24" t="s">
        <v>180</v>
      </c>
      <c r="AT139" s="24" t="s">
        <v>175</v>
      </c>
      <c r="AU139" s="24" t="s">
        <v>76</v>
      </c>
      <c r="AY139" s="24" t="s">
        <v>172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76</v>
      </c>
      <c r="BK139" s="246">
        <f>ROUND(I139*H139,2)</f>
        <v>0</v>
      </c>
      <c r="BL139" s="24" t="s">
        <v>180</v>
      </c>
      <c r="BM139" s="24" t="s">
        <v>431</v>
      </c>
    </row>
    <row r="140" spans="2:47" s="1" customFormat="1" ht="13.5">
      <c r="B140" s="46"/>
      <c r="C140" s="74"/>
      <c r="D140" s="249" t="s">
        <v>464</v>
      </c>
      <c r="E140" s="74"/>
      <c r="F140" s="281" t="s">
        <v>1066</v>
      </c>
      <c r="G140" s="74"/>
      <c r="H140" s="74"/>
      <c r="I140" s="203"/>
      <c r="J140" s="74"/>
      <c r="K140" s="74"/>
      <c r="L140" s="72"/>
      <c r="M140" s="282"/>
      <c r="N140" s="47"/>
      <c r="O140" s="47"/>
      <c r="P140" s="47"/>
      <c r="Q140" s="47"/>
      <c r="R140" s="47"/>
      <c r="S140" s="47"/>
      <c r="T140" s="95"/>
      <c r="AT140" s="24" t="s">
        <v>464</v>
      </c>
      <c r="AU140" s="24" t="s">
        <v>76</v>
      </c>
    </row>
    <row r="141" spans="2:65" s="1" customFormat="1" ht="16.5" customHeight="1">
      <c r="B141" s="46"/>
      <c r="C141" s="235" t="s">
        <v>308</v>
      </c>
      <c r="D141" s="235" t="s">
        <v>175</v>
      </c>
      <c r="E141" s="236" t="s">
        <v>1013</v>
      </c>
      <c r="F141" s="237" t="s">
        <v>998</v>
      </c>
      <c r="G141" s="238" t="s">
        <v>258</v>
      </c>
      <c r="H141" s="239">
        <v>2</v>
      </c>
      <c r="I141" s="240"/>
      <c r="J141" s="241">
        <f>ROUND(I141*H141,2)</f>
        <v>0</v>
      </c>
      <c r="K141" s="237" t="s">
        <v>21</v>
      </c>
      <c r="L141" s="72"/>
      <c r="M141" s="242" t="s">
        <v>21</v>
      </c>
      <c r="N141" s="243" t="s">
        <v>40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AR141" s="24" t="s">
        <v>180</v>
      </c>
      <c r="AT141" s="24" t="s">
        <v>175</v>
      </c>
      <c r="AU141" s="24" t="s">
        <v>76</v>
      </c>
      <c r="AY141" s="24" t="s">
        <v>172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76</v>
      </c>
      <c r="BK141" s="246">
        <f>ROUND(I141*H141,2)</f>
        <v>0</v>
      </c>
      <c r="BL141" s="24" t="s">
        <v>180</v>
      </c>
      <c r="BM141" s="24" t="s">
        <v>441</v>
      </c>
    </row>
    <row r="142" spans="2:47" s="1" customFormat="1" ht="13.5">
      <c r="B142" s="46"/>
      <c r="C142" s="74"/>
      <c r="D142" s="249" t="s">
        <v>464</v>
      </c>
      <c r="E142" s="74"/>
      <c r="F142" s="281" t="s">
        <v>1066</v>
      </c>
      <c r="G142" s="74"/>
      <c r="H142" s="74"/>
      <c r="I142" s="203"/>
      <c r="J142" s="74"/>
      <c r="K142" s="74"/>
      <c r="L142" s="72"/>
      <c r="M142" s="282"/>
      <c r="N142" s="47"/>
      <c r="O142" s="47"/>
      <c r="P142" s="47"/>
      <c r="Q142" s="47"/>
      <c r="R142" s="47"/>
      <c r="S142" s="47"/>
      <c r="T142" s="95"/>
      <c r="AT142" s="24" t="s">
        <v>464</v>
      </c>
      <c r="AU142" s="24" t="s">
        <v>76</v>
      </c>
    </row>
    <row r="143" spans="2:65" s="1" customFormat="1" ht="16.5" customHeight="1">
      <c r="B143" s="46"/>
      <c r="C143" s="235" t="s">
        <v>313</v>
      </c>
      <c r="D143" s="235" t="s">
        <v>175</v>
      </c>
      <c r="E143" s="236" t="s">
        <v>1016</v>
      </c>
      <c r="F143" s="237" t="s">
        <v>2096</v>
      </c>
      <c r="G143" s="238" t="s">
        <v>258</v>
      </c>
      <c r="H143" s="239">
        <v>2</v>
      </c>
      <c r="I143" s="240"/>
      <c r="J143" s="241">
        <f>ROUND(I143*H143,2)</f>
        <v>0</v>
      </c>
      <c r="K143" s="237" t="s">
        <v>21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180</v>
      </c>
      <c r="AT143" s="24" t="s">
        <v>175</v>
      </c>
      <c r="AU143" s="24" t="s">
        <v>76</v>
      </c>
      <c r="AY143" s="24" t="s">
        <v>172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180</v>
      </c>
      <c r="BM143" s="24" t="s">
        <v>449</v>
      </c>
    </row>
    <row r="144" spans="2:47" s="1" customFormat="1" ht="13.5">
      <c r="B144" s="46"/>
      <c r="C144" s="74"/>
      <c r="D144" s="249" t="s">
        <v>464</v>
      </c>
      <c r="E144" s="74"/>
      <c r="F144" s="281" t="s">
        <v>1066</v>
      </c>
      <c r="G144" s="74"/>
      <c r="H144" s="74"/>
      <c r="I144" s="203"/>
      <c r="J144" s="74"/>
      <c r="K144" s="74"/>
      <c r="L144" s="72"/>
      <c r="M144" s="282"/>
      <c r="N144" s="47"/>
      <c r="O144" s="47"/>
      <c r="P144" s="47"/>
      <c r="Q144" s="47"/>
      <c r="R144" s="47"/>
      <c r="S144" s="47"/>
      <c r="T144" s="95"/>
      <c r="AT144" s="24" t="s">
        <v>464</v>
      </c>
      <c r="AU144" s="24" t="s">
        <v>76</v>
      </c>
    </row>
    <row r="145" spans="2:63" s="11" customFormat="1" ht="37.4" customHeight="1">
      <c r="B145" s="219"/>
      <c r="C145" s="220"/>
      <c r="D145" s="221" t="s">
        <v>68</v>
      </c>
      <c r="E145" s="222" t="s">
        <v>200</v>
      </c>
      <c r="F145" s="222" t="s">
        <v>1000</v>
      </c>
      <c r="G145" s="220"/>
      <c r="H145" s="220"/>
      <c r="I145" s="223"/>
      <c r="J145" s="224">
        <f>BK145</f>
        <v>0</v>
      </c>
      <c r="K145" s="220"/>
      <c r="L145" s="225"/>
      <c r="M145" s="226"/>
      <c r="N145" s="227"/>
      <c r="O145" s="227"/>
      <c r="P145" s="228">
        <f>P146+SUM(P147:P198)</f>
        <v>0</v>
      </c>
      <c r="Q145" s="227"/>
      <c r="R145" s="228">
        <f>R146+SUM(R147:R198)</f>
        <v>0</v>
      </c>
      <c r="S145" s="227"/>
      <c r="T145" s="229">
        <f>T146+SUM(T147:T198)</f>
        <v>0</v>
      </c>
      <c r="AR145" s="230" t="s">
        <v>76</v>
      </c>
      <c r="AT145" s="231" t="s">
        <v>68</v>
      </c>
      <c r="AU145" s="231" t="s">
        <v>69</v>
      </c>
      <c r="AY145" s="230" t="s">
        <v>172</v>
      </c>
      <c r="BK145" s="232">
        <f>BK146+SUM(BK147:BK198)</f>
        <v>0</v>
      </c>
    </row>
    <row r="146" spans="2:65" s="1" customFormat="1" ht="16.5" customHeight="1">
      <c r="B146" s="46"/>
      <c r="C146" s="235" t="s">
        <v>318</v>
      </c>
      <c r="D146" s="235" t="s">
        <v>175</v>
      </c>
      <c r="E146" s="236" t="s">
        <v>989</v>
      </c>
      <c r="F146" s="237" t="s">
        <v>1004</v>
      </c>
      <c r="G146" s="238" t="s">
        <v>200</v>
      </c>
      <c r="H146" s="239">
        <v>15</v>
      </c>
      <c r="I146" s="240"/>
      <c r="J146" s="241">
        <f>ROUND(I146*H146,2)</f>
        <v>0</v>
      </c>
      <c r="K146" s="237" t="s">
        <v>21</v>
      </c>
      <c r="L146" s="72"/>
      <c r="M146" s="242" t="s">
        <v>21</v>
      </c>
      <c r="N146" s="243" t="s">
        <v>40</v>
      </c>
      <c r="O146" s="47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4" t="s">
        <v>180</v>
      </c>
      <c r="AT146" s="24" t="s">
        <v>175</v>
      </c>
      <c r="AU146" s="24" t="s">
        <v>76</v>
      </c>
      <c r="AY146" s="24" t="s">
        <v>172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76</v>
      </c>
      <c r="BK146" s="246">
        <f>ROUND(I146*H146,2)</f>
        <v>0</v>
      </c>
      <c r="BL146" s="24" t="s">
        <v>180</v>
      </c>
      <c r="BM146" s="24" t="s">
        <v>460</v>
      </c>
    </row>
    <row r="147" spans="2:47" s="1" customFormat="1" ht="13.5">
      <c r="B147" s="46"/>
      <c r="C147" s="74"/>
      <c r="D147" s="249" t="s">
        <v>464</v>
      </c>
      <c r="E147" s="74"/>
      <c r="F147" s="281" t="s">
        <v>1066</v>
      </c>
      <c r="G147" s="74"/>
      <c r="H147" s="74"/>
      <c r="I147" s="203"/>
      <c r="J147" s="74"/>
      <c r="K147" s="74"/>
      <c r="L147" s="72"/>
      <c r="M147" s="282"/>
      <c r="N147" s="47"/>
      <c r="O147" s="47"/>
      <c r="P147" s="47"/>
      <c r="Q147" s="47"/>
      <c r="R147" s="47"/>
      <c r="S147" s="47"/>
      <c r="T147" s="95"/>
      <c r="AT147" s="24" t="s">
        <v>464</v>
      </c>
      <c r="AU147" s="24" t="s">
        <v>76</v>
      </c>
    </row>
    <row r="148" spans="2:65" s="1" customFormat="1" ht="16.5" customHeight="1">
      <c r="B148" s="46"/>
      <c r="C148" s="235" t="s">
        <v>323</v>
      </c>
      <c r="D148" s="235" t="s">
        <v>175</v>
      </c>
      <c r="E148" s="236" t="s">
        <v>173</v>
      </c>
      <c r="F148" s="237" t="s">
        <v>1006</v>
      </c>
      <c r="G148" s="238" t="s">
        <v>200</v>
      </c>
      <c r="H148" s="239">
        <v>190</v>
      </c>
      <c r="I148" s="240"/>
      <c r="J148" s="241">
        <f>ROUND(I148*H148,2)</f>
        <v>0</v>
      </c>
      <c r="K148" s="237" t="s">
        <v>21</v>
      </c>
      <c r="L148" s="72"/>
      <c r="M148" s="242" t="s">
        <v>21</v>
      </c>
      <c r="N148" s="243" t="s">
        <v>40</v>
      </c>
      <c r="O148" s="47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AR148" s="24" t="s">
        <v>180</v>
      </c>
      <c r="AT148" s="24" t="s">
        <v>175</v>
      </c>
      <c r="AU148" s="24" t="s">
        <v>76</v>
      </c>
      <c r="AY148" s="24" t="s">
        <v>172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76</v>
      </c>
      <c r="BK148" s="246">
        <f>ROUND(I148*H148,2)</f>
        <v>0</v>
      </c>
      <c r="BL148" s="24" t="s">
        <v>180</v>
      </c>
      <c r="BM148" s="24" t="s">
        <v>471</v>
      </c>
    </row>
    <row r="149" spans="2:47" s="1" customFormat="1" ht="13.5">
      <c r="B149" s="46"/>
      <c r="C149" s="74"/>
      <c r="D149" s="249" t="s">
        <v>464</v>
      </c>
      <c r="E149" s="74"/>
      <c r="F149" s="281" t="s">
        <v>1066</v>
      </c>
      <c r="G149" s="74"/>
      <c r="H149" s="74"/>
      <c r="I149" s="203"/>
      <c r="J149" s="74"/>
      <c r="K149" s="74"/>
      <c r="L149" s="72"/>
      <c r="M149" s="282"/>
      <c r="N149" s="47"/>
      <c r="O149" s="47"/>
      <c r="P149" s="47"/>
      <c r="Q149" s="47"/>
      <c r="R149" s="47"/>
      <c r="S149" s="47"/>
      <c r="T149" s="95"/>
      <c r="AT149" s="24" t="s">
        <v>464</v>
      </c>
      <c r="AU149" s="24" t="s">
        <v>76</v>
      </c>
    </row>
    <row r="150" spans="2:65" s="1" customFormat="1" ht="16.5" customHeight="1">
      <c r="B150" s="46"/>
      <c r="C150" s="235" t="s">
        <v>328</v>
      </c>
      <c r="D150" s="235" t="s">
        <v>175</v>
      </c>
      <c r="E150" s="236" t="s">
        <v>983</v>
      </c>
      <c r="F150" s="237" t="s">
        <v>1008</v>
      </c>
      <c r="G150" s="238" t="s">
        <v>200</v>
      </c>
      <c r="H150" s="239">
        <v>170</v>
      </c>
      <c r="I150" s="240"/>
      <c r="J150" s="241">
        <f>ROUND(I150*H150,2)</f>
        <v>0</v>
      </c>
      <c r="K150" s="237" t="s">
        <v>21</v>
      </c>
      <c r="L150" s="72"/>
      <c r="M150" s="242" t="s">
        <v>21</v>
      </c>
      <c r="N150" s="243" t="s">
        <v>40</v>
      </c>
      <c r="O150" s="47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AR150" s="24" t="s">
        <v>180</v>
      </c>
      <c r="AT150" s="24" t="s">
        <v>175</v>
      </c>
      <c r="AU150" s="24" t="s">
        <v>76</v>
      </c>
      <c r="AY150" s="24" t="s">
        <v>172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4" t="s">
        <v>76</v>
      </c>
      <c r="BK150" s="246">
        <f>ROUND(I150*H150,2)</f>
        <v>0</v>
      </c>
      <c r="BL150" s="24" t="s">
        <v>180</v>
      </c>
      <c r="BM150" s="24" t="s">
        <v>483</v>
      </c>
    </row>
    <row r="151" spans="2:47" s="1" customFormat="1" ht="13.5">
      <c r="B151" s="46"/>
      <c r="C151" s="74"/>
      <c r="D151" s="249" t="s">
        <v>464</v>
      </c>
      <c r="E151" s="74"/>
      <c r="F151" s="281" t="s">
        <v>1066</v>
      </c>
      <c r="G151" s="74"/>
      <c r="H151" s="74"/>
      <c r="I151" s="203"/>
      <c r="J151" s="74"/>
      <c r="K151" s="74"/>
      <c r="L151" s="72"/>
      <c r="M151" s="282"/>
      <c r="N151" s="47"/>
      <c r="O151" s="47"/>
      <c r="P151" s="47"/>
      <c r="Q151" s="47"/>
      <c r="R151" s="47"/>
      <c r="S151" s="47"/>
      <c r="T151" s="95"/>
      <c r="AT151" s="24" t="s">
        <v>464</v>
      </c>
      <c r="AU151" s="24" t="s">
        <v>76</v>
      </c>
    </row>
    <row r="152" spans="2:65" s="1" customFormat="1" ht="16.5" customHeight="1">
      <c r="B152" s="46"/>
      <c r="C152" s="235" t="s">
        <v>333</v>
      </c>
      <c r="D152" s="235" t="s">
        <v>175</v>
      </c>
      <c r="E152" s="236" t="s">
        <v>995</v>
      </c>
      <c r="F152" s="237" t="s">
        <v>2097</v>
      </c>
      <c r="G152" s="238" t="s">
        <v>200</v>
      </c>
      <c r="H152" s="239">
        <v>8</v>
      </c>
      <c r="I152" s="240"/>
      <c r="J152" s="241">
        <f>ROUND(I152*H152,2)</f>
        <v>0</v>
      </c>
      <c r="K152" s="237" t="s">
        <v>21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180</v>
      </c>
      <c r="AT152" s="24" t="s">
        <v>175</v>
      </c>
      <c r="AU152" s="24" t="s">
        <v>76</v>
      </c>
      <c r="AY152" s="24" t="s">
        <v>172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180</v>
      </c>
      <c r="BM152" s="24" t="s">
        <v>493</v>
      </c>
    </row>
    <row r="153" spans="2:47" s="1" customFormat="1" ht="13.5">
      <c r="B153" s="46"/>
      <c r="C153" s="74"/>
      <c r="D153" s="249" t="s">
        <v>464</v>
      </c>
      <c r="E153" s="74"/>
      <c r="F153" s="281" t="s">
        <v>1066</v>
      </c>
      <c r="G153" s="74"/>
      <c r="H153" s="74"/>
      <c r="I153" s="203"/>
      <c r="J153" s="74"/>
      <c r="K153" s="74"/>
      <c r="L153" s="72"/>
      <c r="M153" s="282"/>
      <c r="N153" s="47"/>
      <c r="O153" s="47"/>
      <c r="P153" s="47"/>
      <c r="Q153" s="47"/>
      <c r="R153" s="47"/>
      <c r="S153" s="47"/>
      <c r="T153" s="95"/>
      <c r="AT153" s="24" t="s">
        <v>464</v>
      </c>
      <c r="AU153" s="24" t="s">
        <v>76</v>
      </c>
    </row>
    <row r="154" spans="2:65" s="1" customFormat="1" ht="16.5" customHeight="1">
      <c r="B154" s="46"/>
      <c r="C154" s="235" t="s">
        <v>337</v>
      </c>
      <c r="D154" s="235" t="s">
        <v>175</v>
      </c>
      <c r="E154" s="236" t="s">
        <v>1011</v>
      </c>
      <c r="F154" s="237" t="s">
        <v>2098</v>
      </c>
      <c r="G154" s="238" t="s">
        <v>200</v>
      </c>
      <c r="H154" s="239">
        <v>110</v>
      </c>
      <c r="I154" s="240"/>
      <c r="J154" s="241">
        <f>ROUND(I154*H154,2)</f>
        <v>0</v>
      </c>
      <c r="K154" s="237" t="s">
        <v>21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4" t="s">
        <v>180</v>
      </c>
      <c r="AT154" s="24" t="s">
        <v>175</v>
      </c>
      <c r="AU154" s="24" t="s">
        <v>76</v>
      </c>
      <c r="AY154" s="24" t="s">
        <v>172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180</v>
      </c>
      <c r="BM154" s="24" t="s">
        <v>503</v>
      </c>
    </row>
    <row r="155" spans="2:47" s="1" customFormat="1" ht="13.5">
      <c r="B155" s="46"/>
      <c r="C155" s="74"/>
      <c r="D155" s="249" t="s">
        <v>464</v>
      </c>
      <c r="E155" s="74"/>
      <c r="F155" s="281" t="s">
        <v>1066</v>
      </c>
      <c r="G155" s="74"/>
      <c r="H155" s="74"/>
      <c r="I155" s="203"/>
      <c r="J155" s="74"/>
      <c r="K155" s="74"/>
      <c r="L155" s="72"/>
      <c r="M155" s="282"/>
      <c r="N155" s="47"/>
      <c r="O155" s="47"/>
      <c r="P155" s="47"/>
      <c r="Q155" s="47"/>
      <c r="R155" s="47"/>
      <c r="S155" s="47"/>
      <c r="T155" s="95"/>
      <c r="AT155" s="24" t="s">
        <v>464</v>
      </c>
      <c r="AU155" s="24" t="s">
        <v>76</v>
      </c>
    </row>
    <row r="156" spans="2:65" s="1" customFormat="1" ht="16.5" customHeight="1">
      <c r="B156" s="46"/>
      <c r="C156" s="235" t="s">
        <v>342</v>
      </c>
      <c r="D156" s="235" t="s">
        <v>175</v>
      </c>
      <c r="E156" s="236" t="s">
        <v>1023</v>
      </c>
      <c r="F156" s="237" t="s">
        <v>1587</v>
      </c>
      <c r="G156" s="238" t="s">
        <v>1020</v>
      </c>
      <c r="H156" s="239">
        <v>12</v>
      </c>
      <c r="I156" s="240"/>
      <c r="J156" s="241">
        <f>ROUND(I156*H156,2)</f>
        <v>0</v>
      </c>
      <c r="K156" s="237" t="s">
        <v>21</v>
      </c>
      <c r="L156" s="72"/>
      <c r="M156" s="242" t="s">
        <v>21</v>
      </c>
      <c r="N156" s="243" t="s">
        <v>40</v>
      </c>
      <c r="O156" s="47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AR156" s="24" t="s">
        <v>180</v>
      </c>
      <c r="AT156" s="24" t="s">
        <v>175</v>
      </c>
      <c r="AU156" s="24" t="s">
        <v>76</v>
      </c>
      <c r="AY156" s="24" t="s">
        <v>172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76</v>
      </c>
      <c r="BK156" s="246">
        <f>ROUND(I156*H156,2)</f>
        <v>0</v>
      </c>
      <c r="BL156" s="24" t="s">
        <v>180</v>
      </c>
      <c r="BM156" s="24" t="s">
        <v>513</v>
      </c>
    </row>
    <row r="157" spans="2:47" s="1" customFormat="1" ht="13.5">
      <c r="B157" s="46"/>
      <c r="C157" s="74"/>
      <c r="D157" s="249" t="s">
        <v>464</v>
      </c>
      <c r="E157" s="74"/>
      <c r="F157" s="281" t="s">
        <v>1066</v>
      </c>
      <c r="G157" s="74"/>
      <c r="H157" s="74"/>
      <c r="I157" s="203"/>
      <c r="J157" s="74"/>
      <c r="K157" s="74"/>
      <c r="L157" s="72"/>
      <c r="M157" s="282"/>
      <c r="N157" s="47"/>
      <c r="O157" s="47"/>
      <c r="P157" s="47"/>
      <c r="Q157" s="47"/>
      <c r="R157" s="47"/>
      <c r="S157" s="47"/>
      <c r="T157" s="95"/>
      <c r="AT157" s="24" t="s">
        <v>464</v>
      </c>
      <c r="AU157" s="24" t="s">
        <v>76</v>
      </c>
    </row>
    <row r="158" spans="2:65" s="1" customFormat="1" ht="16.5" customHeight="1">
      <c r="B158" s="46"/>
      <c r="C158" s="235" t="s">
        <v>347</v>
      </c>
      <c r="D158" s="235" t="s">
        <v>175</v>
      </c>
      <c r="E158" s="236" t="s">
        <v>234</v>
      </c>
      <c r="F158" s="237" t="s">
        <v>1588</v>
      </c>
      <c r="G158" s="238" t="s">
        <v>1020</v>
      </c>
      <c r="H158" s="239">
        <v>3</v>
      </c>
      <c r="I158" s="240"/>
      <c r="J158" s="241">
        <f>ROUND(I158*H158,2)</f>
        <v>0</v>
      </c>
      <c r="K158" s="237" t="s">
        <v>21</v>
      </c>
      <c r="L158" s="72"/>
      <c r="M158" s="242" t="s">
        <v>21</v>
      </c>
      <c r="N158" s="243" t="s">
        <v>40</v>
      </c>
      <c r="O158" s="47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AR158" s="24" t="s">
        <v>180</v>
      </c>
      <c r="AT158" s="24" t="s">
        <v>175</v>
      </c>
      <c r="AU158" s="24" t="s">
        <v>76</v>
      </c>
      <c r="AY158" s="24" t="s">
        <v>172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76</v>
      </c>
      <c r="BK158" s="246">
        <f>ROUND(I158*H158,2)</f>
        <v>0</v>
      </c>
      <c r="BL158" s="24" t="s">
        <v>180</v>
      </c>
      <c r="BM158" s="24" t="s">
        <v>522</v>
      </c>
    </row>
    <row r="159" spans="2:47" s="1" customFormat="1" ht="13.5">
      <c r="B159" s="46"/>
      <c r="C159" s="74"/>
      <c r="D159" s="249" t="s">
        <v>464</v>
      </c>
      <c r="E159" s="74"/>
      <c r="F159" s="281" t="s">
        <v>1066</v>
      </c>
      <c r="G159" s="74"/>
      <c r="H159" s="74"/>
      <c r="I159" s="203"/>
      <c r="J159" s="74"/>
      <c r="K159" s="74"/>
      <c r="L159" s="72"/>
      <c r="M159" s="282"/>
      <c r="N159" s="47"/>
      <c r="O159" s="47"/>
      <c r="P159" s="47"/>
      <c r="Q159" s="47"/>
      <c r="R159" s="47"/>
      <c r="S159" s="47"/>
      <c r="T159" s="95"/>
      <c r="AT159" s="24" t="s">
        <v>464</v>
      </c>
      <c r="AU159" s="24" t="s">
        <v>76</v>
      </c>
    </row>
    <row r="160" spans="2:65" s="1" customFormat="1" ht="16.5" customHeight="1">
      <c r="B160" s="46"/>
      <c r="C160" s="235" t="s">
        <v>351</v>
      </c>
      <c r="D160" s="235" t="s">
        <v>175</v>
      </c>
      <c r="E160" s="236" t="s">
        <v>238</v>
      </c>
      <c r="F160" s="237" t="s">
        <v>1589</v>
      </c>
      <c r="G160" s="238" t="s">
        <v>1015</v>
      </c>
      <c r="H160" s="239">
        <v>6</v>
      </c>
      <c r="I160" s="240"/>
      <c r="J160" s="241">
        <f>ROUND(I160*H160,2)</f>
        <v>0</v>
      </c>
      <c r="K160" s="237" t="s">
        <v>21</v>
      </c>
      <c r="L160" s="72"/>
      <c r="M160" s="242" t="s">
        <v>21</v>
      </c>
      <c r="N160" s="243" t="s">
        <v>40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AR160" s="24" t="s">
        <v>180</v>
      </c>
      <c r="AT160" s="24" t="s">
        <v>175</v>
      </c>
      <c r="AU160" s="24" t="s">
        <v>76</v>
      </c>
      <c r="AY160" s="24" t="s">
        <v>172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76</v>
      </c>
      <c r="BK160" s="246">
        <f>ROUND(I160*H160,2)</f>
        <v>0</v>
      </c>
      <c r="BL160" s="24" t="s">
        <v>180</v>
      </c>
      <c r="BM160" s="24" t="s">
        <v>533</v>
      </c>
    </row>
    <row r="161" spans="2:47" s="1" customFormat="1" ht="13.5">
      <c r="B161" s="46"/>
      <c r="C161" s="74"/>
      <c r="D161" s="249" t="s">
        <v>464</v>
      </c>
      <c r="E161" s="74"/>
      <c r="F161" s="281" t="s">
        <v>1066</v>
      </c>
      <c r="G161" s="74"/>
      <c r="H161" s="74"/>
      <c r="I161" s="203"/>
      <c r="J161" s="74"/>
      <c r="K161" s="74"/>
      <c r="L161" s="72"/>
      <c r="M161" s="282"/>
      <c r="N161" s="47"/>
      <c r="O161" s="47"/>
      <c r="P161" s="47"/>
      <c r="Q161" s="47"/>
      <c r="R161" s="47"/>
      <c r="S161" s="47"/>
      <c r="T161" s="95"/>
      <c r="AT161" s="24" t="s">
        <v>464</v>
      </c>
      <c r="AU161" s="24" t="s">
        <v>76</v>
      </c>
    </row>
    <row r="162" spans="2:65" s="1" customFormat="1" ht="16.5" customHeight="1">
      <c r="B162" s="46"/>
      <c r="C162" s="235" t="s">
        <v>355</v>
      </c>
      <c r="D162" s="235" t="s">
        <v>175</v>
      </c>
      <c r="E162" s="236" t="s">
        <v>1029</v>
      </c>
      <c r="F162" s="237" t="s">
        <v>1590</v>
      </c>
      <c r="G162" s="238" t="s">
        <v>1015</v>
      </c>
      <c r="H162" s="239">
        <v>12</v>
      </c>
      <c r="I162" s="240"/>
      <c r="J162" s="241">
        <f>ROUND(I162*H162,2)</f>
        <v>0</v>
      </c>
      <c r="K162" s="237" t="s">
        <v>21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180</v>
      </c>
      <c r="AT162" s="24" t="s">
        <v>175</v>
      </c>
      <c r="AU162" s="24" t="s">
        <v>76</v>
      </c>
      <c r="AY162" s="24" t="s">
        <v>172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180</v>
      </c>
      <c r="BM162" s="24" t="s">
        <v>543</v>
      </c>
    </row>
    <row r="163" spans="2:47" s="1" customFormat="1" ht="13.5">
      <c r="B163" s="46"/>
      <c r="C163" s="74"/>
      <c r="D163" s="249" t="s">
        <v>464</v>
      </c>
      <c r="E163" s="74"/>
      <c r="F163" s="281" t="s">
        <v>1066</v>
      </c>
      <c r="G163" s="74"/>
      <c r="H163" s="74"/>
      <c r="I163" s="203"/>
      <c r="J163" s="74"/>
      <c r="K163" s="74"/>
      <c r="L163" s="72"/>
      <c r="M163" s="282"/>
      <c r="N163" s="47"/>
      <c r="O163" s="47"/>
      <c r="P163" s="47"/>
      <c r="Q163" s="47"/>
      <c r="R163" s="47"/>
      <c r="S163" s="47"/>
      <c r="T163" s="95"/>
      <c r="AT163" s="24" t="s">
        <v>464</v>
      </c>
      <c r="AU163" s="24" t="s">
        <v>76</v>
      </c>
    </row>
    <row r="164" spans="2:65" s="1" customFormat="1" ht="16.5" customHeight="1">
      <c r="B164" s="46"/>
      <c r="C164" s="235" t="s">
        <v>361</v>
      </c>
      <c r="D164" s="235" t="s">
        <v>175</v>
      </c>
      <c r="E164" s="236" t="s">
        <v>1031</v>
      </c>
      <c r="F164" s="237" t="s">
        <v>2099</v>
      </c>
      <c r="G164" s="238" t="s">
        <v>1015</v>
      </c>
      <c r="H164" s="239">
        <v>1</v>
      </c>
      <c r="I164" s="240"/>
      <c r="J164" s="241">
        <f>ROUND(I164*H164,2)</f>
        <v>0</v>
      </c>
      <c r="K164" s="237" t="s">
        <v>21</v>
      </c>
      <c r="L164" s="72"/>
      <c r="M164" s="242" t="s">
        <v>21</v>
      </c>
      <c r="N164" s="243" t="s">
        <v>40</v>
      </c>
      <c r="O164" s="47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AR164" s="24" t="s">
        <v>180</v>
      </c>
      <c r="AT164" s="24" t="s">
        <v>175</v>
      </c>
      <c r="AU164" s="24" t="s">
        <v>76</v>
      </c>
      <c r="AY164" s="24" t="s">
        <v>172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76</v>
      </c>
      <c r="BK164" s="246">
        <f>ROUND(I164*H164,2)</f>
        <v>0</v>
      </c>
      <c r="BL164" s="24" t="s">
        <v>180</v>
      </c>
      <c r="BM164" s="24" t="s">
        <v>553</v>
      </c>
    </row>
    <row r="165" spans="2:47" s="1" customFormat="1" ht="13.5">
      <c r="B165" s="46"/>
      <c r="C165" s="74"/>
      <c r="D165" s="249" t="s">
        <v>464</v>
      </c>
      <c r="E165" s="74"/>
      <c r="F165" s="281" t="s">
        <v>1066</v>
      </c>
      <c r="G165" s="74"/>
      <c r="H165" s="74"/>
      <c r="I165" s="203"/>
      <c r="J165" s="74"/>
      <c r="K165" s="74"/>
      <c r="L165" s="72"/>
      <c r="M165" s="282"/>
      <c r="N165" s="47"/>
      <c r="O165" s="47"/>
      <c r="P165" s="47"/>
      <c r="Q165" s="47"/>
      <c r="R165" s="47"/>
      <c r="S165" s="47"/>
      <c r="T165" s="95"/>
      <c r="AT165" s="24" t="s">
        <v>464</v>
      </c>
      <c r="AU165" s="24" t="s">
        <v>76</v>
      </c>
    </row>
    <row r="166" spans="2:65" s="1" customFormat="1" ht="16.5" customHeight="1">
      <c r="B166" s="46"/>
      <c r="C166" s="235" t="s">
        <v>368</v>
      </c>
      <c r="D166" s="235" t="s">
        <v>175</v>
      </c>
      <c r="E166" s="236" t="s">
        <v>1033</v>
      </c>
      <c r="F166" s="237" t="s">
        <v>1591</v>
      </c>
      <c r="G166" s="238" t="s">
        <v>1020</v>
      </c>
      <c r="H166" s="239">
        <v>4</v>
      </c>
      <c r="I166" s="240"/>
      <c r="J166" s="241">
        <f>ROUND(I166*H166,2)</f>
        <v>0</v>
      </c>
      <c r="K166" s="237" t="s">
        <v>21</v>
      </c>
      <c r="L166" s="72"/>
      <c r="M166" s="242" t="s">
        <v>21</v>
      </c>
      <c r="N166" s="243" t="s">
        <v>40</v>
      </c>
      <c r="O166" s="47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AR166" s="24" t="s">
        <v>180</v>
      </c>
      <c r="AT166" s="24" t="s">
        <v>175</v>
      </c>
      <c r="AU166" s="24" t="s">
        <v>76</v>
      </c>
      <c r="AY166" s="24" t="s">
        <v>172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76</v>
      </c>
      <c r="BK166" s="246">
        <f>ROUND(I166*H166,2)</f>
        <v>0</v>
      </c>
      <c r="BL166" s="24" t="s">
        <v>180</v>
      </c>
      <c r="BM166" s="24" t="s">
        <v>562</v>
      </c>
    </row>
    <row r="167" spans="2:47" s="1" customFormat="1" ht="13.5">
      <c r="B167" s="46"/>
      <c r="C167" s="74"/>
      <c r="D167" s="249" t="s">
        <v>464</v>
      </c>
      <c r="E167" s="74"/>
      <c r="F167" s="281" t="s">
        <v>1066</v>
      </c>
      <c r="G167" s="74"/>
      <c r="H167" s="74"/>
      <c r="I167" s="203"/>
      <c r="J167" s="74"/>
      <c r="K167" s="74"/>
      <c r="L167" s="72"/>
      <c r="M167" s="282"/>
      <c r="N167" s="47"/>
      <c r="O167" s="47"/>
      <c r="P167" s="47"/>
      <c r="Q167" s="47"/>
      <c r="R167" s="47"/>
      <c r="S167" s="47"/>
      <c r="T167" s="95"/>
      <c r="AT167" s="24" t="s">
        <v>464</v>
      </c>
      <c r="AU167" s="24" t="s">
        <v>76</v>
      </c>
    </row>
    <row r="168" spans="2:65" s="1" customFormat="1" ht="16.5" customHeight="1">
      <c r="B168" s="46"/>
      <c r="C168" s="235" t="s">
        <v>375</v>
      </c>
      <c r="D168" s="235" t="s">
        <v>175</v>
      </c>
      <c r="E168" s="236" t="s">
        <v>1035</v>
      </c>
      <c r="F168" s="237" t="s">
        <v>1028</v>
      </c>
      <c r="G168" s="238" t="s">
        <v>1015</v>
      </c>
      <c r="H168" s="239">
        <v>4</v>
      </c>
      <c r="I168" s="240"/>
      <c r="J168" s="241">
        <f>ROUND(I168*H168,2)</f>
        <v>0</v>
      </c>
      <c r="K168" s="237" t="s">
        <v>21</v>
      </c>
      <c r="L168" s="72"/>
      <c r="M168" s="242" t="s">
        <v>21</v>
      </c>
      <c r="N168" s="243" t="s">
        <v>40</v>
      </c>
      <c r="O168" s="47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AR168" s="24" t="s">
        <v>180</v>
      </c>
      <c r="AT168" s="24" t="s">
        <v>175</v>
      </c>
      <c r="AU168" s="24" t="s">
        <v>76</v>
      </c>
      <c r="AY168" s="24" t="s">
        <v>172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76</v>
      </c>
      <c r="BK168" s="246">
        <f>ROUND(I168*H168,2)</f>
        <v>0</v>
      </c>
      <c r="BL168" s="24" t="s">
        <v>180</v>
      </c>
      <c r="BM168" s="24" t="s">
        <v>571</v>
      </c>
    </row>
    <row r="169" spans="2:47" s="1" customFormat="1" ht="13.5">
      <c r="B169" s="46"/>
      <c r="C169" s="74"/>
      <c r="D169" s="249" t="s">
        <v>464</v>
      </c>
      <c r="E169" s="74"/>
      <c r="F169" s="281" t="s">
        <v>1066</v>
      </c>
      <c r="G169" s="74"/>
      <c r="H169" s="74"/>
      <c r="I169" s="203"/>
      <c r="J169" s="74"/>
      <c r="K169" s="74"/>
      <c r="L169" s="72"/>
      <c r="M169" s="282"/>
      <c r="N169" s="47"/>
      <c r="O169" s="47"/>
      <c r="P169" s="47"/>
      <c r="Q169" s="47"/>
      <c r="R169" s="47"/>
      <c r="S169" s="47"/>
      <c r="T169" s="95"/>
      <c r="AT169" s="24" t="s">
        <v>464</v>
      </c>
      <c r="AU169" s="24" t="s">
        <v>76</v>
      </c>
    </row>
    <row r="170" spans="2:65" s="1" customFormat="1" ht="16.5" customHeight="1">
      <c r="B170" s="46"/>
      <c r="C170" s="235" t="s">
        <v>379</v>
      </c>
      <c r="D170" s="235" t="s">
        <v>175</v>
      </c>
      <c r="E170" s="236" t="s">
        <v>266</v>
      </c>
      <c r="F170" s="237" t="s">
        <v>1030</v>
      </c>
      <c r="G170" s="238" t="s">
        <v>1015</v>
      </c>
      <c r="H170" s="239">
        <v>4</v>
      </c>
      <c r="I170" s="240"/>
      <c r="J170" s="241">
        <f>ROUND(I170*H170,2)</f>
        <v>0</v>
      </c>
      <c r="K170" s="237" t="s">
        <v>21</v>
      </c>
      <c r="L170" s="72"/>
      <c r="M170" s="242" t="s">
        <v>21</v>
      </c>
      <c r="N170" s="243" t="s">
        <v>40</v>
      </c>
      <c r="O170" s="47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AR170" s="24" t="s">
        <v>180</v>
      </c>
      <c r="AT170" s="24" t="s">
        <v>175</v>
      </c>
      <c r="AU170" s="24" t="s">
        <v>76</v>
      </c>
      <c r="AY170" s="24" t="s">
        <v>172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180</v>
      </c>
      <c r="BM170" s="24" t="s">
        <v>582</v>
      </c>
    </row>
    <row r="171" spans="2:47" s="1" customFormat="1" ht="13.5">
      <c r="B171" s="46"/>
      <c r="C171" s="74"/>
      <c r="D171" s="249" t="s">
        <v>464</v>
      </c>
      <c r="E171" s="74"/>
      <c r="F171" s="281" t="s">
        <v>1066</v>
      </c>
      <c r="G171" s="74"/>
      <c r="H171" s="74"/>
      <c r="I171" s="203"/>
      <c r="J171" s="74"/>
      <c r="K171" s="74"/>
      <c r="L171" s="72"/>
      <c r="M171" s="282"/>
      <c r="N171" s="47"/>
      <c r="O171" s="47"/>
      <c r="P171" s="47"/>
      <c r="Q171" s="47"/>
      <c r="R171" s="47"/>
      <c r="S171" s="47"/>
      <c r="T171" s="95"/>
      <c r="AT171" s="24" t="s">
        <v>464</v>
      </c>
      <c r="AU171" s="24" t="s">
        <v>76</v>
      </c>
    </row>
    <row r="172" spans="2:65" s="1" customFormat="1" ht="16.5" customHeight="1">
      <c r="B172" s="46"/>
      <c r="C172" s="235" t="s">
        <v>384</v>
      </c>
      <c r="D172" s="235" t="s">
        <v>175</v>
      </c>
      <c r="E172" s="236" t="s">
        <v>271</v>
      </c>
      <c r="F172" s="237" t="s">
        <v>2100</v>
      </c>
      <c r="G172" s="238" t="s">
        <v>1015</v>
      </c>
      <c r="H172" s="239">
        <v>4</v>
      </c>
      <c r="I172" s="240"/>
      <c r="J172" s="241">
        <f>ROUND(I172*H172,2)</f>
        <v>0</v>
      </c>
      <c r="K172" s="237" t="s">
        <v>21</v>
      </c>
      <c r="L172" s="72"/>
      <c r="M172" s="242" t="s">
        <v>21</v>
      </c>
      <c r="N172" s="243" t="s">
        <v>40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180</v>
      </c>
      <c r="AT172" s="24" t="s">
        <v>175</v>
      </c>
      <c r="AU172" s="24" t="s">
        <v>76</v>
      </c>
      <c r="AY172" s="24" t="s">
        <v>172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180</v>
      </c>
      <c r="BM172" s="24" t="s">
        <v>591</v>
      </c>
    </row>
    <row r="173" spans="2:47" s="1" customFormat="1" ht="13.5">
      <c r="B173" s="46"/>
      <c r="C173" s="74"/>
      <c r="D173" s="249" t="s">
        <v>464</v>
      </c>
      <c r="E173" s="74"/>
      <c r="F173" s="281" t="s">
        <v>1066</v>
      </c>
      <c r="G173" s="74"/>
      <c r="H173" s="74"/>
      <c r="I173" s="203"/>
      <c r="J173" s="74"/>
      <c r="K173" s="74"/>
      <c r="L173" s="72"/>
      <c r="M173" s="282"/>
      <c r="N173" s="47"/>
      <c r="O173" s="47"/>
      <c r="P173" s="47"/>
      <c r="Q173" s="47"/>
      <c r="R173" s="47"/>
      <c r="S173" s="47"/>
      <c r="T173" s="95"/>
      <c r="AT173" s="24" t="s">
        <v>464</v>
      </c>
      <c r="AU173" s="24" t="s">
        <v>76</v>
      </c>
    </row>
    <row r="174" spans="2:65" s="1" customFormat="1" ht="16.5" customHeight="1">
      <c r="B174" s="46"/>
      <c r="C174" s="235" t="s">
        <v>388</v>
      </c>
      <c r="D174" s="235" t="s">
        <v>175</v>
      </c>
      <c r="E174" s="236" t="s">
        <v>1041</v>
      </c>
      <c r="F174" s="237" t="s">
        <v>2101</v>
      </c>
      <c r="G174" s="238" t="s">
        <v>1015</v>
      </c>
      <c r="H174" s="239">
        <v>1</v>
      </c>
      <c r="I174" s="240"/>
      <c r="J174" s="241">
        <f>ROUND(I174*H174,2)</f>
        <v>0</v>
      </c>
      <c r="K174" s="237" t="s">
        <v>21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4" t="s">
        <v>180</v>
      </c>
      <c r="AT174" s="24" t="s">
        <v>175</v>
      </c>
      <c r="AU174" s="24" t="s">
        <v>76</v>
      </c>
      <c r="AY174" s="24" t="s">
        <v>172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180</v>
      </c>
      <c r="BM174" s="24" t="s">
        <v>600</v>
      </c>
    </row>
    <row r="175" spans="2:47" s="1" customFormat="1" ht="13.5">
      <c r="B175" s="46"/>
      <c r="C175" s="74"/>
      <c r="D175" s="249" t="s">
        <v>464</v>
      </c>
      <c r="E175" s="74"/>
      <c r="F175" s="281" t="s">
        <v>1066</v>
      </c>
      <c r="G175" s="74"/>
      <c r="H175" s="74"/>
      <c r="I175" s="203"/>
      <c r="J175" s="74"/>
      <c r="K175" s="74"/>
      <c r="L175" s="72"/>
      <c r="M175" s="282"/>
      <c r="N175" s="47"/>
      <c r="O175" s="47"/>
      <c r="P175" s="47"/>
      <c r="Q175" s="47"/>
      <c r="R175" s="47"/>
      <c r="S175" s="47"/>
      <c r="T175" s="95"/>
      <c r="AT175" s="24" t="s">
        <v>464</v>
      </c>
      <c r="AU175" s="24" t="s">
        <v>76</v>
      </c>
    </row>
    <row r="176" spans="2:65" s="1" customFormat="1" ht="16.5" customHeight="1">
      <c r="B176" s="46"/>
      <c r="C176" s="235" t="s">
        <v>392</v>
      </c>
      <c r="D176" s="235" t="s">
        <v>175</v>
      </c>
      <c r="E176" s="236" t="s">
        <v>9</v>
      </c>
      <c r="F176" s="237" t="s">
        <v>1034</v>
      </c>
      <c r="G176" s="238" t="s">
        <v>1015</v>
      </c>
      <c r="H176" s="239">
        <v>4</v>
      </c>
      <c r="I176" s="240"/>
      <c r="J176" s="241">
        <f>ROUND(I176*H176,2)</f>
        <v>0</v>
      </c>
      <c r="K176" s="237" t="s">
        <v>21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4" t="s">
        <v>180</v>
      </c>
      <c r="AT176" s="24" t="s">
        <v>175</v>
      </c>
      <c r="AU176" s="24" t="s">
        <v>76</v>
      </c>
      <c r="AY176" s="24" t="s">
        <v>172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180</v>
      </c>
      <c r="BM176" s="24" t="s">
        <v>608</v>
      </c>
    </row>
    <row r="177" spans="2:47" s="1" customFormat="1" ht="13.5">
      <c r="B177" s="46"/>
      <c r="C177" s="74"/>
      <c r="D177" s="249" t="s">
        <v>464</v>
      </c>
      <c r="E177" s="74"/>
      <c r="F177" s="281" t="s">
        <v>1066</v>
      </c>
      <c r="G177" s="74"/>
      <c r="H177" s="74"/>
      <c r="I177" s="203"/>
      <c r="J177" s="74"/>
      <c r="K177" s="74"/>
      <c r="L177" s="72"/>
      <c r="M177" s="282"/>
      <c r="N177" s="47"/>
      <c r="O177" s="47"/>
      <c r="P177" s="47"/>
      <c r="Q177" s="47"/>
      <c r="R177" s="47"/>
      <c r="S177" s="47"/>
      <c r="T177" s="95"/>
      <c r="AT177" s="24" t="s">
        <v>464</v>
      </c>
      <c r="AU177" s="24" t="s">
        <v>76</v>
      </c>
    </row>
    <row r="178" spans="2:65" s="1" customFormat="1" ht="16.5" customHeight="1">
      <c r="B178" s="46"/>
      <c r="C178" s="235" t="s">
        <v>400</v>
      </c>
      <c r="D178" s="235" t="s">
        <v>175</v>
      </c>
      <c r="E178" s="236" t="s">
        <v>301</v>
      </c>
      <c r="F178" s="237" t="s">
        <v>1038</v>
      </c>
      <c r="G178" s="238" t="s">
        <v>1015</v>
      </c>
      <c r="H178" s="239">
        <v>13</v>
      </c>
      <c r="I178" s="240"/>
      <c r="J178" s="241">
        <f>ROUND(I178*H178,2)</f>
        <v>0</v>
      </c>
      <c r="K178" s="237" t="s">
        <v>21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4" t="s">
        <v>180</v>
      </c>
      <c r="AT178" s="24" t="s">
        <v>175</v>
      </c>
      <c r="AU178" s="24" t="s">
        <v>76</v>
      </c>
      <c r="AY178" s="24" t="s">
        <v>172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180</v>
      </c>
      <c r="BM178" s="24" t="s">
        <v>616</v>
      </c>
    </row>
    <row r="179" spans="2:47" s="1" customFormat="1" ht="13.5">
      <c r="B179" s="46"/>
      <c r="C179" s="74"/>
      <c r="D179" s="249" t="s">
        <v>464</v>
      </c>
      <c r="E179" s="74"/>
      <c r="F179" s="281" t="s">
        <v>1066</v>
      </c>
      <c r="G179" s="74"/>
      <c r="H179" s="74"/>
      <c r="I179" s="203"/>
      <c r="J179" s="74"/>
      <c r="K179" s="74"/>
      <c r="L179" s="72"/>
      <c r="M179" s="282"/>
      <c r="N179" s="47"/>
      <c r="O179" s="47"/>
      <c r="P179" s="47"/>
      <c r="Q179" s="47"/>
      <c r="R179" s="47"/>
      <c r="S179" s="47"/>
      <c r="T179" s="95"/>
      <c r="AT179" s="24" t="s">
        <v>464</v>
      </c>
      <c r="AU179" s="24" t="s">
        <v>76</v>
      </c>
    </row>
    <row r="180" spans="2:65" s="1" customFormat="1" ht="16.5" customHeight="1">
      <c r="B180" s="46"/>
      <c r="C180" s="235" t="s">
        <v>405</v>
      </c>
      <c r="D180" s="235" t="s">
        <v>175</v>
      </c>
      <c r="E180" s="236" t="s">
        <v>2102</v>
      </c>
      <c r="F180" s="237" t="s">
        <v>1042</v>
      </c>
      <c r="G180" s="238" t="s">
        <v>1020</v>
      </c>
      <c r="H180" s="239">
        <v>2</v>
      </c>
      <c r="I180" s="240"/>
      <c r="J180" s="241">
        <f>ROUND(I180*H180,2)</f>
        <v>0</v>
      </c>
      <c r="K180" s="237" t="s">
        <v>21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4" t="s">
        <v>180</v>
      </c>
      <c r="AT180" s="24" t="s">
        <v>175</v>
      </c>
      <c r="AU180" s="24" t="s">
        <v>76</v>
      </c>
      <c r="AY180" s="24" t="s">
        <v>172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180</v>
      </c>
      <c r="BM180" s="24" t="s">
        <v>624</v>
      </c>
    </row>
    <row r="181" spans="2:47" s="1" customFormat="1" ht="13.5">
      <c r="B181" s="46"/>
      <c r="C181" s="74"/>
      <c r="D181" s="249" t="s">
        <v>464</v>
      </c>
      <c r="E181" s="74"/>
      <c r="F181" s="281" t="s">
        <v>1066</v>
      </c>
      <c r="G181" s="74"/>
      <c r="H181" s="74"/>
      <c r="I181" s="203"/>
      <c r="J181" s="74"/>
      <c r="K181" s="74"/>
      <c r="L181" s="72"/>
      <c r="M181" s="282"/>
      <c r="N181" s="47"/>
      <c r="O181" s="47"/>
      <c r="P181" s="47"/>
      <c r="Q181" s="47"/>
      <c r="R181" s="47"/>
      <c r="S181" s="47"/>
      <c r="T181" s="95"/>
      <c r="AT181" s="24" t="s">
        <v>464</v>
      </c>
      <c r="AU181" s="24" t="s">
        <v>76</v>
      </c>
    </row>
    <row r="182" spans="2:65" s="1" customFormat="1" ht="16.5" customHeight="1">
      <c r="B182" s="46"/>
      <c r="C182" s="235" t="s">
        <v>410</v>
      </c>
      <c r="D182" s="235" t="s">
        <v>175</v>
      </c>
      <c r="E182" s="236" t="s">
        <v>2103</v>
      </c>
      <c r="F182" s="237" t="s">
        <v>1044</v>
      </c>
      <c r="G182" s="238" t="s">
        <v>1020</v>
      </c>
      <c r="H182" s="239">
        <v>4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AR182" s="24" t="s">
        <v>180</v>
      </c>
      <c r="AT182" s="24" t="s">
        <v>175</v>
      </c>
      <c r="AU182" s="24" t="s">
        <v>76</v>
      </c>
      <c r="AY182" s="24" t="s">
        <v>172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180</v>
      </c>
      <c r="BM182" s="24" t="s">
        <v>632</v>
      </c>
    </row>
    <row r="183" spans="2:47" s="1" customFormat="1" ht="13.5">
      <c r="B183" s="46"/>
      <c r="C183" s="74"/>
      <c r="D183" s="249" t="s">
        <v>464</v>
      </c>
      <c r="E183" s="74"/>
      <c r="F183" s="281" t="s">
        <v>1066</v>
      </c>
      <c r="G183" s="74"/>
      <c r="H183" s="74"/>
      <c r="I183" s="203"/>
      <c r="J183" s="74"/>
      <c r="K183" s="74"/>
      <c r="L183" s="72"/>
      <c r="M183" s="282"/>
      <c r="N183" s="47"/>
      <c r="O183" s="47"/>
      <c r="P183" s="47"/>
      <c r="Q183" s="47"/>
      <c r="R183" s="47"/>
      <c r="S183" s="47"/>
      <c r="T183" s="95"/>
      <c r="AT183" s="24" t="s">
        <v>464</v>
      </c>
      <c r="AU183" s="24" t="s">
        <v>76</v>
      </c>
    </row>
    <row r="184" spans="2:65" s="1" customFormat="1" ht="16.5" customHeight="1">
      <c r="B184" s="46"/>
      <c r="C184" s="235" t="s">
        <v>416</v>
      </c>
      <c r="D184" s="235" t="s">
        <v>175</v>
      </c>
      <c r="E184" s="236" t="s">
        <v>2104</v>
      </c>
      <c r="F184" s="237" t="s">
        <v>1046</v>
      </c>
      <c r="G184" s="238" t="s">
        <v>1020</v>
      </c>
      <c r="H184" s="239">
        <v>17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180</v>
      </c>
      <c r="AT184" s="24" t="s">
        <v>175</v>
      </c>
      <c r="AU184" s="24" t="s">
        <v>76</v>
      </c>
      <c r="AY184" s="24" t="s">
        <v>172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180</v>
      </c>
      <c r="BM184" s="24" t="s">
        <v>641</v>
      </c>
    </row>
    <row r="185" spans="2:47" s="1" customFormat="1" ht="13.5">
      <c r="B185" s="46"/>
      <c r="C185" s="74"/>
      <c r="D185" s="249" t="s">
        <v>464</v>
      </c>
      <c r="E185" s="74"/>
      <c r="F185" s="281" t="s">
        <v>1066</v>
      </c>
      <c r="G185" s="74"/>
      <c r="H185" s="74"/>
      <c r="I185" s="203"/>
      <c r="J185" s="74"/>
      <c r="K185" s="74"/>
      <c r="L185" s="72"/>
      <c r="M185" s="282"/>
      <c r="N185" s="47"/>
      <c r="O185" s="47"/>
      <c r="P185" s="47"/>
      <c r="Q185" s="47"/>
      <c r="R185" s="47"/>
      <c r="S185" s="47"/>
      <c r="T185" s="95"/>
      <c r="AT185" s="24" t="s">
        <v>464</v>
      </c>
      <c r="AU185" s="24" t="s">
        <v>76</v>
      </c>
    </row>
    <row r="186" spans="2:65" s="1" customFormat="1" ht="16.5" customHeight="1">
      <c r="B186" s="46"/>
      <c r="C186" s="235" t="s">
        <v>421</v>
      </c>
      <c r="D186" s="235" t="s">
        <v>175</v>
      </c>
      <c r="E186" s="236" t="s">
        <v>351</v>
      </c>
      <c r="F186" s="237" t="s">
        <v>2105</v>
      </c>
      <c r="G186" s="238" t="s">
        <v>200</v>
      </c>
      <c r="H186" s="239">
        <v>10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180</v>
      </c>
      <c r="AT186" s="24" t="s">
        <v>175</v>
      </c>
      <c r="AU186" s="24" t="s">
        <v>76</v>
      </c>
      <c r="AY186" s="24" t="s">
        <v>172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180</v>
      </c>
      <c r="BM186" s="24" t="s">
        <v>649</v>
      </c>
    </row>
    <row r="187" spans="2:47" s="1" customFormat="1" ht="13.5">
      <c r="B187" s="46"/>
      <c r="C187" s="74"/>
      <c r="D187" s="249" t="s">
        <v>464</v>
      </c>
      <c r="E187" s="74"/>
      <c r="F187" s="281" t="s">
        <v>1066</v>
      </c>
      <c r="G187" s="74"/>
      <c r="H187" s="74"/>
      <c r="I187" s="203"/>
      <c r="J187" s="74"/>
      <c r="K187" s="74"/>
      <c r="L187" s="72"/>
      <c r="M187" s="282"/>
      <c r="N187" s="47"/>
      <c r="O187" s="47"/>
      <c r="P187" s="47"/>
      <c r="Q187" s="47"/>
      <c r="R187" s="47"/>
      <c r="S187" s="47"/>
      <c r="T187" s="95"/>
      <c r="AT187" s="24" t="s">
        <v>464</v>
      </c>
      <c r="AU187" s="24" t="s">
        <v>76</v>
      </c>
    </row>
    <row r="188" spans="2:65" s="1" customFormat="1" ht="16.5" customHeight="1">
      <c r="B188" s="46"/>
      <c r="C188" s="235" t="s">
        <v>426</v>
      </c>
      <c r="D188" s="235" t="s">
        <v>175</v>
      </c>
      <c r="E188" s="236" t="s">
        <v>355</v>
      </c>
      <c r="F188" s="237" t="s">
        <v>1053</v>
      </c>
      <c r="G188" s="238" t="s">
        <v>1015</v>
      </c>
      <c r="H188" s="239">
        <v>1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180</v>
      </c>
      <c r="AT188" s="24" t="s">
        <v>175</v>
      </c>
      <c r="AU188" s="24" t="s">
        <v>76</v>
      </c>
      <c r="AY188" s="24" t="s">
        <v>172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180</v>
      </c>
      <c r="BM188" s="24" t="s">
        <v>657</v>
      </c>
    </row>
    <row r="189" spans="2:47" s="1" customFormat="1" ht="13.5">
      <c r="B189" s="46"/>
      <c r="C189" s="74"/>
      <c r="D189" s="249" t="s">
        <v>464</v>
      </c>
      <c r="E189" s="74"/>
      <c r="F189" s="281" t="s">
        <v>1066</v>
      </c>
      <c r="G189" s="74"/>
      <c r="H189" s="74"/>
      <c r="I189" s="203"/>
      <c r="J189" s="74"/>
      <c r="K189" s="74"/>
      <c r="L189" s="72"/>
      <c r="M189" s="282"/>
      <c r="N189" s="47"/>
      <c r="O189" s="47"/>
      <c r="P189" s="47"/>
      <c r="Q189" s="47"/>
      <c r="R189" s="47"/>
      <c r="S189" s="47"/>
      <c r="T189" s="95"/>
      <c r="AT189" s="24" t="s">
        <v>464</v>
      </c>
      <c r="AU189" s="24" t="s">
        <v>76</v>
      </c>
    </row>
    <row r="190" spans="2:65" s="1" customFormat="1" ht="16.5" customHeight="1">
      <c r="B190" s="46"/>
      <c r="C190" s="235" t="s">
        <v>431</v>
      </c>
      <c r="D190" s="235" t="s">
        <v>175</v>
      </c>
      <c r="E190" s="236" t="s">
        <v>368</v>
      </c>
      <c r="F190" s="237" t="s">
        <v>1596</v>
      </c>
      <c r="G190" s="238" t="s">
        <v>1015</v>
      </c>
      <c r="H190" s="239">
        <v>2</v>
      </c>
      <c r="I190" s="240"/>
      <c r="J190" s="241">
        <f>ROUND(I190*H190,2)</f>
        <v>0</v>
      </c>
      <c r="K190" s="237" t="s">
        <v>21</v>
      </c>
      <c r="L190" s="72"/>
      <c r="M190" s="242" t="s">
        <v>21</v>
      </c>
      <c r="N190" s="243" t="s">
        <v>40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180</v>
      </c>
      <c r="AT190" s="24" t="s">
        <v>175</v>
      </c>
      <c r="AU190" s="24" t="s">
        <v>76</v>
      </c>
      <c r="AY190" s="24" t="s">
        <v>172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76</v>
      </c>
      <c r="BK190" s="246">
        <f>ROUND(I190*H190,2)</f>
        <v>0</v>
      </c>
      <c r="BL190" s="24" t="s">
        <v>180</v>
      </c>
      <c r="BM190" s="24" t="s">
        <v>664</v>
      </c>
    </row>
    <row r="191" spans="2:47" s="1" customFormat="1" ht="13.5">
      <c r="B191" s="46"/>
      <c r="C191" s="74"/>
      <c r="D191" s="249" t="s">
        <v>464</v>
      </c>
      <c r="E191" s="74"/>
      <c r="F191" s="281" t="s">
        <v>1066</v>
      </c>
      <c r="G191" s="74"/>
      <c r="H191" s="74"/>
      <c r="I191" s="203"/>
      <c r="J191" s="74"/>
      <c r="K191" s="74"/>
      <c r="L191" s="72"/>
      <c r="M191" s="282"/>
      <c r="N191" s="47"/>
      <c r="O191" s="47"/>
      <c r="P191" s="47"/>
      <c r="Q191" s="47"/>
      <c r="R191" s="47"/>
      <c r="S191" s="47"/>
      <c r="T191" s="95"/>
      <c r="AT191" s="24" t="s">
        <v>464</v>
      </c>
      <c r="AU191" s="24" t="s">
        <v>76</v>
      </c>
    </row>
    <row r="192" spans="2:65" s="1" customFormat="1" ht="16.5" customHeight="1">
      <c r="B192" s="46"/>
      <c r="C192" s="235" t="s">
        <v>436</v>
      </c>
      <c r="D192" s="235" t="s">
        <v>175</v>
      </c>
      <c r="E192" s="236" t="s">
        <v>375</v>
      </c>
      <c r="F192" s="237" t="s">
        <v>1597</v>
      </c>
      <c r="G192" s="238" t="s">
        <v>1015</v>
      </c>
      <c r="H192" s="239">
        <v>14</v>
      </c>
      <c r="I192" s="240"/>
      <c r="J192" s="241">
        <f>ROUND(I192*H192,2)</f>
        <v>0</v>
      </c>
      <c r="K192" s="237" t="s">
        <v>21</v>
      </c>
      <c r="L192" s="72"/>
      <c r="M192" s="242" t="s">
        <v>21</v>
      </c>
      <c r="N192" s="243" t="s">
        <v>40</v>
      </c>
      <c r="O192" s="47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4" t="s">
        <v>180</v>
      </c>
      <c r="AT192" s="24" t="s">
        <v>175</v>
      </c>
      <c r="AU192" s="24" t="s">
        <v>76</v>
      </c>
      <c r="AY192" s="24" t="s">
        <v>172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76</v>
      </c>
      <c r="BK192" s="246">
        <f>ROUND(I192*H192,2)</f>
        <v>0</v>
      </c>
      <c r="BL192" s="24" t="s">
        <v>180</v>
      </c>
      <c r="BM192" s="24" t="s">
        <v>672</v>
      </c>
    </row>
    <row r="193" spans="2:47" s="1" customFormat="1" ht="13.5">
      <c r="B193" s="46"/>
      <c r="C193" s="74"/>
      <c r="D193" s="249" t="s">
        <v>464</v>
      </c>
      <c r="E193" s="74"/>
      <c r="F193" s="281" t="s">
        <v>1066</v>
      </c>
      <c r="G193" s="74"/>
      <c r="H193" s="74"/>
      <c r="I193" s="203"/>
      <c r="J193" s="74"/>
      <c r="K193" s="74"/>
      <c r="L193" s="72"/>
      <c r="M193" s="282"/>
      <c r="N193" s="47"/>
      <c r="O193" s="47"/>
      <c r="P193" s="47"/>
      <c r="Q193" s="47"/>
      <c r="R193" s="47"/>
      <c r="S193" s="47"/>
      <c r="T193" s="95"/>
      <c r="AT193" s="24" t="s">
        <v>464</v>
      </c>
      <c r="AU193" s="24" t="s">
        <v>76</v>
      </c>
    </row>
    <row r="194" spans="2:65" s="1" customFormat="1" ht="16.5" customHeight="1">
      <c r="B194" s="46"/>
      <c r="C194" s="235" t="s">
        <v>441</v>
      </c>
      <c r="D194" s="235" t="s">
        <v>175</v>
      </c>
      <c r="E194" s="236" t="s">
        <v>379</v>
      </c>
      <c r="F194" s="237" t="s">
        <v>1599</v>
      </c>
      <c r="G194" s="238" t="s">
        <v>1020</v>
      </c>
      <c r="H194" s="239">
        <v>2</v>
      </c>
      <c r="I194" s="240"/>
      <c r="J194" s="241">
        <f>ROUND(I194*H194,2)</f>
        <v>0</v>
      </c>
      <c r="K194" s="237" t="s">
        <v>21</v>
      </c>
      <c r="L194" s="72"/>
      <c r="M194" s="242" t="s">
        <v>21</v>
      </c>
      <c r="N194" s="243" t="s">
        <v>40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4" t="s">
        <v>180</v>
      </c>
      <c r="AT194" s="24" t="s">
        <v>175</v>
      </c>
      <c r="AU194" s="24" t="s">
        <v>76</v>
      </c>
      <c r="AY194" s="24" t="s">
        <v>172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180</v>
      </c>
      <c r="BM194" s="24" t="s">
        <v>680</v>
      </c>
    </row>
    <row r="195" spans="2:47" s="1" customFormat="1" ht="13.5">
      <c r="B195" s="46"/>
      <c r="C195" s="74"/>
      <c r="D195" s="249" t="s">
        <v>464</v>
      </c>
      <c r="E195" s="74"/>
      <c r="F195" s="281" t="s">
        <v>1066</v>
      </c>
      <c r="G195" s="74"/>
      <c r="H195" s="74"/>
      <c r="I195" s="203"/>
      <c r="J195" s="74"/>
      <c r="K195" s="74"/>
      <c r="L195" s="72"/>
      <c r="M195" s="282"/>
      <c r="N195" s="47"/>
      <c r="O195" s="47"/>
      <c r="P195" s="47"/>
      <c r="Q195" s="47"/>
      <c r="R195" s="47"/>
      <c r="S195" s="47"/>
      <c r="T195" s="95"/>
      <c r="AT195" s="24" t="s">
        <v>464</v>
      </c>
      <c r="AU195" s="24" t="s">
        <v>76</v>
      </c>
    </row>
    <row r="196" spans="2:65" s="1" customFormat="1" ht="16.5" customHeight="1">
      <c r="B196" s="46"/>
      <c r="C196" s="235" t="s">
        <v>445</v>
      </c>
      <c r="D196" s="235" t="s">
        <v>175</v>
      </c>
      <c r="E196" s="236" t="s">
        <v>384</v>
      </c>
      <c r="F196" s="237" t="s">
        <v>1600</v>
      </c>
      <c r="G196" s="238" t="s">
        <v>1015</v>
      </c>
      <c r="H196" s="239">
        <v>56</v>
      </c>
      <c r="I196" s="240"/>
      <c r="J196" s="241">
        <f>ROUND(I196*H196,2)</f>
        <v>0</v>
      </c>
      <c r="K196" s="237" t="s">
        <v>21</v>
      </c>
      <c r="L196" s="72"/>
      <c r="M196" s="242" t="s">
        <v>21</v>
      </c>
      <c r="N196" s="243" t="s">
        <v>40</v>
      </c>
      <c r="O196" s="47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AR196" s="24" t="s">
        <v>180</v>
      </c>
      <c r="AT196" s="24" t="s">
        <v>175</v>
      </c>
      <c r="AU196" s="24" t="s">
        <v>76</v>
      </c>
      <c r="AY196" s="24" t="s">
        <v>172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76</v>
      </c>
      <c r="BK196" s="246">
        <f>ROUND(I196*H196,2)</f>
        <v>0</v>
      </c>
      <c r="BL196" s="24" t="s">
        <v>180</v>
      </c>
      <c r="BM196" s="24" t="s">
        <v>688</v>
      </c>
    </row>
    <row r="197" spans="2:47" s="1" customFormat="1" ht="13.5">
      <c r="B197" s="46"/>
      <c r="C197" s="74"/>
      <c r="D197" s="249" t="s">
        <v>464</v>
      </c>
      <c r="E197" s="74"/>
      <c r="F197" s="281" t="s">
        <v>1066</v>
      </c>
      <c r="G197" s="74"/>
      <c r="H197" s="74"/>
      <c r="I197" s="203"/>
      <c r="J197" s="74"/>
      <c r="K197" s="74"/>
      <c r="L197" s="72"/>
      <c r="M197" s="282"/>
      <c r="N197" s="47"/>
      <c r="O197" s="47"/>
      <c r="P197" s="47"/>
      <c r="Q197" s="47"/>
      <c r="R197" s="47"/>
      <c r="S197" s="47"/>
      <c r="T197" s="95"/>
      <c r="AT197" s="24" t="s">
        <v>464</v>
      </c>
      <c r="AU197" s="24" t="s">
        <v>76</v>
      </c>
    </row>
    <row r="198" spans="2:63" s="11" customFormat="1" ht="29.85" customHeight="1">
      <c r="B198" s="219"/>
      <c r="C198" s="220"/>
      <c r="D198" s="221" t="s">
        <v>68</v>
      </c>
      <c r="E198" s="233" t="s">
        <v>1075</v>
      </c>
      <c r="F198" s="233" t="s">
        <v>1076</v>
      </c>
      <c r="G198" s="220"/>
      <c r="H198" s="220"/>
      <c r="I198" s="223"/>
      <c r="J198" s="234">
        <f>BK198</f>
        <v>0</v>
      </c>
      <c r="K198" s="220"/>
      <c r="L198" s="225"/>
      <c r="M198" s="226"/>
      <c r="N198" s="227"/>
      <c r="O198" s="227"/>
      <c r="P198" s="228">
        <f>SUM(P199:P202)</f>
        <v>0</v>
      </c>
      <c r="Q198" s="227"/>
      <c r="R198" s="228">
        <f>SUM(R199:R202)</f>
        <v>0</v>
      </c>
      <c r="S198" s="227"/>
      <c r="T198" s="229">
        <f>SUM(T199:T202)</f>
        <v>0</v>
      </c>
      <c r="AR198" s="230" t="s">
        <v>173</v>
      </c>
      <c r="AT198" s="231" t="s">
        <v>68</v>
      </c>
      <c r="AU198" s="231" t="s">
        <v>76</v>
      </c>
      <c r="AY198" s="230" t="s">
        <v>172</v>
      </c>
      <c r="BK198" s="232">
        <f>SUM(BK199:BK202)</f>
        <v>0</v>
      </c>
    </row>
    <row r="199" spans="2:65" s="1" customFormat="1" ht="16.5" customHeight="1">
      <c r="B199" s="46"/>
      <c r="C199" s="235" t="s">
        <v>449</v>
      </c>
      <c r="D199" s="235" t="s">
        <v>175</v>
      </c>
      <c r="E199" s="236" t="s">
        <v>1077</v>
      </c>
      <c r="F199" s="237" t="s">
        <v>1078</v>
      </c>
      <c r="G199" s="238" t="s">
        <v>439</v>
      </c>
      <c r="H199" s="239">
        <v>1</v>
      </c>
      <c r="I199" s="240"/>
      <c r="J199" s="241">
        <f>ROUND(I199*H199,2)</f>
        <v>0</v>
      </c>
      <c r="K199" s="237" t="s">
        <v>21</v>
      </c>
      <c r="L199" s="72"/>
      <c r="M199" s="242" t="s">
        <v>21</v>
      </c>
      <c r="N199" s="243" t="s">
        <v>40</v>
      </c>
      <c r="O199" s="47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AR199" s="24" t="s">
        <v>503</v>
      </c>
      <c r="AT199" s="24" t="s">
        <v>175</v>
      </c>
      <c r="AU199" s="24" t="s">
        <v>79</v>
      </c>
      <c r="AY199" s="24" t="s">
        <v>172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24" t="s">
        <v>76</v>
      </c>
      <c r="BK199" s="246">
        <f>ROUND(I199*H199,2)</f>
        <v>0</v>
      </c>
      <c r="BL199" s="24" t="s">
        <v>503</v>
      </c>
      <c r="BM199" s="24" t="s">
        <v>2106</v>
      </c>
    </row>
    <row r="200" spans="2:65" s="1" customFormat="1" ht="16.5" customHeight="1">
      <c r="B200" s="46"/>
      <c r="C200" s="235" t="s">
        <v>455</v>
      </c>
      <c r="D200" s="235" t="s">
        <v>175</v>
      </c>
      <c r="E200" s="236" t="s">
        <v>1080</v>
      </c>
      <c r="F200" s="237" t="s">
        <v>2107</v>
      </c>
      <c r="G200" s="238" t="s">
        <v>439</v>
      </c>
      <c r="H200" s="239">
        <v>1</v>
      </c>
      <c r="I200" s="240"/>
      <c r="J200" s="241">
        <f>ROUND(I200*H200,2)</f>
        <v>0</v>
      </c>
      <c r="K200" s="237" t="s">
        <v>21</v>
      </c>
      <c r="L200" s="72"/>
      <c r="M200" s="242" t="s">
        <v>21</v>
      </c>
      <c r="N200" s="243" t="s">
        <v>40</v>
      </c>
      <c r="O200" s="47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AR200" s="24" t="s">
        <v>503</v>
      </c>
      <c r="AT200" s="24" t="s">
        <v>175</v>
      </c>
      <c r="AU200" s="24" t="s">
        <v>79</v>
      </c>
      <c r="AY200" s="24" t="s">
        <v>172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24" t="s">
        <v>76</v>
      </c>
      <c r="BK200" s="246">
        <f>ROUND(I200*H200,2)</f>
        <v>0</v>
      </c>
      <c r="BL200" s="24" t="s">
        <v>503</v>
      </c>
      <c r="BM200" s="24" t="s">
        <v>2108</v>
      </c>
    </row>
    <row r="201" spans="2:65" s="1" customFormat="1" ht="16.5" customHeight="1">
      <c r="B201" s="46"/>
      <c r="C201" s="235" t="s">
        <v>460</v>
      </c>
      <c r="D201" s="235" t="s">
        <v>175</v>
      </c>
      <c r="E201" s="236" t="s">
        <v>1083</v>
      </c>
      <c r="F201" s="237" t="s">
        <v>1084</v>
      </c>
      <c r="G201" s="238" t="s">
        <v>439</v>
      </c>
      <c r="H201" s="239">
        <v>1</v>
      </c>
      <c r="I201" s="240"/>
      <c r="J201" s="241">
        <f>ROUND(I201*H201,2)</f>
        <v>0</v>
      </c>
      <c r="K201" s="237" t="s">
        <v>21</v>
      </c>
      <c r="L201" s="72"/>
      <c r="M201" s="242" t="s">
        <v>21</v>
      </c>
      <c r="N201" s="243" t="s">
        <v>40</v>
      </c>
      <c r="O201" s="47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AR201" s="24" t="s">
        <v>503</v>
      </c>
      <c r="AT201" s="24" t="s">
        <v>175</v>
      </c>
      <c r="AU201" s="24" t="s">
        <v>79</v>
      </c>
      <c r="AY201" s="24" t="s">
        <v>172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24" t="s">
        <v>76</v>
      </c>
      <c r="BK201" s="246">
        <f>ROUND(I201*H201,2)</f>
        <v>0</v>
      </c>
      <c r="BL201" s="24" t="s">
        <v>503</v>
      </c>
      <c r="BM201" s="24" t="s">
        <v>2109</v>
      </c>
    </row>
    <row r="202" spans="2:65" s="1" customFormat="1" ht="16.5" customHeight="1">
      <c r="B202" s="46"/>
      <c r="C202" s="235" t="s">
        <v>467</v>
      </c>
      <c r="D202" s="235" t="s">
        <v>175</v>
      </c>
      <c r="E202" s="236" t="s">
        <v>1086</v>
      </c>
      <c r="F202" s="237" t="s">
        <v>1087</v>
      </c>
      <c r="G202" s="238" t="s">
        <v>439</v>
      </c>
      <c r="H202" s="239">
        <v>1</v>
      </c>
      <c r="I202" s="240"/>
      <c r="J202" s="241">
        <f>ROUND(I202*H202,2)</f>
        <v>0</v>
      </c>
      <c r="K202" s="237" t="s">
        <v>21</v>
      </c>
      <c r="L202" s="72"/>
      <c r="M202" s="242" t="s">
        <v>21</v>
      </c>
      <c r="N202" s="243" t="s">
        <v>40</v>
      </c>
      <c r="O202" s="47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AR202" s="24" t="s">
        <v>503</v>
      </c>
      <c r="AT202" s="24" t="s">
        <v>175</v>
      </c>
      <c r="AU202" s="24" t="s">
        <v>79</v>
      </c>
      <c r="AY202" s="24" t="s">
        <v>172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76</v>
      </c>
      <c r="BK202" s="246">
        <f>ROUND(I202*H202,2)</f>
        <v>0</v>
      </c>
      <c r="BL202" s="24" t="s">
        <v>503</v>
      </c>
      <c r="BM202" s="24" t="s">
        <v>2110</v>
      </c>
    </row>
    <row r="203" spans="2:63" s="11" customFormat="1" ht="37.4" customHeight="1">
      <c r="B203" s="219"/>
      <c r="C203" s="220"/>
      <c r="D203" s="221" t="s">
        <v>68</v>
      </c>
      <c r="E203" s="222" t="s">
        <v>1095</v>
      </c>
      <c r="F203" s="222" t="s">
        <v>1060</v>
      </c>
      <c r="G203" s="220"/>
      <c r="H203" s="220"/>
      <c r="I203" s="223"/>
      <c r="J203" s="224">
        <f>BK203</f>
        <v>0</v>
      </c>
      <c r="K203" s="220"/>
      <c r="L203" s="225"/>
      <c r="M203" s="226"/>
      <c r="N203" s="227"/>
      <c r="O203" s="227"/>
      <c r="P203" s="228">
        <f>SUM(P204:P206)</f>
        <v>0</v>
      </c>
      <c r="Q203" s="227"/>
      <c r="R203" s="228">
        <f>SUM(R204:R206)</f>
        <v>0</v>
      </c>
      <c r="S203" s="227"/>
      <c r="T203" s="229">
        <f>SUM(T204:T206)</f>
        <v>0</v>
      </c>
      <c r="AR203" s="230" t="s">
        <v>76</v>
      </c>
      <c r="AT203" s="231" t="s">
        <v>68</v>
      </c>
      <c r="AU203" s="231" t="s">
        <v>69</v>
      </c>
      <c r="AY203" s="230" t="s">
        <v>172</v>
      </c>
      <c r="BK203" s="232">
        <f>SUM(BK204:BK206)</f>
        <v>0</v>
      </c>
    </row>
    <row r="204" spans="2:65" s="1" customFormat="1" ht="16.5" customHeight="1">
      <c r="B204" s="46"/>
      <c r="C204" s="235" t="s">
        <v>471</v>
      </c>
      <c r="D204" s="235" t="s">
        <v>175</v>
      </c>
      <c r="E204" s="236" t="s">
        <v>977</v>
      </c>
      <c r="F204" s="237" t="s">
        <v>1062</v>
      </c>
      <c r="G204" s="238" t="s">
        <v>1015</v>
      </c>
      <c r="H204" s="239">
        <v>0.5</v>
      </c>
      <c r="I204" s="240"/>
      <c r="J204" s="241">
        <f>ROUND(I204*H204,2)</f>
        <v>0</v>
      </c>
      <c r="K204" s="237" t="s">
        <v>21</v>
      </c>
      <c r="L204" s="72"/>
      <c r="M204" s="242" t="s">
        <v>21</v>
      </c>
      <c r="N204" s="243" t="s">
        <v>40</v>
      </c>
      <c r="O204" s="47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AR204" s="24" t="s">
        <v>180</v>
      </c>
      <c r="AT204" s="24" t="s">
        <v>175</v>
      </c>
      <c r="AU204" s="24" t="s">
        <v>76</v>
      </c>
      <c r="AY204" s="24" t="s">
        <v>172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24" t="s">
        <v>76</v>
      </c>
      <c r="BK204" s="246">
        <f>ROUND(I204*H204,2)</f>
        <v>0</v>
      </c>
      <c r="BL204" s="24" t="s">
        <v>180</v>
      </c>
      <c r="BM204" s="24" t="s">
        <v>696</v>
      </c>
    </row>
    <row r="205" spans="2:65" s="1" customFormat="1" ht="16.5" customHeight="1">
      <c r="B205" s="46"/>
      <c r="C205" s="235" t="s">
        <v>477</v>
      </c>
      <c r="D205" s="235" t="s">
        <v>175</v>
      </c>
      <c r="E205" s="236" t="s">
        <v>1003</v>
      </c>
      <c r="F205" s="237" t="s">
        <v>2111</v>
      </c>
      <c r="G205" s="238" t="s">
        <v>1015</v>
      </c>
      <c r="H205" s="239">
        <v>1</v>
      </c>
      <c r="I205" s="240"/>
      <c r="J205" s="241">
        <f>ROUND(I205*H205,2)</f>
        <v>0</v>
      </c>
      <c r="K205" s="237" t="s">
        <v>21</v>
      </c>
      <c r="L205" s="72"/>
      <c r="M205" s="242" t="s">
        <v>21</v>
      </c>
      <c r="N205" s="243" t="s">
        <v>40</v>
      </c>
      <c r="O205" s="47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AR205" s="24" t="s">
        <v>180</v>
      </c>
      <c r="AT205" s="24" t="s">
        <v>175</v>
      </c>
      <c r="AU205" s="24" t="s">
        <v>76</v>
      </c>
      <c r="AY205" s="24" t="s">
        <v>172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4" t="s">
        <v>76</v>
      </c>
      <c r="BK205" s="246">
        <f>ROUND(I205*H205,2)</f>
        <v>0</v>
      </c>
      <c r="BL205" s="24" t="s">
        <v>180</v>
      </c>
      <c r="BM205" s="24" t="s">
        <v>704</v>
      </c>
    </row>
    <row r="206" spans="2:47" s="1" customFormat="1" ht="13.5">
      <c r="B206" s="46"/>
      <c r="C206" s="74"/>
      <c r="D206" s="249" t="s">
        <v>464</v>
      </c>
      <c r="E206" s="74"/>
      <c r="F206" s="281" t="s">
        <v>2112</v>
      </c>
      <c r="G206" s="74"/>
      <c r="H206" s="74"/>
      <c r="I206" s="203"/>
      <c r="J206" s="74"/>
      <c r="K206" s="74"/>
      <c r="L206" s="72"/>
      <c r="M206" s="282"/>
      <c r="N206" s="47"/>
      <c r="O206" s="47"/>
      <c r="P206" s="47"/>
      <c r="Q206" s="47"/>
      <c r="R206" s="47"/>
      <c r="S206" s="47"/>
      <c r="T206" s="95"/>
      <c r="AT206" s="24" t="s">
        <v>464</v>
      </c>
      <c r="AU206" s="24" t="s">
        <v>76</v>
      </c>
    </row>
    <row r="207" spans="2:63" s="11" customFormat="1" ht="37.4" customHeight="1">
      <c r="B207" s="219"/>
      <c r="C207" s="220"/>
      <c r="D207" s="221" t="s">
        <v>68</v>
      </c>
      <c r="E207" s="222" t="s">
        <v>1067</v>
      </c>
      <c r="F207" s="222" t="s">
        <v>1067</v>
      </c>
      <c r="G207" s="220"/>
      <c r="H207" s="220"/>
      <c r="I207" s="223"/>
      <c r="J207" s="224">
        <f>BK207</f>
        <v>0</v>
      </c>
      <c r="K207" s="220"/>
      <c r="L207" s="225"/>
      <c r="M207" s="226"/>
      <c r="N207" s="227"/>
      <c r="O207" s="227"/>
      <c r="P207" s="228">
        <f>SUM(P208:P210)</f>
        <v>0</v>
      </c>
      <c r="Q207" s="227"/>
      <c r="R207" s="228">
        <f>SUM(R208:R210)</f>
        <v>0</v>
      </c>
      <c r="S207" s="227"/>
      <c r="T207" s="229">
        <f>SUM(T208:T210)</f>
        <v>0</v>
      </c>
      <c r="AR207" s="230" t="s">
        <v>76</v>
      </c>
      <c r="AT207" s="231" t="s">
        <v>68</v>
      </c>
      <c r="AU207" s="231" t="s">
        <v>69</v>
      </c>
      <c r="AY207" s="230" t="s">
        <v>172</v>
      </c>
      <c r="BK207" s="232">
        <f>SUM(BK208:BK210)</f>
        <v>0</v>
      </c>
    </row>
    <row r="208" spans="2:65" s="1" customFormat="1" ht="16.5" customHeight="1">
      <c r="B208" s="46"/>
      <c r="C208" s="235" t="s">
        <v>483</v>
      </c>
      <c r="D208" s="235" t="s">
        <v>175</v>
      </c>
      <c r="E208" s="236" t="s">
        <v>987</v>
      </c>
      <c r="F208" s="237" t="s">
        <v>1069</v>
      </c>
      <c r="G208" s="238" t="s">
        <v>1070</v>
      </c>
      <c r="H208" s="239">
        <v>4</v>
      </c>
      <c r="I208" s="240"/>
      <c r="J208" s="241">
        <f>ROUND(I208*H208,2)</f>
        <v>0</v>
      </c>
      <c r="K208" s="237" t="s">
        <v>21</v>
      </c>
      <c r="L208" s="72"/>
      <c r="M208" s="242" t="s">
        <v>21</v>
      </c>
      <c r="N208" s="243" t="s">
        <v>40</v>
      </c>
      <c r="O208" s="47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AR208" s="24" t="s">
        <v>180</v>
      </c>
      <c r="AT208" s="24" t="s">
        <v>175</v>
      </c>
      <c r="AU208" s="24" t="s">
        <v>76</v>
      </c>
      <c r="AY208" s="24" t="s">
        <v>172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24" t="s">
        <v>76</v>
      </c>
      <c r="BK208" s="246">
        <f>ROUND(I208*H208,2)</f>
        <v>0</v>
      </c>
      <c r="BL208" s="24" t="s">
        <v>180</v>
      </c>
      <c r="BM208" s="24" t="s">
        <v>714</v>
      </c>
    </row>
    <row r="209" spans="2:65" s="1" customFormat="1" ht="16.5" customHeight="1">
      <c r="B209" s="46"/>
      <c r="C209" s="235" t="s">
        <v>489</v>
      </c>
      <c r="D209" s="235" t="s">
        <v>175</v>
      </c>
      <c r="E209" s="236" t="s">
        <v>1063</v>
      </c>
      <c r="F209" s="237" t="s">
        <v>1072</v>
      </c>
      <c r="G209" s="238" t="s">
        <v>1070</v>
      </c>
      <c r="H209" s="239">
        <v>12</v>
      </c>
      <c r="I209" s="240"/>
      <c r="J209" s="241">
        <f>ROUND(I209*H209,2)</f>
        <v>0</v>
      </c>
      <c r="K209" s="237" t="s">
        <v>21</v>
      </c>
      <c r="L209" s="72"/>
      <c r="M209" s="242" t="s">
        <v>21</v>
      </c>
      <c r="N209" s="243" t="s">
        <v>40</v>
      </c>
      <c r="O209" s="47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AR209" s="24" t="s">
        <v>180</v>
      </c>
      <c r="AT209" s="24" t="s">
        <v>175</v>
      </c>
      <c r="AU209" s="24" t="s">
        <v>76</v>
      </c>
      <c r="AY209" s="24" t="s">
        <v>172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76</v>
      </c>
      <c r="BK209" s="246">
        <f>ROUND(I209*H209,2)</f>
        <v>0</v>
      </c>
      <c r="BL209" s="24" t="s">
        <v>180</v>
      </c>
      <c r="BM209" s="24" t="s">
        <v>724</v>
      </c>
    </row>
    <row r="210" spans="2:65" s="1" customFormat="1" ht="16.5" customHeight="1">
      <c r="B210" s="46"/>
      <c r="C210" s="235" t="s">
        <v>493</v>
      </c>
      <c r="D210" s="235" t="s">
        <v>175</v>
      </c>
      <c r="E210" s="236" t="s">
        <v>981</v>
      </c>
      <c r="F210" s="237" t="s">
        <v>1074</v>
      </c>
      <c r="G210" s="238" t="s">
        <v>1070</v>
      </c>
      <c r="H210" s="239">
        <v>16</v>
      </c>
      <c r="I210" s="240"/>
      <c r="J210" s="241">
        <f>ROUND(I210*H210,2)</f>
        <v>0</v>
      </c>
      <c r="K210" s="237" t="s">
        <v>21</v>
      </c>
      <c r="L210" s="72"/>
      <c r="M210" s="242" t="s">
        <v>21</v>
      </c>
      <c r="N210" s="296" t="s">
        <v>40</v>
      </c>
      <c r="O210" s="294"/>
      <c r="P210" s="297">
        <f>O210*H210</f>
        <v>0</v>
      </c>
      <c r="Q210" s="297">
        <v>0</v>
      </c>
      <c r="R210" s="297">
        <f>Q210*H210</f>
        <v>0</v>
      </c>
      <c r="S210" s="297">
        <v>0</v>
      </c>
      <c r="T210" s="298">
        <f>S210*H210</f>
        <v>0</v>
      </c>
      <c r="AR210" s="24" t="s">
        <v>180</v>
      </c>
      <c r="AT210" s="24" t="s">
        <v>175</v>
      </c>
      <c r="AU210" s="24" t="s">
        <v>76</v>
      </c>
      <c r="AY210" s="24" t="s">
        <v>172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76</v>
      </c>
      <c r="BK210" s="246">
        <f>ROUND(I210*H210,2)</f>
        <v>0</v>
      </c>
      <c r="BL210" s="24" t="s">
        <v>180</v>
      </c>
      <c r="BM210" s="24" t="s">
        <v>734</v>
      </c>
    </row>
    <row r="211" spans="2:12" s="1" customFormat="1" ht="6.95" customHeight="1">
      <c r="B211" s="67"/>
      <c r="C211" s="68"/>
      <c r="D211" s="68"/>
      <c r="E211" s="68"/>
      <c r="F211" s="68"/>
      <c r="G211" s="68"/>
      <c r="H211" s="68"/>
      <c r="I211" s="178"/>
      <c r="J211" s="68"/>
      <c r="K211" s="68"/>
      <c r="L211" s="72"/>
    </row>
  </sheetData>
  <sheetProtection password="CC35" sheet="1" objects="1" scenarios="1" formatColumns="0" formatRows="0" autoFilter="0"/>
  <autoFilter ref="C87:K210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6:H76"/>
    <mergeCell ref="E78:H78"/>
    <mergeCell ref="E80:H80"/>
    <mergeCell ref="G1:H1"/>
    <mergeCell ref="L2:V2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116</v>
      </c>
      <c r="G1" s="151" t="s">
        <v>117</v>
      </c>
      <c r="H1" s="151"/>
      <c r="I1" s="152"/>
      <c r="J1" s="151" t="s">
        <v>118</v>
      </c>
      <c r="K1" s="150" t="s">
        <v>119</v>
      </c>
      <c r="L1" s="151" t="s">
        <v>120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113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121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v Karviné - školy I - stavební část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1758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2113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ROUND(J88,2)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ROUND(SUM(BE88:BE253),2)</f>
        <v>0</v>
      </c>
      <c r="G32" s="47"/>
      <c r="H32" s="47"/>
      <c r="I32" s="170">
        <v>0.21</v>
      </c>
      <c r="J32" s="169">
        <f>ROUND(ROUND((SUM(BE88:BE253)),2)*I32,2)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ROUND(SUM(BF88:BF253),2)</f>
        <v>0</v>
      </c>
      <c r="G33" s="47"/>
      <c r="H33" s="47"/>
      <c r="I33" s="170">
        <v>0.15</v>
      </c>
      <c r="J33" s="169">
        <f>ROUND(ROUND((SUM(BF88:BF253)),2)*I33,2)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ROUND(SUM(BG88:BG253),2)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ROUND(SUM(BH88:BH253),2)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ROUND(SUM(BI88:BI253),2)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v Karviné - školy I - stavební část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1758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012 - elektroinstalace bez cvičné kuchyňky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127</v>
      </c>
      <c r="D58" s="171"/>
      <c r="E58" s="171"/>
      <c r="F58" s="171"/>
      <c r="G58" s="171"/>
      <c r="H58" s="171"/>
      <c r="I58" s="185"/>
      <c r="J58" s="186" t="s">
        <v>128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129</v>
      </c>
      <c r="D60" s="47"/>
      <c r="E60" s="47"/>
      <c r="F60" s="47"/>
      <c r="G60" s="47"/>
      <c r="H60" s="47"/>
      <c r="I60" s="156"/>
      <c r="J60" s="167">
        <f>J88</f>
        <v>0</v>
      </c>
      <c r="K60" s="51"/>
      <c r="AU60" s="24" t="s">
        <v>130</v>
      </c>
    </row>
    <row r="61" spans="2:11" s="8" customFormat="1" ht="24.95" customHeight="1">
      <c r="B61" s="189"/>
      <c r="C61" s="190"/>
      <c r="D61" s="191" t="s">
        <v>939</v>
      </c>
      <c r="E61" s="192"/>
      <c r="F61" s="192"/>
      <c r="G61" s="192"/>
      <c r="H61" s="192"/>
      <c r="I61" s="193"/>
      <c r="J61" s="194">
        <f>J89</f>
        <v>0</v>
      </c>
      <c r="K61" s="195"/>
    </row>
    <row r="62" spans="2:11" s="8" customFormat="1" ht="24.95" customHeight="1">
      <c r="B62" s="189"/>
      <c r="C62" s="190"/>
      <c r="D62" s="191" t="s">
        <v>940</v>
      </c>
      <c r="E62" s="192"/>
      <c r="F62" s="192"/>
      <c r="G62" s="192"/>
      <c r="H62" s="192"/>
      <c r="I62" s="193"/>
      <c r="J62" s="194">
        <f>J142</f>
        <v>0</v>
      </c>
      <c r="K62" s="195"/>
    </row>
    <row r="63" spans="2:11" s="8" customFormat="1" ht="24.95" customHeight="1">
      <c r="B63" s="189"/>
      <c r="C63" s="190"/>
      <c r="D63" s="191" t="s">
        <v>941</v>
      </c>
      <c r="E63" s="192"/>
      <c r="F63" s="192"/>
      <c r="G63" s="192"/>
      <c r="H63" s="192"/>
      <c r="I63" s="193"/>
      <c r="J63" s="194">
        <f>J151</f>
        <v>0</v>
      </c>
      <c r="K63" s="195"/>
    </row>
    <row r="64" spans="2:11" s="8" customFormat="1" ht="24.95" customHeight="1">
      <c r="B64" s="189"/>
      <c r="C64" s="190"/>
      <c r="D64" s="191" t="s">
        <v>2114</v>
      </c>
      <c r="E64" s="192"/>
      <c r="F64" s="192"/>
      <c r="G64" s="192"/>
      <c r="H64" s="192"/>
      <c r="I64" s="193"/>
      <c r="J64" s="194">
        <f>J168</f>
        <v>0</v>
      </c>
      <c r="K64" s="195"/>
    </row>
    <row r="65" spans="2:11" s="9" customFormat="1" ht="19.9" customHeight="1">
      <c r="B65" s="196"/>
      <c r="C65" s="197"/>
      <c r="D65" s="198" t="s">
        <v>946</v>
      </c>
      <c r="E65" s="199"/>
      <c r="F65" s="199"/>
      <c r="G65" s="199"/>
      <c r="H65" s="199"/>
      <c r="I65" s="200"/>
      <c r="J65" s="201">
        <f>J240</f>
        <v>0</v>
      </c>
      <c r="K65" s="202"/>
    </row>
    <row r="66" spans="2:11" s="8" customFormat="1" ht="24.95" customHeight="1">
      <c r="B66" s="189"/>
      <c r="C66" s="190"/>
      <c r="D66" s="191" t="s">
        <v>2115</v>
      </c>
      <c r="E66" s="192"/>
      <c r="F66" s="192"/>
      <c r="G66" s="192"/>
      <c r="H66" s="192"/>
      <c r="I66" s="193"/>
      <c r="J66" s="194">
        <f>J245</f>
        <v>0</v>
      </c>
      <c r="K66" s="195"/>
    </row>
    <row r="67" spans="2:11" s="1" customFormat="1" ht="21.8" customHeight="1">
      <c r="B67" s="46"/>
      <c r="C67" s="47"/>
      <c r="D67" s="47"/>
      <c r="E67" s="47"/>
      <c r="F67" s="47"/>
      <c r="G67" s="47"/>
      <c r="H67" s="47"/>
      <c r="I67" s="156"/>
      <c r="J67" s="47"/>
      <c r="K67" s="51"/>
    </row>
    <row r="68" spans="2:11" s="1" customFormat="1" ht="6.95" customHeight="1">
      <c r="B68" s="67"/>
      <c r="C68" s="68"/>
      <c r="D68" s="68"/>
      <c r="E68" s="68"/>
      <c r="F68" s="68"/>
      <c r="G68" s="68"/>
      <c r="H68" s="68"/>
      <c r="I68" s="178"/>
      <c r="J68" s="68"/>
      <c r="K68" s="69"/>
    </row>
    <row r="72" spans="2:12" s="1" customFormat="1" ht="6.95" customHeight="1">
      <c r="B72" s="70"/>
      <c r="C72" s="71"/>
      <c r="D72" s="71"/>
      <c r="E72" s="71"/>
      <c r="F72" s="71"/>
      <c r="G72" s="71"/>
      <c r="H72" s="71"/>
      <c r="I72" s="181"/>
      <c r="J72" s="71"/>
      <c r="K72" s="71"/>
      <c r="L72" s="72"/>
    </row>
    <row r="73" spans="2:12" s="1" customFormat="1" ht="36.95" customHeight="1">
      <c r="B73" s="46"/>
      <c r="C73" s="73" t="s">
        <v>156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4.4" customHeight="1">
      <c r="B75" s="46"/>
      <c r="C75" s="76" t="s">
        <v>18</v>
      </c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6.5" customHeight="1">
      <c r="B76" s="46"/>
      <c r="C76" s="74"/>
      <c r="D76" s="74"/>
      <c r="E76" s="204" t="str">
        <f>E7</f>
        <v>Rekonstrukce odborných učeben v Karviné - školy I - stavební část</v>
      </c>
      <c r="F76" s="76"/>
      <c r="G76" s="76"/>
      <c r="H76" s="76"/>
      <c r="I76" s="203"/>
      <c r="J76" s="74"/>
      <c r="K76" s="74"/>
      <c r="L76" s="72"/>
    </row>
    <row r="77" spans="2:12" ht="13.5">
      <c r="B77" s="28"/>
      <c r="C77" s="76" t="s">
        <v>122</v>
      </c>
      <c r="D77" s="205"/>
      <c r="E77" s="205"/>
      <c r="F77" s="205"/>
      <c r="G77" s="205"/>
      <c r="H77" s="205"/>
      <c r="I77" s="148"/>
      <c r="J77" s="205"/>
      <c r="K77" s="205"/>
      <c r="L77" s="206"/>
    </row>
    <row r="78" spans="2:12" s="1" customFormat="1" ht="16.5" customHeight="1">
      <c r="B78" s="46"/>
      <c r="C78" s="74"/>
      <c r="D78" s="74"/>
      <c r="E78" s="204" t="s">
        <v>1758</v>
      </c>
      <c r="F78" s="74"/>
      <c r="G78" s="74"/>
      <c r="H78" s="74"/>
      <c r="I78" s="203"/>
      <c r="J78" s="74"/>
      <c r="K78" s="74"/>
      <c r="L78" s="72"/>
    </row>
    <row r="79" spans="2:12" s="1" customFormat="1" ht="14.4" customHeight="1">
      <c r="B79" s="46"/>
      <c r="C79" s="76" t="s">
        <v>124</v>
      </c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7.25" customHeight="1">
      <c r="B80" s="46"/>
      <c r="C80" s="74"/>
      <c r="D80" s="74"/>
      <c r="E80" s="82" t="str">
        <f>E11</f>
        <v xml:space="preserve">012 - elektroinstalace bez cvičné kuchyňky </v>
      </c>
      <c r="F80" s="74"/>
      <c r="G80" s="74"/>
      <c r="H80" s="74"/>
      <c r="I80" s="203"/>
      <c r="J80" s="74"/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8" customHeight="1">
      <c r="B82" s="46"/>
      <c r="C82" s="76" t="s">
        <v>23</v>
      </c>
      <c r="D82" s="74"/>
      <c r="E82" s="74"/>
      <c r="F82" s="207" t="str">
        <f>F14</f>
        <v xml:space="preserve"> </v>
      </c>
      <c r="G82" s="74"/>
      <c r="H82" s="74"/>
      <c r="I82" s="208" t="s">
        <v>25</v>
      </c>
      <c r="J82" s="85" t="str">
        <f>IF(J14="","",J14)</f>
        <v>4. 9. 2017</v>
      </c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203"/>
      <c r="J83" s="74"/>
      <c r="K83" s="74"/>
      <c r="L83" s="72"/>
    </row>
    <row r="84" spans="2:12" s="1" customFormat="1" ht="13.5">
      <c r="B84" s="46"/>
      <c r="C84" s="76" t="s">
        <v>27</v>
      </c>
      <c r="D84" s="74"/>
      <c r="E84" s="74"/>
      <c r="F84" s="207" t="str">
        <f>E17</f>
        <v xml:space="preserve"> </v>
      </c>
      <c r="G84" s="74"/>
      <c r="H84" s="74"/>
      <c r="I84" s="208" t="s">
        <v>32</v>
      </c>
      <c r="J84" s="207" t="str">
        <f>E23</f>
        <v xml:space="preserve"> </v>
      </c>
      <c r="K84" s="74"/>
      <c r="L84" s="72"/>
    </row>
    <row r="85" spans="2:12" s="1" customFormat="1" ht="14.4" customHeight="1">
      <c r="B85" s="46"/>
      <c r="C85" s="76" t="s">
        <v>30</v>
      </c>
      <c r="D85" s="74"/>
      <c r="E85" s="74"/>
      <c r="F85" s="207" t="str">
        <f>IF(E20="","",E20)</f>
        <v/>
      </c>
      <c r="G85" s="74"/>
      <c r="H85" s="74"/>
      <c r="I85" s="203"/>
      <c r="J85" s="74"/>
      <c r="K85" s="74"/>
      <c r="L85" s="72"/>
    </row>
    <row r="86" spans="2:12" s="1" customFormat="1" ht="10.3" customHeight="1">
      <c r="B86" s="46"/>
      <c r="C86" s="74"/>
      <c r="D86" s="74"/>
      <c r="E86" s="74"/>
      <c r="F86" s="74"/>
      <c r="G86" s="74"/>
      <c r="H86" s="74"/>
      <c r="I86" s="203"/>
      <c r="J86" s="74"/>
      <c r="K86" s="74"/>
      <c r="L86" s="72"/>
    </row>
    <row r="87" spans="2:20" s="10" customFormat="1" ht="29.25" customHeight="1">
      <c r="B87" s="209"/>
      <c r="C87" s="210" t="s">
        <v>157</v>
      </c>
      <c r="D87" s="211" t="s">
        <v>54</v>
      </c>
      <c r="E87" s="211" t="s">
        <v>50</v>
      </c>
      <c r="F87" s="211" t="s">
        <v>158</v>
      </c>
      <c r="G87" s="211" t="s">
        <v>159</v>
      </c>
      <c r="H87" s="211" t="s">
        <v>160</v>
      </c>
      <c r="I87" s="212" t="s">
        <v>161</v>
      </c>
      <c r="J87" s="211" t="s">
        <v>128</v>
      </c>
      <c r="K87" s="213" t="s">
        <v>162</v>
      </c>
      <c r="L87" s="214"/>
      <c r="M87" s="102" t="s">
        <v>163</v>
      </c>
      <c r="N87" s="103" t="s">
        <v>39</v>
      </c>
      <c r="O87" s="103" t="s">
        <v>164</v>
      </c>
      <c r="P87" s="103" t="s">
        <v>165</v>
      </c>
      <c r="Q87" s="103" t="s">
        <v>166</v>
      </c>
      <c r="R87" s="103" t="s">
        <v>167</v>
      </c>
      <c r="S87" s="103" t="s">
        <v>168</v>
      </c>
      <c r="T87" s="104" t="s">
        <v>169</v>
      </c>
    </row>
    <row r="88" spans="2:63" s="1" customFormat="1" ht="29.25" customHeight="1">
      <c r="B88" s="46"/>
      <c r="C88" s="108" t="s">
        <v>129</v>
      </c>
      <c r="D88" s="74"/>
      <c r="E88" s="74"/>
      <c r="F88" s="74"/>
      <c r="G88" s="74"/>
      <c r="H88" s="74"/>
      <c r="I88" s="203"/>
      <c r="J88" s="215">
        <f>BK88</f>
        <v>0</v>
      </c>
      <c r="K88" s="74"/>
      <c r="L88" s="72"/>
      <c r="M88" s="105"/>
      <c r="N88" s="106"/>
      <c r="O88" s="106"/>
      <c r="P88" s="216">
        <f>P89+P142+P151+P168+P245</f>
        <v>0</v>
      </c>
      <c r="Q88" s="106"/>
      <c r="R88" s="216">
        <f>R89+R142+R151+R168+R245</f>
        <v>0</v>
      </c>
      <c r="S88" s="106"/>
      <c r="T88" s="217">
        <f>T89+T142+T151+T168+T245</f>
        <v>0</v>
      </c>
      <c r="AT88" s="24" t="s">
        <v>68</v>
      </c>
      <c r="AU88" s="24" t="s">
        <v>130</v>
      </c>
      <c r="BK88" s="218">
        <f>BK89+BK142+BK151+BK168+BK245</f>
        <v>0</v>
      </c>
    </row>
    <row r="89" spans="2:63" s="11" customFormat="1" ht="37.4" customHeight="1">
      <c r="B89" s="219"/>
      <c r="C89" s="220"/>
      <c r="D89" s="221" t="s">
        <v>68</v>
      </c>
      <c r="E89" s="222" t="s">
        <v>947</v>
      </c>
      <c r="F89" s="222" t="s">
        <v>948</v>
      </c>
      <c r="G89" s="220"/>
      <c r="H89" s="220"/>
      <c r="I89" s="223"/>
      <c r="J89" s="224">
        <f>BK89</f>
        <v>0</v>
      </c>
      <c r="K89" s="220"/>
      <c r="L89" s="225"/>
      <c r="M89" s="226"/>
      <c r="N89" s="227"/>
      <c r="O89" s="227"/>
      <c r="P89" s="228">
        <f>SUM(P90:P141)</f>
        <v>0</v>
      </c>
      <c r="Q89" s="227"/>
      <c r="R89" s="228">
        <f>SUM(R90:R141)</f>
        <v>0</v>
      </c>
      <c r="S89" s="227"/>
      <c r="T89" s="229">
        <f>SUM(T90:T141)</f>
        <v>0</v>
      </c>
      <c r="AR89" s="230" t="s">
        <v>76</v>
      </c>
      <c r="AT89" s="231" t="s">
        <v>68</v>
      </c>
      <c r="AU89" s="231" t="s">
        <v>69</v>
      </c>
      <c r="AY89" s="230" t="s">
        <v>172</v>
      </c>
      <c r="BK89" s="232">
        <f>SUM(BK90:BK141)</f>
        <v>0</v>
      </c>
    </row>
    <row r="90" spans="2:65" s="1" customFormat="1" ht="16.5" customHeight="1">
      <c r="B90" s="46"/>
      <c r="C90" s="235" t="s">
        <v>76</v>
      </c>
      <c r="D90" s="235" t="s">
        <v>175</v>
      </c>
      <c r="E90" s="236" t="s">
        <v>76</v>
      </c>
      <c r="F90" s="237" t="s">
        <v>2116</v>
      </c>
      <c r="G90" s="238" t="s">
        <v>258</v>
      </c>
      <c r="H90" s="239">
        <v>15</v>
      </c>
      <c r="I90" s="240"/>
      <c r="J90" s="241">
        <f>ROUND(I90*H90,2)</f>
        <v>0</v>
      </c>
      <c r="K90" s="237" t="s">
        <v>21</v>
      </c>
      <c r="L90" s="72"/>
      <c r="M90" s="242" t="s">
        <v>21</v>
      </c>
      <c r="N90" s="243" t="s">
        <v>40</v>
      </c>
      <c r="O90" s="47"/>
      <c r="P90" s="244">
        <f>O90*H90</f>
        <v>0</v>
      </c>
      <c r="Q90" s="244">
        <v>0</v>
      </c>
      <c r="R90" s="244">
        <f>Q90*H90</f>
        <v>0</v>
      </c>
      <c r="S90" s="244">
        <v>0</v>
      </c>
      <c r="T90" s="245">
        <f>S90*H90</f>
        <v>0</v>
      </c>
      <c r="AR90" s="24" t="s">
        <v>180</v>
      </c>
      <c r="AT90" s="24" t="s">
        <v>175</v>
      </c>
      <c r="AU90" s="24" t="s">
        <v>76</v>
      </c>
      <c r="AY90" s="24" t="s">
        <v>172</v>
      </c>
      <c r="BE90" s="246">
        <f>IF(N90="základní",J90,0)</f>
        <v>0</v>
      </c>
      <c r="BF90" s="246">
        <f>IF(N90="snížená",J90,0)</f>
        <v>0</v>
      </c>
      <c r="BG90" s="246">
        <f>IF(N90="zákl. přenesená",J90,0)</f>
        <v>0</v>
      </c>
      <c r="BH90" s="246">
        <f>IF(N90="sníž. přenesená",J90,0)</f>
        <v>0</v>
      </c>
      <c r="BI90" s="246">
        <f>IF(N90="nulová",J90,0)</f>
        <v>0</v>
      </c>
      <c r="BJ90" s="24" t="s">
        <v>76</v>
      </c>
      <c r="BK90" s="246">
        <f>ROUND(I90*H90,2)</f>
        <v>0</v>
      </c>
      <c r="BL90" s="24" t="s">
        <v>180</v>
      </c>
      <c r="BM90" s="24" t="s">
        <v>79</v>
      </c>
    </row>
    <row r="91" spans="2:47" s="1" customFormat="1" ht="13.5">
      <c r="B91" s="46"/>
      <c r="C91" s="74"/>
      <c r="D91" s="249" t="s">
        <v>464</v>
      </c>
      <c r="E91" s="74"/>
      <c r="F91" s="281" t="s">
        <v>2117</v>
      </c>
      <c r="G91" s="74"/>
      <c r="H91" s="74"/>
      <c r="I91" s="203"/>
      <c r="J91" s="74"/>
      <c r="K91" s="74"/>
      <c r="L91" s="72"/>
      <c r="M91" s="282"/>
      <c r="N91" s="47"/>
      <c r="O91" s="47"/>
      <c r="P91" s="47"/>
      <c r="Q91" s="47"/>
      <c r="R91" s="47"/>
      <c r="S91" s="47"/>
      <c r="T91" s="95"/>
      <c r="AT91" s="24" t="s">
        <v>464</v>
      </c>
      <c r="AU91" s="24" t="s">
        <v>76</v>
      </c>
    </row>
    <row r="92" spans="2:65" s="1" customFormat="1" ht="16.5" customHeight="1">
      <c r="B92" s="46"/>
      <c r="C92" s="235" t="s">
        <v>79</v>
      </c>
      <c r="D92" s="235" t="s">
        <v>175</v>
      </c>
      <c r="E92" s="236" t="s">
        <v>79</v>
      </c>
      <c r="F92" s="237" t="s">
        <v>949</v>
      </c>
      <c r="G92" s="238" t="s">
        <v>258</v>
      </c>
      <c r="H92" s="239">
        <v>15</v>
      </c>
      <c r="I92" s="240"/>
      <c r="J92" s="241">
        <f>ROUND(I92*H92,2)</f>
        <v>0</v>
      </c>
      <c r="K92" s="237" t="s">
        <v>21</v>
      </c>
      <c r="L92" s="72"/>
      <c r="M92" s="242" t="s">
        <v>21</v>
      </c>
      <c r="N92" s="243" t="s">
        <v>40</v>
      </c>
      <c r="O92" s="47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4" t="s">
        <v>180</v>
      </c>
      <c r="AT92" s="24" t="s">
        <v>175</v>
      </c>
      <c r="AU92" s="24" t="s">
        <v>76</v>
      </c>
      <c r="AY92" s="24" t="s">
        <v>172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76</v>
      </c>
      <c r="BK92" s="246">
        <f>ROUND(I92*H92,2)</f>
        <v>0</v>
      </c>
      <c r="BL92" s="24" t="s">
        <v>180</v>
      </c>
      <c r="BM92" s="24" t="s">
        <v>180</v>
      </c>
    </row>
    <row r="93" spans="2:47" s="1" customFormat="1" ht="13.5">
      <c r="B93" s="46"/>
      <c r="C93" s="74"/>
      <c r="D93" s="249" t="s">
        <v>464</v>
      </c>
      <c r="E93" s="74"/>
      <c r="F93" s="281" t="s">
        <v>2117</v>
      </c>
      <c r="G93" s="74"/>
      <c r="H93" s="74"/>
      <c r="I93" s="203"/>
      <c r="J93" s="74"/>
      <c r="K93" s="74"/>
      <c r="L93" s="72"/>
      <c r="M93" s="282"/>
      <c r="N93" s="47"/>
      <c r="O93" s="47"/>
      <c r="P93" s="47"/>
      <c r="Q93" s="47"/>
      <c r="R93" s="47"/>
      <c r="S93" s="47"/>
      <c r="T93" s="95"/>
      <c r="AT93" s="24" t="s">
        <v>464</v>
      </c>
      <c r="AU93" s="24" t="s">
        <v>76</v>
      </c>
    </row>
    <row r="94" spans="2:65" s="1" customFormat="1" ht="16.5" customHeight="1">
      <c r="B94" s="46"/>
      <c r="C94" s="235" t="s">
        <v>173</v>
      </c>
      <c r="D94" s="235" t="s">
        <v>175</v>
      </c>
      <c r="E94" s="236" t="s">
        <v>173</v>
      </c>
      <c r="F94" s="237" t="s">
        <v>1579</v>
      </c>
      <c r="G94" s="238" t="s">
        <v>258</v>
      </c>
      <c r="H94" s="239">
        <v>15</v>
      </c>
      <c r="I94" s="240"/>
      <c r="J94" s="241">
        <f>ROUND(I94*H94,2)</f>
        <v>0</v>
      </c>
      <c r="K94" s="237" t="s">
        <v>21</v>
      </c>
      <c r="L94" s="72"/>
      <c r="M94" s="242" t="s">
        <v>21</v>
      </c>
      <c r="N94" s="243" t="s">
        <v>40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180</v>
      </c>
      <c r="AT94" s="24" t="s">
        <v>175</v>
      </c>
      <c r="AU94" s="24" t="s">
        <v>76</v>
      </c>
      <c r="AY94" s="24" t="s">
        <v>172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76</v>
      </c>
      <c r="BK94" s="246">
        <f>ROUND(I94*H94,2)</f>
        <v>0</v>
      </c>
      <c r="BL94" s="24" t="s">
        <v>180</v>
      </c>
      <c r="BM94" s="24" t="s">
        <v>203</v>
      </c>
    </row>
    <row r="95" spans="2:47" s="1" customFormat="1" ht="13.5">
      <c r="B95" s="46"/>
      <c r="C95" s="74"/>
      <c r="D95" s="249" t="s">
        <v>464</v>
      </c>
      <c r="E95" s="74"/>
      <c r="F95" s="281" t="s">
        <v>2117</v>
      </c>
      <c r="G95" s="74"/>
      <c r="H95" s="74"/>
      <c r="I95" s="203"/>
      <c r="J95" s="74"/>
      <c r="K95" s="74"/>
      <c r="L95" s="72"/>
      <c r="M95" s="282"/>
      <c r="N95" s="47"/>
      <c r="O95" s="47"/>
      <c r="P95" s="47"/>
      <c r="Q95" s="47"/>
      <c r="R95" s="47"/>
      <c r="S95" s="47"/>
      <c r="T95" s="95"/>
      <c r="AT95" s="24" t="s">
        <v>464</v>
      </c>
      <c r="AU95" s="24" t="s">
        <v>76</v>
      </c>
    </row>
    <row r="96" spans="2:65" s="1" customFormat="1" ht="16.5" customHeight="1">
      <c r="B96" s="46"/>
      <c r="C96" s="235" t="s">
        <v>180</v>
      </c>
      <c r="D96" s="235" t="s">
        <v>175</v>
      </c>
      <c r="E96" s="236" t="s">
        <v>180</v>
      </c>
      <c r="F96" s="237" t="s">
        <v>1580</v>
      </c>
      <c r="G96" s="238" t="s">
        <v>258</v>
      </c>
      <c r="H96" s="239">
        <v>25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40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180</v>
      </c>
      <c r="AT96" s="24" t="s">
        <v>175</v>
      </c>
      <c r="AU96" s="24" t="s">
        <v>76</v>
      </c>
      <c r="AY96" s="24" t="s">
        <v>172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76</v>
      </c>
      <c r="BK96" s="246">
        <f>ROUND(I96*H96,2)</f>
        <v>0</v>
      </c>
      <c r="BL96" s="24" t="s">
        <v>180</v>
      </c>
      <c r="BM96" s="24" t="s">
        <v>213</v>
      </c>
    </row>
    <row r="97" spans="2:47" s="1" customFormat="1" ht="13.5">
      <c r="B97" s="46"/>
      <c r="C97" s="74"/>
      <c r="D97" s="249" t="s">
        <v>464</v>
      </c>
      <c r="E97" s="74"/>
      <c r="F97" s="281" t="s">
        <v>2117</v>
      </c>
      <c r="G97" s="74"/>
      <c r="H97" s="74"/>
      <c r="I97" s="203"/>
      <c r="J97" s="74"/>
      <c r="K97" s="74"/>
      <c r="L97" s="72"/>
      <c r="M97" s="282"/>
      <c r="N97" s="47"/>
      <c r="O97" s="47"/>
      <c r="P97" s="47"/>
      <c r="Q97" s="47"/>
      <c r="R97" s="47"/>
      <c r="S97" s="47"/>
      <c r="T97" s="95"/>
      <c r="AT97" s="24" t="s">
        <v>464</v>
      </c>
      <c r="AU97" s="24" t="s">
        <v>76</v>
      </c>
    </row>
    <row r="98" spans="2:65" s="1" customFormat="1" ht="16.5" customHeight="1">
      <c r="B98" s="46"/>
      <c r="C98" s="235" t="s">
        <v>197</v>
      </c>
      <c r="D98" s="235" t="s">
        <v>175</v>
      </c>
      <c r="E98" s="236" t="s">
        <v>197</v>
      </c>
      <c r="F98" s="237" t="s">
        <v>2118</v>
      </c>
      <c r="G98" s="238" t="s">
        <v>258</v>
      </c>
      <c r="H98" s="239">
        <v>5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40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180</v>
      </c>
      <c r="AT98" s="24" t="s">
        <v>175</v>
      </c>
      <c r="AU98" s="24" t="s">
        <v>76</v>
      </c>
      <c r="AY98" s="24" t="s">
        <v>172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76</v>
      </c>
      <c r="BK98" s="246">
        <f>ROUND(I98*H98,2)</f>
        <v>0</v>
      </c>
      <c r="BL98" s="24" t="s">
        <v>180</v>
      </c>
      <c r="BM98" s="24" t="s">
        <v>224</v>
      </c>
    </row>
    <row r="99" spans="2:47" s="1" customFormat="1" ht="13.5">
      <c r="B99" s="46"/>
      <c r="C99" s="74"/>
      <c r="D99" s="249" t="s">
        <v>464</v>
      </c>
      <c r="E99" s="74"/>
      <c r="F99" s="281" t="s">
        <v>2117</v>
      </c>
      <c r="G99" s="74"/>
      <c r="H99" s="74"/>
      <c r="I99" s="203"/>
      <c r="J99" s="74"/>
      <c r="K99" s="74"/>
      <c r="L99" s="72"/>
      <c r="M99" s="282"/>
      <c r="N99" s="47"/>
      <c r="O99" s="47"/>
      <c r="P99" s="47"/>
      <c r="Q99" s="47"/>
      <c r="R99" s="47"/>
      <c r="S99" s="47"/>
      <c r="T99" s="95"/>
      <c r="AT99" s="24" t="s">
        <v>464</v>
      </c>
      <c r="AU99" s="24" t="s">
        <v>76</v>
      </c>
    </row>
    <row r="100" spans="2:65" s="1" customFormat="1" ht="16.5" customHeight="1">
      <c r="B100" s="46"/>
      <c r="C100" s="235" t="s">
        <v>203</v>
      </c>
      <c r="D100" s="235" t="s">
        <v>175</v>
      </c>
      <c r="E100" s="236" t="s">
        <v>203</v>
      </c>
      <c r="F100" s="237" t="s">
        <v>952</v>
      </c>
      <c r="G100" s="238" t="s">
        <v>953</v>
      </c>
      <c r="H100" s="239">
        <v>18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43" t="s">
        <v>40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180</v>
      </c>
      <c r="AT100" s="24" t="s">
        <v>175</v>
      </c>
      <c r="AU100" s="24" t="s">
        <v>76</v>
      </c>
      <c r="AY100" s="24" t="s">
        <v>172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76</v>
      </c>
      <c r="BK100" s="246">
        <f>ROUND(I100*H100,2)</f>
        <v>0</v>
      </c>
      <c r="BL100" s="24" t="s">
        <v>180</v>
      </c>
      <c r="BM100" s="24" t="s">
        <v>234</v>
      </c>
    </row>
    <row r="101" spans="2:47" s="1" customFormat="1" ht="13.5">
      <c r="B101" s="46"/>
      <c r="C101" s="74"/>
      <c r="D101" s="249" t="s">
        <v>464</v>
      </c>
      <c r="E101" s="74"/>
      <c r="F101" s="281" t="s">
        <v>2117</v>
      </c>
      <c r="G101" s="74"/>
      <c r="H101" s="74"/>
      <c r="I101" s="203"/>
      <c r="J101" s="74"/>
      <c r="K101" s="74"/>
      <c r="L101" s="72"/>
      <c r="M101" s="282"/>
      <c r="N101" s="47"/>
      <c r="O101" s="47"/>
      <c r="P101" s="47"/>
      <c r="Q101" s="47"/>
      <c r="R101" s="47"/>
      <c r="S101" s="47"/>
      <c r="T101" s="95"/>
      <c r="AT101" s="24" t="s">
        <v>464</v>
      </c>
      <c r="AU101" s="24" t="s">
        <v>76</v>
      </c>
    </row>
    <row r="102" spans="2:65" s="1" customFormat="1" ht="16.5" customHeight="1">
      <c r="B102" s="46"/>
      <c r="C102" s="235" t="s">
        <v>209</v>
      </c>
      <c r="D102" s="235" t="s">
        <v>175</v>
      </c>
      <c r="E102" s="236" t="s">
        <v>209</v>
      </c>
      <c r="F102" s="237" t="s">
        <v>954</v>
      </c>
      <c r="G102" s="238" t="s">
        <v>953</v>
      </c>
      <c r="H102" s="239">
        <v>3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40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180</v>
      </c>
      <c r="AT102" s="24" t="s">
        <v>175</v>
      </c>
      <c r="AU102" s="24" t="s">
        <v>76</v>
      </c>
      <c r="AY102" s="24" t="s">
        <v>172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76</v>
      </c>
      <c r="BK102" s="246">
        <f>ROUND(I102*H102,2)</f>
        <v>0</v>
      </c>
      <c r="BL102" s="24" t="s">
        <v>180</v>
      </c>
      <c r="BM102" s="24" t="s">
        <v>242</v>
      </c>
    </row>
    <row r="103" spans="2:47" s="1" customFormat="1" ht="13.5">
      <c r="B103" s="46"/>
      <c r="C103" s="74"/>
      <c r="D103" s="249" t="s">
        <v>464</v>
      </c>
      <c r="E103" s="74"/>
      <c r="F103" s="281" t="s">
        <v>2117</v>
      </c>
      <c r="G103" s="74"/>
      <c r="H103" s="74"/>
      <c r="I103" s="203"/>
      <c r="J103" s="74"/>
      <c r="K103" s="74"/>
      <c r="L103" s="72"/>
      <c r="M103" s="282"/>
      <c r="N103" s="47"/>
      <c r="O103" s="47"/>
      <c r="P103" s="47"/>
      <c r="Q103" s="47"/>
      <c r="R103" s="47"/>
      <c r="S103" s="47"/>
      <c r="T103" s="95"/>
      <c r="AT103" s="24" t="s">
        <v>464</v>
      </c>
      <c r="AU103" s="24" t="s">
        <v>76</v>
      </c>
    </row>
    <row r="104" spans="2:65" s="1" customFormat="1" ht="16.5" customHeight="1">
      <c r="B104" s="46"/>
      <c r="C104" s="235" t="s">
        <v>213</v>
      </c>
      <c r="D104" s="235" t="s">
        <v>175</v>
      </c>
      <c r="E104" s="236" t="s">
        <v>213</v>
      </c>
      <c r="F104" s="237" t="s">
        <v>955</v>
      </c>
      <c r="G104" s="238" t="s">
        <v>953</v>
      </c>
      <c r="H104" s="239">
        <v>8</v>
      </c>
      <c r="I104" s="240"/>
      <c r="J104" s="241">
        <f>ROUND(I104*H104,2)</f>
        <v>0</v>
      </c>
      <c r="K104" s="237" t="s">
        <v>21</v>
      </c>
      <c r="L104" s="72"/>
      <c r="M104" s="242" t="s">
        <v>21</v>
      </c>
      <c r="N104" s="243" t="s">
        <v>40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180</v>
      </c>
      <c r="AT104" s="24" t="s">
        <v>175</v>
      </c>
      <c r="AU104" s="24" t="s">
        <v>76</v>
      </c>
      <c r="AY104" s="24" t="s">
        <v>172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76</v>
      </c>
      <c r="BK104" s="246">
        <f>ROUND(I104*H104,2)</f>
        <v>0</v>
      </c>
      <c r="BL104" s="24" t="s">
        <v>180</v>
      </c>
      <c r="BM104" s="24" t="s">
        <v>255</v>
      </c>
    </row>
    <row r="105" spans="2:47" s="1" customFormat="1" ht="13.5">
      <c r="B105" s="46"/>
      <c r="C105" s="74"/>
      <c r="D105" s="249" t="s">
        <v>464</v>
      </c>
      <c r="E105" s="74"/>
      <c r="F105" s="281" t="s">
        <v>2117</v>
      </c>
      <c r="G105" s="74"/>
      <c r="H105" s="74"/>
      <c r="I105" s="203"/>
      <c r="J105" s="74"/>
      <c r="K105" s="74"/>
      <c r="L105" s="72"/>
      <c r="M105" s="282"/>
      <c r="N105" s="47"/>
      <c r="O105" s="47"/>
      <c r="P105" s="47"/>
      <c r="Q105" s="47"/>
      <c r="R105" s="47"/>
      <c r="S105" s="47"/>
      <c r="T105" s="95"/>
      <c r="AT105" s="24" t="s">
        <v>464</v>
      </c>
      <c r="AU105" s="24" t="s">
        <v>76</v>
      </c>
    </row>
    <row r="106" spans="2:65" s="1" customFormat="1" ht="16.5" customHeight="1">
      <c r="B106" s="46"/>
      <c r="C106" s="235" t="s">
        <v>218</v>
      </c>
      <c r="D106" s="235" t="s">
        <v>175</v>
      </c>
      <c r="E106" s="236" t="s">
        <v>230</v>
      </c>
      <c r="F106" s="237" t="s">
        <v>957</v>
      </c>
      <c r="G106" s="238" t="s">
        <v>953</v>
      </c>
      <c r="H106" s="239">
        <v>4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180</v>
      </c>
      <c r="AT106" s="24" t="s">
        <v>175</v>
      </c>
      <c r="AU106" s="24" t="s">
        <v>76</v>
      </c>
      <c r="AY106" s="24" t="s">
        <v>172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180</v>
      </c>
      <c r="BM106" s="24" t="s">
        <v>266</v>
      </c>
    </row>
    <row r="107" spans="2:47" s="1" customFormat="1" ht="13.5">
      <c r="B107" s="46"/>
      <c r="C107" s="74"/>
      <c r="D107" s="249" t="s">
        <v>464</v>
      </c>
      <c r="E107" s="74"/>
      <c r="F107" s="281" t="s">
        <v>2117</v>
      </c>
      <c r="G107" s="74"/>
      <c r="H107" s="74"/>
      <c r="I107" s="203"/>
      <c r="J107" s="74"/>
      <c r="K107" s="74"/>
      <c r="L107" s="72"/>
      <c r="M107" s="282"/>
      <c r="N107" s="47"/>
      <c r="O107" s="47"/>
      <c r="P107" s="47"/>
      <c r="Q107" s="47"/>
      <c r="R107" s="47"/>
      <c r="S107" s="47"/>
      <c r="T107" s="95"/>
      <c r="AT107" s="24" t="s">
        <v>464</v>
      </c>
      <c r="AU107" s="24" t="s">
        <v>76</v>
      </c>
    </row>
    <row r="108" spans="2:65" s="1" customFormat="1" ht="16.5" customHeight="1">
      <c r="B108" s="46"/>
      <c r="C108" s="235" t="s">
        <v>224</v>
      </c>
      <c r="D108" s="235" t="s">
        <v>175</v>
      </c>
      <c r="E108" s="236" t="s">
        <v>234</v>
      </c>
      <c r="F108" s="237" t="s">
        <v>2119</v>
      </c>
      <c r="G108" s="238" t="s">
        <v>953</v>
      </c>
      <c r="H108" s="239">
        <v>1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180</v>
      </c>
      <c r="AT108" s="24" t="s">
        <v>175</v>
      </c>
      <c r="AU108" s="24" t="s">
        <v>76</v>
      </c>
      <c r="AY108" s="24" t="s">
        <v>172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180</v>
      </c>
      <c r="BM108" s="24" t="s">
        <v>276</v>
      </c>
    </row>
    <row r="109" spans="2:47" s="1" customFormat="1" ht="13.5">
      <c r="B109" s="46"/>
      <c r="C109" s="74"/>
      <c r="D109" s="249" t="s">
        <v>464</v>
      </c>
      <c r="E109" s="74"/>
      <c r="F109" s="281" t="s">
        <v>2117</v>
      </c>
      <c r="G109" s="74"/>
      <c r="H109" s="74"/>
      <c r="I109" s="203"/>
      <c r="J109" s="74"/>
      <c r="K109" s="74"/>
      <c r="L109" s="72"/>
      <c r="M109" s="282"/>
      <c r="N109" s="47"/>
      <c r="O109" s="47"/>
      <c r="P109" s="47"/>
      <c r="Q109" s="47"/>
      <c r="R109" s="47"/>
      <c r="S109" s="47"/>
      <c r="T109" s="95"/>
      <c r="AT109" s="24" t="s">
        <v>464</v>
      </c>
      <c r="AU109" s="24" t="s">
        <v>76</v>
      </c>
    </row>
    <row r="110" spans="2:65" s="1" customFormat="1" ht="16.5" customHeight="1">
      <c r="B110" s="46"/>
      <c r="C110" s="235" t="s">
        <v>230</v>
      </c>
      <c r="D110" s="235" t="s">
        <v>175</v>
      </c>
      <c r="E110" s="236" t="s">
        <v>238</v>
      </c>
      <c r="F110" s="237" t="s">
        <v>2120</v>
      </c>
      <c r="G110" s="238" t="s">
        <v>953</v>
      </c>
      <c r="H110" s="239">
        <v>1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180</v>
      </c>
      <c r="AT110" s="24" t="s">
        <v>175</v>
      </c>
      <c r="AU110" s="24" t="s">
        <v>76</v>
      </c>
      <c r="AY110" s="24" t="s">
        <v>172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180</v>
      </c>
      <c r="BM110" s="24" t="s">
        <v>286</v>
      </c>
    </row>
    <row r="111" spans="2:47" s="1" customFormat="1" ht="13.5">
      <c r="B111" s="46"/>
      <c r="C111" s="74"/>
      <c r="D111" s="249" t="s">
        <v>464</v>
      </c>
      <c r="E111" s="74"/>
      <c r="F111" s="281" t="s">
        <v>2117</v>
      </c>
      <c r="G111" s="74"/>
      <c r="H111" s="74"/>
      <c r="I111" s="203"/>
      <c r="J111" s="74"/>
      <c r="K111" s="74"/>
      <c r="L111" s="72"/>
      <c r="M111" s="282"/>
      <c r="N111" s="47"/>
      <c r="O111" s="47"/>
      <c r="P111" s="47"/>
      <c r="Q111" s="47"/>
      <c r="R111" s="47"/>
      <c r="S111" s="47"/>
      <c r="T111" s="95"/>
      <c r="AT111" s="24" t="s">
        <v>464</v>
      </c>
      <c r="AU111" s="24" t="s">
        <v>76</v>
      </c>
    </row>
    <row r="112" spans="2:65" s="1" customFormat="1" ht="16.5" customHeight="1">
      <c r="B112" s="46"/>
      <c r="C112" s="235" t="s">
        <v>234</v>
      </c>
      <c r="D112" s="235" t="s">
        <v>175</v>
      </c>
      <c r="E112" s="236" t="s">
        <v>10</v>
      </c>
      <c r="F112" s="237" t="s">
        <v>2090</v>
      </c>
      <c r="G112" s="238" t="s">
        <v>953</v>
      </c>
      <c r="H112" s="239">
        <v>8</v>
      </c>
      <c r="I112" s="240"/>
      <c r="J112" s="241">
        <f>ROUND(I112*H112,2)</f>
        <v>0</v>
      </c>
      <c r="K112" s="237" t="s">
        <v>21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180</v>
      </c>
      <c r="AT112" s="24" t="s">
        <v>175</v>
      </c>
      <c r="AU112" s="24" t="s">
        <v>76</v>
      </c>
      <c r="AY112" s="24" t="s">
        <v>172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180</v>
      </c>
      <c r="BM112" s="24" t="s">
        <v>296</v>
      </c>
    </row>
    <row r="113" spans="2:47" s="1" customFormat="1" ht="13.5">
      <c r="B113" s="46"/>
      <c r="C113" s="74"/>
      <c r="D113" s="249" t="s">
        <v>464</v>
      </c>
      <c r="E113" s="74"/>
      <c r="F113" s="281" t="s">
        <v>2117</v>
      </c>
      <c r="G113" s="74"/>
      <c r="H113" s="74"/>
      <c r="I113" s="203"/>
      <c r="J113" s="74"/>
      <c r="K113" s="74"/>
      <c r="L113" s="72"/>
      <c r="M113" s="282"/>
      <c r="N113" s="47"/>
      <c r="O113" s="47"/>
      <c r="P113" s="47"/>
      <c r="Q113" s="47"/>
      <c r="R113" s="47"/>
      <c r="S113" s="47"/>
      <c r="T113" s="95"/>
      <c r="AT113" s="24" t="s">
        <v>464</v>
      </c>
      <c r="AU113" s="24" t="s">
        <v>76</v>
      </c>
    </row>
    <row r="114" spans="2:65" s="1" customFormat="1" ht="16.5" customHeight="1">
      <c r="B114" s="46"/>
      <c r="C114" s="235" t="s">
        <v>238</v>
      </c>
      <c r="D114" s="235" t="s">
        <v>175</v>
      </c>
      <c r="E114" s="236" t="s">
        <v>255</v>
      </c>
      <c r="F114" s="237" t="s">
        <v>1582</v>
      </c>
      <c r="G114" s="238" t="s">
        <v>953</v>
      </c>
      <c r="H114" s="239">
        <v>1</v>
      </c>
      <c r="I114" s="240"/>
      <c r="J114" s="241">
        <f>ROUND(I114*H114,2)</f>
        <v>0</v>
      </c>
      <c r="K114" s="237" t="s">
        <v>21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4" t="s">
        <v>180</v>
      </c>
      <c r="AT114" s="24" t="s">
        <v>175</v>
      </c>
      <c r="AU114" s="24" t="s">
        <v>76</v>
      </c>
      <c r="AY114" s="24" t="s">
        <v>172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180</v>
      </c>
      <c r="BM114" s="24" t="s">
        <v>308</v>
      </c>
    </row>
    <row r="115" spans="2:47" s="1" customFormat="1" ht="13.5">
      <c r="B115" s="46"/>
      <c r="C115" s="74"/>
      <c r="D115" s="249" t="s">
        <v>464</v>
      </c>
      <c r="E115" s="74"/>
      <c r="F115" s="281" t="s">
        <v>2117</v>
      </c>
      <c r="G115" s="74"/>
      <c r="H115" s="74"/>
      <c r="I115" s="203"/>
      <c r="J115" s="74"/>
      <c r="K115" s="74"/>
      <c r="L115" s="72"/>
      <c r="M115" s="282"/>
      <c r="N115" s="47"/>
      <c r="O115" s="47"/>
      <c r="P115" s="47"/>
      <c r="Q115" s="47"/>
      <c r="R115" s="47"/>
      <c r="S115" s="47"/>
      <c r="T115" s="95"/>
      <c r="AT115" s="24" t="s">
        <v>464</v>
      </c>
      <c r="AU115" s="24" t="s">
        <v>76</v>
      </c>
    </row>
    <row r="116" spans="2:65" s="1" customFormat="1" ht="16.5" customHeight="1">
      <c r="B116" s="46"/>
      <c r="C116" s="235" t="s">
        <v>242</v>
      </c>
      <c r="D116" s="235" t="s">
        <v>175</v>
      </c>
      <c r="E116" s="236" t="s">
        <v>266</v>
      </c>
      <c r="F116" s="237" t="s">
        <v>2121</v>
      </c>
      <c r="G116" s="238" t="s">
        <v>953</v>
      </c>
      <c r="H116" s="239">
        <v>1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180</v>
      </c>
      <c r="AT116" s="24" t="s">
        <v>175</v>
      </c>
      <c r="AU116" s="24" t="s">
        <v>76</v>
      </c>
      <c r="AY116" s="24" t="s">
        <v>172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180</v>
      </c>
      <c r="BM116" s="24" t="s">
        <v>318</v>
      </c>
    </row>
    <row r="117" spans="2:47" s="1" customFormat="1" ht="13.5">
      <c r="B117" s="46"/>
      <c r="C117" s="74"/>
      <c r="D117" s="249" t="s">
        <v>464</v>
      </c>
      <c r="E117" s="74"/>
      <c r="F117" s="281" t="s">
        <v>2117</v>
      </c>
      <c r="G117" s="74"/>
      <c r="H117" s="74"/>
      <c r="I117" s="203"/>
      <c r="J117" s="74"/>
      <c r="K117" s="74"/>
      <c r="L117" s="72"/>
      <c r="M117" s="282"/>
      <c r="N117" s="47"/>
      <c r="O117" s="47"/>
      <c r="P117" s="47"/>
      <c r="Q117" s="47"/>
      <c r="R117" s="47"/>
      <c r="S117" s="47"/>
      <c r="T117" s="95"/>
      <c r="AT117" s="24" t="s">
        <v>464</v>
      </c>
      <c r="AU117" s="24" t="s">
        <v>76</v>
      </c>
    </row>
    <row r="118" spans="2:65" s="1" customFormat="1" ht="16.5" customHeight="1">
      <c r="B118" s="46"/>
      <c r="C118" s="235" t="s">
        <v>10</v>
      </c>
      <c r="D118" s="235" t="s">
        <v>175</v>
      </c>
      <c r="E118" s="236" t="s">
        <v>271</v>
      </c>
      <c r="F118" s="237" t="s">
        <v>962</v>
      </c>
      <c r="G118" s="238" t="s">
        <v>953</v>
      </c>
      <c r="H118" s="239">
        <v>2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180</v>
      </c>
      <c r="AT118" s="24" t="s">
        <v>175</v>
      </c>
      <c r="AU118" s="24" t="s">
        <v>76</v>
      </c>
      <c r="AY118" s="24" t="s">
        <v>172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180</v>
      </c>
      <c r="BM118" s="24" t="s">
        <v>328</v>
      </c>
    </row>
    <row r="119" spans="2:47" s="1" customFormat="1" ht="13.5">
      <c r="B119" s="46"/>
      <c r="C119" s="74"/>
      <c r="D119" s="249" t="s">
        <v>464</v>
      </c>
      <c r="E119" s="74"/>
      <c r="F119" s="281" t="s">
        <v>2117</v>
      </c>
      <c r="G119" s="74"/>
      <c r="H119" s="74"/>
      <c r="I119" s="203"/>
      <c r="J119" s="74"/>
      <c r="K119" s="74"/>
      <c r="L119" s="72"/>
      <c r="M119" s="282"/>
      <c r="N119" s="47"/>
      <c r="O119" s="47"/>
      <c r="P119" s="47"/>
      <c r="Q119" s="47"/>
      <c r="R119" s="47"/>
      <c r="S119" s="47"/>
      <c r="T119" s="95"/>
      <c r="AT119" s="24" t="s">
        <v>464</v>
      </c>
      <c r="AU119" s="24" t="s">
        <v>76</v>
      </c>
    </row>
    <row r="120" spans="2:65" s="1" customFormat="1" ht="16.5" customHeight="1">
      <c r="B120" s="46"/>
      <c r="C120" s="235" t="s">
        <v>255</v>
      </c>
      <c r="D120" s="235" t="s">
        <v>175</v>
      </c>
      <c r="E120" s="236" t="s">
        <v>9</v>
      </c>
      <c r="F120" s="237" t="s">
        <v>2122</v>
      </c>
      <c r="G120" s="238" t="s">
        <v>953</v>
      </c>
      <c r="H120" s="239">
        <v>4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180</v>
      </c>
      <c r="AT120" s="24" t="s">
        <v>175</v>
      </c>
      <c r="AU120" s="24" t="s">
        <v>76</v>
      </c>
      <c r="AY120" s="24" t="s">
        <v>172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180</v>
      </c>
      <c r="BM120" s="24" t="s">
        <v>337</v>
      </c>
    </row>
    <row r="121" spans="2:47" s="1" customFormat="1" ht="13.5">
      <c r="B121" s="46"/>
      <c r="C121" s="74"/>
      <c r="D121" s="249" t="s">
        <v>464</v>
      </c>
      <c r="E121" s="74"/>
      <c r="F121" s="281" t="s">
        <v>2117</v>
      </c>
      <c r="G121" s="74"/>
      <c r="H121" s="74"/>
      <c r="I121" s="203"/>
      <c r="J121" s="74"/>
      <c r="K121" s="74"/>
      <c r="L121" s="72"/>
      <c r="M121" s="282"/>
      <c r="N121" s="47"/>
      <c r="O121" s="47"/>
      <c r="P121" s="47"/>
      <c r="Q121" s="47"/>
      <c r="R121" s="47"/>
      <c r="S121" s="47"/>
      <c r="T121" s="95"/>
      <c r="AT121" s="24" t="s">
        <v>464</v>
      </c>
      <c r="AU121" s="24" t="s">
        <v>76</v>
      </c>
    </row>
    <row r="122" spans="2:65" s="1" customFormat="1" ht="16.5" customHeight="1">
      <c r="B122" s="46"/>
      <c r="C122" s="235" t="s">
        <v>261</v>
      </c>
      <c r="D122" s="235" t="s">
        <v>175</v>
      </c>
      <c r="E122" s="236" t="s">
        <v>286</v>
      </c>
      <c r="F122" s="237" t="s">
        <v>964</v>
      </c>
      <c r="G122" s="238" t="s">
        <v>953</v>
      </c>
      <c r="H122" s="239">
        <v>2</v>
      </c>
      <c r="I122" s="240"/>
      <c r="J122" s="241">
        <f>ROUND(I122*H122,2)</f>
        <v>0</v>
      </c>
      <c r="K122" s="237" t="s">
        <v>21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180</v>
      </c>
      <c r="AT122" s="24" t="s">
        <v>175</v>
      </c>
      <c r="AU122" s="24" t="s">
        <v>76</v>
      </c>
      <c r="AY122" s="24" t="s">
        <v>172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180</v>
      </c>
      <c r="BM122" s="24" t="s">
        <v>347</v>
      </c>
    </row>
    <row r="123" spans="2:47" s="1" customFormat="1" ht="13.5">
      <c r="B123" s="46"/>
      <c r="C123" s="74"/>
      <c r="D123" s="249" t="s">
        <v>464</v>
      </c>
      <c r="E123" s="74"/>
      <c r="F123" s="281" t="s">
        <v>2117</v>
      </c>
      <c r="G123" s="74"/>
      <c r="H123" s="74"/>
      <c r="I123" s="203"/>
      <c r="J123" s="74"/>
      <c r="K123" s="74"/>
      <c r="L123" s="72"/>
      <c r="M123" s="282"/>
      <c r="N123" s="47"/>
      <c r="O123" s="47"/>
      <c r="P123" s="47"/>
      <c r="Q123" s="47"/>
      <c r="R123" s="47"/>
      <c r="S123" s="47"/>
      <c r="T123" s="95"/>
      <c r="AT123" s="24" t="s">
        <v>464</v>
      </c>
      <c r="AU123" s="24" t="s">
        <v>76</v>
      </c>
    </row>
    <row r="124" spans="2:65" s="1" customFormat="1" ht="16.5" customHeight="1">
      <c r="B124" s="46"/>
      <c r="C124" s="235" t="s">
        <v>266</v>
      </c>
      <c r="D124" s="235" t="s">
        <v>175</v>
      </c>
      <c r="E124" s="236" t="s">
        <v>291</v>
      </c>
      <c r="F124" s="237" t="s">
        <v>2093</v>
      </c>
      <c r="G124" s="238" t="s">
        <v>953</v>
      </c>
      <c r="H124" s="239">
        <v>15</v>
      </c>
      <c r="I124" s="240"/>
      <c r="J124" s="241">
        <f>ROUND(I124*H124,2)</f>
        <v>0</v>
      </c>
      <c r="K124" s="237" t="s">
        <v>21</v>
      </c>
      <c r="L124" s="72"/>
      <c r="M124" s="242" t="s">
        <v>21</v>
      </c>
      <c r="N124" s="243" t="s">
        <v>40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180</v>
      </c>
      <c r="AT124" s="24" t="s">
        <v>175</v>
      </c>
      <c r="AU124" s="24" t="s">
        <v>76</v>
      </c>
      <c r="AY124" s="24" t="s">
        <v>172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76</v>
      </c>
      <c r="BK124" s="246">
        <f>ROUND(I124*H124,2)</f>
        <v>0</v>
      </c>
      <c r="BL124" s="24" t="s">
        <v>180</v>
      </c>
      <c r="BM124" s="24" t="s">
        <v>355</v>
      </c>
    </row>
    <row r="125" spans="2:47" s="1" customFormat="1" ht="13.5">
      <c r="B125" s="46"/>
      <c r="C125" s="74"/>
      <c r="D125" s="249" t="s">
        <v>464</v>
      </c>
      <c r="E125" s="74"/>
      <c r="F125" s="281" t="s">
        <v>2117</v>
      </c>
      <c r="G125" s="74"/>
      <c r="H125" s="74"/>
      <c r="I125" s="203"/>
      <c r="J125" s="74"/>
      <c r="K125" s="74"/>
      <c r="L125" s="72"/>
      <c r="M125" s="282"/>
      <c r="N125" s="47"/>
      <c r="O125" s="47"/>
      <c r="P125" s="47"/>
      <c r="Q125" s="47"/>
      <c r="R125" s="47"/>
      <c r="S125" s="47"/>
      <c r="T125" s="95"/>
      <c r="AT125" s="24" t="s">
        <v>464</v>
      </c>
      <c r="AU125" s="24" t="s">
        <v>76</v>
      </c>
    </row>
    <row r="126" spans="2:65" s="1" customFormat="1" ht="16.5" customHeight="1">
      <c r="B126" s="46"/>
      <c r="C126" s="235" t="s">
        <v>271</v>
      </c>
      <c r="D126" s="235" t="s">
        <v>175</v>
      </c>
      <c r="E126" s="236" t="s">
        <v>296</v>
      </c>
      <c r="F126" s="237" t="s">
        <v>1586</v>
      </c>
      <c r="G126" s="238" t="s">
        <v>953</v>
      </c>
      <c r="H126" s="239">
        <v>2</v>
      </c>
      <c r="I126" s="240"/>
      <c r="J126" s="241">
        <f>ROUND(I126*H126,2)</f>
        <v>0</v>
      </c>
      <c r="K126" s="237" t="s">
        <v>21</v>
      </c>
      <c r="L126" s="72"/>
      <c r="M126" s="242" t="s">
        <v>21</v>
      </c>
      <c r="N126" s="243" t="s">
        <v>40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180</v>
      </c>
      <c r="AT126" s="24" t="s">
        <v>175</v>
      </c>
      <c r="AU126" s="24" t="s">
        <v>76</v>
      </c>
      <c r="AY126" s="24" t="s">
        <v>172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76</v>
      </c>
      <c r="BK126" s="246">
        <f>ROUND(I126*H126,2)</f>
        <v>0</v>
      </c>
      <c r="BL126" s="24" t="s">
        <v>180</v>
      </c>
      <c r="BM126" s="24" t="s">
        <v>368</v>
      </c>
    </row>
    <row r="127" spans="2:47" s="1" customFormat="1" ht="13.5">
      <c r="B127" s="46"/>
      <c r="C127" s="74"/>
      <c r="D127" s="249" t="s">
        <v>464</v>
      </c>
      <c r="E127" s="74"/>
      <c r="F127" s="281" t="s">
        <v>2117</v>
      </c>
      <c r="G127" s="74"/>
      <c r="H127" s="74"/>
      <c r="I127" s="203"/>
      <c r="J127" s="74"/>
      <c r="K127" s="74"/>
      <c r="L127" s="72"/>
      <c r="M127" s="282"/>
      <c r="N127" s="47"/>
      <c r="O127" s="47"/>
      <c r="P127" s="47"/>
      <c r="Q127" s="47"/>
      <c r="R127" s="47"/>
      <c r="S127" s="47"/>
      <c r="T127" s="95"/>
      <c r="AT127" s="24" t="s">
        <v>464</v>
      </c>
      <c r="AU127" s="24" t="s">
        <v>76</v>
      </c>
    </row>
    <row r="128" spans="2:65" s="1" customFormat="1" ht="16.5" customHeight="1">
      <c r="B128" s="46"/>
      <c r="C128" s="235" t="s">
        <v>276</v>
      </c>
      <c r="D128" s="235" t="s">
        <v>175</v>
      </c>
      <c r="E128" s="236" t="s">
        <v>301</v>
      </c>
      <c r="F128" s="237" t="s">
        <v>969</v>
      </c>
      <c r="G128" s="238" t="s">
        <v>258</v>
      </c>
      <c r="H128" s="239">
        <v>20</v>
      </c>
      <c r="I128" s="240"/>
      <c r="J128" s="241">
        <f>ROUND(I128*H128,2)</f>
        <v>0</v>
      </c>
      <c r="K128" s="237" t="s">
        <v>21</v>
      </c>
      <c r="L128" s="72"/>
      <c r="M128" s="242" t="s">
        <v>21</v>
      </c>
      <c r="N128" s="243" t="s">
        <v>40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180</v>
      </c>
      <c r="AT128" s="24" t="s">
        <v>175</v>
      </c>
      <c r="AU128" s="24" t="s">
        <v>76</v>
      </c>
      <c r="AY128" s="24" t="s">
        <v>172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76</v>
      </c>
      <c r="BK128" s="246">
        <f>ROUND(I128*H128,2)</f>
        <v>0</v>
      </c>
      <c r="BL128" s="24" t="s">
        <v>180</v>
      </c>
      <c r="BM128" s="24" t="s">
        <v>379</v>
      </c>
    </row>
    <row r="129" spans="2:47" s="1" customFormat="1" ht="13.5">
      <c r="B129" s="46"/>
      <c r="C129" s="74"/>
      <c r="D129" s="249" t="s">
        <v>464</v>
      </c>
      <c r="E129" s="74"/>
      <c r="F129" s="281" t="s">
        <v>2117</v>
      </c>
      <c r="G129" s="74"/>
      <c r="H129" s="74"/>
      <c r="I129" s="203"/>
      <c r="J129" s="74"/>
      <c r="K129" s="74"/>
      <c r="L129" s="72"/>
      <c r="M129" s="282"/>
      <c r="N129" s="47"/>
      <c r="O129" s="47"/>
      <c r="P129" s="47"/>
      <c r="Q129" s="47"/>
      <c r="R129" s="47"/>
      <c r="S129" s="47"/>
      <c r="T129" s="95"/>
      <c r="AT129" s="24" t="s">
        <v>464</v>
      </c>
      <c r="AU129" s="24" t="s">
        <v>76</v>
      </c>
    </row>
    <row r="130" spans="2:65" s="1" customFormat="1" ht="16.5" customHeight="1">
      <c r="B130" s="46"/>
      <c r="C130" s="235" t="s">
        <v>9</v>
      </c>
      <c r="D130" s="235" t="s">
        <v>175</v>
      </c>
      <c r="E130" s="236" t="s">
        <v>308</v>
      </c>
      <c r="F130" s="237" t="s">
        <v>2123</v>
      </c>
      <c r="G130" s="238" t="s">
        <v>953</v>
      </c>
      <c r="H130" s="239">
        <v>1</v>
      </c>
      <c r="I130" s="240"/>
      <c r="J130" s="241">
        <f>ROUND(I130*H130,2)</f>
        <v>0</v>
      </c>
      <c r="K130" s="237" t="s">
        <v>21</v>
      </c>
      <c r="L130" s="72"/>
      <c r="M130" s="242" t="s">
        <v>21</v>
      </c>
      <c r="N130" s="243" t="s">
        <v>40</v>
      </c>
      <c r="O130" s="47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AR130" s="24" t="s">
        <v>180</v>
      </c>
      <c r="AT130" s="24" t="s">
        <v>175</v>
      </c>
      <c r="AU130" s="24" t="s">
        <v>76</v>
      </c>
      <c r="AY130" s="24" t="s">
        <v>172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76</v>
      </c>
      <c r="BK130" s="246">
        <f>ROUND(I130*H130,2)</f>
        <v>0</v>
      </c>
      <c r="BL130" s="24" t="s">
        <v>180</v>
      </c>
      <c r="BM130" s="24" t="s">
        <v>388</v>
      </c>
    </row>
    <row r="131" spans="2:47" s="1" customFormat="1" ht="13.5">
      <c r="B131" s="46"/>
      <c r="C131" s="74"/>
      <c r="D131" s="249" t="s">
        <v>464</v>
      </c>
      <c r="E131" s="74"/>
      <c r="F131" s="281" t="s">
        <v>2117</v>
      </c>
      <c r="G131" s="74"/>
      <c r="H131" s="74"/>
      <c r="I131" s="203"/>
      <c r="J131" s="74"/>
      <c r="K131" s="74"/>
      <c r="L131" s="72"/>
      <c r="M131" s="282"/>
      <c r="N131" s="47"/>
      <c r="O131" s="47"/>
      <c r="P131" s="47"/>
      <c r="Q131" s="47"/>
      <c r="R131" s="47"/>
      <c r="S131" s="47"/>
      <c r="T131" s="95"/>
      <c r="AT131" s="24" t="s">
        <v>464</v>
      </c>
      <c r="AU131" s="24" t="s">
        <v>76</v>
      </c>
    </row>
    <row r="132" spans="2:65" s="1" customFormat="1" ht="16.5" customHeight="1">
      <c r="B132" s="46"/>
      <c r="C132" s="235" t="s">
        <v>286</v>
      </c>
      <c r="D132" s="235" t="s">
        <v>175</v>
      </c>
      <c r="E132" s="236" t="s">
        <v>313</v>
      </c>
      <c r="F132" s="237" t="s">
        <v>970</v>
      </c>
      <c r="G132" s="238" t="s">
        <v>258</v>
      </c>
      <c r="H132" s="239">
        <v>70</v>
      </c>
      <c r="I132" s="240"/>
      <c r="J132" s="241">
        <f>ROUND(I132*H132,2)</f>
        <v>0</v>
      </c>
      <c r="K132" s="237" t="s">
        <v>21</v>
      </c>
      <c r="L132" s="72"/>
      <c r="M132" s="242" t="s">
        <v>21</v>
      </c>
      <c r="N132" s="243" t="s">
        <v>40</v>
      </c>
      <c r="O132" s="47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4" t="s">
        <v>180</v>
      </c>
      <c r="AT132" s="24" t="s">
        <v>175</v>
      </c>
      <c r="AU132" s="24" t="s">
        <v>76</v>
      </c>
      <c r="AY132" s="24" t="s">
        <v>172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76</v>
      </c>
      <c r="BK132" s="246">
        <f>ROUND(I132*H132,2)</f>
        <v>0</v>
      </c>
      <c r="BL132" s="24" t="s">
        <v>180</v>
      </c>
      <c r="BM132" s="24" t="s">
        <v>400</v>
      </c>
    </row>
    <row r="133" spans="2:47" s="1" customFormat="1" ht="13.5">
      <c r="B133" s="46"/>
      <c r="C133" s="74"/>
      <c r="D133" s="249" t="s">
        <v>464</v>
      </c>
      <c r="E133" s="74"/>
      <c r="F133" s="281" t="s">
        <v>2117</v>
      </c>
      <c r="G133" s="74"/>
      <c r="H133" s="74"/>
      <c r="I133" s="203"/>
      <c r="J133" s="74"/>
      <c r="K133" s="74"/>
      <c r="L133" s="72"/>
      <c r="M133" s="282"/>
      <c r="N133" s="47"/>
      <c r="O133" s="47"/>
      <c r="P133" s="47"/>
      <c r="Q133" s="47"/>
      <c r="R133" s="47"/>
      <c r="S133" s="47"/>
      <c r="T133" s="95"/>
      <c r="AT133" s="24" t="s">
        <v>464</v>
      </c>
      <c r="AU133" s="24" t="s">
        <v>76</v>
      </c>
    </row>
    <row r="134" spans="2:65" s="1" customFormat="1" ht="16.5" customHeight="1">
      <c r="B134" s="46"/>
      <c r="C134" s="235" t="s">
        <v>291</v>
      </c>
      <c r="D134" s="235" t="s">
        <v>175</v>
      </c>
      <c r="E134" s="236" t="s">
        <v>318</v>
      </c>
      <c r="F134" s="237" t="s">
        <v>971</v>
      </c>
      <c r="G134" s="238" t="s">
        <v>258</v>
      </c>
      <c r="H134" s="239">
        <v>15</v>
      </c>
      <c r="I134" s="240"/>
      <c r="J134" s="241">
        <f>ROUND(I134*H134,2)</f>
        <v>0</v>
      </c>
      <c r="K134" s="237" t="s">
        <v>21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4" t="s">
        <v>180</v>
      </c>
      <c r="AT134" s="24" t="s">
        <v>175</v>
      </c>
      <c r="AU134" s="24" t="s">
        <v>76</v>
      </c>
      <c r="AY134" s="24" t="s">
        <v>172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180</v>
      </c>
      <c r="BM134" s="24" t="s">
        <v>410</v>
      </c>
    </row>
    <row r="135" spans="2:47" s="1" customFormat="1" ht="13.5">
      <c r="B135" s="46"/>
      <c r="C135" s="74"/>
      <c r="D135" s="249" t="s">
        <v>464</v>
      </c>
      <c r="E135" s="74"/>
      <c r="F135" s="281" t="s">
        <v>2117</v>
      </c>
      <c r="G135" s="74"/>
      <c r="H135" s="74"/>
      <c r="I135" s="203"/>
      <c r="J135" s="74"/>
      <c r="K135" s="74"/>
      <c r="L135" s="72"/>
      <c r="M135" s="282"/>
      <c r="N135" s="47"/>
      <c r="O135" s="47"/>
      <c r="P135" s="47"/>
      <c r="Q135" s="47"/>
      <c r="R135" s="47"/>
      <c r="S135" s="47"/>
      <c r="T135" s="95"/>
      <c r="AT135" s="24" t="s">
        <v>464</v>
      </c>
      <c r="AU135" s="24" t="s">
        <v>76</v>
      </c>
    </row>
    <row r="136" spans="2:65" s="1" customFormat="1" ht="16.5" customHeight="1">
      <c r="B136" s="46"/>
      <c r="C136" s="235" t="s">
        <v>296</v>
      </c>
      <c r="D136" s="235" t="s">
        <v>175</v>
      </c>
      <c r="E136" s="236" t="s">
        <v>323</v>
      </c>
      <c r="F136" s="237" t="s">
        <v>972</v>
      </c>
      <c r="G136" s="238" t="s">
        <v>258</v>
      </c>
      <c r="H136" s="239">
        <v>220</v>
      </c>
      <c r="I136" s="240"/>
      <c r="J136" s="241">
        <f>ROUND(I136*H136,2)</f>
        <v>0</v>
      </c>
      <c r="K136" s="237" t="s">
        <v>21</v>
      </c>
      <c r="L136" s="72"/>
      <c r="M136" s="242" t="s">
        <v>21</v>
      </c>
      <c r="N136" s="243" t="s">
        <v>40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4" t="s">
        <v>180</v>
      </c>
      <c r="AT136" s="24" t="s">
        <v>175</v>
      </c>
      <c r="AU136" s="24" t="s">
        <v>76</v>
      </c>
      <c r="AY136" s="24" t="s">
        <v>172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76</v>
      </c>
      <c r="BK136" s="246">
        <f>ROUND(I136*H136,2)</f>
        <v>0</v>
      </c>
      <c r="BL136" s="24" t="s">
        <v>180</v>
      </c>
      <c r="BM136" s="24" t="s">
        <v>421</v>
      </c>
    </row>
    <row r="137" spans="2:47" s="1" customFormat="1" ht="13.5">
      <c r="B137" s="46"/>
      <c r="C137" s="74"/>
      <c r="D137" s="249" t="s">
        <v>464</v>
      </c>
      <c r="E137" s="74"/>
      <c r="F137" s="281" t="s">
        <v>2117</v>
      </c>
      <c r="G137" s="74"/>
      <c r="H137" s="74"/>
      <c r="I137" s="203"/>
      <c r="J137" s="74"/>
      <c r="K137" s="74"/>
      <c r="L137" s="72"/>
      <c r="M137" s="282"/>
      <c r="N137" s="47"/>
      <c r="O137" s="47"/>
      <c r="P137" s="47"/>
      <c r="Q137" s="47"/>
      <c r="R137" s="47"/>
      <c r="S137" s="47"/>
      <c r="T137" s="95"/>
      <c r="AT137" s="24" t="s">
        <v>464</v>
      </c>
      <c r="AU137" s="24" t="s">
        <v>76</v>
      </c>
    </row>
    <row r="138" spans="2:65" s="1" customFormat="1" ht="16.5" customHeight="1">
      <c r="B138" s="46"/>
      <c r="C138" s="235" t="s">
        <v>301</v>
      </c>
      <c r="D138" s="235" t="s">
        <v>175</v>
      </c>
      <c r="E138" s="236" t="s">
        <v>337</v>
      </c>
      <c r="F138" s="237" t="s">
        <v>973</v>
      </c>
      <c r="G138" s="238" t="s">
        <v>953</v>
      </c>
      <c r="H138" s="239">
        <v>60</v>
      </c>
      <c r="I138" s="240"/>
      <c r="J138" s="241">
        <f>ROUND(I138*H138,2)</f>
        <v>0</v>
      </c>
      <c r="K138" s="237" t="s">
        <v>21</v>
      </c>
      <c r="L138" s="72"/>
      <c r="M138" s="242" t="s">
        <v>21</v>
      </c>
      <c r="N138" s="243" t="s">
        <v>40</v>
      </c>
      <c r="O138" s="47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AR138" s="24" t="s">
        <v>180</v>
      </c>
      <c r="AT138" s="24" t="s">
        <v>175</v>
      </c>
      <c r="AU138" s="24" t="s">
        <v>76</v>
      </c>
      <c r="AY138" s="24" t="s">
        <v>172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76</v>
      </c>
      <c r="BK138" s="246">
        <f>ROUND(I138*H138,2)</f>
        <v>0</v>
      </c>
      <c r="BL138" s="24" t="s">
        <v>180</v>
      </c>
      <c r="BM138" s="24" t="s">
        <v>431</v>
      </c>
    </row>
    <row r="139" spans="2:47" s="1" customFormat="1" ht="13.5">
      <c r="B139" s="46"/>
      <c r="C139" s="74"/>
      <c r="D139" s="249" t="s">
        <v>464</v>
      </c>
      <c r="E139" s="74"/>
      <c r="F139" s="281" t="s">
        <v>2117</v>
      </c>
      <c r="G139" s="74"/>
      <c r="H139" s="74"/>
      <c r="I139" s="203"/>
      <c r="J139" s="74"/>
      <c r="K139" s="74"/>
      <c r="L139" s="72"/>
      <c r="M139" s="282"/>
      <c r="N139" s="47"/>
      <c r="O139" s="47"/>
      <c r="P139" s="47"/>
      <c r="Q139" s="47"/>
      <c r="R139" s="47"/>
      <c r="S139" s="47"/>
      <c r="T139" s="95"/>
      <c r="AT139" s="24" t="s">
        <v>464</v>
      </c>
      <c r="AU139" s="24" t="s">
        <v>76</v>
      </c>
    </row>
    <row r="140" spans="2:65" s="1" customFormat="1" ht="16.5" customHeight="1">
      <c r="B140" s="46"/>
      <c r="C140" s="235" t="s">
        <v>308</v>
      </c>
      <c r="D140" s="235" t="s">
        <v>175</v>
      </c>
      <c r="E140" s="236" t="s">
        <v>342</v>
      </c>
      <c r="F140" s="237" t="s">
        <v>974</v>
      </c>
      <c r="G140" s="238" t="s">
        <v>953</v>
      </c>
      <c r="H140" s="239">
        <v>1</v>
      </c>
      <c r="I140" s="240"/>
      <c r="J140" s="241">
        <f>ROUND(I140*H140,2)</f>
        <v>0</v>
      </c>
      <c r="K140" s="237" t="s">
        <v>21</v>
      </c>
      <c r="L140" s="72"/>
      <c r="M140" s="242" t="s">
        <v>21</v>
      </c>
      <c r="N140" s="243" t="s">
        <v>40</v>
      </c>
      <c r="O140" s="47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4" t="s">
        <v>180</v>
      </c>
      <c r="AT140" s="24" t="s">
        <v>175</v>
      </c>
      <c r="AU140" s="24" t="s">
        <v>76</v>
      </c>
      <c r="AY140" s="24" t="s">
        <v>172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76</v>
      </c>
      <c r="BK140" s="246">
        <f>ROUND(I140*H140,2)</f>
        <v>0</v>
      </c>
      <c r="BL140" s="24" t="s">
        <v>180</v>
      </c>
      <c r="BM140" s="24" t="s">
        <v>441</v>
      </c>
    </row>
    <row r="141" spans="2:47" s="1" customFormat="1" ht="13.5">
      <c r="B141" s="46"/>
      <c r="C141" s="74"/>
      <c r="D141" s="249" t="s">
        <v>464</v>
      </c>
      <c r="E141" s="74"/>
      <c r="F141" s="281" t="s">
        <v>2117</v>
      </c>
      <c r="G141" s="74"/>
      <c r="H141" s="74"/>
      <c r="I141" s="203"/>
      <c r="J141" s="74"/>
      <c r="K141" s="74"/>
      <c r="L141" s="72"/>
      <c r="M141" s="282"/>
      <c r="N141" s="47"/>
      <c r="O141" s="47"/>
      <c r="P141" s="47"/>
      <c r="Q141" s="47"/>
      <c r="R141" s="47"/>
      <c r="S141" s="47"/>
      <c r="T141" s="95"/>
      <c r="AT141" s="24" t="s">
        <v>464</v>
      </c>
      <c r="AU141" s="24" t="s">
        <v>76</v>
      </c>
    </row>
    <row r="142" spans="2:63" s="11" customFormat="1" ht="37.4" customHeight="1">
      <c r="B142" s="219"/>
      <c r="C142" s="220"/>
      <c r="D142" s="221" t="s">
        <v>68</v>
      </c>
      <c r="E142" s="222" t="s">
        <v>975</v>
      </c>
      <c r="F142" s="222" t="s">
        <v>976</v>
      </c>
      <c r="G142" s="220"/>
      <c r="H142" s="220"/>
      <c r="I142" s="223"/>
      <c r="J142" s="224">
        <f>BK142</f>
        <v>0</v>
      </c>
      <c r="K142" s="220"/>
      <c r="L142" s="225"/>
      <c r="M142" s="226"/>
      <c r="N142" s="227"/>
      <c r="O142" s="227"/>
      <c r="P142" s="228">
        <f>SUM(P143:P150)</f>
        <v>0</v>
      </c>
      <c r="Q142" s="227"/>
      <c r="R142" s="228">
        <f>SUM(R143:R150)</f>
        <v>0</v>
      </c>
      <c r="S142" s="227"/>
      <c r="T142" s="229">
        <f>SUM(T143:T150)</f>
        <v>0</v>
      </c>
      <c r="AR142" s="230" t="s">
        <v>76</v>
      </c>
      <c r="AT142" s="231" t="s">
        <v>68</v>
      </c>
      <c r="AU142" s="231" t="s">
        <v>69</v>
      </c>
      <c r="AY142" s="230" t="s">
        <v>172</v>
      </c>
      <c r="BK142" s="232">
        <f>SUM(BK143:BK150)</f>
        <v>0</v>
      </c>
    </row>
    <row r="143" spans="2:65" s="1" customFormat="1" ht="16.5" customHeight="1">
      <c r="B143" s="46"/>
      <c r="C143" s="235" t="s">
        <v>313</v>
      </c>
      <c r="D143" s="235" t="s">
        <v>175</v>
      </c>
      <c r="E143" s="236" t="s">
        <v>977</v>
      </c>
      <c r="F143" s="237" t="s">
        <v>978</v>
      </c>
      <c r="G143" s="238" t="s">
        <v>258</v>
      </c>
      <c r="H143" s="239">
        <v>20</v>
      </c>
      <c r="I143" s="240"/>
      <c r="J143" s="241">
        <f>ROUND(I143*H143,2)</f>
        <v>0</v>
      </c>
      <c r="K143" s="237" t="s">
        <v>21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180</v>
      </c>
      <c r="AT143" s="24" t="s">
        <v>175</v>
      </c>
      <c r="AU143" s="24" t="s">
        <v>76</v>
      </c>
      <c r="AY143" s="24" t="s">
        <v>172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180</v>
      </c>
      <c r="BM143" s="24" t="s">
        <v>449</v>
      </c>
    </row>
    <row r="144" spans="2:47" s="1" customFormat="1" ht="13.5">
      <c r="B144" s="46"/>
      <c r="C144" s="74"/>
      <c r="D144" s="249" t="s">
        <v>464</v>
      </c>
      <c r="E144" s="74"/>
      <c r="F144" s="281" t="s">
        <v>2117</v>
      </c>
      <c r="G144" s="74"/>
      <c r="H144" s="74"/>
      <c r="I144" s="203"/>
      <c r="J144" s="74"/>
      <c r="K144" s="74"/>
      <c r="L144" s="72"/>
      <c r="M144" s="282"/>
      <c r="N144" s="47"/>
      <c r="O144" s="47"/>
      <c r="P144" s="47"/>
      <c r="Q144" s="47"/>
      <c r="R144" s="47"/>
      <c r="S144" s="47"/>
      <c r="T144" s="95"/>
      <c r="AT144" s="24" t="s">
        <v>464</v>
      </c>
      <c r="AU144" s="24" t="s">
        <v>76</v>
      </c>
    </row>
    <row r="145" spans="2:65" s="1" customFormat="1" ht="16.5" customHeight="1">
      <c r="B145" s="46"/>
      <c r="C145" s="235" t="s">
        <v>318</v>
      </c>
      <c r="D145" s="235" t="s">
        <v>175</v>
      </c>
      <c r="E145" s="236" t="s">
        <v>979</v>
      </c>
      <c r="F145" s="237" t="s">
        <v>980</v>
      </c>
      <c r="G145" s="238" t="s">
        <v>953</v>
      </c>
      <c r="H145" s="239">
        <v>4</v>
      </c>
      <c r="I145" s="240"/>
      <c r="J145" s="241">
        <f>ROUND(I145*H145,2)</f>
        <v>0</v>
      </c>
      <c r="K145" s="237" t="s">
        <v>21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4" t="s">
        <v>180</v>
      </c>
      <c r="AT145" s="24" t="s">
        <v>175</v>
      </c>
      <c r="AU145" s="24" t="s">
        <v>76</v>
      </c>
      <c r="AY145" s="24" t="s">
        <v>172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180</v>
      </c>
      <c r="BM145" s="24" t="s">
        <v>460</v>
      </c>
    </row>
    <row r="146" spans="2:47" s="1" customFormat="1" ht="13.5">
      <c r="B146" s="46"/>
      <c r="C146" s="74"/>
      <c r="D146" s="249" t="s">
        <v>464</v>
      </c>
      <c r="E146" s="74"/>
      <c r="F146" s="281" t="s">
        <v>2117</v>
      </c>
      <c r="G146" s="74"/>
      <c r="H146" s="74"/>
      <c r="I146" s="203"/>
      <c r="J146" s="74"/>
      <c r="K146" s="74"/>
      <c r="L146" s="72"/>
      <c r="M146" s="282"/>
      <c r="N146" s="47"/>
      <c r="O146" s="47"/>
      <c r="P146" s="47"/>
      <c r="Q146" s="47"/>
      <c r="R146" s="47"/>
      <c r="S146" s="47"/>
      <c r="T146" s="95"/>
      <c r="AT146" s="24" t="s">
        <v>464</v>
      </c>
      <c r="AU146" s="24" t="s">
        <v>76</v>
      </c>
    </row>
    <row r="147" spans="2:65" s="1" customFormat="1" ht="16.5" customHeight="1">
      <c r="B147" s="46"/>
      <c r="C147" s="235" t="s">
        <v>323</v>
      </c>
      <c r="D147" s="235" t="s">
        <v>175</v>
      </c>
      <c r="E147" s="236" t="s">
        <v>981</v>
      </c>
      <c r="F147" s="237" t="s">
        <v>982</v>
      </c>
      <c r="G147" s="238" t="s">
        <v>953</v>
      </c>
      <c r="H147" s="239">
        <v>2</v>
      </c>
      <c r="I147" s="240"/>
      <c r="J147" s="241">
        <f>ROUND(I147*H147,2)</f>
        <v>0</v>
      </c>
      <c r="K147" s="237" t="s">
        <v>21</v>
      </c>
      <c r="L147" s="72"/>
      <c r="M147" s="242" t="s">
        <v>21</v>
      </c>
      <c r="N147" s="243" t="s">
        <v>40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4" t="s">
        <v>180</v>
      </c>
      <c r="AT147" s="24" t="s">
        <v>175</v>
      </c>
      <c r="AU147" s="24" t="s">
        <v>76</v>
      </c>
      <c r="AY147" s="24" t="s">
        <v>172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76</v>
      </c>
      <c r="BK147" s="246">
        <f>ROUND(I147*H147,2)</f>
        <v>0</v>
      </c>
      <c r="BL147" s="24" t="s">
        <v>180</v>
      </c>
      <c r="BM147" s="24" t="s">
        <v>471</v>
      </c>
    </row>
    <row r="148" spans="2:47" s="1" customFormat="1" ht="13.5">
      <c r="B148" s="46"/>
      <c r="C148" s="74"/>
      <c r="D148" s="249" t="s">
        <v>464</v>
      </c>
      <c r="E148" s="74"/>
      <c r="F148" s="281" t="s">
        <v>2117</v>
      </c>
      <c r="G148" s="74"/>
      <c r="H148" s="74"/>
      <c r="I148" s="203"/>
      <c r="J148" s="74"/>
      <c r="K148" s="74"/>
      <c r="L148" s="72"/>
      <c r="M148" s="282"/>
      <c r="N148" s="47"/>
      <c r="O148" s="47"/>
      <c r="P148" s="47"/>
      <c r="Q148" s="47"/>
      <c r="R148" s="47"/>
      <c r="S148" s="47"/>
      <c r="T148" s="95"/>
      <c r="AT148" s="24" t="s">
        <v>464</v>
      </c>
      <c r="AU148" s="24" t="s">
        <v>76</v>
      </c>
    </row>
    <row r="149" spans="2:65" s="1" customFormat="1" ht="16.5" customHeight="1">
      <c r="B149" s="46"/>
      <c r="C149" s="235" t="s">
        <v>328</v>
      </c>
      <c r="D149" s="235" t="s">
        <v>175</v>
      </c>
      <c r="E149" s="236" t="s">
        <v>983</v>
      </c>
      <c r="F149" s="237" t="s">
        <v>984</v>
      </c>
      <c r="G149" s="238" t="s">
        <v>953</v>
      </c>
      <c r="H149" s="239">
        <v>1</v>
      </c>
      <c r="I149" s="240"/>
      <c r="J149" s="241">
        <f>ROUND(I149*H149,2)</f>
        <v>0</v>
      </c>
      <c r="K149" s="237" t="s">
        <v>21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4" t="s">
        <v>180</v>
      </c>
      <c r="AT149" s="24" t="s">
        <v>175</v>
      </c>
      <c r="AU149" s="24" t="s">
        <v>76</v>
      </c>
      <c r="AY149" s="24" t="s">
        <v>172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180</v>
      </c>
      <c r="BM149" s="24" t="s">
        <v>483</v>
      </c>
    </row>
    <row r="150" spans="2:47" s="1" customFormat="1" ht="13.5">
      <c r="B150" s="46"/>
      <c r="C150" s="74"/>
      <c r="D150" s="249" t="s">
        <v>464</v>
      </c>
      <c r="E150" s="74"/>
      <c r="F150" s="281" t="s">
        <v>2117</v>
      </c>
      <c r="G150" s="74"/>
      <c r="H150" s="74"/>
      <c r="I150" s="203"/>
      <c r="J150" s="74"/>
      <c r="K150" s="74"/>
      <c r="L150" s="72"/>
      <c r="M150" s="282"/>
      <c r="N150" s="47"/>
      <c r="O150" s="47"/>
      <c r="P150" s="47"/>
      <c r="Q150" s="47"/>
      <c r="R150" s="47"/>
      <c r="S150" s="47"/>
      <c r="T150" s="95"/>
      <c r="AT150" s="24" t="s">
        <v>464</v>
      </c>
      <c r="AU150" s="24" t="s">
        <v>76</v>
      </c>
    </row>
    <row r="151" spans="2:63" s="11" customFormat="1" ht="37.4" customHeight="1">
      <c r="B151" s="219"/>
      <c r="C151" s="220"/>
      <c r="D151" s="221" t="s">
        <v>68</v>
      </c>
      <c r="E151" s="222" t="s">
        <v>985</v>
      </c>
      <c r="F151" s="222" t="s">
        <v>986</v>
      </c>
      <c r="G151" s="220"/>
      <c r="H151" s="220"/>
      <c r="I151" s="223"/>
      <c r="J151" s="224">
        <f>BK151</f>
        <v>0</v>
      </c>
      <c r="K151" s="220"/>
      <c r="L151" s="225"/>
      <c r="M151" s="226"/>
      <c r="N151" s="227"/>
      <c r="O151" s="227"/>
      <c r="P151" s="228">
        <f>SUM(P152:P167)</f>
        <v>0</v>
      </c>
      <c r="Q151" s="227"/>
      <c r="R151" s="228">
        <f>SUM(R152:R167)</f>
        <v>0</v>
      </c>
      <c r="S151" s="227"/>
      <c r="T151" s="229">
        <f>SUM(T152:T167)</f>
        <v>0</v>
      </c>
      <c r="AR151" s="230" t="s">
        <v>76</v>
      </c>
      <c r="AT151" s="231" t="s">
        <v>68</v>
      </c>
      <c r="AU151" s="231" t="s">
        <v>69</v>
      </c>
      <c r="AY151" s="230" t="s">
        <v>172</v>
      </c>
      <c r="BK151" s="232">
        <f>SUM(BK152:BK167)</f>
        <v>0</v>
      </c>
    </row>
    <row r="152" spans="2:65" s="1" customFormat="1" ht="16.5" customHeight="1">
      <c r="B152" s="46"/>
      <c r="C152" s="235" t="s">
        <v>333</v>
      </c>
      <c r="D152" s="235" t="s">
        <v>175</v>
      </c>
      <c r="E152" s="236" t="s">
        <v>987</v>
      </c>
      <c r="F152" s="237" t="s">
        <v>988</v>
      </c>
      <c r="G152" s="238" t="s">
        <v>953</v>
      </c>
      <c r="H152" s="239">
        <v>2</v>
      </c>
      <c r="I152" s="240"/>
      <c r="J152" s="241">
        <f>ROUND(I152*H152,2)</f>
        <v>0</v>
      </c>
      <c r="K152" s="237" t="s">
        <v>21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180</v>
      </c>
      <c r="AT152" s="24" t="s">
        <v>175</v>
      </c>
      <c r="AU152" s="24" t="s">
        <v>76</v>
      </c>
      <c r="AY152" s="24" t="s">
        <v>172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180</v>
      </c>
      <c r="BM152" s="24" t="s">
        <v>493</v>
      </c>
    </row>
    <row r="153" spans="2:47" s="1" customFormat="1" ht="13.5">
      <c r="B153" s="46"/>
      <c r="C153" s="74"/>
      <c r="D153" s="249" t="s">
        <v>464</v>
      </c>
      <c r="E153" s="74"/>
      <c r="F153" s="281" t="s">
        <v>2117</v>
      </c>
      <c r="G153" s="74"/>
      <c r="H153" s="74"/>
      <c r="I153" s="203"/>
      <c r="J153" s="74"/>
      <c r="K153" s="74"/>
      <c r="L153" s="72"/>
      <c r="M153" s="282"/>
      <c r="N153" s="47"/>
      <c r="O153" s="47"/>
      <c r="P153" s="47"/>
      <c r="Q153" s="47"/>
      <c r="R153" s="47"/>
      <c r="S153" s="47"/>
      <c r="T153" s="95"/>
      <c r="AT153" s="24" t="s">
        <v>464</v>
      </c>
      <c r="AU153" s="24" t="s">
        <v>76</v>
      </c>
    </row>
    <row r="154" spans="2:65" s="1" customFormat="1" ht="16.5" customHeight="1">
      <c r="B154" s="46"/>
      <c r="C154" s="235" t="s">
        <v>337</v>
      </c>
      <c r="D154" s="235" t="s">
        <v>175</v>
      </c>
      <c r="E154" s="236" t="s">
        <v>989</v>
      </c>
      <c r="F154" s="237" t="s">
        <v>990</v>
      </c>
      <c r="G154" s="238" t="s">
        <v>953</v>
      </c>
      <c r="H154" s="239">
        <v>1</v>
      </c>
      <c r="I154" s="240"/>
      <c r="J154" s="241">
        <f>ROUND(I154*H154,2)</f>
        <v>0</v>
      </c>
      <c r="K154" s="237" t="s">
        <v>21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4" t="s">
        <v>180</v>
      </c>
      <c r="AT154" s="24" t="s">
        <v>175</v>
      </c>
      <c r="AU154" s="24" t="s">
        <v>76</v>
      </c>
      <c r="AY154" s="24" t="s">
        <v>172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180</v>
      </c>
      <c r="BM154" s="24" t="s">
        <v>503</v>
      </c>
    </row>
    <row r="155" spans="2:47" s="1" customFormat="1" ht="13.5">
      <c r="B155" s="46"/>
      <c r="C155" s="74"/>
      <c r="D155" s="249" t="s">
        <v>464</v>
      </c>
      <c r="E155" s="74"/>
      <c r="F155" s="281" t="s">
        <v>2117</v>
      </c>
      <c r="G155" s="74"/>
      <c r="H155" s="74"/>
      <c r="I155" s="203"/>
      <c r="J155" s="74"/>
      <c r="K155" s="74"/>
      <c r="L155" s="72"/>
      <c r="M155" s="282"/>
      <c r="N155" s="47"/>
      <c r="O155" s="47"/>
      <c r="P155" s="47"/>
      <c r="Q155" s="47"/>
      <c r="R155" s="47"/>
      <c r="S155" s="47"/>
      <c r="T155" s="95"/>
      <c r="AT155" s="24" t="s">
        <v>464</v>
      </c>
      <c r="AU155" s="24" t="s">
        <v>76</v>
      </c>
    </row>
    <row r="156" spans="2:65" s="1" customFormat="1" ht="16.5" customHeight="1">
      <c r="B156" s="46"/>
      <c r="C156" s="235" t="s">
        <v>342</v>
      </c>
      <c r="D156" s="235" t="s">
        <v>175</v>
      </c>
      <c r="E156" s="236" t="s">
        <v>991</v>
      </c>
      <c r="F156" s="237" t="s">
        <v>2124</v>
      </c>
      <c r="G156" s="238" t="s">
        <v>953</v>
      </c>
      <c r="H156" s="239">
        <v>1</v>
      </c>
      <c r="I156" s="240"/>
      <c r="J156" s="241">
        <f>ROUND(I156*H156,2)</f>
        <v>0</v>
      </c>
      <c r="K156" s="237" t="s">
        <v>21</v>
      </c>
      <c r="L156" s="72"/>
      <c r="M156" s="242" t="s">
        <v>21</v>
      </c>
      <c r="N156" s="243" t="s">
        <v>40</v>
      </c>
      <c r="O156" s="47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AR156" s="24" t="s">
        <v>180</v>
      </c>
      <c r="AT156" s="24" t="s">
        <v>175</v>
      </c>
      <c r="AU156" s="24" t="s">
        <v>76</v>
      </c>
      <c r="AY156" s="24" t="s">
        <v>172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76</v>
      </c>
      <c r="BK156" s="246">
        <f>ROUND(I156*H156,2)</f>
        <v>0</v>
      </c>
      <c r="BL156" s="24" t="s">
        <v>180</v>
      </c>
      <c r="BM156" s="24" t="s">
        <v>513</v>
      </c>
    </row>
    <row r="157" spans="2:47" s="1" customFormat="1" ht="13.5">
      <c r="B157" s="46"/>
      <c r="C157" s="74"/>
      <c r="D157" s="249" t="s">
        <v>464</v>
      </c>
      <c r="E157" s="74"/>
      <c r="F157" s="281" t="s">
        <v>2117</v>
      </c>
      <c r="G157" s="74"/>
      <c r="H157" s="74"/>
      <c r="I157" s="203"/>
      <c r="J157" s="74"/>
      <c r="K157" s="74"/>
      <c r="L157" s="72"/>
      <c r="M157" s="282"/>
      <c r="N157" s="47"/>
      <c r="O157" s="47"/>
      <c r="P157" s="47"/>
      <c r="Q157" s="47"/>
      <c r="R157" s="47"/>
      <c r="S157" s="47"/>
      <c r="T157" s="95"/>
      <c r="AT157" s="24" t="s">
        <v>464</v>
      </c>
      <c r="AU157" s="24" t="s">
        <v>76</v>
      </c>
    </row>
    <row r="158" spans="2:65" s="1" customFormat="1" ht="16.5" customHeight="1">
      <c r="B158" s="46"/>
      <c r="C158" s="235" t="s">
        <v>347</v>
      </c>
      <c r="D158" s="235" t="s">
        <v>175</v>
      </c>
      <c r="E158" s="236" t="s">
        <v>993</v>
      </c>
      <c r="F158" s="237" t="s">
        <v>992</v>
      </c>
      <c r="G158" s="238" t="s">
        <v>953</v>
      </c>
      <c r="H158" s="239">
        <v>28</v>
      </c>
      <c r="I158" s="240"/>
      <c r="J158" s="241">
        <f>ROUND(I158*H158,2)</f>
        <v>0</v>
      </c>
      <c r="K158" s="237" t="s">
        <v>21</v>
      </c>
      <c r="L158" s="72"/>
      <c r="M158" s="242" t="s">
        <v>21</v>
      </c>
      <c r="N158" s="243" t="s">
        <v>40</v>
      </c>
      <c r="O158" s="47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AR158" s="24" t="s">
        <v>180</v>
      </c>
      <c r="AT158" s="24" t="s">
        <v>175</v>
      </c>
      <c r="AU158" s="24" t="s">
        <v>76</v>
      </c>
      <c r="AY158" s="24" t="s">
        <v>172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76</v>
      </c>
      <c r="BK158" s="246">
        <f>ROUND(I158*H158,2)</f>
        <v>0</v>
      </c>
      <c r="BL158" s="24" t="s">
        <v>180</v>
      </c>
      <c r="BM158" s="24" t="s">
        <v>522</v>
      </c>
    </row>
    <row r="159" spans="2:47" s="1" customFormat="1" ht="13.5">
      <c r="B159" s="46"/>
      <c r="C159" s="74"/>
      <c r="D159" s="249" t="s">
        <v>464</v>
      </c>
      <c r="E159" s="74"/>
      <c r="F159" s="281" t="s">
        <v>2117</v>
      </c>
      <c r="G159" s="74"/>
      <c r="H159" s="74"/>
      <c r="I159" s="203"/>
      <c r="J159" s="74"/>
      <c r="K159" s="74"/>
      <c r="L159" s="72"/>
      <c r="M159" s="282"/>
      <c r="N159" s="47"/>
      <c r="O159" s="47"/>
      <c r="P159" s="47"/>
      <c r="Q159" s="47"/>
      <c r="R159" s="47"/>
      <c r="S159" s="47"/>
      <c r="T159" s="95"/>
      <c r="AT159" s="24" t="s">
        <v>464</v>
      </c>
      <c r="AU159" s="24" t="s">
        <v>76</v>
      </c>
    </row>
    <row r="160" spans="2:65" s="1" customFormat="1" ht="16.5" customHeight="1">
      <c r="B160" s="46"/>
      <c r="C160" s="235" t="s">
        <v>351</v>
      </c>
      <c r="D160" s="235" t="s">
        <v>175</v>
      </c>
      <c r="E160" s="236" t="s">
        <v>995</v>
      </c>
      <c r="F160" s="237" t="s">
        <v>994</v>
      </c>
      <c r="G160" s="238" t="s">
        <v>953</v>
      </c>
      <c r="H160" s="239">
        <v>3</v>
      </c>
      <c r="I160" s="240"/>
      <c r="J160" s="241">
        <f>ROUND(I160*H160,2)</f>
        <v>0</v>
      </c>
      <c r="K160" s="237" t="s">
        <v>21</v>
      </c>
      <c r="L160" s="72"/>
      <c r="M160" s="242" t="s">
        <v>21</v>
      </c>
      <c r="N160" s="243" t="s">
        <v>40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AR160" s="24" t="s">
        <v>180</v>
      </c>
      <c r="AT160" s="24" t="s">
        <v>175</v>
      </c>
      <c r="AU160" s="24" t="s">
        <v>76</v>
      </c>
      <c r="AY160" s="24" t="s">
        <v>172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76</v>
      </c>
      <c r="BK160" s="246">
        <f>ROUND(I160*H160,2)</f>
        <v>0</v>
      </c>
      <c r="BL160" s="24" t="s">
        <v>180</v>
      </c>
      <c r="BM160" s="24" t="s">
        <v>533</v>
      </c>
    </row>
    <row r="161" spans="2:47" s="1" customFormat="1" ht="13.5">
      <c r="B161" s="46"/>
      <c r="C161" s="74"/>
      <c r="D161" s="249" t="s">
        <v>464</v>
      </c>
      <c r="E161" s="74"/>
      <c r="F161" s="281" t="s">
        <v>2117</v>
      </c>
      <c r="G161" s="74"/>
      <c r="H161" s="74"/>
      <c r="I161" s="203"/>
      <c r="J161" s="74"/>
      <c r="K161" s="74"/>
      <c r="L161" s="72"/>
      <c r="M161" s="282"/>
      <c r="N161" s="47"/>
      <c r="O161" s="47"/>
      <c r="P161" s="47"/>
      <c r="Q161" s="47"/>
      <c r="R161" s="47"/>
      <c r="S161" s="47"/>
      <c r="T161" s="95"/>
      <c r="AT161" s="24" t="s">
        <v>464</v>
      </c>
      <c r="AU161" s="24" t="s">
        <v>76</v>
      </c>
    </row>
    <row r="162" spans="2:65" s="1" customFormat="1" ht="16.5" customHeight="1">
      <c r="B162" s="46"/>
      <c r="C162" s="235" t="s">
        <v>355</v>
      </c>
      <c r="D162" s="235" t="s">
        <v>175</v>
      </c>
      <c r="E162" s="236" t="s">
        <v>997</v>
      </c>
      <c r="F162" s="237" t="s">
        <v>996</v>
      </c>
      <c r="G162" s="238" t="s">
        <v>258</v>
      </c>
      <c r="H162" s="239">
        <v>45</v>
      </c>
      <c r="I162" s="240"/>
      <c r="J162" s="241">
        <f>ROUND(I162*H162,2)</f>
        <v>0</v>
      </c>
      <c r="K162" s="237" t="s">
        <v>21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180</v>
      </c>
      <c r="AT162" s="24" t="s">
        <v>175</v>
      </c>
      <c r="AU162" s="24" t="s">
        <v>76</v>
      </c>
      <c r="AY162" s="24" t="s">
        <v>172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180</v>
      </c>
      <c r="BM162" s="24" t="s">
        <v>543</v>
      </c>
    </row>
    <row r="163" spans="2:47" s="1" customFormat="1" ht="13.5">
      <c r="B163" s="46"/>
      <c r="C163" s="74"/>
      <c r="D163" s="249" t="s">
        <v>464</v>
      </c>
      <c r="E163" s="74"/>
      <c r="F163" s="281" t="s">
        <v>2117</v>
      </c>
      <c r="G163" s="74"/>
      <c r="H163" s="74"/>
      <c r="I163" s="203"/>
      <c r="J163" s="74"/>
      <c r="K163" s="74"/>
      <c r="L163" s="72"/>
      <c r="M163" s="282"/>
      <c r="N163" s="47"/>
      <c r="O163" s="47"/>
      <c r="P163" s="47"/>
      <c r="Q163" s="47"/>
      <c r="R163" s="47"/>
      <c r="S163" s="47"/>
      <c r="T163" s="95"/>
      <c r="AT163" s="24" t="s">
        <v>464</v>
      </c>
      <c r="AU163" s="24" t="s">
        <v>76</v>
      </c>
    </row>
    <row r="164" spans="2:65" s="1" customFormat="1" ht="16.5" customHeight="1">
      <c r="B164" s="46"/>
      <c r="C164" s="235" t="s">
        <v>361</v>
      </c>
      <c r="D164" s="235" t="s">
        <v>175</v>
      </c>
      <c r="E164" s="236" t="s">
        <v>1013</v>
      </c>
      <c r="F164" s="237" t="s">
        <v>998</v>
      </c>
      <c r="G164" s="238" t="s">
        <v>258</v>
      </c>
      <c r="H164" s="239">
        <v>4</v>
      </c>
      <c r="I164" s="240"/>
      <c r="J164" s="241">
        <f>ROUND(I164*H164,2)</f>
        <v>0</v>
      </c>
      <c r="K164" s="237" t="s">
        <v>21</v>
      </c>
      <c r="L164" s="72"/>
      <c r="M164" s="242" t="s">
        <v>21</v>
      </c>
      <c r="N164" s="243" t="s">
        <v>40</v>
      </c>
      <c r="O164" s="47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AR164" s="24" t="s">
        <v>180</v>
      </c>
      <c r="AT164" s="24" t="s">
        <v>175</v>
      </c>
      <c r="AU164" s="24" t="s">
        <v>76</v>
      </c>
      <c r="AY164" s="24" t="s">
        <v>172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76</v>
      </c>
      <c r="BK164" s="246">
        <f>ROUND(I164*H164,2)</f>
        <v>0</v>
      </c>
      <c r="BL164" s="24" t="s">
        <v>180</v>
      </c>
      <c r="BM164" s="24" t="s">
        <v>553</v>
      </c>
    </row>
    <row r="165" spans="2:47" s="1" customFormat="1" ht="13.5">
      <c r="B165" s="46"/>
      <c r="C165" s="74"/>
      <c r="D165" s="249" t="s">
        <v>464</v>
      </c>
      <c r="E165" s="74"/>
      <c r="F165" s="281" t="s">
        <v>2117</v>
      </c>
      <c r="G165" s="74"/>
      <c r="H165" s="74"/>
      <c r="I165" s="203"/>
      <c r="J165" s="74"/>
      <c r="K165" s="74"/>
      <c r="L165" s="72"/>
      <c r="M165" s="282"/>
      <c r="N165" s="47"/>
      <c r="O165" s="47"/>
      <c r="P165" s="47"/>
      <c r="Q165" s="47"/>
      <c r="R165" s="47"/>
      <c r="S165" s="47"/>
      <c r="T165" s="95"/>
      <c r="AT165" s="24" t="s">
        <v>464</v>
      </c>
      <c r="AU165" s="24" t="s">
        <v>76</v>
      </c>
    </row>
    <row r="166" spans="2:65" s="1" customFormat="1" ht="16.5" customHeight="1">
      <c r="B166" s="46"/>
      <c r="C166" s="235" t="s">
        <v>368</v>
      </c>
      <c r="D166" s="235" t="s">
        <v>175</v>
      </c>
      <c r="E166" s="236" t="s">
        <v>1016</v>
      </c>
      <c r="F166" s="237" t="s">
        <v>2096</v>
      </c>
      <c r="G166" s="238" t="s">
        <v>258</v>
      </c>
      <c r="H166" s="239">
        <v>4</v>
      </c>
      <c r="I166" s="240"/>
      <c r="J166" s="241">
        <f>ROUND(I166*H166,2)</f>
        <v>0</v>
      </c>
      <c r="K166" s="237" t="s">
        <v>21</v>
      </c>
      <c r="L166" s="72"/>
      <c r="M166" s="242" t="s">
        <v>21</v>
      </c>
      <c r="N166" s="243" t="s">
        <v>40</v>
      </c>
      <c r="O166" s="47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AR166" s="24" t="s">
        <v>180</v>
      </c>
      <c r="AT166" s="24" t="s">
        <v>175</v>
      </c>
      <c r="AU166" s="24" t="s">
        <v>76</v>
      </c>
      <c r="AY166" s="24" t="s">
        <v>172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76</v>
      </c>
      <c r="BK166" s="246">
        <f>ROUND(I166*H166,2)</f>
        <v>0</v>
      </c>
      <c r="BL166" s="24" t="s">
        <v>180</v>
      </c>
      <c r="BM166" s="24" t="s">
        <v>562</v>
      </c>
    </row>
    <row r="167" spans="2:47" s="1" customFormat="1" ht="13.5">
      <c r="B167" s="46"/>
      <c r="C167" s="74"/>
      <c r="D167" s="249" t="s">
        <v>464</v>
      </c>
      <c r="E167" s="74"/>
      <c r="F167" s="281" t="s">
        <v>2117</v>
      </c>
      <c r="G167" s="74"/>
      <c r="H167" s="74"/>
      <c r="I167" s="203"/>
      <c r="J167" s="74"/>
      <c r="K167" s="74"/>
      <c r="L167" s="72"/>
      <c r="M167" s="282"/>
      <c r="N167" s="47"/>
      <c r="O167" s="47"/>
      <c r="P167" s="47"/>
      <c r="Q167" s="47"/>
      <c r="R167" s="47"/>
      <c r="S167" s="47"/>
      <c r="T167" s="95"/>
      <c r="AT167" s="24" t="s">
        <v>464</v>
      </c>
      <c r="AU167" s="24" t="s">
        <v>76</v>
      </c>
    </row>
    <row r="168" spans="2:63" s="11" customFormat="1" ht="37.4" customHeight="1">
      <c r="B168" s="219"/>
      <c r="C168" s="220"/>
      <c r="D168" s="221" t="s">
        <v>68</v>
      </c>
      <c r="E168" s="222" t="s">
        <v>200</v>
      </c>
      <c r="F168" s="222" t="s">
        <v>2125</v>
      </c>
      <c r="G168" s="220"/>
      <c r="H168" s="220"/>
      <c r="I168" s="223"/>
      <c r="J168" s="224">
        <f>BK168</f>
        <v>0</v>
      </c>
      <c r="K168" s="220"/>
      <c r="L168" s="225"/>
      <c r="M168" s="226"/>
      <c r="N168" s="227"/>
      <c r="O168" s="227"/>
      <c r="P168" s="228">
        <f>P169+SUM(P170:P240)</f>
        <v>0</v>
      </c>
      <c r="Q168" s="227"/>
      <c r="R168" s="228">
        <f>R169+SUM(R170:R240)</f>
        <v>0</v>
      </c>
      <c r="S168" s="227"/>
      <c r="T168" s="229">
        <f>T169+SUM(T170:T240)</f>
        <v>0</v>
      </c>
      <c r="AR168" s="230" t="s">
        <v>76</v>
      </c>
      <c r="AT168" s="231" t="s">
        <v>68</v>
      </c>
      <c r="AU168" s="231" t="s">
        <v>69</v>
      </c>
      <c r="AY168" s="230" t="s">
        <v>172</v>
      </c>
      <c r="BK168" s="232">
        <f>BK169+SUM(BK170:BK240)</f>
        <v>0</v>
      </c>
    </row>
    <row r="169" spans="2:65" s="1" customFormat="1" ht="16.5" customHeight="1">
      <c r="B169" s="46"/>
      <c r="C169" s="235" t="s">
        <v>375</v>
      </c>
      <c r="D169" s="235" t="s">
        <v>175</v>
      </c>
      <c r="E169" s="236" t="s">
        <v>1001</v>
      </c>
      <c r="F169" s="237" t="s">
        <v>2126</v>
      </c>
      <c r="G169" s="238" t="s">
        <v>200</v>
      </c>
      <c r="H169" s="239">
        <v>20</v>
      </c>
      <c r="I169" s="240"/>
      <c r="J169" s="241">
        <f>ROUND(I169*H169,2)</f>
        <v>0</v>
      </c>
      <c r="K169" s="237" t="s">
        <v>21</v>
      </c>
      <c r="L169" s="72"/>
      <c r="M169" s="242" t="s">
        <v>21</v>
      </c>
      <c r="N169" s="243" t="s">
        <v>40</v>
      </c>
      <c r="O169" s="47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AR169" s="24" t="s">
        <v>180</v>
      </c>
      <c r="AT169" s="24" t="s">
        <v>175</v>
      </c>
      <c r="AU169" s="24" t="s">
        <v>76</v>
      </c>
      <c r="AY169" s="24" t="s">
        <v>172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76</v>
      </c>
      <c r="BK169" s="246">
        <f>ROUND(I169*H169,2)</f>
        <v>0</v>
      </c>
      <c r="BL169" s="24" t="s">
        <v>180</v>
      </c>
      <c r="BM169" s="24" t="s">
        <v>571</v>
      </c>
    </row>
    <row r="170" spans="2:47" s="1" customFormat="1" ht="13.5">
      <c r="B170" s="46"/>
      <c r="C170" s="74"/>
      <c r="D170" s="249" t="s">
        <v>464</v>
      </c>
      <c r="E170" s="74"/>
      <c r="F170" s="281" t="s">
        <v>2117</v>
      </c>
      <c r="G170" s="74"/>
      <c r="H170" s="74"/>
      <c r="I170" s="203"/>
      <c r="J170" s="74"/>
      <c r="K170" s="74"/>
      <c r="L170" s="72"/>
      <c r="M170" s="282"/>
      <c r="N170" s="47"/>
      <c r="O170" s="47"/>
      <c r="P170" s="47"/>
      <c r="Q170" s="47"/>
      <c r="R170" s="47"/>
      <c r="S170" s="47"/>
      <c r="T170" s="95"/>
      <c r="AT170" s="24" t="s">
        <v>464</v>
      </c>
      <c r="AU170" s="24" t="s">
        <v>76</v>
      </c>
    </row>
    <row r="171" spans="2:65" s="1" customFormat="1" ht="16.5" customHeight="1">
      <c r="B171" s="46"/>
      <c r="C171" s="235" t="s">
        <v>379</v>
      </c>
      <c r="D171" s="235" t="s">
        <v>175</v>
      </c>
      <c r="E171" s="236" t="s">
        <v>1003</v>
      </c>
      <c r="F171" s="237" t="s">
        <v>1004</v>
      </c>
      <c r="G171" s="238" t="s">
        <v>200</v>
      </c>
      <c r="H171" s="239">
        <v>15</v>
      </c>
      <c r="I171" s="240"/>
      <c r="J171" s="241">
        <f>ROUND(I171*H171,2)</f>
        <v>0</v>
      </c>
      <c r="K171" s="237" t="s">
        <v>21</v>
      </c>
      <c r="L171" s="72"/>
      <c r="M171" s="242" t="s">
        <v>21</v>
      </c>
      <c r="N171" s="243" t="s">
        <v>40</v>
      </c>
      <c r="O171" s="47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AR171" s="24" t="s">
        <v>180</v>
      </c>
      <c r="AT171" s="24" t="s">
        <v>175</v>
      </c>
      <c r="AU171" s="24" t="s">
        <v>76</v>
      </c>
      <c r="AY171" s="24" t="s">
        <v>172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76</v>
      </c>
      <c r="BK171" s="246">
        <f>ROUND(I171*H171,2)</f>
        <v>0</v>
      </c>
      <c r="BL171" s="24" t="s">
        <v>180</v>
      </c>
      <c r="BM171" s="24" t="s">
        <v>582</v>
      </c>
    </row>
    <row r="172" spans="2:47" s="1" customFormat="1" ht="13.5">
      <c r="B172" s="46"/>
      <c r="C172" s="74"/>
      <c r="D172" s="249" t="s">
        <v>464</v>
      </c>
      <c r="E172" s="74"/>
      <c r="F172" s="281" t="s">
        <v>2117</v>
      </c>
      <c r="G172" s="74"/>
      <c r="H172" s="74"/>
      <c r="I172" s="203"/>
      <c r="J172" s="74"/>
      <c r="K172" s="74"/>
      <c r="L172" s="72"/>
      <c r="M172" s="282"/>
      <c r="N172" s="47"/>
      <c r="O172" s="47"/>
      <c r="P172" s="47"/>
      <c r="Q172" s="47"/>
      <c r="R172" s="47"/>
      <c r="S172" s="47"/>
      <c r="T172" s="95"/>
      <c r="AT172" s="24" t="s">
        <v>464</v>
      </c>
      <c r="AU172" s="24" t="s">
        <v>76</v>
      </c>
    </row>
    <row r="173" spans="2:65" s="1" customFormat="1" ht="16.5" customHeight="1">
      <c r="B173" s="46"/>
      <c r="C173" s="235" t="s">
        <v>384</v>
      </c>
      <c r="D173" s="235" t="s">
        <v>175</v>
      </c>
      <c r="E173" s="236" t="s">
        <v>1005</v>
      </c>
      <c r="F173" s="237" t="s">
        <v>1006</v>
      </c>
      <c r="G173" s="238" t="s">
        <v>200</v>
      </c>
      <c r="H173" s="239">
        <v>190</v>
      </c>
      <c r="I173" s="240"/>
      <c r="J173" s="241">
        <f>ROUND(I173*H173,2)</f>
        <v>0</v>
      </c>
      <c r="K173" s="237" t="s">
        <v>21</v>
      </c>
      <c r="L173" s="72"/>
      <c r="M173" s="242" t="s">
        <v>21</v>
      </c>
      <c r="N173" s="243" t="s">
        <v>40</v>
      </c>
      <c r="O173" s="47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AR173" s="24" t="s">
        <v>180</v>
      </c>
      <c r="AT173" s="24" t="s">
        <v>175</v>
      </c>
      <c r="AU173" s="24" t="s">
        <v>76</v>
      </c>
      <c r="AY173" s="24" t="s">
        <v>172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24" t="s">
        <v>76</v>
      </c>
      <c r="BK173" s="246">
        <f>ROUND(I173*H173,2)</f>
        <v>0</v>
      </c>
      <c r="BL173" s="24" t="s">
        <v>180</v>
      </c>
      <c r="BM173" s="24" t="s">
        <v>591</v>
      </c>
    </row>
    <row r="174" spans="2:47" s="1" customFormat="1" ht="13.5">
      <c r="B174" s="46"/>
      <c r="C174" s="74"/>
      <c r="D174" s="249" t="s">
        <v>464</v>
      </c>
      <c r="E174" s="74"/>
      <c r="F174" s="281" t="s">
        <v>2117</v>
      </c>
      <c r="G174" s="74"/>
      <c r="H174" s="74"/>
      <c r="I174" s="203"/>
      <c r="J174" s="74"/>
      <c r="K174" s="74"/>
      <c r="L174" s="72"/>
      <c r="M174" s="282"/>
      <c r="N174" s="47"/>
      <c r="O174" s="47"/>
      <c r="P174" s="47"/>
      <c r="Q174" s="47"/>
      <c r="R174" s="47"/>
      <c r="S174" s="47"/>
      <c r="T174" s="95"/>
      <c r="AT174" s="24" t="s">
        <v>464</v>
      </c>
      <c r="AU174" s="24" t="s">
        <v>76</v>
      </c>
    </row>
    <row r="175" spans="2:65" s="1" customFormat="1" ht="16.5" customHeight="1">
      <c r="B175" s="46"/>
      <c r="C175" s="235" t="s">
        <v>388</v>
      </c>
      <c r="D175" s="235" t="s">
        <v>175</v>
      </c>
      <c r="E175" s="236" t="s">
        <v>1007</v>
      </c>
      <c r="F175" s="237" t="s">
        <v>1008</v>
      </c>
      <c r="G175" s="238" t="s">
        <v>200</v>
      </c>
      <c r="H175" s="239">
        <v>220</v>
      </c>
      <c r="I175" s="240"/>
      <c r="J175" s="241">
        <f>ROUND(I175*H175,2)</f>
        <v>0</v>
      </c>
      <c r="K175" s="237" t="s">
        <v>21</v>
      </c>
      <c r="L175" s="72"/>
      <c r="M175" s="242" t="s">
        <v>21</v>
      </c>
      <c r="N175" s="243" t="s">
        <v>40</v>
      </c>
      <c r="O175" s="47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AR175" s="24" t="s">
        <v>180</v>
      </c>
      <c r="AT175" s="24" t="s">
        <v>175</v>
      </c>
      <c r="AU175" s="24" t="s">
        <v>76</v>
      </c>
      <c r="AY175" s="24" t="s">
        <v>172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4" t="s">
        <v>76</v>
      </c>
      <c r="BK175" s="246">
        <f>ROUND(I175*H175,2)</f>
        <v>0</v>
      </c>
      <c r="BL175" s="24" t="s">
        <v>180</v>
      </c>
      <c r="BM175" s="24" t="s">
        <v>600</v>
      </c>
    </row>
    <row r="176" spans="2:47" s="1" customFormat="1" ht="13.5">
      <c r="B176" s="46"/>
      <c r="C176" s="74"/>
      <c r="D176" s="249" t="s">
        <v>464</v>
      </c>
      <c r="E176" s="74"/>
      <c r="F176" s="281" t="s">
        <v>2117</v>
      </c>
      <c r="G176" s="74"/>
      <c r="H176" s="74"/>
      <c r="I176" s="203"/>
      <c r="J176" s="74"/>
      <c r="K176" s="74"/>
      <c r="L176" s="72"/>
      <c r="M176" s="282"/>
      <c r="N176" s="47"/>
      <c r="O176" s="47"/>
      <c r="P176" s="47"/>
      <c r="Q176" s="47"/>
      <c r="R176" s="47"/>
      <c r="S176" s="47"/>
      <c r="T176" s="95"/>
      <c r="AT176" s="24" t="s">
        <v>464</v>
      </c>
      <c r="AU176" s="24" t="s">
        <v>76</v>
      </c>
    </row>
    <row r="177" spans="2:65" s="1" customFormat="1" ht="16.5" customHeight="1">
      <c r="B177" s="46"/>
      <c r="C177" s="235" t="s">
        <v>392</v>
      </c>
      <c r="D177" s="235" t="s">
        <v>175</v>
      </c>
      <c r="E177" s="236" t="s">
        <v>2127</v>
      </c>
      <c r="F177" s="237" t="s">
        <v>2128</v>
      </c>
      <c r="G177" s="238" t="s">
        <v>200</v>
      </c>
      <c r="H177" s="239">
        <v>20</v>
      </c>
      <c r="I177" s="240"/>
      <c r="J177" s="241">
        <f>ROUND(I177*H177,2)</f>
        <v>0</v>
      </c>
      <c r="K177" s="237" t="s">
        <v>21</v>
      </c>
      <c r="L177" s="72"/>
      <c r="M177" s="242" t="s">
        <v>21</v>
      </c>
      <c r="N177" s="243" t="s">
        <v>40</v>
      </c>
      <c r="O177" s="47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AR177" s="24" t="s">
        <v>180</v>
      </c>
      <c r="AT177" s="24" t="s">
        <v>175</v>
      </c>
      <c r="AU177" s="24" t="s">
        <v>76</v>
      </c>
      <c r="AY177" s="24" t="s">
        <v>172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24" t="s">
        <v>76</v>
      </c>
      <c r="BK177" s="246">
        <f>ROUND(I177*H177,2)</f>
        <v>0</v>
      </c>
      <c r="BL177" s="24" t="s">
        <v>180</v>
      </c>
      <c r="BM177" s="24" t="s">
        <v>608</v>
      </c>
    </row>
    <row r="178" spans="2:47" s="1" customFormat="1" ht="13.5">
      <c r="B178" s="46"/>
      <c r="C178" s="74"/>
      <c r="D178" s="249" t="s">
        <v>464</v>
      </c>
      <c r="E178" s="74"/>
      <c r="F178" s="281" t="s">
        <v>2117</v>
      </c>
      <c r="G178" s="74"/>
      <c r="H178" s="74"/>
      <c r="I178" s="203"/>
      <c r="J178" s="74"/>
      <c r="K178" s="74"/>
      <c r="L178" s="72"/>
      <c r="M178" s="282"/>
      <c r="N178" s="47"/>
      <c r="O178" s="47"/>
      <c r="P178" s="47"/>
      <c r="Q178" s="47"/>
      <c r="R178" s="47"/>
      <c r="S178" s="47"/>
      <c r="T178" s="95"/>
      <c r="AT178" s="24" t="s">
        <v>464</v>
      </c>
      <c r="AU178" s="24" t="s">
        <v>76</v>
      </c>
    </row>
    <row r="179" spans="2:65" s="1" customFormat="1" ht="16.5" customHeight="1">
      <c r="B179" s="46"/>
      <c r="C179" s="235" t="s">
        <v>400</v>
      </c>
      <c r="D179" s="235" t="s">
        <v>175</v>
      </c>
      <c r="E179" s="236" t="s">
        <v>2129</v>
      </c>
      <c r="F179" s="237" t="s">
        <v>1010</v>
      </c>
      <c r="G179" s="238" t="s">
        <v>200</v>
      </c>
      <c r="H179" s="239">
        <v>20</v>
      </c>
      <c r="I179" s="240"/>
      <c r="J179" s="241">
        <f>ROUND(I179*H179,2)</f>
        <v>0</v>
      </c>
      <c r="K179" s="237" t="s">
        <v>21</v>
      </c>
      <c r="L179" s="72"/>
      <c r="M179" s="242" t="s">
        <v>21</v>
      </c>
      <c r="N179" s="243" t="s">
        <v>40</v>
      </c>
      <c r="O179" s="47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AR179" s="24" t="s">
        <v>180</v>
      </c>
      <c r="AT179" s="24" t="s">
        <v>175</v>
      </c>
      <c r="AU179" s="24" t="s">
        <v>76</v>
      </c>
      <c r="AY179" s="24" t="s">
        <v>172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24" t="s">
        <v>76</v>
      </c>
      <c r="BK179" s="246">
        <f>ROUND(I179*H179,2)</f>
        <v>0</v>
      </c>
      <c r="BL179" s="24" t="s">
        <v>180</v>
      </c>
      <c r="BM179" s="24" t="s">
        <v>616</v>
      </c>
    </row>
    <row r="180" spans="2:47" s="1" customFormat="1" ht="13.5">
      <c r="B180" s="46"/>
      <c r="C180" s="74"/>
      <c r="D180" s="249" t="s">
        <v>464</v>
      </c>
      <c r="E180" s="74"/>
      <c r="F180" s="281" t="s">
        <v>2117</v>
      </c>
      <c r="G180" s="74"/>
      <c r="H180" s="74"/>
      <c r="I180" s="203"/>
      <c r="J180" s="74"/>
      <c r="K180" s="74"/>
      <c r="L180" s="72"/>
      <c r="M180" s="282"/>
      <c r="N180" s="47"/>
      <c r="O180" s="47"/>
      <c r="P180" s="47"/>
      <c r="Q180" s="47"/>
      <c r="R180" s="47"/>
      <c r="S180" s="47"/>
      <c r="T180" s="95"/>
      <c r="AT180" s="24" t="s">
        <v>464</v>
      </c>
      <c r="AU180" s="24" t="s">
        <v>76</v>
      </c>
    </row>
    <row r="181" spans="2:65" s="1" customFormat="1" ht="16.5" customHeight="1">
      <c r="B181" s="46"/>
      <c r="C181" s="235" t="s">
        <v>405</v>
      </c>
      <c r="D181" s="235" t="s">
        <v>175</v>
      </c>
      <c r="E181" s="236" t="s">
        <v>218</v>
      </c>
      <c r="F181" s="237" t="s">
        <v>1012</v>
      </c>
      <c r="G181" s="238" t="s">
        <v>953</v>
      </c>
      <c r="H181" s="239">
        <v>1</v>
      </c>
      <c r="I181" s="240"/>
      <c r="J181" s="241">
        <f>ROUND(I181*H181,2)</f>
        <v>0</v>
      </c>
      <c r="K181" s="237" t="s">
        <v>21</v>
      </c>
      <c r="L181" s="72"/>
      <c r="M181" s="242" t="s">
        <v>21</v>
      </c>
      <c r="N181" s="243" t="s">
        <v>40</v>
      </c>
      <c r="O181" s="47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AR181" s="24" t="s">
        <v>180</v>
      </c>
      <c r="AT181" s="24" t="s">
        <v>175</v>
      </c>
      <c r="AU181" s="24" t="s">
        <v>76</v>
      </c>
      <c r="AY181" s="24" t="s">
        <v>172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24" t="s">
        <v>76</v>
      </c>
      <c r="BK181" s="246">
        <f>ROUND(I181*H181,2)</f>
        <v>0</v>
      </c>
      <c r="BL181" s="24" t="s">
        <v>180</v>
      </c>
      <c r="BM181" s="24" t="s">
        <v>624</v>
      </c>
    </row>
    <row r="182" spans="2:47" s="1" customFormat="1" ht="13.5">
      <c r="B182" s="46"/>
      <c r="C182" s="74"/>
      <c r="D182" s="249" t="s">
        <v>464</v>
      </c>
      <c r="E182" s="74"/>
      <c r="F182" s="281" t="s">
        <v>2117</v>
      </c>
      <c r="G182" s="74"/>
      <c r="H182" s="74"/>
      <c r="I182" s="203"/>
      <c r="J182" s="74"/>
      <c r="K182" s="74"/>
      <c r="L182" s="72"/>
      <c r="M182" s="282"/>
      <c r="N182" s="47"/>
      <c r="O182" s="47"/>
      <c r="P182" s="47"/>
      <c r="Q182" s="47"/>
      <c r="R182" s="47"/>
      <c r="S182" s="47"/>
      <c r="T182" s="95"/>
      <c r="AT182" s="24" t="s">
        <v>464</v>
      </c>
      <c r="AU182" s="24" t="s">
        <v>76</v>
      </c>
    </row>
    <row r="183" spans="2:65" s="1" customFormat="1" ht="16.5" customHeight="1">
      <c r="B183" s="46"/>
      <c r="C183" s="235" t="s">
        <v>410</v>
      </c>
      <c r="D183" s="235" t="s">
        <v>175</v>
      </c>
      <c r="E183" s="236" t="s">
        <v>224</v>
      </c>
      <c r="F183" s="237" t="s">
        <v>1017</v>
      </c>
      <c r="G183" s="238" t="s">
        <v>1015</v>
      </c>
      <c r="H183" s="239">
        <v>2</v>
      </c>
      <c r="I183" s="240"/>
      <c r="J183" s="241">
        <f>ROUND(I183*H183,2)</f>
        <v>0</v>
      </c>
      <c r="K183" s="237" t="s">
        <v>21</v>
      </c>
      <c r="L183" s="72"/>
      <c r="M183" s="242" t="s">
        <v>21</v>
      </c>
      <c r="N183" s="243" t="s">
        <v>40</v>
      </c>
      <c r="O183" s="47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AR183" s="24" t="s">
        <v>180</v>
      </c>
      <c r="AT183" s="24" t="s">
        <v>175</v>
      </c>
      <c r="AU183" s="24" t="s">
        <v>76</v>
      </c>
      <c r="AY183" s="24" t="s">
        <v>172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24" t="s">
        <v>76</v>
      </c>
      <c r="BK183" s="246">
        <f>ROUND(I183*H183,2)</f>
        <v>0</v>
      </c>
      <c r="BL183" s="24" t="s">
        <v>180</v>
      </c>
      <c r="BM183" s="24" t="s">
        <v>632</v>
      </c>
    </row>
    <row r="184" spans="2:65" s="1" customFormat="1" ht="16.5" customHeight="1">
      <c r="B184" s="46"/>
      <c r="C184" s="235" t="s">
        <v>416</v>
      </c>
      <c r="D184" s="235" t="s">
        <v>175</v>
      </c>
      <c r="E184" s="236" t="s">
        <v>1023</v>
      </c>
      <c r="F184" s="237" t="s">
        <v>1587</v>
      </c>
      <c r="G184" s="238" t="s">
        <v>1020</v>
      </c>
      <c r="H184" s="239">
        <v>12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180</v>
      </c>
      <c r="AT184" s="24" t="s">
        <v>175</v>
      </c>
      <c r="AU184" s="24" t="s">
        <v>76</v>
      </c>
      <c r="AY184" s="24" t="s">
        <v>172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180</v>
      </c>
      <c r="BM184" s="24" t="s">
        <v>641</v>
      </c>
    </row>
    <row r="185" spans="2:47" s="1" customFormat="1" ht="13.5">
      <c r="B185" s="46"/>
      <c r="C185" s="74"/>
      <c r="D185" s="249" t="s">
        <v>464</v>
      </c>
      <c r="E185" s="74"/>
      <c r="F185" s="281" t="s">
        <v>2117</v>
      </c>
      <c r="G185" s="74"/>
      <c r="H185" s="74"/>
      <c r="I185" s="203"/>
      <c r="J185" s="74"/>
      <c r="K185" s="74"/>
      <c r="L185" s="72"/>
      <c r="M185" s="282"/>
      <c r="N185" s="47"/>
      <c r="O185" s="47"/>
      <c r="P185" s="47"/>
      <c r="Q185" s="47"/>
      <c r="R185" s="47"/>
      <c r="S185" s="47"/>
      <c r="T185" s="95"/>
      <c r="AT185" s="24" t="s">
        <v>464</v>
      </c>
      <c r="AU185" s="24" t="s">
        <v>76</v>
      </c>
    </row>
    <row r="186" spans="2:65" s="1" customFormat="1" ht="16.5" customHeight="1">
      <c r="B186" s="46"/>
      <c r="C186" s="235" t="s">
        <v>421</v>
      </c>
      <c r="D186" s="235" t="s">
        <v>175</v>
      </c>
      <c r="E186" s="236" t="s">
        <v>1025</v>
      </c>
      <c r="F186" s="237" t="s">
        <v>1588</v>
      </c>
      <c r="G186" s="238" t="s">
        <v>1020</v>
      </c>
      <c r="H186" s="239">
        <v>3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180</v>
      </c>
      <c r="AT186" s="24" t="s">
        <v>175</v>
      </c>
      <c r="AU186" s="24" t="s">
        <v>76</v>
      </c>
      <c r="AY186" s="24" t="s">
        <v>172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180</v>
      </c>
      <c r="BM186" s="24" t="s">
        <v>649</v>
      </c>
    </row>
    <row r="187" spans="2:47" s="1" customFormat="1" ht="13.5">
      <c r="B187" s="46"/>
      <c r="C187" s="74"/>
      <c r="D187" s="249" t="s">
        <v>464</v>
      </c>
      <c r="E187" s="74"/>
      <c r="F187" s="281" t="s">
        <v>2117</v>
      </c>
      <c r="G187" s="74"/>
      <c r="H187" s="74"/>
      <c r="I187" s="203"/>
      <c r="J187" s="74"/>
      <c r="K187" s="74"/>
      <c r="L187" s="72"/>
      <c r="M187" s="282"/>
      <c r="N187" s="47"/>
      <c r="O187" s="47"/>
      <c r="P187" s="47"/>
      <c r="Q187" s="47"/>
      <c r="R187" s="47"/>
      <c r="S187" s="47"/>
      <c r="T187" s="95"/>
      <c r="AT187" s="24" t="s">
        <v>464</v>
      </c>
      <c r="AU187" s="24" t="s">
        <v>76</v>
      </c>
    </row>
    <row r="188" spans="2:65" s="1" customFormat="1" ht="16.5" customHeight="1">
      <c r="B188" s="46"/>
      <c r="C188" s="235" t="s">
        <v>426</v>
      </c>
      <c r="D188" s="235" t="s">
        <v>175</v>
      </c>
      <c r="E188" s="236" t="s">
        <v>1027</v>
      </c>
      <c r="F188" s="237" t="s">
        <v>1589</v>
      </c>
      <c r="G188" s="238" t="s">
        <v>1015</v>
      </c>
      <c r="H188" s="239">
        <v>6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180</v>
      </c>
      <c r="AT188" s="24" t="s">
        <v>175</v>
      </c>
      <c r="AU188" s="24" t="s">
        <v>76</v>
      </c>
      <c r="AY188" s="24" t="s">
        <v>172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180</v>
      </c>
      <c r="BM188" s="24" t="s">
        <v>657</v>
      </c>
    </row>
    <row r="189" spans="2:47" s="1" customFormat="1" ht="13.5">
      <c r="B189" s="46"/>
      <c r="C189" s="74"/>
      <c r="D189" s="249" t="s">
        <v>464</v>
      </c>
      <c r="E189" s="74"/>
      <c r="F189" s="281" t="s">
        <v>2117</v>
      </c>
      <c r="G189" s="74"/>
      <c r="H189" s="74"/>
      <c r="I189" s="203"/>
      <c r="J189" s="74"/>
      <c r="K189" s="74"/>
      <c r="L189" s="72"/>
      <c r="M189" s="282"/>
      <c r="N189" s="47"/>
      <c r="O189" s="47"/>
      <c r="P189" s="47"/>
      <c r="Q189" s="47"/>
      <c r="R189" s="47"/>
      <c r="S189" s="47"/>
      <c r="T189" s="95"/>
      <c r="AT189" s="24" t="s">
        <v>464</v>
      </c>
      <c r="AU189" s="24" t="s">
        <v>76</v>
      </c>
    </row>
    <row r="190" spans="2:65" s="1" customFormat="1" ht="16.5" customHeight="1">
      <c r="B190" s="46"/>
      <c r="C190" s="235" t="s">
        <v>431</v>
      </c>
      <c r="D190" s="235" t="s">
        <v>175</v>
      </c>
      <c r="E190" s="236" t="s">
        <v>242</v>
      </c>
      <c r="F190" s="237" t="s">
        <v>1590</v>
      </c>
      <c r="G190" s="238" t="s">
        <v>1015</v>
      </c>
      <c r="H190" s="239">
        <v>12</v>
      </c>
      <c r="I190" s="240"/>
      <c r="J190" s="241">
        <f>ROUND(I190*H190,2)</f>
        <v>0</v>
      </c>
      <c r="K190" s="237" t="s">
        <v>21</v>
      </c>
      <c r="L190" s="72"/>
      <c r="M190" s="242" t="s">
        <v>21</v>
      </c>
      <c r="N190" s="243" t="s">
        <v>40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180</v>
      </c>
      <c r="AT190" s="24" t="s">
        <v>175</v>
      </c>
      <c r="AU190" s="24" t="s">
        <v>76</v>
      </c>
      <c r="AY190" s="24" t="s">
        <v>172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76</v>
      </c>
      <c r="BK190" s="246">
        <f>ROUND(I190*H190,2)</f>
        <v>0</v>
      </c>
      <c r="BL190" s="24" t="s">
        <v>180</v>
      </c>
      <c r="BM190" s="24" t="s">
        <v>664</v>
      </c>
    </row>
    <row r="191" spans="2:47" s="1" customFormat="1" ht="13.5">
      <c r="B191" s="46"/>
      <c r="C191" s="74"/>
      <c r="D191" s="249" t="s">
        <v>464</v>
      </c>
      <c r="E191" s="74"/>
      <c r="F191" s="281" t="s">
        <v>2117</v>
      </c>
      <c r="G191" s="74"/>
      <c r="H191" s="74"/>
      <c r="I191" s="203"/>
      <c r="J191" s="74"/>
      <c r="K191" s="74"/>
      <c r="L191" s="72"/>
      <c r="M191" s="282"/>
      <c r="N191" s="47"/>
      <c r="O191" s="47"/>
      <c r="P191" s="47"/>
      <c r="Q191" s="47"/>
      <c r="R191" s="47"/>
      <c r="S191" s="47"/>
      <c r="T191" s="95"/>
      <c r="AT191" s="24" t="s">
        <v>464</v>
      </c>
      <c r="AU191" s="24" t="s">
        <v>76</v>
      </c>
    </row>
    <row r="192" spans="2:65" s="1" customFormat="1" ht="16.5" customHeight="1">
      <c r="B192" s="46"/>
      <c r="C192" s="235" t="s">
        <v>436</v>
      </c>
      <c r="D192" s="235" t="s">
        <v>175</v>
      </c>
      <c r="E192" s="236" t="s">
        <v>261</v>
      </c>
      <c r="F192" s="237" t="s">
        <v>1028</v>
      </c>
      <c r="G192" s="238" t="s">
        <v>1015</v>
      </c>
      <c r="H192" s="239">
        <v>4</v>
      </c>
      <c r="I192" s="240"/>
      <c r="J192" s="241">
        <f>ROUND(I192*H192,2)</f>
        <v>0</v>
      </c>
      <c r="K192" s="237" t="s">
        <v>21</v>
      </c>
      <c r="L192" s="72"/>
      <c r="M192" s="242" t="s">
        <v>21</v>
      </c>
      <c r="N192" s="243" t="s">
        <v>40</v>
      </c>
      <c r="O192" s="47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4" t="s">
        <v>180</v>
      </c>
      <c r="AT192" s="24" t="s">
        <v>175</v>
      </c>
      <c r="AU192" s="24" t="s">
        <v>76</v>
      </c>
      <c r="AY192" s="24" t="s">
        <v>172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76</v>
      </c>
      <c r="BK192" s="246">
        <f>ROUND(I192*H192,2)</f>
        <v>0</v>
      </c>
      <c r="BL192" s="24" t="s">
        <v>180</v>
      </c>
      <c r="BM192" s="24" t="s">
        <v>672</v>
      </c>
    </row>
    <row r="193" spans="2:47" s="1" customFormat="1" ht="13.5">
      <c r="B193" s="46"/>
      <c r="C193" s="74"/>
      <c r="D193" s="249" t="s">
        <v>464</v>
      </c>
      <c r="E193" s="74"/>
      <c r="F193" s="281" t="s">
        <v>2117</v>
      </c>
      <c r="G193" s="74"/>
      <c r="H193" s="74"/>
      <c r="I193" s="203"/>
      <c r="J193" s="74"/>
      <c r="K193" s="74"/>
      <c r="L193" s="72"/>
      <c r="M193" s="282"/>
      <c r="N193" s="47"/>
      <c r="O193" s="47"/>
      <c r="P193" s="47"/>
      <c r="Q193" s="47"/>
      <c r="R193" s="47"/>
      <c r="S193" s="47"/>
      <c r="T193" s="95"/>
      <c r="AT193" s="24" t="s">
        <v>464</v>
      </c>
      <c r="AU193" s="24" t="s">
        <v>76</v>
      </c>
    </row>
    <row r="194" spans="2:65" s="1" customFormat="1" ht="16.5" customHeight="1">
      <c r="B194" s="46"/>
      <c r="C194" s="235" t="s">
        <v>441</v>
      </c>
      <c r="D194" s="235" t="s">
        <v>175</v>
      </c>
      <c r="E194" s="236" t="s">
        <v>1037</v>
      </c>
      <c r="F194" s="237" t="s">
        <v>1030</v>
      </c>
      <c r="G194" s="238" t="s">
        <v>1015</v>
      </c>
      <c r="H194" s="239">
        <v>4</v>
      </c>
      <c r="I194" s="240"/>
      <c r="J194" s="241">
        <f>ROUND(I194*H194,2)</f>
        <v>0</v>
      </c>
      <c r="K194" s="237" t="s">
        <v>21</v>
      </c>
      <c r="L194" s="72"/>
      <c r="M194" s="242" t="s">
        <v>21</v>
      </c>
      <c r="N194" s="243" t="s">
        <v>40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4" t="s">
        <v>180</v>
      </c>
      <c r="AT194" s="24" t="s">
        <v>175</v>
      </c>
      <c r="AU194" s="24" t="s">
        <v>76</v>
      </c>
      <c r="AY194" s="24" t="s">
        <v>172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180</v>
      </c>
      <c r="BM194" s="24" t="s">
        <v>680</v>
      </c>
    </row>
    <row r="195" spans="2:47" s="1" customFormat="1" ht="13.5">
      <c r="B195" s="46"/>
      <c r="C195" s="74"/>
      <c r="D195" s="249" t="s">
        <v>464</v>
      </c>
      <c r="E195" s="74"/>
      <c r="F195" s="281" t="s">
        <v>2117</v>
      </c>
      <c r="G195" s="74"/>
      <c r="H195" s="74"/>
      <c r="I195" s="203"/>
      <c r="J195" s="74"/>
      <c r="K195" s="74"/>
      <c r="L195" s="72"/>
      <c r="M195" s="282"/>
      <c r="N195" s="47"/>
      <c r="O195" s="47"/>
      <c r="P195" s="47"/>
      <c r="Q195" s="47"/>
      <c r="R195" s="47"/>
      <c r="S195" s="47"/>
      <c r="T195" s="95"/>
      <c r="AT195" s="24" t="s">
        <v>464</v>
      </c>
      <c r="AU195" s="24" t="s">
        <v>76</v>
      </c>
    </row>
    <row r="196" spans="2:65" s="1" customFormat="1" ht="16.5" customHeight="1">
      <c r="B196" s="46"/>
      <c r="C196" s="235" t="s">
        <v>445</v>
      </c>
      <c r="D196" s="235" t="s">
        <v>175</v>
      </c>
      <c r="E196" s="236" t="s">
        <v>1039</v>
      </c>
      <c r="F196" s="237" t="s">
        <v>2100</v>
      </c>
      <c r="G196" s="238" t="s">
        <v>1015</v>
      </c>
      <c r="H196" s="239">
        <v>1</v>
      </c>
      <c r="I196" s="240"/>
      <c r="J196" s="241">
        <f>ROUND(I196*H196,2)</f>
        <v>0</v>
      </c>
      <c r="K196" s="237" t="s">
        <v>21</v>
      </c>
      <c r="L196" s="72"/>
      <c r="M196" s="242" t="s">
        <v>21</v>
      </c>
      <c r="N196" s="243" t="s">
        <v>40</v>
      </c>
      <c r="O196" s="47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AR196" s="24" t="s">
        <v>180</v>
      </c>
      <c r="AT196" s="24" t="s">
        <v>175</v>
      </c>
      <c r="AU196" s="24" t="s">
        <v>76</v>
      </c>
      <c r="AY196" s="24" t="s">
        <v>172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76</v>
      </c>
      <c r="BK196" s="246">
        <f>ROUND(I196*H196,2)</f>
        <v>0</v>
      </c>
      <c r="BL196" s="24" t="s">
        <v>180</v>
      </c>
      <c r="BM196" s="24" t="s">
        <v>688</v>
      </c>
    </row>
    <row r="197" spans="2:47" s="1" customFormat="1" ht="13.5">
      <c r="B197" s="46"/>
      <c r="C197" s="74"/>
      <c r="D197" s="249" t="s">
        <v>464</v>
      </c>
      <c r="E197" s="74"/>
      <c r="F197" s="281" t="s">
        <v>2117</v>
      </c>
      <c r="G197" s="74"/>
      <c r="H197" s="74"/>
      <c r="I197" s="203"/>
      <c r="J197" s="74"/>
      <c r="K197" s="74"/>
      <c r="L197" s="72"/>
      <c r="M197" s="282"/>
      <c r="N197" s="47"/>
      <c r="O197" s="47"/>
      <c r="P197" s="47"/>
      <c r="Q197" s="47"/>
      <c r="R197" s="47"/>
      <c r="S197" s="47"/>
      <c r="T197" s="95"/>
      <c r="AT197" s="24" t="s">
        <v>464</v>
      </c>
      <c r="AU197" s="24" t="s">
        <v>76</v>
      </c>
    </row>
    <row r="198" spans="2:65" s="1" customFormat="1" ht="16.5" customHeight="1">
      <c r="B198" s="46"/>
      <c r="C198" s="235" t="s">
        <v>449</v>
      </c>
      <c r="D198" s="235" t="s">
        <v>175</v>
      </c>
      <c r="E198" s="236" t="s">
        <v>1043</v>
      </c>
      <c r="F198" s="237" t="s">
        <v>1034</v>
      </c>
      <c r="G198" s="238" t="s">
        <v>1015</v>
      </c>
      <c r="H198" s="239">
        <v>4</v>
      </c>
      <c r="I198" s="240"/>
      <c r="J198" s="241">
        <f>ROUND(I198*H198,2)</f>
        <v>0</v>
      </c>
      <c r="K198" s="237" t="s">
        <v>21</v>
      </c>
      <c r="L198" s="72"/>
      <c r="M198" s="242" t="s">
        <v>21</v>
      </c>
      <c r="N198" s="243" t="s">
        <v>40</v>
      </c>
      <c r="O198" s="47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AR198" s="24" t="s">
        <v>180</v>
      </c>
      <c r="AT198" s="24" t="s">
        <v>175</v>
      </c>
      <c r="AU198" s="24" t="s">
        <v>76</v>
      </c>
      <c r="AY198" s="24" t="s">
        <v>172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4" t="s">
        <v>76</v>
      </c>
      <c r="BK198" s="246">
        <f>ROUND(I198*H198,2)</f>
        <v>0</v>
      </c>
      <c r="BL198" s="24" t="s">
        <v>180</v>
      </c>
      <c r="BM198" s="24" t="s">
        <v>696</v>
      </c>
    </row>
    <row r="199" spans="2:47" s="1" customFormat="1" ht="13.5">
      <c r="B199" s="46"/>
      <c r="C199" s="74"/>
      <c r="D199" s="249" t="s">
        <v>464</v>
      </c>
      <c r="E199" s="74"/>
      <c r="F199" s="281" t="s">
        <v>2117</v>
      </c>
      <c r="G199" s="74"/>
      <c r="H199" s="74"/>
      <c r="I199" s="203"/>
      <c r="J199" s="74"/>
      <c r="K199" s="74"/>
      <c r="L199" s="72"/>
      <c r="M199" s="282"/>
      <c r="N199" s="47"/>
      <c r="O199" s="47"/>
      <c r="P199" s="47"/>
      <c r="Q199" s="47"/>
      <c r="R199" s="47"/>
      <c r="S199" s="47"/>
      <c r="T199" s="95"/>
      <c r="AT199" s="24" t="s">
        <v>464</v>
      </c>
      <c r="AU199" s="24" t="s">
        <v>76</v>
      </c>
    </row>
    <row r="200" spans="2:65" s="1" customFormat="1" ht="16.5" customHeight="1">
      <c r="B200" s="46"/>
      <c r="C200" s="235" t="s">
        <v>455</v>
      </c>
      <c r="D200" s="235" t="s">
        <v>175</v>
      </c>
      <c r="E200" s="236" t="s">
        <v>1045</v>
      </c>
      <c r="F200" s="237" t="s">
        <v>1034</v>
      </c>
      <c r="G200" s="238" t="s">
        <v>1015</v>
      </c>
      <c r="H200" s="239">
        <v>1</v>
      </c>
      <c r="I200" s="240"/>
      <c r="J200" s="241">
        <f>ROUND(I200*H200,2)</f>
        <v>0</v>
      </c>
      <c r="K200" s="237" t="s">
        <v>21</v>
      </c>
      <c r="L200" s="72"/>
      <c r="M200" s="242" t="s">
        <v>21</v>
      </c>
      <c r="N200" s="243" t="s">
        <v>40</v>
      </c>
      <c r="O200" s="47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AR200" s="24" t="s">
        <v>180</v>
      </c>
      <c r="AT200" s="24" t="s">
        <v>175</v>
      </c>
      <c r="AU200" s="24" t="s">
        <v>76</v>
      </c>
      <c r="AY200" s="24" t="s">
        <v>172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24" t="s">
        <v>76</v>
      </c>
      <c r="BK200" s="246">
        <f>ROUND(I200*H200,2)</f>
        <v>0</v>
      </c>
      <c r="BL200" s="24" t="s">
        <v>180</v>
      </c>
      <c r="BM200" s="24" t="s">
        <v>704</v>
      </c>
    </row>
    <row r="201" spans="2:47" s="1" customFormat="1" ht="13.5">
      <c r="B201" s="46"/>
      <c r="C201" s="74"/>
      <c r="D201" s="249" t="s">
        <v>464</v>
      </c>
      <c r="E201" s="74"/>
      <c r="F201" s="281" t="s">
        <v>2117</v>
      </c>
      <c r="G201" s="74"/>
      <c r="H201" s="74"/>
      <c r="I201" s="203"/>
      <c r="J201" s="74"/>
      <c r="K201" s="74"/>
      <c r="L201" s="72"/>
      <c r="M201" s="282"/>
      <c r="N201" s="47"/>
      <c r="O201" s="47"/>
      <c r="P201" s="47"/>
      <c r="Q201" s="47"/>
      <c r="R201" s="47"/>
      <c r="S201" s="47"/>
      <c r="T201" s="95"/>
      <c r="AT201" s="24" t="s">
        <v>464</v>
      </c>
      <c r="AU201" s="24" t="s">
        <v>76</v>
      </c>
    </row>
    <row r="202" spans="2:65" s="1" customFormat="1" ht="16.5" customHeight="1">
      <c r="B202" s="46"/>
      <c r="C202" s="235" t="s">
        <v>460</v>
      </c>
      <c r="D202" s="235" t="s">
        <v>175</v>
      </c>
      <c r="E202" s="236" t="s">
        <v>1047</v>
      </c>
      <c r="F202" s="237" t="s">
        <v>1036</v>
      </c>
      <c r="G202" s="238" t="s">
        <v>1015</v>
      </c>
      <c r="H202" s="239">
        <v>2</v>
      </c>
      <c r="I202" s="240"/>
      <c r="J202" s="241">
        <f>ROUND(I202*H202,2)</f>
        <v>0</v>
      </c>
      <c r="K202" s="237" t="s">
        <v>21</v>
      </c>
      <c r="L202" s="72"/>
      <c r="M202" s="242" t="s">
        <v>21</v>
      </c>
      <c r="N202" s="243" t="s">
        <v>40</v>
      </c>
      <c r="O202" s="47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AR202" s="24" t="s">
        <v>180</v>
      </c>
      <c r="AT202" s="24" t="s">
        <v>175</v>
      </c>
      <c r="AU202" s="24" t="s">
        <v>76</v>
      </c>
      <c r="AY202" s="24" t="s">
        <v>172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76</v>
      </c>
      <c r="BK202" s="246">
        <f>ROUND(I202*H202,2)</f>
        <v>0</v>
      </c>
      <c r="BL202" s="24" t="s">
        <v>180</v>
      </c>
      <c r="BM202" s="24" t="s">
        <v>714</v>
      </c>
    </row>
    <row r="203" spans="2:47" s="1" customFormat="1" ht="13.5">
      <c r="B203" s="46"/>
      <c r="C203" s="74"/>
      <c r="D203" s="249" t="s">
        <v>464</v>
      </c>
      <c r="E203" s="74"/>
      <c r="F203" s="281" t="s">
        <v>2117</v>
      </c>
      <c r="G203" s="74"/>
      <c r="H203" s="74"/>
      <c r="I203" s="203"/>
      <c r="J203" s="74"/>
      <c r="K203" s="74"/>
      <c r="L203" s="72"/>
      <c r="M203" s="282"/>
      <c r="N203" s="47"/>
      <c r="O203" s="47"/>
      <c r="P203" s="47"/>
      <c r="Q203" s="47"/>
      <c r="R203" s="47"/>
      <c r="S203" s="47"/>
      <c r="T203" s="95"/>
      <c r="AT203" s="24" t="s">
        <v>464</v>
      </c>
      <c r="AU203" s="24" t="s">
        <v>76</v>
      </c>
    </row>
    <row r="204" spans="2:65" s="1" customFormat="1" ht="16.5" customHeight="1">
      <c r="B204" s="46"/>
      <c r="C204" s="235" t="s">
        <v>467</v>
      </c>
      <c r="D204" s="235" t="s">
        <v>175</v>
      </c>
      <c r="E204" s="236" t="s">
        <v>1049</v>
      </c>
      <c r="F204" s="237" t="s">
        <v>2130</v>
      </c>
      <c r="G204" s="238" t="s">
        <v>1015</v>
      </c>
      <c r="H204" s="239">
        <v>1</v>
      </c>
      <c r="I204" s="240"/>
      <c r="J204" s="241">
        <f>ROUND(I204*H204,2)</f>
        <v>0</v>
      </c>
      <c r="K204" s="237" t="s">
        <v>21</v>
      </c>
      <c r="L204" s="72"/>
      <c r="M204" s="242" t="s">
        <v>21</v>
      </c>
      <c r="N204" s="243" t="s">
        <v>40</v>
      </c>
      <c r="O204" s="47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AR204" s="24" t="s">
        <v>180</v>
      </c>
      <c r="AT204" s="24" t="s">
        <v>175</v>
      </c>
      <c r="AU204" s="24" t="s">
        <v>76</v>
      </c>
      <c r="AY204" s="24" t="s">
        <v>172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24" t="s">
        <v>76</v>
      </c>
      <c r="BK204" s="246">
        <f>ROUND(I204*H204,2)</f>
        <v>0</v>
      </c>
      <c r="BL204" s="24" t="s">
        <v>180</v>
      </c>
      <c r="BM204" s="24" t="s">
        <v>724</v>
      </c>
    </row>
    <row r="205" spans="2:47" s="1" customFormat="1" ht="13.5">
      <c r="B205" s="46"/>
      <c r="C205" s="74"/>
      <c r="D205" s="249" t="s">
        <v>464</v>
      </c>
      <c r="E205" s="74"/>
      <c r="F205" s="281" t="s">
        <v>2117</v>
      </c>
      <c r="G205" s="74"/>
      <c r="H205" s="74"/>
      <c r="I205" s="203"/>
      <c r="J205" s="74"/>
      <c r="K205" s="74"/>
      <c r="L205" s="72"/>
      <c r="M205" s="282"/>
      <c r="N205" s="47"/>
      <c r="O205" s="47"/>
      <c r="P205" s="47"/>
      <c r="Q205" s="47"/>
      <c r="R205" s="47"/>
      <c r="S205" s="47"/>
      <c r="T205" s="95"/>
      <c r="AT205" s="24" t="s">
        <v>464</v>
      </c>
      <c r="AU205" s="24" t="s">
        <v>76</v>
      </c>
    </row>
    <row r="206" spans="2:65" s="1" customFormat="1" ht="16.5" customHeight="1">
      <c r="B206" s="46"/>
      <c r="C206" s="235" t="s">
        <v>471</v>
      </c>
      <c r="D206" s="235" t="s">
        <v>175</v>
      </c>
      <c r="E206" s="236" t="s">
        <v>1051</v>
      </c>
      <c r="F206" s="237" t="s">
        <v>1038</v>
      </c>
      <c r="G206" s="238" t="s">
        <v>1015</v>
      </c>
      <c r="H206" s="239">
        <v>8</v>
      </c>
      <c r="I206" s="240"/>
      <c r="J206" s="241">
        <f>ROUND(I206*H206,2)</f>
        <v>0</v>
      </c>
      <c r="K206" s="237" t="s">
        <v>21</v>
      </c>
      <c r="L206" s="72"/>
      <c r="M206" s="242" t="s">
        <v>21</v>
      </c>
      <c r="N206" s="243" t="s">
        <v>40</v>
      </c>
      <c r="O206" s="47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AR206" s="24" t="s">
        <v>180</v>
      </c>
      <c r="AT206" s="24" t="s">
        <v>175</v>
      </c>
      <c r="AU206" s="24" t="s">
        <v>76</v>
      </c>
      <c r="AY206" s="24" t="s">
        <v>172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76</v>
      </c>
      <c r="BK206" s="246">
        <f>ROUND(I206*H206,2)</f>
        <v>0</v>
      </c>
      <c r="BL206" s="24" t="s">
        <v>180</v>
      </c>
      <c r="BM206" s="24" t="s">
        <v>734</v>
      </c>
    </row>
    <row r="207" spans="2:47" s="1" customFormat="1" ht="13.5">
      <c r="B207" s="46"/>
      <c r="C207" s="74"/>
      <c r="D207" s="249" t="s">
        <v>464</v>
      </c>
      <c r="E207" s="74"/>
      <c r="F207" s="281" t="s">
        <v>2117</v>
      </c>
      <c r="G207" s="74"/>
      <c r="H207" s="74"/>
      <c r="I207" s="203"/>
      <c r="J207" s="74"/>
      <c r="K207" s="74"/>
      <c r="L207" s="72"/>
      <c r="M207" s="282"/>
      <c r="N207" s="47"/>
      <c r="O207" s="47"/>
      <c r="P207" s="47"/>
      <c r="Q207" s="47"/>
      <c r="R207" s="47"/>
      <c r="S207" s="47"/>
      <c r="T207" s="95"/>
      <c r="AT207" s="24" t="s">
        <v>464</v>
      </c>
      <c r="AU207" s="24" t="s">
        <v>76</v>
      </c>
    </row>
    <row r="208" spans="2:65" s="1" customFormat="1" ht="16.5" customHeight="1">
      <c r="B208" s="46"/>
      <c r="C208" s="235" t="s">
        <v>477</v>
      </c>
      <c r="D208" s="235" t="s">
        <v>175</v>
      </c>
      <c r="E208" s="236" t="s">
        <v>2131</v>
      </c>
      <c r="F208" s="237" t="s">
        <v>1040</v>
      </c>
      <c r="G208" s="238" t="s">
        <v>1015</v>
      </c>
      <c r="H208" s="239">
        <v>2</v>
      </c>
      <c r="I208" s="240"/>
      <c r="J208" s="241">
        <f>ROUND(I208*H208,2)</f>
        <v>0</v>
      </c>
      <c r="K208" s="237" t="s">
        <v>21</v>
      </c>
      <c r="L208" s="72"/>
      <c r="M208" s="242" t="s">
        <v>21</v>
      </c>
      <c r="N208" s="243" t="s">
        <v>40</v>
      </c>
      <c r="O208" s="47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AR208" s="24" t="s">
        <v>180</v>
      </c>
      <c r="AT208" s="24" t="s">
        <v>175</v>
      </c>
      <c r="AU208" s="24" t="s">
        <v>76</v>
      </c>
      <c r="AY208" s="24" t="s">
        <v>172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24" t="s">
        <v>76</v>
      </c>
      <c r="BK208" s="246">
        <f>ROUND(I208*H208,2)</f>
        <v>0</v>
      </c>
      <c r="BL208" s="24" t="s">
        <v>180</v>
      </c>
      <c r="BM208" s="24" t="s">
        <v>744</v>
      </c>
    </row>
    <row r="209" spans="2:47" s="1" customFormat="1" ht="13.5">
      <c r="B209" s="46"/>
      <c r="C209" s="74"/>
      <c r="D209" s="249" t="s">
        <v>464</v>
      </c>
      <c r="E209" s="74"/>
      <c r="F209" s="281" t="s">
        <v>2117</v>
      </c>
      <c r="G209" s="74"/>
      <c r="H209" s="74"/>
      <c r="I209" s="203"/>
      <c r="J209" s="74"/>
      <c r="K209" s="74"/>
      <c r="L209" s="72"/>
      <c r="M209" s="282"/>
      <c r="N209" s="47"/>
      <c r="O209" s="47"/>
      <c r="P209" s="47"/>
      <c r="Q209" s="47"/>
      <c r="R209" s="47"/>
      <c r="S209" s="47"/>
      <c r="T209" s="95"/>
      <c r="AT209" s="24" t="s">
        <v>464</v>
      </c>
      <c r="AU209" s="24" t="s">
        <v>76</v>
      </c>
    </row>
    <row r="210" spans="2:65" s="1" customFormat="1" ht="16.5" customHeight="1">
      <c r="B210" s="46"/>
      <c r="C210" s="235" t="s">
        <v>483</v>
      </c>
      <c r="D210" s="235" t="s">
        <v>175</v>
      </c>
      <c r="E210" s="236" t="s">
        <v>2102</v>
      </c>
      <c r="F210" s="237" t="s">
        <v>1042</v>
      </c>
      <c r="G210" s="238" t="s">
        <v>1020</v>
      </c>
      <c r="H210" s="239">
        <v>3</v>
      </c>
      <c r="I210" s="240"/>
      <c r="J210" s="241">
        <f>ROUND(I210*H210,2)</f>
        <v>0</v>
      </c>
      <c r="K210" s="237" t="s">
        <v>21</v>
      </c>
      <c r="L210" s="72"/>
      <c r="M210" s="242" t="s">
        <v>21</v>
      </c>
      <c r="N210" s="243" t="s">
        <v>40</v>
      </c>
      <c r="O210" s="47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AR210" s="24" t="s">
        <v>180</v>
      </c>
      <c r="AT210" s="24" t="s">
        <v>175</v>
      </c>
      <c r="AU210" s="24" t="s">
        <v>76</v>
      </c>
      <c r="AY210" s="24" t="s">
        <v>172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76</v>
      </c>
      <c r="BK210" s="246">
        <f>ROUND(I210*H210,2)</f>
        <v>0</v>
      </c>
      <c r="BL210" s="24" t="s">
        <v>180</v>
      </c>
      <c r="BM210" s="24" t="s">
        <v>755</v>
      </c>
    </row>
    <row r="211" spans="2:47" s="1" customFormat="1" ht="13.5">
      <c r="B211" s="46"/>
      <c r="C211" s="74"/>
      <c r="D211" s="249" t="s">
        <v>464</v>
      </c>
      <c r="E211" s="74"/>
      <c r="F211" s="281" t="s">
        <v>2117</v>
      </c>
      <c r="G211" s="74"/>
      <c r="H211" s="74"/>
      <c r="I211" s="203"/>
      <c r="J211" s="74"/>
      <c r="K211" s="74"/>
      <c r="L211" s="72"/>
      <c r="M211" s="282"/>
      <c r="N211" s="47"/>
      <c r="O211" s="47"/>
      <c r="P211" s="47"/>
      <c r="Q211" s="47"/>
      <c r="R211" s="47"/>
      <c r="S211" s="47"/>
      <c r="T211" s="95"/>
      <c r="AT211" s="24" t="s">
        <v>464</v>
      </c>
      <c r="AU211" s="24" t="s">
        <v>76</v>
      </c>
    </row>
    <row r="212" spans="2:65" s="1" customFormat="1" ht="16.5" customHeight="1">
      <c r="B212" s="46"/>
      <c r="C212" s="235" t="s">
        <v>489</v>
      </c>
      <c r="D212" s="235" t="s">
        <v>175</v>
      </c>
      <c r="E212" s="236" t="s">
        <v>2103</v>
      </c>
      <c r="F212" s="237" t="s">
        <v>1044</v>
      </c>
      <c r="G212" s="238" t="s">
        <v>1020</v>
      </c>
      <c r="H212" s="239">
        <v>8</v>
      </c>
      <c r="I212" s="240"/>
      <c r="J212" s="241">
        <f>ROUND(I212*H212,2)</f>
        <v>0</v>
      </c>
      <c r="K212" s="237" t="s">
        <v>21</v>
      </c>
      <c r="L212" s="72"/>
      <c r="M212" s="242" t="s">
        <v>21</v>
      </c>
      <c r="N212" s="243" t="s">
        <v>40</v>
      </c>
      <c r="O212" s="47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AR212" s="24" t="s">
        <v>180</v>
      </c>
      <c r="AT212" s="24" t="s">
        <v>175</v>
      </c>
      <c r="AU212" s="24" t="s">
        <v>76</v>
      </c>
      <c r="AY212" s="24" t="s">
        <v>172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24" t="s">
        <v>76</v>
      </c>
      <c r="BK212" s="246">
        <f>ROUND(I212*H212,2)</f>
        <v>0</v>
      </c>
      <c r="BL212" s="24" t="s">
        <v>180</v>
      </c>
      <c r="BM212" s="24" t="s">
        <v>764</v>
      </c>
    </row>
    <row r="213" spans="2:47" s="1" customFormat="1" ht="13.5">
      <c r="B213" s="46"/>
      <c r="C213" s="74"/>
      <c r="D213" s="249" t="s">
        <v>464</v>
      </c>
      <c r="E213" s="74"/>
      <c r="F213" s="281" t="s">
        <v>2117</v>
      </c>
      <c r="G213" s="74"/>
      <c r="H213" s="74"/>
      <c r="I213" s="203"/>
      <c r="J213" s="74"/>
      <c r="K213" s="74"/>
      <c r="L213" s="72"/>
      <c r="M213" s="282"/>
      <c r="N213" s="47"/>
      <c r="O213" s="47"/>
      <c r="P213" s="47"/>
      <c r="Q213" s="47"/>
      <c r="R213" s="47"/>
      <c r="S213" s="47"/>
      <c r="T213" s="95"/>
      <c r="AT213" s="24" t="s">
        <v>464</v>
      </c>
      <c r="AU213" s="24" t="s">
        <v>76</v>
      </c>
    </row>
    <row r="214" spans="2:65" s="1" customFormat="1" ht="16.5" customHeight="1">
      <c r="B214" s="46"/>
      <c r="C214" s="235" t="s">
        <v>493</v>
      </c>
      <c r="D214" s="235" t="s">
        <v>175</v>
      </c>
      <c r="E214" s="236" t="s">
        <v>2104</v>
      </c>
      <c r="F214" s="237" t="s">
        <v>1046</v>
      </c>
      <c r="G214" s="238" t="s">
        <v>1020</v>
      </c>
      <c r="H214" s="239">
        <v>19</v>
      </c>
      <c r="I214" s="240"/>
      <c r="J214" s="241">
        <f>ROUND(I214*H214,2)</f>
        <v>0</v>
      </c>
      <c r="K214" s="237" t="s">
        <v>21</v>
      </c>
      <c r="L214" s="72"/>
      <c r="M214" s="242" t="s">
        <v>21</v>
      </c>
      <c r="N214" s="243" t="s">
        <v>40</v>
      </c>
      <c r="O214" s="47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AR214" s="24" t="s">
        <v>180</v>
      </c>
      <c r="AT214" s="24" t="s">
        <v>175</v>
      </c>
      <c r="AU214" s="24" t="s">
        <v>76</v>
      </c>
      <c r="AY214" s="24" t="s">
        <v>172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24" t="s">
        <v>76</v>
      </c>
      <c r="BK214" s="246">
        <f>ROUND(I214*H214,2)</f>
        <v>0</v>
      </c>
      <c r="BL214" s="24" t="s">
        <v>180</v>
      </c>
      <c r="BM214" s="24" t="s">
        <v>774</v>
      </c>
    </row>
    <row r="215" spans="2:47" s="1" customFormat="1" ht="13.5">
      <c r="B215" s="46"/>
      <c r="C215" s="74"/>
      <c r="D215" s="249" t="s">
        <v>464</v>
      </c>
      <c r="E215" s="74"/>
      <c r="F215" s="281" t="s">
        <v>2117</v>
      </c>
      <c r="G215" s="74"/>
      <c r="H215" s="74"/>
      <c r="I215" s="203"/>
      <c r="J215" s="74"/>
      <c r="K215" s="74"/>
      <c r="L215" s="72"/>
      <c r="M215" s="282"/>
      <c r="N215" s="47"/>
      <c r="O215" s="47"/>
      <c r="P215" s="47"/>
      <c r="Q215" s="47"/>
      <c r="R215" s="47"/>
      <c r="S215" s="47"/>
      <c r="T215" s="95"/>
      <c r="AT215" s="24" t="s">
        <v>464</v>
      </c>
      <c r="AU215" s="24" t="s">
        <v>76</v>
      </c>
    </row>
    <row r="216" spans="2:65" s="1" customFormat="1" ht="16.5" customHeight="1">
      <c r="B216" s="46"/>
      <c r="C216" s="235" t="s">
        <v>499</v>
      </c>
      <c r="D216" s="235" t="s">
        <v>175</v>
      </c>
      <c r="E216" s="236" t="s">
        <v>328</v>
      </c>
      <c r="F216" s="237" t="s">
        <v>1592</v>
      </c>
      <c r="G216" s="238" t="s">
        <v>200</v>
      </c>
      <c r="H216" s="239">
        <v>25</v>
      </c>
      <c r="I216" s="240"/>
      <c r="J216" s="241">
        <f>ROUND(I216*H216,2)</f>
        <v>0</v>
      </c>
      <c r="K216" s="237" t="s">
        <v>21</v>
      </c>
      <c r="L216" s="72"/>
      <c r="M216" s="242" t="s">
        <v>21</v>
      </c>
      <c r="N216" s="243" t="s">
        <v>40</v>
      </c>
      <c r="O216" s="47"/>
      <c r="P216" s="244">
        <f>O216*H216</f>
        <v>0</v>
      </c>
      <c r="Q216" s="244">
        <v>0</v>
      </c>
      <c r="R216" s="244">
        <f>Q216*H216</f>
        <v>0</v>
      </c>
      <c r="S216" s="244">
        <v>0</v>
      </c>
      <c r="T216" s="245">
        <f>S216*H216</f>
        <v>0</v>
      </c>
      <c r="AR216" s="24" t="s">
        <v>180</v>
      </c>
      <c r="AT216" s="24" t="s">
        <v>175</v>
      </c>
      <c r="AU216" s="24" t="s">
        <v>76</v>
      </c>
      <c r="AY216" s="24" t="s">
        <v>172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24" t="s">
        <v>76</v>
      </c>
      <c r="BK216" s="246">
        <f>ROUND(I216*H216,2)</f>
        <v>0</v>
      </c>
      <c r="BL216" s="24" t="s">
        <v>180</v>
      </c>
      <c r="BM216" s="24" t="s">
        <v>784</v>
      </c>
    </row>
    <row r="217" spans="2:47" s="1" customFormat="1" ht="13.5">
      <c r="B217" s="46"/>
      <c r="C217" s="74"/>
      <c r="D217" s="249" t="s">
        <v>464</v>
      </c>
      <c r="E217" s="74"/>
      <c r="F217" s="281" t="s">
        <v>2117</v>
      </c>
      <c r="G217" s="74"/>
      <c r="H217" s="74"/>
      <c r="I217" s="203"/>
      <c r="J217" s="74"/>
      <c r="K217" s="74"/>
      <c r="L217" s="72"/>
      <c r="M217" s="282"/>
      <c r="N217" s="47"/>
      <c r="O217" s="47"/>
      <c r="P217" s="47"/>
      <c r="Q217" s="47"/>
      <c r="R217" s="47"/>
      <c r="S217" s="47"/>
      <c r="T217" s="95"/>
      <c r="AT217" s="24" t="s">
        <v>464</v>
      </c>
      <c r="AU217" s="24" t="s">
        <v>76</v>
      </c>
    </row>
    <row r="218" spans="2:65" s="1" customFormat="1" ht="16.5" customHeight="1">
      <c r="B218" s="46"/>
      <c r="C218" s="235" t="s">
        <v>503</v>
      </c>
      <c r="D218" s="235" t="s">
        <v>175</v>
      </c>
      <c r="E218" s="236" t="s">
        <v>333</v>
      </c>
      <c r="F218" s="237" t="s">
        <v>2132</v>
      </c>
      <c r="G218" s="238" t="s">
        <v>200</v>
      </c>
      <c r="H218" s="239">
        <v>5</v>
      </c>
      <c r="I218" s="240"/>
      <c r="J218" s="241">
        <f>ROUND(I218*H218,2)</f>
        <v>0</v>
      </c>
      <c r="K218" s="237" t="s">
        <v>21</v>
      </c>
      <c r="L218" s="72"/>
      <c r="M218" s="242" t="s">
        <v>21</v>
      </c>
      <c r="N218" s="243" t="s">
        <v>40</v>
      </c>
      <c r="O218" s="47"/>
      <c r="P218" s="244">
        <f>O218*H218</f>
        <v>0</v>
      </c>
      <c r="Q218" s="244">
        <v>0</v>
      </c>
      <c r="R218" s="244">
        <f>Q218*H218</f>
        <v>0</v>
      </c>
      <c r="S218" s="244">
        <v>0</v>
      </c>
      <c r="T218" s="245">
        <f>S218*H218</f>
        <v>0</v>
      </c>
      <c r="AR218" s="24" t="s">
        <v>180</v>
      </c>
      <c r="AT218" s="24" t="s">
        <v>175</v>
      </c>
      <c r="AU218" s="24" t="s">
        <v>76</v>
      </c>
      <c r="AY218" s="24" t="s">
        <v>172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24" t="s">
        <v>76</v>
      </c>
      <c r="BK218" s="246">
        <f>ROUND(I218*H218,2)</f>
        <v>0</v>
      </c>
      <c r="BL218" s="24" t="s">
        <v>180</v>
      </c>
      <c r="BM218" s="24" t="s">
        <v>796</v>
      </c>
    </row>
    <row r="219" spans="2:47" s="1" customFormat="1" ht="13.5">
      <c r="B219" s="46"/>
      <c r="C219" s="74"/>
      <c r="D219" s="249" t="s">
        <v>464</v>
      </c>
      <c r="E219" s="74"/>
      <c r="F219" s="281" t="s">
        <v>2117</v>
      </c>
      <c r="G219" s="74"/>
      <c r="H219" s="74"/>
      <c r="I219" s="203"/>
      <c r="J219" s="74"/>
      <c r="K219" s="74"/>
      <c r="L219" s="72"/>
      <c r="M219" s="282"/>
      <c r="N219" s="47"/>
      <c r="O219" s="47"/>
      <c r="P219" s="47"/>
      <c r="Q219" s="47"/>
      <c r="R219" s="47"/>
      <c r="S219" s="47"/>
      <c r="T219" s="95"/>
      <c r="AT219" s="24" t="s">
        <v>464</v>
      </c>
      <c r="AU219" s="24" t="s">
        <v>76</v>
      </c>
    </row>
    <row r="220" spans="2:65" s="1" customFormat="1" ht="16.5" customHeight="1">
      <c r="B220" s="46"/>
      <c r="C220" s="235" t="s">
        <v>507</v>
      </c>
      <c r="D220" s="235" t="s">
        <v>175</v>
      </c>
      <c r="E220" s="236" t="s">
        <v>2133</v>
      </c>
      <c r="F220" s="237" t="s">
        <v>2134</v>
      </c>
      <c r="G220" s="238" t="s">
        <v>200</v>
      </c>
      <c r="H220" s="239">
        <v>15</v>
      </c>
      <c r="I220" s="240"/>
      <c r="J220" s="241">
        <f>ROUND(I220*H220,2)</f>
        <v>0</v>
      </c>
      <c r="K220" s="237" t="s">
        <v>21</v>
      </c>
      <c r="L220" s="72"/>
      <c r="M220" s="242" t="s">
        <v>21</v>
      </c>
      <c r="N220" s="243" t="s">
        <v>40</v>
      </c>
      <c r="O220" s="47"/>
      <c r="P220" s="244">
        <f>O220*H220</f>
        <v>0</v>
      </c>
      <c r="Q220" s="244">
        <v>0</v>
      </c>
      <c r="R220" s="244">
        <f>Q220*H220</f>
        <v>0</v>
      </c>
      <c r="S220" s="244">
        <v>0</v>
      </c>
      <c r="T220" s="245">
        <f>S220*H220</f>
        <v>0</v>
      </c>
      <c r="AR220" s="24" t="s">
        <v>180</v>
      </c>
      <c r="AT220" s="24" t="s">
        <v>175</v>
      </c>
      <c r="AU220" s="24" t="s">
        <v>76</v>
      </c>
      <c r="AY220" s="24" t="s">
        <v>172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24" t="s">
        <v>76</v>
      </c>
      <c r="BK220" s="246">
        <f>ROUND(I220*H220,2)</f>
        <v>0</v>
      </c>
      <c r="BL220" s="24" t="s">
        <v>180</v>
      </c>
      <c r="BM220" s="24" t="s">
        <v>807</v>
      </c>
    </row>
    <row r="221" spans="2:47" s="1" customFormat="1" ht="13.5">
      <c r="B221" s="46"/>
      <c r="C221" s="74"/>
      <c r="D221" s="249" t="s">
        <v>464</v>
      </c>
      <c r="E221" s="74"/>
      <c r="F221" s="281" t="s">
        <v>2117</v>
      </c>
      <c r="G221" s="74"/>
      <c r="H221" s="74"/>
      <c r="I221" s="203"/>
      <c r="J221" s="74"/>
      <c r="K221" s="74"/>
      <c r="L221" s="72"/>
      <c r="M221" s="282"/>
      <c r="N221" s="47"/>
      <c r="O221" s="47"/>
      <c r="P221" s="47"/>
      <c r="Q221" s="47"/>
      <c r="R221" s="47"/>
      <c r="S221" s="47"/>
      <c r="T221" s="95"/>
      <c r="AT221" s="24" t="s">
        <v>464</v>
      </c>
      <c r="AU221" s="24" t="s">
        <v>76</v>
      </c>
    </row>
    <row r="222" spans="2:65" s="1" customFormat="1" ht="16.5" customHeight="1">
      <c r="B222" s="46"/>
      <c r="C222" s="235" t="s">
        <v>513</v>
      </c>
      <c r="D222" s="235" t="s">
        <v>175</v>
      </c>
      <c r="E222" s="236" t="s">
        <v>2135</v>
      </c>
      <c r="F222" s="237" t="s">
        <v>1593</v>
      </c>
      <c r="G222" s="238" t="s">
        <v>200</v>
      </c>
      <c r="H222" s="239">
        <v>15</v>
      </c>
      <c r="I222" s="240"/>
      <c r="J222" s="241">
        <f>ROUND(I222*H222,2)</f>
        <v>0</v>
      </c>
      <c r="K222" s="237" t="s">
        <v>21</v>
      </c>
      <c r="L222" s="72"/>
      <c r="M222" s="242" t="s">
        <v>21</v>
      </c>
      <c r="N222" s="243" t="s">
        <v>40</v>
      </c>
      <c r="O222" s="47"/>
      <c r="P222" s="244">
        <f>O222*H222</f>
        <v>0</v>
      </c>
      <c r="Q222" s="244">
        <v>0</v>
      </c>
      <c r="R222" s="244">
        <f>Q222*H222</f>
        <v>0</v>
      </c>
      <c r="S222" s="244">
        <v>0</v>
      </c>
      <c r="T222" s="245">
        <f>S222*H222</f>
        <v>0</v>
      </c>
      <c r="AR222" s="24" t="s">
        <v>180</v>
      </c>
      <c r="AT222" s="24" t="s">
        <v>175</v>
      </c>
      <c r="AU222" s="24" t="s">
        <v>76</v>
      </c>
      <c r="AY222" s="24" t="s">
        <v>172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24" t="s">
        <v>76</v>
      </c>
      <c r="BK222" s="246">
        <f>ROUND(I222*H222,2)</f>
        <v>0</v>
      </c>
      <c r="BL222" s="24" t="s">
        <v>180</v>
      </c>
      <c r="BM222" s="24" t="s">
        <v>817</v>
      </c>
    </row>
    <row r="223" spans="2:47" s="1" customFormat="1" ht="13.5">
      <c r="B223" s="46"/>
      <c r="C223" s="74"/>
      <c r="D223" s="249" t="s">
        <v>464</v>
      </c>
      <c r="E223" s="74"/>
      <c r="F223" s="281" t="s">
        <v>2117</v>
      </c>
      <c r="G223" s="74"/>
      <c r="H223" s="74"/>
      <c r="I223" s="203"/>
      <c r="J223" s="74"/>
      <c r="K223" s="74"/>
      <c r="L223" s="72"/>
      <c r="M223" s="282"/>
      <c r="N223" s="47"/>
      <c r="O223" s="47"/>
      <c r="P223" s="47"/>
      <c r="Q223" s="47"/>
      <c r="R223" s="47"/>
      <c r="S223" s="47"/>
      <c r="T223" s="95"/>
      <c r="AT223" s="24" t="s">
        <v>464</v>
      </c>
      <c r="AU223" s="24" t="s">
        <v>76</v>
      </c>
    </row>
    <row r="224" spans="2:65" s="1" customFormat="1" ht="16.5" customHeight="1">
      <c r="B224" s="46"/>
      <c r="C224" s="235" t="s">
        <v>518</v>
      </c>
      <c r="D224" s="235" t="s">
        <v>175</v>
      </c>
      <c r="E224" s="236" t="s">
        <v>347</v>
      </c>
      <c r="F224" s="237" t="s">
        <v>1050</v>
      </c>
      <c r="G224" s="238" t="s">
        <v>1015</v>
      </c>
      <c r="H224" s="239">
        <v>2</v>
      </c>
      <c r="I224" s="240"/>
      <c r="J224" s="241">
        <f>ROUND(I224*H224,2)</f>
        <v>0</v>
      </c>
      <c r="K224" s="237" t="s">
        <v>21</v>
      </c>
      <c r="L224" s="72"/>
      <c r="M224" s="242" t="s">
        <v>21</v>
      </c>
      <c r="N224" s="243" t="s">
        <v>40</v>
      </c>
      <c r="O224" s="47"/>
      <c r="P224" s="244">
        <f>O224*H224</f>
        <v>0</v>
      </c>
      <c r="Q224" s="244">
        <v>0</v>
      </c>
      <c r="R224" s="244">
        <f>Q224*H224</f>
        <v>0</v>
      </c>
      <c r="S224" s="244">
        <v>0</v>
      </c>
      <c r="T224" s="245">
        <f>S224*H224</f>
        <v>0</v>
      </c>
      <c r="AR224" s="24" t="s">
        <v>180</v>
      </c>
      <c r="AT224" s="24" t="s">
        <v>175</v>
      </c>
      <c r="AU224" s="24" t="s">
        <v>76</v>
      </c>
      <c r="AY224" s="24" t="s">
        <v>172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24" t="s">
        <v>76</v>
      </c>
      <c r="BK224" s="246">
        <f>ROUND(I224*H224,2)</f>
        <v>0</v>
      </c>
      <c r="BL224" s="24" t="s">
        <v>180</v>
      </c>
      <c r="BM224" s="24" t="s">
        <v>825</v>
      </c>
    </row>
    <row r="225" spans="2:47" s="1" customFormat="1" ht="13.5">
      <c r="B225" s="46"/>
      <c r="C225" s="74"/>
      <c r="D225" s="249" t="s">
        <v>464</v>
      </c>
      <c r="E225" s="74"/>
      <c r="F225" s="281" t="s">
        <v>2117</v>
      </c>
      <c r="G225" s="74"/>
      <c r="H225" s="74"/>
      <c r="I225" s="203"/>
      <c r="J225" s="74"/>
      <c r="K225" s="74"/>
      <c r="L225" s="72"/>
      <c r="M225" s="282"/>
      <c r="N225" s="47"/>
      <c r="O225" s="47"/>
      <c r="P225" s="47"/>
      <c r="Q225" s="47"/>
      <c r="R225" s="47"/>
      <c r="S225" s="47"/>
      <c r="T225" s="95"/>
      <c r="AT225" s="24" t="s">
        <v>464</v>
      </c>
      <c r="AU225" s="24" t="s">
        <v>76</v>
      </c>
    </row>
    <row r="226" spans="2:65" s="1" customFormat="1" ht="16.5" customHeight="1">
      <c r="B226" s="46"/>
      <c r="C226" s="235" t="s">
        <v>522</v>
      </c>
      <c r="D226" s="235" t="s">
        <v>175</v>
      </c>
      <c r="E226" s="236" t="s">
        <v>351</v>
      </c>
      <c r="F226" s="237" t="s">
        <v>2105</v>
      </c>
      <c r="G226" s="238" t="s">
        <v>200</v>
      </c>
      <c r="H226" s="239">
        <v>15</v>
      </c>
      <c r="I226" s="240"/>
      <c r="J226" s="241">
        <f>ROUND(I226*H226,2)</f>
        <v>0</v>
      </c>
      <c r="K226" s="237" t="s">
        <v>21</v>
      </c>
      <c r="L226" s="72"/>
      <c r="M226" s="242" t="s">
        <v>21</v>
      </c>
      <c r="N226" s="243" t="s">
        <v>40</v>
      </c>
      <c r="O226" s="47"/>
      <c r="P226" s="244">
        <f>O226*H226</f>
        <v>0</v>
      </c>
      <c r="Q226" s="244">
        <v>0</v>
      </c>
      <c r="R226" s="244">
        <f>Q226*H226</f>
        <v>0</v>
      </c>
      <c r="S226" s="244">
        <v>0</v>
      </c>
      <c r="T226" s="245">
        <f>S226*H226</f>
        <v>0</v>
      </c>
      <c r="AR226" s="24" t="s">
        <v>180</v>
      </c>
      <c r="AT226" s="24" t="s">
        <v>175</v>
      </c>
      <c r="AU226" s="24" t="s">
        <v>76</v>
      </c>
      <c r="AY226" s="24" t="s">
        <v>172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24" t="s">
        <v>76</v>
      </c>
      <c r="BK226" s="246">
        <f>ROUND(I226*H226,2)</f>
        <v>0</v>
      </c>
      <c r="BL226" s="24" t="s">
        <v>180</v>
      </c>
      <c r="BM226" s="24" t="s">
        <v>836</v>
      </c>
    </row>
    <row r="227" spans="2:47" s="1" customFormat="1" ht="13.5">
      <c r="B227" s="46"/>
      <c r="C227" s="74"/>
      <c r="D227" s="249" t="s">
        <v>464</v>
      </c>
      <c r="E227" s="74"/>
      <c r="F227" s="281" t="s">
        <v>2117</v>
      </c>
      <c r="G227" s="74"/>
      <c r="H227" s="74"/>
      <c r="I227" s="203"/>
      <c r="J227" s="74"/>
      <c r="K227" s="74"/>
      <c r="L227" s="72"/>
      <c r="M227" s="282"/>
      <c r="N227" s="47"/>
      <c r="O227" s="47"/>
      <c r="P227" s="47"/>
      <c r="Q227" s="47"/>
      <c r="R227" s="47"/>
      <c r="S227" s="47"/>
      <c r="T227" s="95"/>
      <c r="AT227" s="24" t="s">
        <v>464</v>
      </c>
      <c r="AU227" s="24" t="s">
        <v>76</v>
      </c>
    </row>
    <row r="228" spans="2:65" s="1" customFormat="1" ht="16.5" customHeight="1">
      <c r="B228" s="46"/>
      <c r="C228" s="235" t="s">
        <v>528</v>
      </c>
      <c r="D228" s="235" t="s">
        <v>175</v>
      </c>
      <c r="E228" s="236" t="s">
        <v>355</v>
      </c>
      <c r="F228" s="237" t="s">
        <v>1053</v>
      </c>
      <c r="G228" s="238" t="s">
        <v>1015</v>
      </c>
      <c r="H228" s="239">
        <v>1</v>
      </c>
      <c r="I228" s="240"/>
      <c r="J228" s="241">
        <f>ROUND(I228*H228,2)</f>
        <v>0</v>
      </c>
      <c r="K228" s="237" t="s">
        <v>21</v>
      </c>
      <c r="L228" s="72"/>
      <c r="M228" s="242" t="s">
        <v>21</v>
      </c>
      <c r="N228" s="243" t="s">
        <v>40</v>
      </c>
      <c r="O228" s="47"/>
      <c r="P228" s="244">
        <f>O228*H228</f>
        <v>0</v>
      </c>
      <c r="Q228" s="244">
        <v>0</v>
      </c>
      <c r="R228" s="244">
        <f>Q228*H228</f>
        <v>0</v>
      </c>
      <c r="S228" s="244">
        <v>0</v>
      </c>
      <c r="T228" s="245">
        <f>S228*H228</f>
        <v>0</v>
      </c>
      <c r="AR228" s="24" t="s">
        <v>180</v>
      </c>
      <c r="AT228" s="24" t="s">
        <v>175</v>
      </c>
      <c r="AU228" s="24" t="s">
        <v>76</v>
      </c>
      <c r="AY228" s="24" t="s">
        <v>172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24" t="s">
        <v>76</v>
      </c>
      <c r="BK228" s="246">
        <f>ROUND(I228*H228,2)</f>
        <v>0</v>
      </c>
      <c r="BL228" s="24" t="s">
        <v>180</v>
      </c>
      <c r="BM228" s="24" t="s">
        <v>845</v>
      </c>
    </row>
    <row r="229" spans="2:47" s="1" customFormat="1" ht="13.5">
      <c r="B229" s="46"/>
      <c r="C229" s="74"/>
      <c r="D229" s="249" t="s">
        <v>464</v>
      </c>
      <c r="E229" s="74"/>
      <c r="F229" s="281" t="s">
        <v>2117</v>
      </c>
      <c r="G229" s="74"/>
      <c r="H229" s="74"/>
      <c r="I229" s="203"/>
      <c r="J229" s="74"/>
      <c r="K229" s="74"/>
      <c r="L229" s="72"/>
      <c r="M229" s="282"/>
      <c r="N229" s="47"/>
      <c r="O229" s="47"/>
      <c r="P229" s="47"/>
      <c r="Q229" s="47"/>
      <c r="R229" s="47"/>
      <c r="S229" s="47"/>
      <c r="T229" s="95"/>
      <c r="AT229" s="24" t="s">
        <v>464</v>
      </c>
      <c r="AU229" s="24" t="s">
        <v>76</v>
      </c>
    </row>
    <row r="230" spans="2:65" s="1" customFormat="1" ht="16.5" customHeight="1">
      <c r="B230" s="46"/>
      <c r="C230" s="235" t="s">
        <v>533</v>
      </c>
      <c r="D230" s="235" t="s">
        <v>175</v>
      </c>
      <c r="E230" s="236" t="s">
        <v>361</v>
      </c>
      <c r="F230" s="237" t="s">
        <v>1054</v>
      </c>
      <c r="G230" s="238" t="s">
        <v>1015</v>
      </c>
      <c r="H230" s="239">
        <v>2</v>
      </c>
      <c r="I230" s="240"/>
      <c r="J230" s="241">
        <f>ROUND(I230*H230,2)</f>
        <v>0</v>
      </c>
      <c r="K230" s="237" t="s">
        <v>21</v>
      </c>
      <c r="L230" s="72"/>
      <c r="M230" s="242" t="s">
        <v>21</v>
      </c>
      <c r="N230" s="243" t="s">
        <v>40</v>
      </c>
      <c r="O230" s="47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AR230" s="24" t="s">
        <v>180</v>
      </c>
      <c r="AT230" s="24" t="s">
        <v>175</v>
      </c>
      <c r="AU230" s="24" t="s">
        <v>76</v>
      </c>
      <c r="AY230" s="24" t="s">
        <v>172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24" t="s">
        <v>76</v>
      </c>
      <c r="BK230" s="246">
        <f>ROUND(I230*H230,2)</f>
        <v>0</v>
      </c>
      <c r="BL230" s="24" t="s">
        <v>180</v>
      </c>
      <c r="BM230" s="24" t="s">
        <v>856</v>
      </c>
    </row>
    <row r="231" spans="2:47" s="1" customFormat="1" ht="13.5">
      <c r="B231" s="46"/>
      <c r="C231" s="74"/>
      <c r="D231" s="249" t="s">
        <v>464</v>
      </c>
      <c r="E231" s="74"/>
      <c r="F231" s="281" t="s">
        <v>2117</v>
      </c>
      <c r="G231" s="74"/>
      <c r="H231" s="74"/>
      <c r="I231" s="203"/>
      <c r="J231" s="74"/>
      <c r="K231" s="74"/>
      <c r="L231" s="72"/>
      <c r="M231" s="282"/>
      <c r="N231" s="47"/>
      <c r="O231" s="47"/>
      <c r="P231" s="47"/>
      <c r="Q231" s="47"/>
      <c r="R231" s="47"/>
      <c r="S231" s="47"/>
      <c r="T231" s="95"/>
      <c r="AT231" s="24" t="s">
        <v>464</v>
      </c>
      <c r="AU231" s="24" t="s">
        <v>76</v>
      </c>
    </row>
    <row r="232" spans="2:65" s="1" customFormat="1" ht="16.5" customHeight="1">
      <c r="B232" s="46"/>
      <c r="C232" s="235" t="s">
        <v>537</v>
      </c>
      <c r="D232" s="235" t="s">
        <v>175</v>
      </c>
      <c r="E232" s="236" t="s">
        <v>368</v>
      </c>
      <c r="F232" s="237" t="s">
        <v>1596</v>
      </c>
      <c r="G232" s="238" t="s">
        <v>1015</v>
      </c>
      <c r="H232" s="239">
        <v>2</v>
      </c>
      <c r="I232" s="240"/>
      <c r="J232" s="241">
        <f>ROUND(I232*H232,2)</f>
        <v>0</v>
      </c>
      <c r="K232" s="237" t="s">
        <v>21</v>
      </c>
      <c r="L232" s="72"/>
      <c r="M232" s="242" t="s">
        <v>21</v>
      </c>
      <c r="N232" s="243" t="s">
        <v>40</v>
      </c>
      <c r="O232" s="47"/>
      <c r="P232" s="244">
        <f>O232*H232</f>
        <v>0</v>
      </c>
      <c r="Q232" s="244">
        <v>0</v>
      </c>
      <c r="R232" s="244">
        <f>Q232*H232</f>
        <v>0</v>
      </c>
      <c r="S232" s="244">
        <v>0</v>
      </c>
      <c r="T232" s="245">
        <f>S232*H232</f>
        <v>0</v>
      </c>
      <c r="AR232" s="24" t="s">
        <v>180</v>
      </c>
      <c r="AT232" s="24" t="s">
        <v>175</v>
      </c>
      <c r="AU232" s="24" t="s">
        <v>76</v>
      </c>
      <c r="AY232" s="24" t="s">
        <v>172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24" t="s">
        <v>76</v>
      </c>
      <c r="BK232" s="246">
        <f>ROUND(I232*H232,2)</f>
        <v>0</v>
      </c>
      <c r="BL232" s="24" t="s">
        <v>180</v>
      </c>
      <c r="BM232" s="24" t="s">
        <v>868</v>
      </c>
    </row>
    <row r="233" spans="2:47" s="1" customFormat="1" ht="13.5">
      <c r="B233" s="46"/>
      <c r="C233" s="74"/>
      <c r="D233" s="249" t="s">
        <v>464</v>
      </c>
      <c r="E233" s="74"/>
      <c r="F233" s="281" t="s">
        <v>2117</v>
      </c>
      <c r="G233" s="74"/>
      <c r="H233" s="74"/>
      <c r="I233" s="203"/>
      <c r="J233" s="74"/>
      <c r="K233" s="74"/>
      <c r="L233" s="72"/>
      <c r="M233" s="282"/>
      <c r="N233" s="47"/>
      <c r="O233" s="47"/>
      <c r="P233" s="47"/>
      <c r="Q233" s="47"/>
      <c r="R233" s="47"/>
      <c r="S233" s="47"/>
      <c r="T233" s="95"/>
      <c r="AT233" s="24" t="s">
        <v>464</v>
      </c>
      <c r="AU233" s="24" t="s">
        <v>76</v>
      </c>
    </row>
    <row r="234" spans="2:65" s="1" customFormat="1" ht="16.5" customHeight="1">
      <c r="B234" s="46"/>
      <c r="C234" s="235" t="s">
        <v>543</v>
      </c>
      <c r="D234" s="235" t="s">
        <v>175</v>
      </c>
      <c r="E234" s="236" t="s">
        <v>375</v>
      </c>
      <c r="F234" s="237" t="s">
        <v>1597</v>
      </c>
      <c r="G234" s="238" t="s">
        <v>1015</v>
      </c>
      <c r="H234" s="239">
        <v>15</v>
      </c>
      <c r="I234" s="240"/>
      <c r="J234" s="241">
        <f>ROUND(I234*H234,2)</f>
        <v>0</v>
      </c>
      <c r="K234" s="237" t="s">
        <v>21</v>
      </c>
      <c r="L234" s="72"/>
      <c r="M234" s="242" t="s">
        <v>21</v>
      </c>
      <c r="N234" s="243" t="s">
        <v>40</v>
      </c>
      <c r="O234" s="47"/>
      <c r="P234" s="244">
        <f>O234*H234</f>
        <v>0</v>
      </c>
      <c r="Q234" s="244">
        <v>0</v>
      </c>
      <c r="R234" s="244">
        <f>Q234*H234</f>
        <v>0</v>
      </c>
      <c r="S234" s="244">
        <v>0</v>
      </c>
      <c r="T234" s="245">
        <f>S234*H234</f>
        <v>0</v>
      </c>
      <c r="AR234" s="24" t="s">
        <v>180</v>
      </c>
      <c r="AT234" s="24" t="s">
        <v>175</v>
      </c>
      <c r="AU234" s="24" t="s">
        <v>76</v>
      </c>
      <c r="AY234" s="24" t="s">
        <v>172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24" t="s">
        <v>76</v>
      </c>
      <c r="BK234" s="246">
        <f>ROUND(I234*H234,2)</f>
        <v>0</v>
      </c>
      <c r="BL234" s="24" t="s">
        <v>180</v>
      </c>
      <c r="BM234" s="24" t="s">
        <v>877</v>
      </c>
    </row>
    <row r="235" spans="2:47" s="1" customFormat="1" ht="13.5">
      <c r="B235" s="46"/>
      <c r="C235" s="74"/>
      <c r="D235" s="249" t="s">
        <v>464</v>
      </c>
      <c r="E235" s="74"/>
      <c r="F235" s="281" t="s">
        <v>2117</v>
      </c>
      <c r="G235" s="74"/>
      <c r="H235" s="74"/>
      <c r="I235" s="203"/>
      <c r="J235" s="74"/>
      <c r="K235" s="74"/>
      <c r="L235" s="72"/>
      <c r="M235" s="282"/>
      <c r="N235" s="47"/>
      <c r="O235" s="47"/>
      <c r="P235" s="47"/>
      <c r="Q235" s="47"/>
      <c r="R235" s="47"/>
      <c r="S235" s="47"/>
      <c r="T235" s="95"/>
      <c r="AT235" s="24" t="s">
        <v>464</v>
      </c>
      <c r="AU235" s="24" t="s">
        <v>76</v>
      </c>
    </row>
    <row r="236" spans="2:65" s="1" customFormat="1" ht="16.5" customHeight="1">
      <c r="B236" s="46"/>
      <c r="C236" s="235" t="s">
        <v>548</v>
      </c>
      <c r="D236" s="235" t="s">
        <v>175</v>
      </c>
      <c r="E236" s="236" t="s">
        <v>379</v>
      </c>
      <c r="F236" s="237" t="s">
        <v>1599</v>
      </c>
      <c r="G236" s="238" t="s">
        <v>1020</v>
      </c>
      <c r="H236" s="239">
        <v>2</v>
      </c>
      <c r="I236" s="240"/>
      <c r="J236" s="241">
        <f>ROUND(I236*H236,2)</f>
        <v>0</v>
      </c>
      <c r="K236" s="237" t="s">
        <v>21</v>
      </c>
      <c r="L236" s="72"/>
      <c r="M236" s="242" t="s">
        <v>21</v>
      </c>
      <c r="N236" s="243" t="s">
        <v>40</v>
      </c>
      <c r="O236" s="47"/>
      <c r="P236" s="244">
        <f>O236*H236</f>
        <v>0</v>
      </c>
      <c r="Q236" s="244">
        <v>0</v>
      </c>
      <c r="R236" s="244">
        <f>Q236*H236</f>
        <v>0</v>
      </c>
      <c r="S236" s="244">
        <v>0</v>
      </c>
      <c r="T236" s="245">
        <f>S236*H236</f>
        <v>0</v>
      </c>
      <c r="AR236" s="24" t="s">
        <v>180</v>
      </c>
      <c r="AT236" s="24" t="s">
        <v>175</v>
      </c>
      <c r="AU236" s="24" t="s">
        <v>76</v>
      </c>
      <c r="AY236" s="24" t="s">
        <v>172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24" t="s">
        <v>76</v>
      </c>
      <c r="BK236" s="246">
        <f>ROUND(I236*H236,2)</f>
        <v>0</v>
      </c>
      <c r="BL236" s="24" t="s">
        <v>180</v>
      </c>
      <c r="BM236" s="24" t="s">
        <v>887</v>
      </c>
    </row>
    <row r="237" spans="2:47" s="1" customFormat="1" ht="13.5">
      <c r="B237" s="46"/>
      <c r="C237" s="74"/>
      <c r="D237" s="249" t="s">
        <v>464</v>
      </c>
      <c r="E237" s="74"/>
      <c r="F237" s="281" t="s">
        <v>2117</v>
      </c>
      <c r="G237" s="74"/>
      <c r="H237" s="74"/>
      <c r="I237" s="203"/>
      <c r="J237" s="74"/>
      <c r="K237" s="74"/>
      <c r="L237" s="72"/>
      <c r="M237" s="282"/>
      <c r="N237" s="47"/>
      <c r="O237" s="47"/>
      <c r="P237" s="47"/>
      <c r="Q237" s="47"/>
      <c r="R237" s="47"/>
      <c r="S237" s="47"/>
      <c r="T237" s="95"/>
      <c r="AT237" s="24" t="s">
        <v>464</v>
      </c>
      <c r="AU237" s="24" t="s">
        <v>76</v>
      </c>
    </row>
    <row r="238" spans="2:65" s="1" customFormat="1" ht="16.5" customHeight="1">
      <c r="B238" s="46"/>
      <c r="C238" s="235" t="s">
        <v>553</v>
      </c>
      <c r="D238" s="235" t="s">
        <v>175</v>
      </c>
      <c r="E238" s="236" t="s">
        <v>384</v>
      </c>
      <c r="F238" s="237" t="s">
        <v>1600</v>
      </c>
      <c r="G238" s="238" t="s">
        <v>1015</v>
      </c>
      <c r="H238" s="239">
        <v>60</v>
      </c>
      <c r="I238" s="240"/>
      <c r="J238" s="241">
        <f>ROUND(I238*H238,2)</f>
        <v>0</v>
      </c>
      <c r="K238" s="237" t="s">
        <v>21</v>
      </c>
      <c r="L238" s="72"/>
      <c r="M238" s="242" t="s">
        <v>21</v>
      </c>
      <c r="N238" s="243" t="s">
        <v>40</v>
      </c>
      <c r="O238" s="47"/>
      <c r="P238" s="244">
        <f>O238*H238</f>
        <v>0</v>
      </c>
      <c r="Q238" s="244">
        <v>0</v>
      </c>
      <c r="R238" s="244">
        <f>Q238*H238</f>
        <v>0</v>
      </c>
      <c r="S238" s="244">
        <v>0</v>
      </c>
      <c r="T238" s="245">
        <f>S238*H238</f>
        <v>0</v>
      </c>
      <c r="AR238" s="24" t="s">
        <v>180</v>
      </c>
      <c r="AT238" s="24" t="s">
        <v>175</v>
      </c>
      <c r="AU238" s="24" t="s">
        <v>76</v>
      </c>
      <c r="AY238" s="24" t="s">
        <v>172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24" t="s">
        <v>76</v>
      </c>
      <c r="BK238" s="246">
        <f>ROUND(I238*H238,2)</f>
        <v>0</v>
      </c>
      <c r="BL238" s="24" t="s">
        <v>180</v>
      </c>
      <c r="BM238" s="24" t="s">
        <v>900</v>
      </c>
    </row>
    <row r="239" spans="2:47" s="1" customFormat="1" ht="13.5">
      <c r="B239" s="46"/>
      <c r="C239" s="74"/>
      <c r="D239" s="249" t="s">
        <v>464</v>
      </c>
      <c r="E239" s="74"/>
      <c r="F239" s="281" t="s">
        <v>2117</v>
      </c>
      <c r="G239" s="74"/>
      <c r="H239" s="74"/>
      <c r="I239" s="203"/>
      <c r="J239" s="74"/>
      <c r="K239" s="74"/>
      <c r="L239" s="72"/>
      <c r="M239" s="282"/>
      <c r="N239" s="47"/>
      <c r="O239" s="47"/>
      <c r="P239" s="47"/>
      <c r="Q239" s="47"/>
      <c r="R239" s="47"/>
      <c r="S239" s="47"/>
      <c r="T239" s="95"/>
      <c r="AT239" s="24" t="s">
        <v>464</v>
      </c>
      <c r="AU239" s="24" t="s">
        <v>76</v>
      </c>
    </row>
    <row r="240" spans="2:63" s="11" customFormat="1" ht="29.85" customHeight="1">
      <c r="B240" s="219"/>
      <c r="C240" s="220"/>
      <c r="D240" s="221" t="s">
        <v>68</v>
      </c>
      <c r="E240" s="233" t="s">
        <v>1075</v>
      </c>
      <c r="F240" s="233" t="s">
        <v>1076</v>
      </c>
      <c r="G240" s="220"/>
      <c r="H240" s="220"/>
      <c r="I240" s="223"/>
      <c r="J240" s="234">
        <f>BK240</f>
        <v>0</v>
      </c>
      <c r="K240" s="220"/>
      <c r="L240" s="225"/>
      <c r="M240" s="226"/>
      <c r="N240" s="227"/>
      <c r="O240" s="227"/>
      <c r="P240" s="228">
        <f>SUM(P241:P244)</f>
        <v>0</v>
      </c>
      <c r="Q240" s="227"/>
      <c r="R240" s="228">
        <f>SUM(R241:R244)</f>
        <v>0</v>
      </c>
      <c r="S240" s="227"/>
      <c r="T240" s="229">
        <f>SUM(T241:T244)</f>
        <v>0</v>
      </c>
      <c r="AR240" s="230" t="s">
        <v>173</v>
      </c>
      <c r="AT240" s="231" t="s">
        <v>68</v>
      </c>
      <c r="AU240" s="231" t="s">
        <v>76</v>
      </c>
      <c r="AY240" s="230" t="s">
        <v>172</v>
      </c>
      <c r="BK240" s="232">
        <f>SUM(BK241:BK244)</f>
        <v>0</v>
      </c>
    </row>
    <row r="241" spans="2:65" s="1" customFormat="1" ht="16.5" customHeight="1">
      <c r="B241" s="46"/>
      <c r="C241" s="235" t="s">
        <v>558</v>
      </c>
      <c r="D241" s="235" t="s">
        <v>175</v>
      </c>
      <c r="E241" s="236" t="s">
        <v>1077</v>
      </c>
      <c r="F241" s="237" t="s">
        <v>1078</v>
      </c>
      <c r="G241" s="238" t="s">
        <v>439</v>
      </c>
      <c r="H241" s="239">
        <v>1</v>
      </c>
      <c r="I241" s="240"/>
      <c r="J241" s="241">
        <f>ROUND(I241*H241,2)</f>
        <v>0</v>
      </c>
      <c r="K241" s="237" t="s">
        <v>21</v>
      </c>
      <c r="L241" s="72"/>
      <c r="M241" s="242" t="s">
        <v>21</v>
      </c>
      <c r="N241" s="243" t="s">
        <v>40</v>
      </c>
      <c r="O241" s="47"/>
      <c r="P241" s="244">
        <f>O241*H241</f>
        <v>0</v>
      </c>
      <c r="Q241" s="244">
        <v>0</v>
      </c>
      <c r="R241" s="244">
        <f>Q241*H241</f>
        <v>0</v>
      </c>
      <c r="S241" s="244">
        <v>0</v>
      </c>
      <c r="T241" s="245">
        <f>S241*H241</f>
        <v>0</v>
      </c>
      <c r="AR241" s="24" t="s">
        <v>503</v>
      </c>
      <c r="AT241" s="24" t="s">
        <v>175</v>
      </c>
      <c r="AU241" s="24" t="s">
        <v>79</v>
      </c>
      <c r="AY241" s="24" t="s">
        <v>172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24" t="s">
        <v>76</v>
      </c>
      <c r="BK241" s="246">
        <f>ROUND(I241*H241,2)</f>
        <v>0</v>
      </c>
      <c r="BL241" s="24" t="s">
        <v>503</v>
      </c>
      <c r="BM241" s="24" t="s">
        <v>2136</v>
      </c>
    </row>
    <row r="242" spans="2:65" s="1" customFormat="1" ht="16.5" customHeight="1">
      <c r="B242" s="46"/>
      <c r="C242" s="235" t="s">
        <v>562</v>
      </c>
      <c r="D242" s="235" t="s">
        <v>175</v>
      </c>
      <c r="E242" s="236" t="s">
        <v>1080</v>
      </c>
      <c r="F242" s="237" t="s">
        <v>1081</v>
      </c>
      <c r="G242" s="238" t="s">
        <v>439</v>
      </c>
      <c r="H242" s="239">
        <v>1</v>
      </c>
      <c r="I242" s="240"/>
      <c r="J242" s="241">
        <f>ROUND(I242*H242,2)</f>
        <v>0</v>
      </c>
      <c r="K242" s="237" t="s">
        <v>21</v>
      </c>
      <c r="L242" s="72"/>
      <c r="M242" s="242" t="s">
        <v>21</v>
      </c>
      <c r="N242" s="243" t="s">
        <v>40</v>
      </c>
      <c r="O242" s="47"/>
      <c r="P242" s="244">
        <f>O242*H242</f>
        <v>0</v>
      </c>
      <c r="Q242" s="244">
        <v>0</v>
      </c>
      <c r="R242" s="244">
        <f>Q242*H242</f>
        <v>0</v>
      </c>
      <c r="S242" s="244">
        <v>0</v>
      </c>
      <c r="T242" s="245">
        <f>S242*H242</f>
        <v>0</v>
      </c>
      <c r="AR242" s="24" t="s">
        <v>503</v>
      </c>
      <c r="AT242" s="24" t="s">
        <v>175</v>
      </c>
      <c r="AU242" s="24" t="s">
        <v>79</v>
      </c>
      <c r="AY242" s="24" t="s">
        <v>172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24" t="s">
        <v>76</v>
      </c>
      <c r="BK242" s="246">
        <f>ROUND(I242*H242,2)</f>
        <v>0</v>
      </c>
      <c r="BL242" s="24" t="s">
        <v>503</v>
      </c>
      <c r="BM242" s="24" t="s">
        <v>2137</v>
      </c>
    </row>
    <row r="243" spans="2:65" s="1" customFormat="1" ht="16.5" customHeight="1">
      <c r="B243" s="46"/>
      <c r="C243" s="235" t="s">
        <v>566</v>
      </c>
      <c r="D243" s="235" t="s">
        <v>175</v>
      </c>
      <c r="E243" s="236" t="s">
        <v>1083</v>
      </c>
      <c r="F243" s="237" t="s">
        <v>1084</v>
      </c>
      <c r="G243" s="238" t="s">
        <v>439</v>
      </c>
      <c r="H243" s="239">
        <v>1</v>
      </c>
      <c r="I243" s="240"/>
      <c r="J243" s="241">
        <f>ROUND(I243*H243,2)</f>
        <v>0</v>
      </c>
      <c r="K243" s="237" t="s">
        <v>21</v>
      </c>
      <c r="L243" s="72"/>
      <c r="M243" s="242" t="s">
        <v>21</v>
      </c>
      <c r="N243" s="243" t="s">
        <v>40</v>
      </c>
      <c r="O243" s="47"/>
      <c r="P243" s="244">
        <f>O243*H243</f>
        <v>0</v>
      </c>
      <c r="Q243" s="244">
        <v>0</v>
      </c>
      <c r="R243" s="244">
        <f>Q243*H243</f>
        <v>0</v>
      </c>
      <c r="S243" s="244">
        <v>0</v>
      </c>
      <c r="T243" s="245">
        <f>S243*H243</f>
        <v>0</v>
      </c>
      <c r="AR243" s="24" t="s">
        <v>503</v>
      </c>
      <c r="AT243" s="24" t="s">
        <v>175</v>
      </c>
      <c r="AU243" s="24" t="s">
        <v>79</v>
      </c>
      <c r="AY243" s="24" t="s">
        <v>172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24" t="s">
        <v>76</v>
      </c>
      <c r="BK243" s="246">
        <f>ROUND(I243*H243,2)</f>
        <v>0</v>
      </c>
      <c r="BL243" s="24" t="s">
        <v>503</v>
      </c>
      <c r="BM243" s="24" t="s">
        <v>2138</v>
      </c>
    </row>
    <row r="244" spans="2:65" s="1" customFormat="1" ht="16.5" customHeight="1">
      <c r="B244" s="46"/>
      <c r="C244" s="235" t="s">
        <v>571</v>
      </c>
      <c r="D244" s="235" t="s">
        <v>175</v>
      </c>
      <c r="E244" s="236" t="s">
        <v>2139</v>
      </c>
      <c r="F244" s="237" t="s">
        <v>1087</v>
      </c>
      <c r="G244" s="238" t="s">
        <v>439</v>
      </c>
      <c r="H244" s="239">
        <v>1</v>
      </c>
      <c r="I244" s="240"/>
      <c r="J244" s="241">
        <f>ROUND(I244*H244,2)</f>
        <v>0</v>
      </c>
      <c r="K244" s="237" t="s">
        <v>21</v>
      </c>
      <c r="L244" s="72"/>
      <c r="M244" s="242" t="s">
        <v>21</v>
      </c>
      <c r="N244" s="243" t="s">
        <v>40</v>
      </c>
      <c r="O244" s="47"/>
      <c r="P244" s="244">
        <f>O244*H244</f>
        <v>0</v>
      </c>
      <c r="Q244" s="244">
        <v>0</v>
      </c>
      <c r="R244" s="244">
        <f>Q244*H244</f>
        <v>0</v>
      </c>
      <c r="S244" s="244">
        <v>0</v>
      </c>
      <c r="T244" s="245">
        <f>S244*H244</f>
        <v>0</v>
      </c>
      <c r="AR244" s="24" t="s">
        <v>503</v>
      </c>
      <c r="AT244" s="24" t="s">
        <v>175</v>
      </c>
      <c r="AU244" s="24" t="s">
        <v>79</v>
      </c>
      <c r="AY244" s="24" t="s">
        <v>172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24" t="s">
        <v>76</v>
      </c>
      <c r="BK244" s="246">
        <f>ROUND(I244*H244,2)</f>
        <v>0</v>
      </c>
      <c r="BL244" s="24" t="s">
        <v>503</v>
      </c>
      <c r="BM244" s="24" t="s">
        <v>2140</v>
      </c>
    </row>
    <row r="245" spans="2:63" s="11" customFormat="1" ht="37.4" customHeight="1">
      <c r="B245" s="219"/>
      <c r="C245" s="220"/>
      <c r="D245" s="221" t="s">
        <v>68</v>
      </c>
      <c r="E245" s="222" t="s">
        <v>1095</v>
      </c>
      <c r="F245" s="222" t="s">
        <v>2141</v>
      </c>
      <c r="G245" s="220"/>
      <c r="H245" s="220"/>
      <c r="I245" s="223"/>
      <c r="J245" s="224">
        <f>BK245</f>
        <v>0</v>
      </c>
      <c r="K245" s="220"/>
      <c r="L245" s="225"/>
      <c r="M245" s="226"/>
      <c r="N245" s="227"/>
      <c r="O245" s="227"/>
      <c r="P245" s="228">
        <f>SUM(P246:P253)</f>
        <v>0</v>
      </c>
      <c r="Q245" s="227"/>
      <c r="R245" s="228">
        <f>SUM(R246:R253)</f>
        <v>0</v>
      </c>
      <c r="S245" s="227"/>
      <c r="T245" s="229">
        <f>SUM(T246:T253)</f>
        <v>0</v>
      </c>
      <c r="AR245" s="230" t="s">
        <v>76</v>
      </c>
      <c r="AT245" s="231" t="s">
        <v>68</v>
      </c>
      <c r="AU245" s="231" t="s">
        <v>69</v>
      </c>
      <c r="AY245" s="230" t="s">
        <v>172</v>
      </c>
      <c r="BK245" s="232">
        <f>SUM(BK246:BK253)</f>
        <v>0</v>
      </c>
    </row>
    <row r="246" spans="2:65" s="1" customFormat="1" ht="16.5" customHeight="1">
      <c r="B246" s="46"/>
      <c r="C246" s="235" t="s">
        <v>577</v>
      </c>
      <c r="D246" s="235" t="s">
        <v>175</v>
      </c>
      <c r="E246" s="236" t="s">
        <v>1061</v>
      </c>
      <c r="F246" s="237" t="s">
        <v>1062</v>
      </c>
      <c r="G246" s="238" t="s">
        <v>1015</v>
      </c>
      <c r="H246" s="239">
        <v>0.5</v>
      </c>
      <c r="I246" s="240"/>
      <c r="J246" s="241">
        <f>ROUND(I246*H246,2)</f>
        <v>0</v>
      </c>
      <c r="K246" s="237" t="s">
        <v>21</v>
      </c>
      <c r="L246" s="72"/>
      <c r="M246" s="242" t="s">
        <v>21</v>
      </c>
      <c r="N246" s="243" t="s">
        <v>40</v>
      </c>
      <c r="O246" s="47"/>
      <c r="P246" s="244">
        <f>O246*H246</f>
        <v>0</v>
      </c>
      <c r="Q246" s="244">
        <v>0</v>
      </c>
      <c r="R246" s="244">
        <f>Q246*H246</f>
        <v>0</v>
      </c>
      <c r="S246" s="244">
        <v>0</v>
      </c>
      <c r="T246" s="245">
        <f>S246*H246</f>
        <v>0</v>
      </c>
      <c r="AR246" s="24" t="s">
        <v>180</v>
      </c>
      <c r="AT246" s="24" t="s">
        <v>175</v>
      </c>
      <c r="AU246" s="24" t="s">
        <v>76</v>
      </c>
      <c r="AY246" s="24" t="s">
        <v>172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24" t="s">
        <v>76</v>
      </c>
      <c r="BK246" s="246">
        <f>ROUND(I246*H246,2)</f>
        <v>0</v>
      </c>
      <c r="BL246" s="24" t="s">
        <v>180</v>
      </c>
      <c r="BM246" s="24" t="s">
        <v>1494</v>
      </c>
    </row>
    <row r="247" spans="2:65" s="1" customFormat="1" ht="16.5" customHeight="1">
      <c r="B247" s="46"/>
      <c r="C247" s="235" t="s">
        <v>582</v>
      </c>
      <c r="D247" s="235" t="s">
        <v>175</v>
      </c>
      <c r="E247" s="236" t="s">
        <v>1073</v>
      </c>
      <c r="F247" s="237" t="s">
        <v>2142</v>
      </c>
      <c r="G247" s="238" t="s">
        <v>1065</v>
      </c>
      <c r="H247" s="239">
        <v>1</v>
      </c>
      <c r="I247" s="240"/>
      <c r="J247" s="241">
        <f>ROUND(I247*H247,2)</f>
        <v>0</v>
      </c>
      <c r="K247" s="237" t="s">
        <v>21</v>
      </c>
      <c r="L247" s="72"/>
      <c r="M247" s="242" t="s">
        <v>21</v>
      </c>
      <c r="N247" s="243" t="s">
        <v>40</v>
      </c>
      <c r="O247" s="47"/>
      <c r="P247" s="244">
        <f>O247*H247</f>
        <v>0</v>
      </c>
      <c r="Q247" s="244">
        <v>0</v>
      </c>
      <c r="R247" s="244">
        <f>Q247*H247</f>
        <v>0</v>
      </c>
      <c r="S247" s="244">
        <v>0</v>
      </c>
      <c r="T247" s="245">
        <f>S247*H247</f>
        <v>0</v>
      </c>
      <c r="AR247" s="24" t="s">
        <v>180</v>
      </c>
      <c r="AT247" s="24" t="s">
        <v>175</v>
      </c>
      <c r="AU247" s="24" t="s">
        <v>76</v>
      </c>
      <c r="AY247" s="24" t="s">
        <v>172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24" t="s">
        <v>76</v>
      </c>
      <c r="BK247" s="246">
        <f>ROUND(I247*H247,2)</f>
        <v>0</v>
      </c>
      <c r="BL247" s="24" t="s">
        <v>180</v>
      </c>
      <c r="BM247" s="24" t="s">
        <v>911</v>
      </c>
    </row>
    <row r="248" spans="2:65" s="1" customFormat="1" ht="16.5" customHeight="1">
      <c r="B248" s="46"/>
      <c r="C248" s="235" t="s">
        <v>587</v>
      </c>
      <c r="D248" s="235" t="s">
        <v>175</v>
      </c>
      <c r="E248" s="236" t="s">
        <v>2143</v>
      </c>
      <c r="F248" s="237" t="s">
        <v>2144</v>
      </c>
      <c r="G248" s="238" t="s">
        <v>1065</v>
      </c>
      <c r="H248" s="239">
        <v>1</v>
      </c>
      <c r="I248" s="240"/>
      <c r="J248" s="241">
        <f>ROUND(I248*H248,2)</f>
        <v>0</v>
      </c>
      <c r="K248" s="237" t="s">
        <v>21</v>
      </c>
      <c r="L248" s="72"/>
      <c r="M248" s="242" t="s">
        <v>21</v>
      </c>
      <c r="N248" s="243" t="s">
        <v>40</v>
      </c>
      <c r="O248" s="47"/>
      <c r="P248" s="244">
        <f>O248*H248</f>
        <v>0</v>
      </c>
      <c r="Q248" s="244">
        <v>0</v>
      </c>
      <c r="R248" s="244">
        <f>Q248*H248</f>
        <v>0</v>
      </c>
      <c r="S248" s="244">
        <v>0</v>
      </c>
      <c r="T248" s="245">
        <f>S248*H248</f>
        <v>0</v>
      </c>
      <c r="AR248" s="24" t="s">
        <v>180</v>
      </c>
      <c r="AT248" s="24" t="s">
        <v>175</v>
      </c>
      <c r="AU248" s="24" t="s">
        <v>76</v>
      </c>
      <c r="AY248" s="24" t="s">
        <v>172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24" t="s">
        <v>76</v>
      </c>
      <c r="BK248" s="246">
        <f>ROUND(I248*H248,2)</f>
        <v>0</v>
      </c>
      <c r="BL248" s="24" t="s">
        <v>180</v>
      </c>
      <c r="BM248" s="24" t="s">
        <v>922</v>
      </c>
    </row>
    <row r="249" spans="2:65" s="1" customFormat="1" ht="16.5" customHeight="1">
      <c r="B249" s="46"/>
      <c r="C249" s="235" t="s">
        <v>591</v>
      </c>
      <c r="D249" s="235" t="s">
        <v>175</v>
      </c>
      <c r="E249" s="236" t="s">
        <v>1009</v>
      </c>
      <c r="F249" s="237" t="s">
        <v>2145</v>
      </c>
      <c r="G249" s="238" t="s">
        <v>1020</v>
      </c>
      <c r="H249" s="239">
        <v>1</v>
      </c>
      <c r="I249" s="240"/>
      <c r="J249" s="241">
        <f>ROUND(I249*H249,2)</f>
        <v>0</v>
      </c>
      <c r="K249" s="237" t="s">
        <v>21</v>
      </c>
      <c r="L249" s="72"/>
      <c r="M249" s="242" t="s">
        <v>21</v>
      </c>
      <c r="N249" s="243" t="s">
        <v>40</v>
      </c>
      <c r="O249" s="47"/>
      <c r="P249" s="244">
        <f>O249*H249</f>
        <v>0</v>
      </c>
      <c r="Q249" s="244">
        <v>0</v>
      </c>
      <c r="R249" s="244">
        <f>Q249*H249</f>
        <v>0</v>
      </c>
      <c r="S249" s="244">
        <v>0</v>
      </c>
      <c r="T249" s="245">
        <f>S249*H249</f>
        <v>0</v>
      </c>
      <c r="AR249" s="24" t="s">
        <v>180</v>
      </c>
      <c r="AT249" s="24" t="s">
        <v>175</v>
      </c>
      <c r="AU249" s="24" t="s">
        <v>76</v>
      </c>
      <c r="AY249" s="24" t="s">
        <v>172</v>
      </c>
      <c r="BE249" s="246">
        <f>IF(N249="základní",J249,0)</f>
        <v>0</v>
      </c>
      <c r="BF249" s="246">
        <f>IF(N249="snížená",J249,0)</f>
        <v>0</v>
      </c>
      <c r="BG249" s="246">
        <f>IF(N249="zákl. přenesená",J249,0)</f>
        <v>0</v>
      </c>
      <c r="BH249" s="246">
        <f>IF(N249="sníž. přenesená",J249,0)</f>
        <v>0</v>
      </c>
      <c r="BI249" s="246">
        <f>IF(N249="nulová",J249,0)</f>
        <v>0</v>
      </c>
      <c r="BJ249" s="24" t="s">
        <v>76</v>
      </c>
      <c r="BK249" s="246">
        <f>ROUND(I249*H249,2)</f>
        <v>0</v>
      </c>
      <c r="BL249" s="24" t="s">
        <v>180</v>
      </c>
      <c r="BM249" s="24" t="s">
        <v>933</v>
      </c>
    </row>
    <row r="250" spans="2:65" s="1" customFormat="1" ht="16.5" customHeight="1">
      <c r="B250" s="46"/>
      <c r="C250" s="235" t="s">
        <v>595</v>
      </c>
      <c r="D250" s="235" t="s">
        <v>175</v>
      </c>
      <c r="E250" s="236" t="s">
        <v>1011</v>
      </c>
      <c r="F250" s="237" t="s">
        <v>2146</v>
      </c>
      <c r="G250" s="238" t="s">
        <v>953</v>
      </c>
      <c r="H250" s="239">
        <v>1</v>
      </c>
      <c r="I250" s="240"/>
      <c r="J250" s="241">
        <f>ROUND(I250*H250,2)</f>
        <v>0</v>
      </c>
      <c r="K250" s="237" t="s">
        <v>21</v>
      </c>
      <c r="L250" s="72"/>
      <c r="M250" s="242" t="s">
        <v>21</v>
      </c>
      <c r="N250" s="243" t="s">
        <v>40</v>
      </c>
      <c r="O250" s="47"/>
      <c r="P250" s="244">
        <f>O250*H250</f>
        <v>0</v>
      </c>
      <c r="Q250" s="244">
        <v>0</v>
      </c>
      <c r="R250" s="244">
        <f>Q250*H250</f>
        <v>0</v>
      </c>
      <c r="S250" s="244">
        <v>0</v>
      </c>
      <c r="T250" s="245">
        <f>S250*H250</f>
        <v>0</v>
      </c>
      <c r="AR250" s="24" t="s">
        <v>180</v>
      </c>
      <c r="AT250" s="24" t="s">
        <v>175</v>
      </c>
      <c r="AU250" s="24" t="s">
        <v>76</v>
      </c>
      <c r="AY250" s="24" t="s">
        <v>172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24" t="s">
        <v>76</v>
      </c>
      <c r="BK250" s="246">
        <f>ROUND(I250*H250,2)</f>
        <v>0</v>
      </c>
      <c r="BL250" s="24" t="s">
        <v>180</v>
      </c>
      <c r="BM250" s="24" t="s">
        <v>1520</v>
      </c>
    </row>
    <row r="251" spans="2:65" s="1" customFormat="1" ht="16.5" customHeight="1">
      <c r="B251" s="46"/>
      <c r="C251" s="235" t="s">
        <v>600</v>
      </c>
      <c r="D251" s="235" t="s">
        <v>175</v>
      </c>
      <c r="E251" s="236" t="s">
        <v>1068</v>
      </c>
      <c r="F251" s="237" t="s">
        <v>1069</v>
      </c>
      <c r="G251" s="238" t="s">
        <v>1070</v>
      </c>
      <c r="H251" s="239">
        <v>4</v>
      </c>
      <c r="I251" s="240"/>
      <c r="J251" s="241">
        <f>ROUND(I251*H251,2)</f>
        <v>0</v>
      </c>
      <c r="K251" s="237" t="s">
        <v>21</v>
      </c>
      <c r="L251" s="72"/>
      <c r="M251" s="242" t="s">
        <v>21</v>
      </c>
      <c r="N251" s="243" t="s">
        <v>40</v>
      </c>
      <c r="O251" s="47"/>
      <c r="P251" s="244">
        <f>O251*H251</f>
        <v>0</v>
      </c>
      <c r="Q251" s="244">
        <v>0</v>
      </c>
      <c r="R251" s="244">
        <f>Q251*H251</f>
        <v>0</v>
      </c>
      <c r="S251" s="244">
        <v>0</v>
      </c>
      <c r="T251" s="245">
        <f>S251*H251</f>
        <v>0</v>
      </c>
      <c r="AR251" s="24" t="s">
        <v>180</v>
      </c>
      <c r="AT251" s="24" t="s">
        <v>175</v>
      </c>
      <c r="AU251" s="24" t="s">
        <v>76</v>
      </c>
      <c r="AY251" s="24" t="s">
        <v>172</v>
      </c>
      <c r="BE251" s="246">
        <f>IF(N251="základní",J251,0)</f>
        <v>0</v>
      </c>
      <c r="BF251" s="246">
        <f>IF(N251="snížená",J251,0)</f>
        <v>0</v>
      </c>
      <c r="BG251" s="246">
        <f>IF(N251="zákl. přenesená",J251,0)</f>
        <v>0</v>
      </c>
      <c r="BH251" s="246">
        <f>IF(N251="sníž. přenesená",J251,0)</f>
        <v>0</v>
      </c>
      <c r="BI251" s="246">
        <f>IF(N251="nulová",J251,0)</f>
        <v>0</v>
      </c>
      <c r="BJ251" s="24" t="s">
        <v>76</v>
      </c>
      <c r="BK251" s="246">
        <f>ROUND(I251*H251,2)</f>
        <v>0</v>
      </c>
      <c r="BL251" s="24" t="s">
        <v>180</v>
      </c>
      <c r="BM251" s="24" t="s">
        <v>1530</v>
      </c>
    </row>
    <row r="252" spans="2:65" s="1" customFormat="1" ht="16.5" customHeight="1">
      <c r="B252" s="46"/>
      <c r="C252" s="235" t="s">
        <v>604</v>
      </c>
      <c r="D252" s="235" t="s">
        <v>175</v>
      </c>
      <c r="E252" s="236" t="s">
        <v>1063</v>
      </c>
      <c r="F252" s="237" t="s">
        <v>1072</v>
      </c>
      <c r="G252" s="238" t="s">
        <v>1070</v>
      </c>
      <c r="H252" s="239">
        <v>12</v>
      </c>
      <c r="I252" s="240"/>
      <c r="J252" s="241">
        <f>ROUND(I252*H252,2)</f>
        <v>0</v>
      </c>
      <c r="K252" s="237" t="s">
        <v>21</v>
      </c>
      <c r="L252" s="72"/>
      <c r="M252" s="242" t="s">
        <v>21</v>
      </c>
      <c r="N252" s="243" t="s">
        <v>40</v>
      </c>
      <c r="O252" s="47"/>
      <c r="P252" s="244">
        <f>O252*H252</f>
        <v>0</v>
      </c>
      <c r="Q252" s="244">
        <v>0</v>
      </c>
      <c r="R252" s="244">
        <f>Q252*H252</f>
        <v>0</v>
      </c>
      <c r="S252" s="244">
        <v>0</v>
      </c>
      <c r="T252" s="245">
        <f>S252*H252</f>
        <v>0</v>
      </c>
      <c r="AR252" s="24" t="s">
        <v>180</v>
      </c>
      <c r="AT252" s="24" t="s">
        <v>175</v>
      </c>
      <c r="AU252" s="24" t="s">
        <v>76</v>
      </c>
      <c r="AY252" s="24" t="s">
        <v>172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24" t="s">
        <v>76</v>
      </c>
      <c r="BK252" s="246">
        <f>ROUND(I252*H252,2)</f>
        <v>0</v>
      </c>
      <c r="BL252" s="24" t="s">
        <v>180</v>
      </c>
      <c r="BM252" s="24" t="s">
        <v>1537</v>
      </c>
    </row>
    <row r="253" spans="2:65" s="1" customFormat="1" ht="16.5" customHeight="1">
      <c r="B253" s="46"/>
      <c r="C253" s="235" t="s">
        <v>608</v>
      </c>
      <c r="D253" s="235" t="s">
        <v>175</v>
      </c>
      <c r="E253" s="236" t="s">
        <v>2147</v>
      </c>
      <c r="F253" s="237" t="s">
        <v>1074</v>
      </c>
      <c r="G253" s="238" t="s">
        <v>1070</v>
      </c>
      <c r="H253" s="239">
        <v>16</v>
      </c>
      <c r="I253" s="240"/>
      <c r="J253" s="241">
        <f>ROUND(I253*H253,2)</f>
        <v>0</v>
      </c>
      <c r="K253" s="237" t="s">
        <v>21</v>
      </c>
      <c r="L253" s="72"/>
      <c r="M253" s="242" t="s">
        <v>21</v>
      </c>
      <c r="N253" s="296" t="s">
        <v>40</v>
      </c>
      <c r="O253" s="294"/>
      <c r="P253" s="297">
        <f>O253*H253</f>
        <v>0</v>
      </c>
      <c r="Q253" s="297">
        <v>0</v>
      </c>
      <c r="R253" s="297">
        <f>Q253*H253</f>
        <v>0</v>
      </c>
      <c r="S253" s="297">
        <v>0</v>
      </c>
      <c r="T253" s="298">
        <f>S253*H253</f>
        <v>0</v>
      </c>
      <c r="AR253" s="24" t="s">
        <v>180</v>
      </c>
      <c r="AT253" s="24" t="s">
        <v>175</v>
      </c>
      <c r="AU253" s="24" t="s">
        <v>76</v>
      </c>
      <c r="AY253" s="24" t="s">
        <v>172</v>
      </c>
      <c r="BE253" s="246">
        <f>IF(N253="základní",J253,0)</f>
        <v>0</v>
      </c>
      <c r="BF253" s="246">
        <f>IF(N253="snížená",J253,0)</f>
        <v>0</v>
      </c>
      <c r="BG253" s="246">
        <f>IF(N253="zákl. přenesená",J253,0)</f>
        <v>0</v>
      </c>
      <c r="BH253" s="246">
        <f>IF(N253="sníž. přenesená",J253,0)</f>
        <v>0</v>
      </c>
      <c r="BI253" s="246">
        <f>IF(N253="nulová",J253,0)</f>
        <v>0</v>
      </c>
      <c r="BJ253" s="24" t="s">
        <v>76</v>
      </c>
      <c r="BK253" s="246">
        <f>ROUND(I253*H253,2)</f>
        <v>0</v>
      </c>
      <c r="BL253" s="24" t="s">
        <v>180</v>
      </c>
      <c r="BM253" s="24" t="s">
        <v>1540</v>
      </c>
    </row>
    <row r="254" spans="2:12" s="1" customFormat="1" ht="6.95" customHeight="1">
      <c r="B254" s="67"/>
      <c r="C254" s="68"/>
      <c r="D254" s="68"/>
      <c r="E254" s="68"/>
      <c r="F254" s="68"/>
      <c r="G254" s="68"/>
      <c r="H254" s="68"/>
      <c r="I254" s="178"/>
      <c r="J254" s="68"/>
      <c r="K254" s="68"/>
      <c r="L254" s="72"/>
    </row>
  </sheetData>
  <sheetProtection password="CC35" sheet="1" objects="1" scenarios="1" formatColumns="0" formatRows="0" autoFilter="0"/>
  <autoFilter ref="C87:K25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6:H76"/>
    <mergeCell ref="E78:H78"/>
    <mergeCell ref="E80:H80"/>
    <mergeCell ref="G1:H1"/>
    <mergeCell ref="L2:V2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116</v>
      </c>
      <c r="G1" s="151" t="s">
        <v>117</v>
      </c>
      <c r="H1" s="151"/>
      <c r="I1" s="152"/>
      <c r="J1" s="151" t="s">
        <v>118</v>
      </c>
      <c r="K1" s="150" t="s">
        <v>119</v>
      </c>
      <c r="L1" s="151" t="s">
        <v>120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115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121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v Karviné - školy I - stavební část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1758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2148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ROUND(SUM(BE86:BE218),2)</f>
        <v>0</v>
      </c>
      <c r="G32" s="47"/>
      <c r="H32" s="47"/>
      <c r="I32" s="170">
        <v>0.21</v>
      </c>
      <c r="J32" s="169">
        <f>ROUND(ROUND((SUM(BE86:BE218)),2)*I32,2)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ROUND(SUM(BF86:BF218),2)</f>
        <v>0</v>
      </c>
      <c r="G33" s="47"/>
      <c r="H33" s="47"/>
      <c r="I33" s="170">
        <v>0.15</v>
      </c>
      <c r="J33" s="169">
        <f>ROUND(ROUND((SUM(BF86:BF218)),2)*I33,2)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ROUND(SUM(BG86:BG218),2)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ROUND(SUM(BH86:BH218),2)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ROUND(SUM(BI86:BI218),2)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v Karviné - školy I - stavební část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1758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013 - IT do stavby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127</v>
      </c>
      <c r="D58" s="171"/>
      <c r="E58" s="171"/>
      <c r="F58" s="171"/>
      <c r="G58" s="171"/>
      <c r="H58" s="171"/>
      <c r="I58" s="185"/>
      <c r="J58" s="186" t="s">
        <v>128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129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130</v>
      </c>
    </row>
    <row r="61" spans="2:11" s="8" customFormat="1" ht="24.95" customHeight="1">
      <c r="B61" s="189"/>
      <c r="C61" s="190"/>
      <c r="D61" s="191" t="s">
        <v>1090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1608</v>
      </c>
      <c r="E62" s="199"/>
      <c r="F62" s="199"/>
      <c r="G62" s="199"/>
      <c r="H62" s="199"/>
      <c r="I62" s="200"/>
      <c r="J62" s="201">
        <f>J124</f>
        <v>0</v>
      </c>
      <c r="K62" s="202"/>
    </row>
    <row r="63" spans="2:11" s="9" customFormat="1" ht="19.9" customHeight="1">
      <c r="B63" s="196"/>
      <c r="C63" s="197"/>
      <c r="D63" s="198" t="s">
        <v>2149</v>
      </c>
      <c r="E63" s="199"/>
      <c r="F63" s="199"/>
      <c r="G63" s="199"/>
      <c r="H63" s="199"/>
      <c r="I63" s="200"/>
      <c r="J63" s="201">
        <f>J167</f>
        <v>0</v>
      </c>
      <c r="K63" s="202"/>
    </row>
    <row r="64" spans="2:11" s="8" customFormat="1" ht="24.95" customHeight="1">
      <c r="B64" s="189"/>
      <c r="C64" s="190"/>
      <c r="D64" s="191" t="s">
        <v>1610</v>
      </c>
      <c r="E64" s="192"/>
      <c r="F64" s="192"/>
      <c r="G64" s="192"/>
      <c r="H64" s="192"/>
      <c r="I64" s="193"/>
      <c r="J64" s="194">
        <f>J190</f>
        <v>0</v>
      </c>
      <c r="K64" s="195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156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6.5" customHeight="1">
      <c r="B74" s="46"/>
      <c r="C74" s="74"/>
      <c r="D74" s="74"/>
      <c r="E74" s="204" t="str">
        <f>E7</f>
        <v>Rekonstrukce odborných učeben v Karviné - školy I - stavební část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122</v>
      </c>
      <c r="D75" s="205"/>
      <c r="E75" s="205"/>
      <c r="F75" s="205"/>
      <c r="G75" s="205"/>
      <c r="H75" s="205"/>
      <c r="I75" s="148"/>
      <c r="J75" s="205"/>
      <c r="K75" s="205"/>
      <c r="L75" s="206"/>
    </row>
    <row r="76" spans="2:12" s="1" customFormat="1" ht="16.5" customHeight="1">
      <c r="B76" s="46"/>
      <c r="C76" s="74"/>
      <c r="D76" s="74"/>
      <c r="E76" s="204" t="s">
        <v>1758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124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7.25" customHeight="1">
      <c r="B78" s="46"/>
      <c r="C78" s="74"/>
      <c r="D78" s="74"/>
      <c r="E78" s="82" t="str">
        <f>E11</f>
        <v xml:space="preserve">013 - IT do stavby 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23</v>
      </c>
      <c r="D80" s="74"/>
      <c r="E80" s="74"/>
      <c r="F80" s="207" t="str">
        <f>F14</f>
        <v xml:space="preserve"> </v>
      </c>
      <c r="G80" s="74"/>
      <c r="H80" s="74"/>
      <c r="I80" s="208" t="s">
        <v>25</v>
      </c>
      <c r="J80" s="85" t="str">
        <f>IF(J14="","",J14)</f>
        <v>4. 9. 2017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27</v>
      </c>
      <c r="D82" s="74"/>
      <c r="E82" s="74"/>
      <c r="F82" s="207" t="str">
        <f>E17</f>
        <v xml:space="preserve"> </v>
      </c>
      <c r="G82" s="74"/>
      <c r="H82" s="74"/>
      <c r="I82" s="208" t="s">
        <v>32</v>
      </c>
      <c r="J82" s="207" t="str">
        <f>E23</f>
        <v xml:space="preserve"> </v>
      </c>
      <c r="K82" s="74"/>
      <c r="L82" s="72"/>
    </row>
    <row r="83" spans="2:12" s="1" customFormat="1" ht="14.4" customHeight="1">
      <c r="B83" s="46"/>
      <c r="C83" s="76" t="s">
        <v>30</v>
      </c>
      <c r="D83" s="74"/>
      <c r="E83" s="74"/>
      <c r="F83" s="207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9"/>
      <c r="C85" s="210" t="s">
        <v>157</v>
      </c>
      <c r="D85" s="211" t="s">
        <v>54</v>
      </c>
      <c r="E85" s="211" t="s">
        <v>50</v>
      </c>
      <c r="F85" s="211" t="s">
        <v>158</v>
      </c>
      <c r="G85" s="211" t="s">
        <v>159</v>
      </c>
      <c r="H85" s="211" t="s">
        <v>160</v>
      </c>
      <c r="I85" s="212" t="s">
        <v>161</v>
      </c>
      <c r="J85" s="211" t="s">
        <v>128</v>
      </c>
      <c r="K85" s="213" t="s">
        <v>162</v>
      </c>
      <c r="L85" s="214"/>
      <c r="M85" s="102" t="s">
        <v>163</v>
      </c>
      <c r="N85" s="103" t="s">
        <v>39</v>
      </c>
      <c r="O85" s="103" t="s">
        <v>164</v>
      </c>
      <c r="P85" s="103" t="s">
        <v>165</v>
      </c>
      <c r="Q85" s="103" t="s">
        <v>166</v>
      </c>
      <c r="R85" s="103" t="s">
        <v>167</v>
      </c>
      <c r="S85" s="103" t="s">
        <v>168</v>
      </c>
      <c r="T85" s="104" t="s">
        <v>169</v>
      </c>
    </row>
    <row r="86" spans="2:63" s="1" customFormat="1" ht="29.25" customHeight="1">
      <c r="B86" s="46"/>
      <c r="C86" s="108" t="s">
        <v>129</v>
      </c>
      <c r="D86" s="74"/>
      <c r="E86" s="74"/>
      <c r="F86" s="74"/>
      <c r="G86" s="74"/>
      <c r="H86" s="74"/>
      <c r="I86" s="203"/>
      <c r="J86" s="215">
        <f>BK86</f>
        <v>0</v>
      </c>
      <c r="K86" s="74"/>
      <c r="L86" s="72"/>
      <c r="M86" s="105"/>
      <c r="N86" s="106"/>
      <c r="O86" s="106"/>
      <c r="P86" s="216">
        <f>P87+P190</f>
        <v>0</v>
      </c>
      <c r="Q86" s="106"/>
      <c r="R86" s="216">
        <f>R87+R190</f>
        <v>0</v>
      </c>
      <c r="S86" s="106"/>
      <c r="T86" s="217">
        <f>T87+T190</f>
        <v>0</v>
      </c>
      <c r="AT86" s="24" t="s">
        <v>68</v>
      </c>
      <c r="AU86" s="24" t="s">
        <v>130</v>
      </c>
      <c r="BK86" s="218">
        <f>BK87+BK190</f>
        <v>0</v>
      </c>
    </row>
    <row r="87" spans="2:63" s="11" customFormat="1" ht="37.4" customHeight="1">
      <c r="B87" s="219"/>
      <c r="C87" s="220"/>
      <c r="D87" s="221" t="s">
        <v>68</v>
      </c>
      <c r="E87" s="222" t="s">
        <v>1095</v>
      </c>
      <c r="F87" s="222" t="s">
        <v>1096</v>
      </c>
      <c r="G87" s="220"/>
      <c r="H87" s="220"/>
      <c r="I87" s="223"/>
      <c r="J87" s="224">
        <f>BK87</f>
        <v>0</v>
      </c>
      <c r="K87" s="220"/>
      <c r="L87" s="225"/>
      <c r="M87" s="226"/>
      <c r="N87" s="227"/>
      <c r="O87" s="227"/>
      <c r="P87" s="228">
        <f>P88+SUM(P89:P124)+P167</f>
        <v>0</v>
      </c>
      <c r="Q87" s="227"/>
      <c r="R87" s="228">
        <f>R88+SUM(R89:R124)+R167</f>
        <v>0</v>
      </c>
      <c r="S87" s="227"/>
      <c r="T87" s="229">
        <f>T88+SUM(T89:T124)+T167</f>
        <v>0</v>
      </c>
      <c r="AR87" s="230" t="s">
        <v>76</v>
      </c>
      <c r="AT87" s="231" t="s">
        <v>68</v>
      </c>
      <c r="AU87" s="231" t="s">
        <v>69</v>
      </c>
      <c r="AY87" s="230" t="s">
        <v>172</v>
      </c>
      <c r="BK87" s="232">
        <f>BK88+SUM(BK89:BK124)+BK167</f>
        <v>0</v>
      </c>
    </row>
    <row r="88" spans="2:65" s="1" customFormat="1" ht="25.5" customHeight="1">
      <c r="B88" s="46"/>
      <c r="C88" s="235" t="s">
        <v>69</v>
      </c>
      <c r="D88" s="235" t="s">
        <v>175</v>
      </c>
      <c r="E88" s="236" t="s">
        <v>1097</v>
      </c>
      <c r="F88" s="237" t="s">
        <v>2150</v>
      </c>
      <c r="G88" s="238" t="s">
        <v>178</v>
      </c>
      <c r="H88" s="239">
        <v>1</v>
      </c>
      <c r="I88" s="240"/>
      <c r="J88" s="241">
        <f>ROUND(I88*H88,2)</f>
        <v>0</v>
      </c>
      <c r="K88" s="237" t="s">
        <v>21</v>
      </c>
      <c r="L88" s="72"/>
      <c r="M88" s="242" t="s">
        <v>21</v>
      </c>
      <c r="N88" s="243" t="s">
        <v>40</v>
      </c>
      <c r="O88" s="47"/>
      <c r="P88" s="244">
        <f>O88*H88</f>
        <v>0</v>
      </c>
      <c r="Q88" s="244">
        <v>0</v>
      </c>
      <c r="R88" s="244">
        <f>Q88*H88</f>
        <v>0</v>
      </c>
      <c r="S88" s="244">
        <v>0</v>
      </c>
      <c r="T88" s="245">
        <f>S88*H88</f>
        <v>0</v>
      </c>
      <c r="AR88" s="24" t="s">
        <v>180</v>
      </c>
      <c r="AT88" s="24" t="s">
        <v>175</v>
      </c>
      <c r="AU88" s="24" t="s">
        <v>76</v>
      </c>
      <c r="AY88" s="24" t="s">
        <v>172</v>
      </c>
      <c r="BE88" s="246">
        <f>IF(N88="základní",J88,0)</f>
        <v>0</v>
      </c>
      <c r="BF88" s="246">
        <f>IF(N88="snížená",J88,0)</f>
        <v>0</v>
      </c>
      <c r="BG88" s="246">
        <f>IF(N88="zákl. přenesená",J88,0)</f>
        <v>0</v>
      </c>
      <c r="BH88" s="246">
        <f>IF(N88="sníž. přenesená",J88,0)</f>
        <v>0</v>
      </c>
      <c r="BI88" s="246">
        <f>IF(N88="nulová",J88,0)</f>
        <v>0</v>
      </c>
      <c r="BJ88" s="24" t="s">
        <v>76</v>
      </c>
      <c r="BK88" s="246">
        <f>ROUND(I88*H88,2)</f>
        <v>0</v>
      </c>
      <c r="BL88" s="24" t="s">
        <v>180</v>
      </c>
      <c r="BM88" s="24" t="s">
        <v>79</v>
      </c>
    </row>
    <row r="89" spans="2:47" s="1" customFormat="1" ht="13.5">
      <c r="B89" s="46"/>
      <c r="C89" s="74"/>
      <c r="D89" s="249" t="s">
        <v>464</v>
      </c>
      <c r="E89" s="74"/>
      <c r="F89" s="281" t="s">
        <v>1105</v>
      </c>
      <c r="G89" s="74"/>
      <c r="H89" s="74"/>
      <c r="I89" s="203"/>
      <c r="J89" s="74"/>
      <c r="K89" s="74"/>
      <c r="L89" s="72"/>
      <c r="M89" s="282"/>
      <c r="N89" s="47"/>
      <c r="O89" s="47"/>
      <c r="P89" s="47"/>
      <c r="Q89" s="47"/>
      <c r="R89" s="47"/>
      <c r="S89" s="47"/>
      <c r="T89" s="95"/>
      <c r="AT89" s="24" t="s">
        <v>464</v>
      </c>
      <c r="AU89" s="24" t="s">
        <v>76</v>
      </c>
    </row>
    <row r="90" spans="2:65" s="1" customFormat="1" ht="25.5" customHeight="1">
      <c r="B90" s="46"/>
      <c r="C90" s="235" t="s">
        <v>69</v>
      </c>
      <c r="D90" s="235" t="s">
        <v>175</v>
      </c>
      <c r="E90" s="236" t="s">
        <v>1100</v>
      </c>
      <c r="F90" s="237" t="s">
        <v>1611</v>
      </c>
      <c r="G90" s="238" t="s">
        <v>178</v>
      </c>
      <c r="H90" s="239">
        <v>3</v>
      </c>
      <c r="I90" s="240"/>
      <c r="J90" s="241">
        <f>ROUND(I90*H90,2)</f>
        <v>0</v>
      </c>
      <c r="K90" s="237" t="s">
        <v>21</v>
      </c>
      <c r="L90" s="72"/>
      <c r="M90" s="242" t="s">
        <v>21</v>
      </c>
      <c r="N90" s="243" t="s">
        <v>40</v>
      </c>
      <c r="O90" s="47"/>
      <c r="P90" s="244">
        <f>O90*H90</f>
        <v>0</v>
      </c>
      <c r="Q90" s="244">
        <v>0</v>
      </c>
      <c r="R90" s="244">
        <f>Q90*H90</f>
        <v>0</v>
      </c>
      <c r="S90" s="244">
        <v>0</v>
      </c>
      <c r="T90" s="245">
        <f>S90*H90</f>
        <v>0</v>
      </c>
      <c r="AR90" s="24" t="s">
        <v>180</v>
      </c>
      <c r="AT90" s="24" t="s">
        <v>175</v>
      </c>
      <c r="AU90" s="24" t="s">
        <v>76</v>
      </c>
      <c r="AY90" s="24" t="s">
        <v>172</v>
      </c>
      <c r="BE90" s="246">
        <f>IF(N90="základní",J90,0)</f>
        <v>0</v>
      </c>
      <c r="BF90" s="246">
        <f>IF(N90="snížená",J90,0)</f>
        <v>0</v>
      </c>
      <c r="BG90" s="246">
        <f>IF(N90="zákl. přenesená",J90,0)</f>
        <v>0</v>
      </c>
      <c r="BH90" s="246">
        <f>IF(N90="sníž. přenesená",J90,0)</f>
        <v>0</v>
      </c>
      <c r="BI90" s="246">
        <f>IF(N90="nulová",J90,0)</f>
        <v>0</v>
      </c>
      <c r="BJ90" s="24" t="s">
        <v>76</v>
      </c>
      <c r="BK90" s="246">
        <f>ROUND(I90*H90,2)</f>
        <v>0</v>
      </c>
      <c r="BL90" s="24" t="s">
        <v>180</v>
      </c>
      <c r="BM90" s="24" t="s">
        <v>180</v>
      </c>
    </row>
    <row r="91" spans="2:47" s="1" customFormat="1" ht="13.5">
      <c r="B91" s="46"/>
      <c r="C91" s="74"/>
      <c r="D91" s="249" t="s">
        <v>464</v>
      </c>
      <c r="E91" s="74"/>
      <c r="F91" s="281" t="s">
        <v>2151</v>
      </c>
      <c r="G91" s="74"/>
      <c r="H91" s="74"/>
      <c r="I91" s="203"/>
      <c r="J91" s="74"/>
      <c r="K91" s="74"/>
      <c r="L91" s="72"/>
      <c r="M91" s="282"/>
      <c r="N91" s="47"/>
      <c r="O91" s="47"/>
      <c r="P91" s="47"/>
      <c r="Q91" s="47"/>
      <c r="R91" s="47"/>
      <c r="S91" s="47"/>
      <c r="T91" s="95"/>
      <c r="AT91" s="24" t="s">
        <v>464</v>
      </c>
      <c r="AU91" s="24" t="s">
        <v>76</v>
      </c>
    </row>
    <row r="92" spans="2:65" s="1" customFormat="1" ht="25.5" customHeight="1">
      <c r="B92" s="46"/>
      <c r="C92" s="235" t="s">
        <v>69</v>
      </c>
      <c r="D92" s="235" t="s">
        <v>175</v>
      </c>
      <c r="E92" s="236" t="s">
        <v>1103</v>
      </c>
      <c r="F92" s="237" t="s">
        <v>1104</v>
      </c>
      <c r="G92" s="238" t="s">
        <v>258</v>
      </c>
      <c r="H92" s="239">
        <v>140</v>
      </c>
      <c r="I92" s="240"/>
      <c r="J92" s="241">
        <f>ROUND(I92*H92,2)</f>
        <v>0</v>
      </c>
      <c r="K92" s="237" t="s">
        <v>21</v>
      </c>
      <c r="L92" s="72"/>
      <c r="M92" s="242" t="s">
        <v>21</v>
      </c>
      <c r="N92" s="243" t="s">
        <v>40</v>
      </c>
      <c r="O92" s="47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4" t="s">
        <v>180</v>
      </c>
      <c r="AT92" s="24" t="s">
        <v>175</v>
      </c>
      <c r="AU92" s="24" t="s">
        <v>76</v>
      </c>
      <c r="AY92" s="24" t="s">
        <v>172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76</v>
      </c>
      <c r="BK92" s="246">
        <f>ROUND(I92*H92,2)</f>
        <v>0</v>
      </c>
      <c r="BL92" s="24" t="s">
        <v>180</v>
      </c>
      <c r="BM92" s="24" t="s">
        <v>203</v>
      </c>
    </row>
    <row r="93" spans="2:47" s="1" customFormat="1" ht="13.5">
      <c r="B93" s="46"/>
      <c r="C93" s="74"/>
      <c r="D93" s="249" t="s">
        <v>464</v>
      </c>
      <c r="E93" s="74"/>
      <c r="F93" s="281" t="s">
        <v>1105</v>
      </c>
      <c r="G93" s="74"/>
      <c r="H93" s="74"/>
      <c r="I93" s="203"/>
      <c r="J93" s="74"/>
      <c r="K93" s="74"/>
      <c r="L93" s="72"/>
      <c r="M93" s="282"/>
      <c r="N93" s="47"/>
      <c r="O93" s="47"/>
      <c r="P93" s="47"/>
      <c r="Q93" s="47"/>
      <c r="R93" s="47"/>
      <c r="S93" s="47"/>
      <c r="T93" s="95"/>
      <c r="AT93" s="24" t="s">
        <v>464</v>
      </c>
      <c r="AU93" s="24" t="s">
        <v>76</v>
      </c>
    </row>
    <row r="94" spans="2:65" s="1" customFormat="1" ht="16.5" customHeight="1">
      <c r="B94" s="46"/>
      <c r="C94" s="235" t="s">
        <v>69</v>
      </c>
      <c r="D94" s="235" t="s">
        <v>175</v>
      </c>
      <c r="E94" s="236" t="s">
        <v>1106</v>
      </c>
      <c r="F94" s="237" t="s">
        <v>1107</v>
      </c>
      <c r="G94" s="238" t="s">
        <v>178</v>
      </c>
      <c r="H94" s="239">
        <v>64</v>
      </c>
      <c r="I94" s="240"/>
      <c r="J94" s="241">
        <f>ROUND(I94*H94,2)</f>
        <v>0</v>
      </c>
      <c r="K94" s="237" t="s">
        <v>21</v>
      </c>
      <c r="L94" s="72"/>
      <c r="M94" s="242" t="s">
        <v>21</v>
      </c>
      <c r="N94" s="243" t="s">
        <v>40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180</v>
      </c>
      <c r="AT94" s="24" t="s">
        <v>175</v>
      </c>
      <c r="AU94" s="24" t="s">
        <v>76</v>
      </c>
      <c r="AY94" s="24" t="s">
        <v>172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76</v>
      </c>
      <c r="BK94" s="246">
        <f>ROUND(I94*H94,2)</f>
        <v>0</v>
      </c>
      <c r="BL94" s="24" t="s">
        <v>180</v>
      </c>
      <c r="BM94" s="24" t="s">
        <v>213</v>
      </c>
    </row>
    <row r="95" spans="2:47" s="1" customFormat="1" ht="13.5">
      <c r="B95" s="46"/>
      <c r="C95" s="74"/>
      <c r="D95" s="249" t="s">
        <v>464</v>
      </c>
      <c r="E95" s="74"/>
      <c r="F95" s="281" t="s">
        <v>1105</v>
      </c>
      <c r="G95" s="74"/>
      <c r="H95" s="74"/>
      <c r="I95" s="203"/>
      <c r="J95" s="74"/>
      <c r="K95" s="74"/>
      <c r="L95" s="72"/>
      <c r="M95" s="282"/>
      <c r="N95" s="47"/>
      <c r="O95" s="47"/>
      <c r="P95" s="47"/>
      <c r="Q95" s="47"/>
      <c r="R95" s="47"/>
      <c r="S95" s="47"/>
      <c r="T95" s="95"/>
      <c r="AT95" s="24" t="s">
        <v>464</v>
      </c>
      <c r="AU95" s="24" t="s">
        <v>76</v>
      </c>
    </row>
    <row r="96" spans="2:65" s="1" customFormat="1" ht="25.5" customHeight="1">
      <c r="B96" s="46"/>
      <c r="C96" s="235" t="s">
        <v>69</v>
      </c>
      <c r="D96" s="235" t="s">
        <v>175</v>
      </c>
      <c r="E96" s="236" t="s">
        <v>1108</v>
      </c>
      <c r="F96" s="237" t="s">
        <v>1109</v>
      </c>
      <c r="G96" s="238" t="s">
        <v>178</v>
      </c>
      <c r="H96" s="239">
        <v>9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40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180</v>
      </c>
      <c r="AT96" s="24" t="s">
        <v>175</v>
      </c>
      <c r="AU96" s="24" t="s">
        <v>76</v>
      </c>
      <c r="AY96" s="24" t="s">
        <v>172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76</v>
      </c>
      <c r="BK96" s="246">
        <f>ROUND(I96*H96,2)</f>
        <v>0</v>
      </c>
      <c r="BL96" s="24" t="s">
        <v>180</v>
      </c>
      <c r="BM96" s="24" t="s">
        <v>224</v>
      </c>
    </row>
    <row r="97" spans="2:47" s="1" customFormat="1" ht="13.5">
      <c r="B97" s="46"/>
      <c r="C97" s="74"/>
      <c r="D97" s="249" t="s">
        <v>464</v>
      </c>
      <c r="E97" s="74"/>
      <c r="F97" s="281" t="s">
        <v>1105</v>
      </c>
      <c r="G97" s="74"/>
      <c r="H97" s="74"/>
      <c r="I97" s="203"/>
      <c r="J97" s="74"/>
      <c r="K97" s="74"/>
      <c r="L97" s="72"/>
      <c r="M97" s="282"/>
      <c r="N97" s="47"/>
      <c r="O97" s="47"/>
      <c r="P97" s="47"/>
      <c r="Q97" s="47"/>
      <c r="R97" s="47"/>
      <c r="S97" s="47"/>
      <c r="T97" s="95"/>
      <c r="AT97" s="24" t="s">
        <v>464</v>
      </c>
      <c r="AU97" s="24" t="s">
        <v>76</v>
      </c>
    </row>
    <row r="98" spans="2:65" s="1" customFormat="1" ht="16.5" customHeight="1">
      <c r="B98" s="46"/>
      <c r="C98" s="235" t="s">
        <v>69</v>
      </c>
      <c r="D98" s="235" t="s">
        <v>175</v>
      </c>
      <c r="E98" s="236" t="s">
        <v>1110</v>
      </c>
      <c r="F98" s="237" t="s">
        <v>1111</v>
      </c>
      <c r="G98" s="238" t="s">
        <v>178</v>
      </c>
      <c r="H98" s="239">
        <v>64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40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180</v>
      </c>
      <c r="AT98" s="24" t="s">
        <v>175</v>
      </c>
      <c r="AU98" s="24" t="s">
        <v>76</v>
      </c>
      <c r="AY98" s="24" t="s">
        <v>172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76</v>
      </c>
      <c r="BK98" s="246">
        <f>ROUND(I98*H98,2)</f>
        <v>0</v>
      </c>
      <c r="BL98" s="24" t="s">
        <v>180</v>
      </c>
      <c r="BM98" s="24" t="s">
        <v>234</v>
      </c>
    </row>
    <row r="99" spans="2:47" s="1" customFormat="1" ht="13.5">
      <c r="B99" s="46"/>
      <c r="C99" s="74"/>
      <c r="D99" s="249" t="s">
        <v>464</v>
      </c>
      <c r="E99" s="74"/>
      <c r="F99" s="281" t="s">
        <v>1105</v>
      </c>
      <c r="G99" s="74"/>
      <c r="H99" s="74"/>
      <c r="I99" s="203"/>
      <c r="J99" s="74"/>
      <c r="K99" s="74"/>
      <c r="L99" s="72"/>
      <c r="M99" s="282"/>
      <c r="N99" s="47"/>
      <c r="O99" s="47"/>
      <c r="P99" s="47"/>
      <c r="Q99" s="47"/>
      <c r="R99" s="47"/>
      <c r="S99" s="47"/>
      <c r="T99" s="95"/>
      <c r="AT99" s="24" t="s">
        <v>464</v>
      </c>
      <c r="AU99" s="24" t="s">
        <v>76</v>
      </c>
    </row>
    <row r="100" spans="2:65" s="1" customFormat="1" ht="16.5" customHeight="1">
      <c r="B100" s="46"/>
      <c r="C100" s="235" t="s">
        <v>69</v>
      </c>
      <c r="D100" s="235" t="s">
        <v>175</v>
      </c>
      <c r="E100" s="236" t="s">
        <v>1112</v>
      </c>
      <c r="F100" s="237" t="s">
        <v>1113</v>
      </c>
      <c r="G100" s="238" t="s">
        <v>178</v>
      </c>
      <c r="H100" s="239">
        <v>9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43" t="s">
        <v>40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180</v>
      </c>
      <c r="AT100" s="24" t="s">
        <v>175</v>
      </c>
      <c r="AU100" s="24" t="s">
        <v>76</v>
      </c>
      <c r="AY100" s="24" t="s">
        <v>172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76</v>
      </c>
      <c r="BK100" s="246">
        <f>ROUND(I100*H100,2)</f>
        <v>0</v>
      </c>
      <c r="BL100" s="24" t="s">
        <v>180</v>
      </c>
      <c r="BM100" s="24" t="s">
        <v>242</v>
      </c>
    </row>
    <row r="101" spans="2:47" s="1" customFormat="1" ht="13.5">
      <c r="B101" s="46"/>
      <c r="C101" s="74"/>
      <c r="D101" s="249" t="s">
        <v>464</v>
      </c>
      <c r="E101" s="74"/>
      <c r="F101" s="281" t="s">
        <v>1105</v>
      </c>
      <c r="G101" s="74"/>
      <c r="H101" s="74"/>
      <c r="I101" s="203"/>
      <c r="J101" s="74"/>
      <c r="K101" s="74"/>
      <c r="L101" s="72"/>
      <c r="M101" s="282"/>
      <c r="N101" s="47"/>
      <c r="O101" s="47"/>
      <c r="P101" s="47"/>
      <c r="Q101" s="47"/>
      <c r="R101" s="47"/>
      <c r="S101" s="47"/>
      <c r="T101" s="95"/>
      <c r="AT101" s="24" t="s">
        <v>464</v>
      </c>
      <c r="AU101" s="24" t="s">
        <v>76</v>
      </c>
    </row>
    <row r="102" spans="2:65" s="1" customFormat="1" ht="25.5" customHeight="1">
      <c r="B102" s="46"/>
      <c r="C102" s="235" t="s">
        <v>69</v>
      </c>
      <c r="D102" s="235" t="s">
        <v>175</v>
      </c>
      <c r="E102" s="236" t="s">
        <v>1114</v>
      </c>
      <c r="F102" s="237" t="s">
        <v>1115</v>
      </c>
      <c r="G102" s="238" t="s">
        <v>258</v>
      </c>
      <c r="H102" s="239">
        <v>4900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40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180</v>
      </c>
      <c r="AT102" s="24" t="s">
        <v>175</v>
      </c>
      <c r="AU102" s="24" t="s">
        <v>76</v>
      </c>
      <c r="AY102" s="24" t="s">
        <v>172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76</v>
      </c>
      <c r="BK102" s="246">
        <f>ROUND(I102*H102,2)</f>
        <v>0</v>
      </c>
      <c r="BL102" s="24" t="s">
        <v>180</v>
      </c>
      <c r="BM102" s="24" t="s">
        <v>255</v>
      </c>
    </row>
    <row r="103" spans="2:47" s="1" customFormat="1" ht="13.5">
      <c r="B103" s="46"/>
      <c r="C103" s="74"/>
      <c r="D103" s="249" t="s">
        <v>464</v>
      </c>
      <c r="E103" s="74"/>
      <c r="F103" s="281" t="s">
        <v>1105</v>
      </c>
      <c r="G103" s="74"/>
      <c r="H103" s="74"/>
      <c r="I103" s="203"/>
      <c r="J103" s="74"/>
      <c r="K103" s="74"/>
      <c r="L103" s="72"/>
      <c r="M103" s="282"/>
      <c r="N103" s="47"/>
      <c r="O103" s="47"/>
      <c r="P103" s="47"/>
      <c r="Q103" s="47"/>
      <c r="R103" s="47"/>
      <c r="S103" s="47"/>
      <c r="T103" s="95"/>
      <c r="AT103" s="24" t="s">
        <v>464</v>
      </c>
      <c r="AU103" s="24" t="s">
        <v>76</v>
      </c>
    </row>
    <row r="104" spans="2:65" s="1" customFormat="1" ht="16.5" customHeight="1">
      <c r="B104" s="46"/>
      <c r="C104" s="235" t="s">
        <v>69</v>
      </c>
      <c r="D104" s="235" t="s">
        <v>175</v>
      </c>
      <c r="E104" s="236" t="s">
        <v>1116</v>
      </c>
      <c r="F104" s="237" t="s">
        <v>1117</v>
      </c>
      <c r="G104" s="238" t="s">
        <v>178</v>
      </c>
      <c r="H104" s="239">
        <v>12</v>
      </c>
      <c r="I104" s="240"/>
      <c r="J104" s="241">
        <f>ROUND(I104*H104,2)</f>
        <v>0</v>
      </c>
      <c r="K104" s="237" t="s">
        <v>21</v>
      </c>
      <c r="L104" s="72"/>
      <c r="M104" s="242" t="s">
        <v>21</v>
      </c>
      <c r="N104" s="243" t="s">
        <v>40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180</v>
      </c>
      <c r="AT104" s="24" t="s">
        <v>175</v>
      </c>
      <c r="AU104" s="24" t="s">
        <v>76</v>
      </c>
      <c r="AY104" s="24" t="s">
        <v>172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76</v>
      </c>
      <c r="BK104" s="246">
        <f>ROUND(I104*H104,2)</f>
        <v>0</v>
      </c>
      <c r="BL104" s="24" t="s">
        <v>180</v>
      </c>
      <c r="BM104" s="24" t="s">
        <v>266</v>
      </c>
    </row>
    <row r="105" spans="2:47" s="1" customFormat="1" ht="13.5">
      <c r="B105" s="46"/>
      <c r="C105" s="74"/>
      <c r="D105" s="249" t="s">
        <v>464</v>
      </c>
      <c r="E105" s="74"/>
      <c r="F105" s="281" t="s">
        <v>1105</v>
      </c>
      <c r="G105" s="74"/>
      <c r="H105" s="74"/>
      <c r="I105" s="203"/>
      <c r="J105" s="74"/>
      <c r="K105" s="74"/>
      <c r="L105" s="72"/>
      <c r="M105" s="282"/>
      <c r="N105" s="47"/>
      <c r="O105" s="47"/>
      <c r="P105" s="47"/>
      <c r="Q105" s="47"/>
      <c r="R105" s="47"/>
      <c r="S105" s="47"/>
      <c r="T105" s="95"/>
      <c r="AT105" s="24" t="s">
        <v>464</v>
      </c>
      <c r="AU105" s="24" t="s">
        <v>76</v>
      </c>
    </row>
    <row r="106" spans="2:65" s="1" customFormat="1" ht="16.5" customHeight="1">
      <c r="B106" s="46"/>
      <c r="C106" s="235" t="s">
        <v>69</v>
      </c>
      <c r="D106" s="235" t="s">
        <v>175</v>
      </c>
      <c r="E106" s="236" t="s">
        <v>1118</v>
      </c>
      <c r="F106" s="237" t="s">
        <v>1119</v>
      </c>
      <c r="G106" s="238" t="s">
        <v>178</v>
      </c>
      <c r="H106" s="239">
        <v>95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180</v>
      </c>
      <c r="AT106" s="24" t="s">
        <v>175</v>
      </c>
      <c r="AU106" s="24" t="s">
        <v>76</v>
      </c>
      <c r="AY106" s="24" t="s">
        <v>172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180</v>
      </c>
      <c r="BM106" s="24" t="s">
        <v>276</v>
      </c>
    </row>
    <row r="107" spans="2:47" s="1" customFormat="1" ht="13.5">
      <c r="B107" s="46"/>
      <c r="C107" s="74"/>
      <c r="D107" s="249" t="s">
        <v>464</v>
      </c>
      <c r="E107" s="74"/>
      <c r="F107" s="281" t="s">
        <v>1105</v>
      </c>
      <c r="G107" s="74"/>
      <c r="H107" s="74"/>
      <c r="I107" s="203"/>
      <c r="J107" s="74"/>
      <c r="K107" s="74"/>
      <c r="L107" s="72"/>
      <c r="M107" s="282"/>
      <c r="N107" s="47"/>
      <c r="O107" s="47"/>
      <c r="P107" s="47"/>
      <c r="Q107" s="47"/>
      <c r="R107" s="47"/>
      <c r="S107" s="47"/>
      <c r="T107" s="95"/>
      <c r="AT107" s="24" t="s">
        <v>464</v>
      </c>
      <c r="AU107" s="24" t="s">
        <v>76</v>
      </c>
    </row>
    <row r="108" spans="2:65" s="1" customFormat="1" ht="16.5" customHeight="1">
      <c r="B108" s="46"/>
      <c r="C108" s="235" t="s">
        <v>69</v>
      </c>
      <c r="D108" s="235" t="s">
        <v>175</v>
      </c>
      <c r="E108" s="236" t="s">
        <v>1120</v>
      </c>
      <c r="F108" s="237" t="s">
        <v>1121</v>
      </c>
      <c r="G108" s="238" t="s">
        <v>178</v>
      </c>
      <c r="H108" s="239">
        <v>172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180</v>
      </c>
      <c r="AT108" s="24" t="s">
        <v>175</v>
      </c>
      <c r="AU108" s="24" t="s">
        <v>76</v>
      </c>
      <c r="AY108" s="24" t="s">
        <v>172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180</v>
      </c>
      <c r="BM108" s="24" t="s">
        <v>286</v>
      </c>
    </row>
    <row r="109" spans="2:47" s="1" customFormat="1" ht="13.5">
      <c r="B109" s="46"/>
      <c r="C109" s="74"/>
      <c r="D109" s="249" t="s">
        <v>464</v>
      </c>
      <c r="E109" s="74"/>
      <c r="F109" s="281" t="s">
        <v>1105</v>
      </c>
      <c r="G109" s="74"/>
      <c r="H109" s="74"/>
      <c r="I109" s="203"/>
      <c r="J109" s="74"/>
      <c r="K109" s="74"/>
      <c r="L109" s="72"/>
      <c r="M109" s="282"/>
      <c r="N109" s="47"/>
      <c r="O109" s="47"/>
      <c r="P109" s="47"/>
      <c r="Q109" s="47"/>
      <c r="R109" s="47"/>
      <c r="S109" s="47"/>
      <c r="T109" s="95"/>
      <c r="AT109" s="24" t="s">
        <v>464</v>
      </c>
      <c r="AU109" s="24" t="s">
        <v>76</v>
      </c>
    </row>
    <row r="110" spans="2:65" s="1" customFormat="1" ht="25.5" customHeight="1">
      <c r="B110" s="46"/>
      <c r="C110" s="235" t="s">
        <v>69</v>
      </c>
      <c r="D110" s="235" t="s">
        <v>175</v>
      </c>
      <c r="E110" s="236" t="s">
        <v>1122</v>
      </c>
      <c r="F110" s="237" t="s">
        <v>1123</v>
      </c>
      <c r="G110" s="238" t="s">
        <v>178</v>
      </c>
      <c r="H110" s="239">
        <v>21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180</v>
      </c>
      <c r="AT110" s="24" t="s">
        <v>175</v>
      </c>
      <c r="AU110" s="24" t="s">
        <v>76</v>
      </c>
      <c r="AY110" s="24" t="s">
        <v>172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180</v>
      </c>
      <c r="BM110" s="24" t="s">
        <v>296</v>
      </c>
    </row>
    <row r="111" spans="2:47" s="1" customFormat="1" ht="13.5">
      <c r="B111" s="46"/>
      <c r="C111" s="74"/>
      <c r="D111" s="249" t="s">
        <v>464</v>
      </c>
      <c r="E111" s="74"/>
      <c r="F111" s="281" t="s">
        <v>1105</v>
      </c>
      <c r="G111" s="74"/>
      <c r="H111" s="74"/>
      <c r="I111" s="203"/>
      <c r="J111" s="74"/>
      <c r="K111" s="74"/>
      <c r="L111" s="72"/>
      <c r="M111" s="282"/>
      <c r="N111" s="47"/>
      <c r="O111" s="47"/>
      <c r="P111" s="47"/>
      <c r="Q111" s="47"/>
      <c r="R111" s="47"/>
      <c r="S111" s="47"/>
      <c r="T111" s="95"/>
      <c r="AT111" s="24" t="s">
        <v>464</v>
      </c>
      <c r="AU111" s="24" t="s">
        <v>76</v>
      </c>
    </row>
    <row r="112" spans="2:65" s="1" customFormat="1" ht="25.5" customHeight="1">
      <c r="B112" s="46"/>
      <c r="C112" s="235" t="s">
        <v>69</v>
      </c>
      <c r="D112" s="235" t="s">
        <v>175</v>
      </c>
      <c r="E112" s="236" t="s">
        <v>1124</v>
      </c>
      <c r="F112" s="237" t="s">
        <v>1125</v>
      </c>
      <c r="G112" s="238" t="s">
        <v>178</v>
      </c>
      <c r="H112" s="239">
        <v>3</v>
      </c>
      <c r="I112" s="240"/>
      <c r="J112" s="241">
        <f>ROUND(I112*H112,2)</f>
        <v>0</v>
      </c>
      <c r="K112" s="237" t="s">
        <v>21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180</v>
      </c>
      <c r="AT112" s="24" t="s">
        <v>175</v>
      </c>
      <c r="AU112" s="24" t="s">
        <v>76</v>
      </c>
      <c r="AY112" s="24" t="s">
        <v>172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180</v>
      </c>
      <c r="BM112" s="24" t="s">
        <v>308</v>
      </c>
    </row>
    <row r="113" spans="2:47" s="1" customFormat="1" ht="13.5">
      <c r="B113" s="46"/>
      <c r="C113" s="74"/>
      <c r="D113" s="249" t="s">
        <v>464</v>
      </c>
      <c r="E113" s="74"/>
      <c r="F113" s="281" t="s">
        <v>1126</v>
      </c>
      <c r="G113" s="74"/>
      <c r="H113" s="74"/>
      <c r="I113" s="203"/>
      <c r="J113" s="74"/>
      <c r="K113" s="74"/>
      <c r="L113" s="72"/>
      <c r="M113" s="282"/>
      <c r="N113" s="47"/>
      <c r="O113" s="47"/>
      <c r="P113" s="47"/>
      <c r="Q113" s="47"/>
      <c r="R113" s="47"/>
      <c r="S113" s="47"/>
      <c r="T113" s="95"/>
      <c r="AT113" s="24" t="s">
        <v>464</v>
      </c>
      <c r="AU113" s="24" t="s">
        <v>76</v>
      </c>
    </row>
    <row r="114" spans="2:65" s="1" customFormat="1" ht="16.5" customHeight="1">
      <c r="B114" s="46"/>
      <c r="C114" s="235" t="s">
        <v>69</v>
      </c>
      <c r="D114" s="235" t="s">
        <v>175</v>
      </c>
      <c r="E114" s="236" t="s">
        <v>1127</v>
      </c>
      <c r="F114" s="237" t="s">
        <v>2152</v>
      </c>
      <c r="G114" s="238" t="s">
        <v>178</v>
      </c>
      <c r="H114" s="239">
        <v>3</v>
      </c>
      <c r="I114" s="240"/>
      <c r="J114" s="241">
        <f>ROUND(I114*H114,2)</f>
        <v>0</v>
      </c>
      <c r="K114" s="237" t="s">
        <v>21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4" t="s">
        <v>180</v>
      </c>
      <c r="AT114" s="24" t="s">
        <v>175</v>
      </c>
      <c r="AU114" s="24" t="s">
        <v>76</v>
      </c>
      <c r="AY114" s="24" t="s">
        <v>172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180</v>
      </c>
      <c r="BM114" s="24" t="s">
        <v>318</v>
      </c>
    </row>
    <row r="115" spans="2:47" s="1" customFormat="1" ht="13.5">
      <c r="B115" s="46"/>
      <c r="C115" s="74"/>
      <c r="D115" s="249" t="s">
        <v>464</v>
      </c>
      <c r="E115" s="74"/>
      <c r="F115" s="281" t="s">
        <v>1126</v>
      </c>
      <c r="G115" s="74"/>
      <c r="H115" s="74"/>
      <c r="I115" s="203"/>
      <c r="J115" s="74"/>
      <c r="K115" s="74"/>
      <c r="L115" s="72"/>
      <c r="M115" s="282"/>
      <c r="N115" s="47"/>
      <c r="O115" s="47"/>
      <c r="P115" s="47"/>
      <c r="Q115" s="47"/>
      <c r="R115" s="47"/>
      <c r="S115" s="47"/>
      <c r="T115" s="95"/>
      <c r="AT115" s="24" t="s">
        <v>464</v>
      </c>
      <c r="AU115" s="24" t="s">
        <v>76</v>
      </c>
    </row>
    <row r="116" spans="2:65" s="1" customFormat="1" ht="16.5" customHeight="1">
      <c r="B116" s="46"/>
      <c r="C116" s="235" t="s">
        <v>69</v>
      </c>
      <c r="D116" s="235" t="s">
        <v>175</v>
      </c>
      <c r="E116" s="236" t="s">
        <v>1129</v>
      </c>
      <c r="F116" s="237" t="s">
        <v>1130</v>
      </c>
      <c r="G116" s="238" t="s">
        <v>258</v>
      </c>
      <c r="H116" s="239">
        <v>50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180</v>
      </c>
      <c r="AT116" s="24" t="s">
        <v>175</v>
      </c>
      <c r="AU116" s="24" t="s">
        <v>76</v>
      </c>
      <c r="AY116" s="24" t="s">
        <v>172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180</v>
      </c>
      <c r="BM116" s="24" t="s">
        <v>328</v>
      </c>
    </row>
    <row r="117" spans="2:47" s="1" customFormat="1" ht="13.5">
      <c r="B117" s="46"/>
      <c r="C117" s="74"/>
      <c r="D117" s="249" t="s">
        <v>464</v>
      </c>
      <c r="E117" s="74"/>
      <c r="F117" s="281" t="s">
        <v>1105</v>
      </c>
      <c r="G117" s="74"/>
      <c r="H117" s="74"/>
      <c r="I117" s="203"/>
      <c r="J117" s="74"/>
      <c r="K117" s="74"/>
      <c r="L117" s="72"/>
      <c r="M117" s="282"/>
      <c r="N117" s="47"/>
      <c r="O117" s="47"/>
      <c r="P117" s="47"/>
      <c r="Q117" s="47"/>
      <c r="R117" s="47"/>
      <c r="S117" s="47"/>
      <c r="T117" s="95"/>
      <c r="AT117" s="24" t="s">
        <v>464</v>
      </c>
      <c r="AU117" s="24" t="s">
        <v>76</v>
      </c>
    </row>
    <row r="118" spans="2:65" s="1" customFormat="1" ht="16.5" customHeight="1">
      <c r="B118" s="46"/>
      <c r="C118" s="235" t="s">
        <v>69</v>
      </c>
      <c r="D118" s="235" t="s">
        <v>175</v>
      </c>
      <c r="E118" s="236" t="s">
        <v>1131</v>
      </c>
      <c r="F118" s="237" t="s">
        <v>1134</v>
      </c>
      <c r="G118" s="238" t="s">
        <v>258</v>
      </c>
      <c r="H118" s="239">
        <v>970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180</v>
      </c>
      <c r="AT118" s="24" t="s">
        <v>175</v>
      </c>
      <c r="AU118" s="24" t="s">
        <v>76</v>
      </c>
      <c r="AY118" s="24" t="s">
        <v>172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180</v>
      </c>
      <c r="BM118" s="24" t="s">
        <v>337</v>
      </c>
    </row>
    <row r="119" spans="2:47" s="1" customFormat="1" ht="13.5">
      <c r="B119" s="46"/>
      <c r="C119" s="74"/>
      <c r="D119" s="249" t="s">
        <v>464</v>
      </c>
      <c r="E119" s="74"/>
      <c r="F119" s="281" t="s">
        <v>1105</v>
      </c>
      <c r="G119" s="74"/>
      <c r="H119" s="74"/>
      <c r="I119" s="203"/>
      <c r="J119" s="74"/>
      <c r="K119" s="74"/>
      <c r="L119" s="72"/>
      <c r="M119" s="282"/>
      <c r="N119" s="47"/>
      <c r="O119" s="47"/>
      <c r="P119" s="47"/>
      <c r="Q119" s="47"/>
      <c r="R119" s="47"/>
      <c r="S119" s="47"/>
      <c r="T119" s="95"/>
      <c r="AT119" s="24" t="s">
        <v>464</v>
      </c>
      <c r="AU119" s="24" t="s">
        <v>76</v>
      </c>
    </row>
    <row r="120" spans="2:65" s="1" customFormat="1" ht="16.5" customHeight="1">
      <c r="B120" s="46"/>
      <c r="C120" s="235" t="s">
        <v>69</v>
      </c>
      <c r="D120" s="235" t="s">
        <v>175</v>
      </c>
      <c r="E120" s="236" t="s">
        <v>1133</v>
      </c>
      <c r="F120" s="237" t="s">
        <v>1138</v>
      </c>
      <c r="G120" s="238" t="s">
        <v>178</v>
      </c>
      <c r="H120" s="239">
        <v>160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180</v>
      </c>
      <c r="AT120" s="24" t="s">
        <v>175</v>
      </c>
      <c r="AU120" s="24" t="s">
        <v>76</v>
      </c>
      <c r="AY120" s="24" t="s">
        <v>172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180</v>
      </c>
      <c r="BM120" s="24" t="s">
        <v>347</v>
      </c>
    </row>
    <row r="121" spans="2:47" s="1" customFormat="1" ht="13.5">
      <c r="B121" s="46"/>
      <c r="C121" s="74"/>
      <c r="D121" s="249" t="s">
        <v>464</v>
      </c>
      <c r="E121" s="74"/>
      <c r="F121" s="281" t="s">
        <v>1105</v>
      </c>
      <c r="G121" s="74"/>
      <c r="H121" s="74"/>
      <c r="I121" s="203"/>
      <c r="J121" s="74"/>
      <c r="K121" s="74"/>
      <c r="L121" s="72"/>
      <c r="M121" s="282"/>
      <c r="N121" s="47"/>
      <c r="O121" s="47"/>
      <c r="P121" s="47"/>
      <c r="Q121" s="47"/>
      <c r="R121" s="47"/>
      <c r="S121" s="47"/>
      <c r="T121" s="95"/>
      <c r="AT121" s="24" t="s">
        <v>464</v>
      </c>
      <c r="AU121" s="24" t="s">
        <v>76</v>
      </c>
    </row>
    <row r="122" spans="2:65" s="1" customFormat="1" ht="25.5" customHeight="1">
      <c r="B122" s="46"/>
      <c r="C122" s="235" t="s">
        <v>69</v>
      </c>
      <c r="D122" s="235" t="s">
        <v>175</v>
      </c>
      <c r="E122" s="236" t="s">
        <v>1135</v>
      </c>
      <c r="F122" s="237" t="s">
        <v>1142</v>
      </c>
      <c r="G122" s="238" t="s">
        <v>1143</v>
      </c>
      <c r="H122" s="239">
        <v>1</v>
      </c>
      <c r="I122" s="240"/>
      <c r="J122" s="241">
        <f>ROUND(I122*H122,2)</f>
        <v>0</v>
      </c>
      <c r="K122" s="237" t="s">
        <v>21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180</v>
      </c>
      <c r="AT122" s="24" t="s">
        <v>175</v>
      </c>
      <c r="AU122" s="24" t="s">
        <v>76</v>
      </c>
      <c r="AY122" s="24" t="s">
        <v>172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180</v>
      </c>
      <c r="BM122" s="24" t="s">
        <v>355</v>
      </c>
    </row>
    <row r="123" spans="2:47" s="1" customFormat="1" ht="13.5">
      <c r="B123" s="46"/>
      <c r="C123" s="74"/>
      <c r="D123" s="249" t="s">
        <v>464</v>
      </c>
      <c r="E123" s="74"/>
      <c r="F123" s="281" t="s">
        <v>1105</v>
      </c>
      <c r="G123" s="74"/>
      <c r="H123" s="74"/>
      <c r="I123" s="203"/>
      <c r="J123" s="74"/>
      <c r="K123" s="74"/>
      <c r="L123" s="72"/>
      <c r="M123" s="282"/>
      <c r="N123" s="47"/>
      <c r="O123" s="47"/>
      <c r="P123" s="47"/>
      <c r="Q123" s="47"/>
      <c r="R123" s="47"/>
      <c r="S123" s="47"/>
      <c r="T123" s="95"/>
      <c r="AT123" s="24" t="s">
        <v>464</v>
      </c>
      <c r="AU123" s="24" t="s">
        <v>76</v>
      </c>
    </row>
    <row r="124" spans="2:63" s="11" customFormat="1" ht="29.85" customHeight="1">
      <c r="B124" s="219"/>
      <c r="C124" s="220"/>
      <c r="D124" s="221" t="s">
        <v>68</v>
      </c>
      <c r="E124" s="233" t="s">
        <v>1144</v>
      </c>
      <c r="F124" s="233" t="s">
        <v>1613</v>
      </c>
      <c r="G124" s="220"/>
      <c r="H124" s="220"/>
      <c r="I124" s="223"/>
      <c r="J124" s="234">
        <f>BK124</f>
        <v>0</v>
      </c>
      <c r="K124" s="220"/>
      <c r="L124" s="225"/>
      <c r="M124" s="226"/>
      <c r="N124" s="227"/>
      <c r="O124" s="227"/>
      <c r="P124" s="228">
        <f>SUM(P125:P166)</f>
        <v>0</v>
      </c>
      <c r="Q124" s="227"/>
      <c r="R124" s="228">
        <f>SUM(R125:R166)</f>
        <v>0</v>
      </c>
      <c r="S124" s="227"/>
      <c r="T124" s="229">
        <f>SUM(T125:T166)</f>
        <v>0</v>
      </c>
      <c r="AR124" s="230" t="s">
        <v>76</v>
      </c>
      <c r="AT124" s="231" t="s">
        <v>68</v>
      </c>
      <c r="AU124" s="231" t="s">
        <v>76</v>
      </c>
      <c r="AY124" s="230" t="s">
        <v>172</v>
      </c>
      <c r="BK124" s="232">
        <f>SUM(BK125:BK166)</f>
        <v>0</v>
      </c>
    </row>
    <row r="125" spans="2:65" s="1" customFormat="1" ht="25.5" customHeight="1">
      <c r="B125" s="46"/>
      <c r="C125" s="235" t="s">
        <v>69</v>
      </c>
      <c r="D125" s="235" t="s">
        <v>175</v>
      </c>
      <c r="E125" s="236" t="s">
        <v>1137</v>
      </c>
      <c r="F125" s="237" t="s">
        <v>1149</v>
      </c>
      <c r="G125" s="238" t="s">
        <v>178</v>
      </c>
      <c r="H125" s="239">
        <v>4</v>
      </c>
      <c r="I125" s="240"/>
      <c r="J125" s="241">
        <f>ROUND(I125*H125,2)</f>
        <v>0</v>
      </c>
      <c r="K125" s="237" t="s">
        <v>21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4" t="s">
        <v>180</v>
      </c>
      <c r="AT125" s="24" t="s">
        <v>175</v>
      </c>
      <c r="AU125" s="24" t="s">
        <v>79</v>
      </c>
      <c r="AY125" s="24" t="s">
        <v>172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180</v>
      </c>
      <c r="BM125" s="24" t="s">
        <v>368</v>
      </c>
    </row>
    <row r="126" spans="2:47" s="1" customFormat="1" ht="13.5">
      <c r="B126" s="46"/>
      <c r="C126" s="74"/>
      <c r="D126" s="249" t="s">
        <v>464</v>
      </c>
      <c r="E126" s="74"/>
      <c r="F126" s="281" t="s">
        <v>2151</v>
      </c>
      <c r="G126" s="74"/>
      <c r="H126" s="74"/>
      <c r="I126" s="203"/>
      <c r="J126" s="74"/>
      <c r="K126" s="74"/>
      <c r="L126" s="72"/>
      <c r="M126" s="282"/>
      <c r="N126" s="47"/>
      <c r="O126" s="47"/>
      <c r="P126" s="47"/>
      <c r="Q126" s="47"/>
      <c r="R126" s="47"/>
      <c r="S126" s="47"/>
      <c r="T126" s="95"/>
      <c r="AT126" s="24" t="s">
        <v>464</v>
      </c>
      <c r="AU126" s="24" t="s">
        <v>79</v>
      </c>
    </row>
    <row r="127" spans="2:65" s="1" customFormat="1" ht="25.5" customHeight="1">
      <c r="B127" s="46"/>
      <c r="C127" s="235" t="s">
        <v>69</v>
      </c>
      <c r="D127" s="235" t="s">
        <v>175</v>
      </c>
      <c r="E127" s="236" t="s">
        <v>1139</v>
      </c>
      <c r="F127" s="237" t="s">
        <v>1151</v>
      </c>
      <c r="G127" s="238" t="s">
        <v>258</v>
      </c>
      <c r="H127" s="239">
        <v>140</v>
      </c>
      <c r="I127" s="240"/>
      <c r="J127" s="241">
        <f>ROUND(I127*H127,2)</f>
        <v>0</v>
      </c>
      <c r="K127" s="237" t="s">
        <v>21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4" t="s">
        <v>180</v>
      </c>
      <c r="AT127" s="24" t="s">
        <v>175</v>
      </c>
      <c r="AU127" s="24" t="s">
        <v>79</v>
      </c>
      <c r="AY127" s="24" t="s">
        <v>172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180</v>
      </c>
      <c r="BM127" s="24" t="s">
        <v>379</v>
      </c>
    </row>
    <row r="128" spans="2:47" s="1" customFormat="1" ht="13.5">
      <c r="B128" s="46"/>
      <c r="C128" s="74"/>
      <c r="D128" s="249" t="s">
        <v>464</v>
      </c>
      <c r="E128" s="74"/>
      <c r="F128" s="281" t="s">
        <v>1105</v>
      </c>
      <c r="G128" s="74"/>
      <c r="H128" s="74"/>
      <c r="I128" s="203"/>
      <c r="J128" s="74"/>
      <c r="K128" s="74"/>
      <c r="L128" s="72"/>
      <c r="M128" s="282"/>
      <c r="N128" s="47"/>
      <c r="O128" s="47"/>
      <c r="P128" s="47"/>
      <c r="Q128" s="47"/>
      <c r="R128" s="47"/>
      <c r="S128" s="47"/>
      <c r="T128" s="95"/>
      <c r="AT128" s="24" t="s">
        <v>464</v>
      </c>
      <c r="AU128" s="24" t="s">
        <v>79</v>
      </c>
    </row>
    <row r="129" spans="2:65" s="1" customFormat="1" ht="25.5" customHeight="1">
      <c r="B129" s="46"/>
      <c r="C129" s="235" t="s">
        <v>69</v>
      </c>
      <c r="D129" s="235" t="s">
        <v>175</v>
      </c>
      <c r="E129" s="236" t="s">
        <v>1141</v>
      </c>
      <c r="F129" s="237" t="s">
        <v>1153</v>
      </c>
      <c r="G129" s="238" t="s">
        <v>178</v>
      </c>
      <c r="H129" s="239">
        <v>64</v>
      </c>
      <c r="I129" s="240"/>
      <c r="J129" s="241">
        <f>ROUND(I129*H129,2)</f>
        <v>0</v>
      </c>
      <c r="K129" s="237" t="s">
        <v>21</v>
      </c>
      <c r="L129" s="72"/>
      <c r="M129" s="242" t="s">
        <v>21</v>
      </c>
      <c r="N129" s="243" t="s">
        <v>40</v>
      </c>
      <c r="O129" s="47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4" t="s">
        <v>180</v>
      </c>
      <c r="AT129" s="24" t="s">
        <v>175</v>
      </c>
      <c r="AU129" s="24" t="s">
        <v>79</v>
      </c>
      <c r="AY129" s="24" t="s">
        <v>172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76</v>
      </c>
      <c r="BK129" s="246">
        <f>ROUND(I129*H129,2)</f>
        <v>0</v>
      </c>
      <c r="BL129" s="24" t="s">
        <v>180</v>
      </c>
      <c r="BM129" s="24" t="s">
        <v>388</v>
      </c>
    </row>
    <row r="130" spans="2:47" s="1" customFormat="1" ht="13.5">
      <c r="B130" s="46"/>
      <c r="C130" s="74"/>
      <c r="D130" s="249" t="s">
        <v>464</v>
      </c>
      <c r="E130" s="74"/>
      <c r="F130" s="281" t="s">
        <v>1105</v>
      </c>
      <c r="G130" s="74"/>
      <c r="H130" s="74"/>
      <c r="I130" s="203"/>
      <c r="J130" s="74"/>
      <c r="K130" s="74"/>
      <c r="L130" s="72"/>
      <c r="M130" s="282"/>
      <c r="N130" s="47"/>
      <c r="O130" s="47"/>
      <c r="P130" s="47"/>
      <c r="Q130" s="47"/>
      <c r="R130" s="47"/>
      <c r="S130" s="47"/>
      <c r="T130" s="95"/>
      <c r="AT130" s="24" t="s">
        <v>464</v>
      </c>
      <c r="AU130" s="24" t="s">
        <v>79</v>
      </c>
    </row>
    <row r="131" spans="2:65" s="1" customFormat="1" ht="16.5" customHeight="1">
      <c r="B131" s="46"/>
      <c r="C131" s="235" t="s">
        <v>69</v>
      </c>
      <c r="D131" s="235" t="s">
        <v>175</v>
      </c>
      <c r="E131" s="236" t="s">
        <v>1146</v>
      </c>
      <c r="F131" s="237" t="s">
        <v>1155</v>
      </c>
      <c r="G131" s="238" t="s">
        <v>178</v>
      </c>
      <c r="H131" s="239">
        <v>64</v>
      </c>
      <c r="I131" s="240"/>
      <c r="J131" s="241">
        <f>ROUND(I131*H131,2)</f>
        <v>0</v>
      </c>
      <c r="K131" s="237" t="s">
        <v>21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180</v>
      </c>
      <c r="AT131" s="24" t="s">
        <v>175</v>
      </c>
      <c r="AU131" s="24" t="s">
        <v>79</v>
      </c>
      <c r="AY131" s="24" t="s">
        <v>172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180</v>
      </c>
      <c r="BM131" s="24" t="s">
        <v>400</v>
      </c>
    </row>
    <row r="132" spans="2:47" s="1" customFormat="1" ht="13.5">
      <c r="B132" s="46"/>
      <c r="C132" s="74"/>
      <c r="D132" s="249" t="s">
        <v>464</v>
      </c>
      <c r="E132" s="74"/>
      <c r="F132" s="281" t="s">
        <v>1105</v>
      </c>
      <c r="G132" s="74"/>
      <c r="H132" s="74"/>
      <c r="I132" s="203"/>
      <c r="J132" s="74"/>
      <c r="K132" s="74"/>
      <c r="L132" s="72"/>
      <c r="M132" s="282"/>
      <c r="N132" s="47"/>
      <c r="O132" s="47"/>
      <c r="P132" s="47"/>
      <c r="Q132" s="47"/>
      <c r="R132" s="47"/>
      <c r="S132" s="47"/>
      <c r="T132" s="95"/>
      <c r="AT132" s="24" t="s">
        <v>464</v>
      </c>
      <c r="AU132" s="24" t="s">
        <v>79</v>
      </c>
    </row>
    <row r="133" spans="2:65" s="1" customFormat="1" ht="16.5" customHeight="1">
      <c r="B133" s="46"/>
      <c r="C133" s="235" t="s">
        <v>69</v>
      </c>
      <c r="D133" s="235" t="s">
        <v>175</v>
      </c>
      <c r="E133" s="236" t="s">
        <v>1148</v>
      </c>
      <c r="F133" s="237" t="s">
        <v>1157</v>
      </c>
      <c r="G133" s="238" t="s">
        <v>178</v>
      </c>
      <c r="H133" s="239">
        <v>64</v>
      </c>
      <c r="I133" s="240"/>
      <c r="J133" s="241">
        <f>ROUND(I133*H133,2)</f>
        <v>0</v>
      </c>
      <c r="K133" s="237" t="s">
        <v>21</v>
      </c>
      <c r="L133" s="72"/>
      <c r="M133" s="242" t="s">
        <v>21</v>
      </c>
      <c r="N133" s="243" t="s">
        <v>40</v>
      </c>
      <c r="O133" s="47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4" t="s">
        <v>180</v>
      </c>
      <c r="AT133" s="24" t="s">
        <v>175</v>
      </c>
      <c r="AU133" s="24" t="s">
        <v>79</v>
      </c>
      <c r="AY133" s="24" t="s">
        <v>172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76</v>
      </c>
      <c r="BK133" s="246">
        <f>ROUND(I133*H133,2)</f>
        <v>0</v>
      </c>
      <c r="BL133" s="24" t="s">
        <v>180</v>
      </c>
      <c r="BM133" s="24" t="s">
        <v>410</v>
      </c>
    </row>
    <row r="134" spans="2:47" s="1" customFormat="1" ht="13.5">
      <c r="B134" s="46"/>
      <c r="C134" s="74"/>
      <c r="D134" s="249" t="s">
        <v>464</v>
      </c>
      <c r="E134" s="74"/>
      <c r="F134" s="281" t="s">
        <v>1105</v>
      </c>
      <c r="G134" s="74"/>
      <c r="H134" s="74"/>
      <c r="I134" s="203"/>
      <c r="J134" s="74"/>
      <c r="K134" s="74"/>
      <c r="L134" s="72"/>
      <c r="M134" s="282"/>
      <c r="N134" s="47"/>
      <c r="O134" s="47"/>
      <c r="P134" s="47"/>
      <c r="Q134" s="47"/>
      <c r="R134" s="47"/>
      <c r="S134" s="47"/>
      <c r="T134" s="95"/>
      <c r="AT134" s="24" t="s">
        <v>464</v>
      </c>
      <c r="AU134" s="24" t="s">
        <v>79</v>
      </c>
    </row>
    <row r="135" spans="2:65" s="1" customFormat="1" ht="25.5" customHeight="1">
      <c r="B135" s="46"/>
      <c r="C135" s="235" t="s">
        <v>69</v>
      </c>
      <c r="D135" s="235" t="s">
        <v>175</v>
      </c>
      <c r="E135" s="236" t="s">
        <v>1150</v>
      </c>
      <c r="F135" s="237" t="s">
        <v>1159</v>
      </c>
      <c r="G135" s="238" t="s">
        <v>178</v>
      </c>
      <c r="H135" s="239">
        <v>9</v>
      </c>
      <c r="I135" s="240"/>
      <c r="J135" s="241">
        <f>ROUND(I135*H135,2)</f>
        <v>0</v>
      </c>
      <c r="K135" s="237" t="s">
        <v>21</v>
      </c>
      <c r="L135" s="72"/>
      <c r="M135" s="242" t="s">
        <v>21</v>
      </c>
      <c r="N135" s="243" t="s">
        <v>40</v>
      </c>
      <c r="O135" s="47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AR135" s="24" t="s">
        <v>180</v>
      </c>
      <c r="AT135" s="24" t="s">
        <v>175</v>
      </c>
      <c r="AU135" s="24" t="s">
        <v>79</v>
      </c>
      <c r="AY135" s="24" t="s">
        <v>172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76</v>
      </c>
      <c r="BK135" s="246">
        <f>ROUND(I135*H135,2)</f>
        <v>0</v>
      </c>
      <c r="BL135" s="24" t="s">
        <v>180</v>
      </c>
      <c r="BM135" s="24" t="s">
        <v>421</v>
      </c>
    </row>
    <row r="136" spans="2:47" s="1" customFormat="1" ht="13.5">
      <c r="B136" s="46"/>
      <c r="C136" s="74"/>
      <c r="D136" s="249" t="s">
        <v>464</v>
      </c>
      <c r="E136" s="74"/>
      <c r="F136" s="281" t="s">
        <v>1105</v>
      </c>
      <c r="G136" s="74"/>
      <c r="H136" s="74"/>
      <c r="I136" s="203"/>
      <c r="J136" s="74"/>
      <c r="K136" s="74"/>
      <c r="L136" s="72"/>
      <c r="M136" s="282"/>
      <c r="N136" s="47"/>
      <c r="O136" s="47"/>
      <c r="P136" s="47"/>
      <c r="Q136" s="47"/>
      <c r="R136" s="47"/>
      <c r="S136" s="47"/>
      <c r="T136" s="95"/>
      <c r="AT136" s="24" t="s">
        <v>464</v>
      </c>
      <c r="AU136" s="24" t="s">
        <v>79</v>
      </c>
    </row>
    <row r="137" spans="2:65" s="1" customFormat="1" ht="25.5" customHeight="1">
      <c r="B137" s="46"/>
      <c r="C137" s="235" t="s">
        <v>69</v>
      </c>
      <c r="D137" s="235" t="s">
        <v>175</v>
      </c>
      <c r="E137" s="236" t="s">
        <v>1152</v>
      </c>
      <c r="F137" s="237" t="s">
        <v>1161</v>
      </c>
      <c r="G137" s="238" t="s">
        <v>178</v>
      </c>
      <c r="H137" s="239">
        <v>32</v>
      </c>
      <c r="I137" s="240"/>
      <c r="J137" s="241">
        <f>ROUND(I137*H137,2)</f>
        <v>0</v>
      </c>
      <c r="K137" s="237" t="s">
        <v>21</v>
      </c>
      <c r="L137" s="72"/>
      <c r="M137" s="242" t="s">
        <v>21</v>
      </c>
      <c r="N137" s="243" t="s">
        <v>40</v>
      </c>
      <c r="O137" s="47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AR137" s="24" t="s">
        <v>180</v>
      </c>
      <c r="AT137" s="24" t="s">
        <v>175</v>
      </c>
      <c r="AU137" s="24" t="s">
        <v>79</v>
      </c>
      <c r="AY137" s="24" t="s">
        <v>172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76</v>
      </c>
      <c r="BK137" s="246">
        <f>ROUND(I137*H137,2)</f>
        <v>0</v>
      </c>
      <c r="BL137" s="24" t="s">
        <v>180</v>
      </c>
      <c r="BM137" s="24" t="s">
        <v>431</v>
      </c>
    </row>
    <row r="138" spans="2:47" s="1" customFormat="1" ht="13.5">
      <c r="B138" s="46"/>
      <c r="C138" s="74"/>
      <c r="D138" s="249" t="s">
        <v>464</v>
      </c>
      <c r="E138" s="74"/>
      <c r="F138" s="281" t="s">
        <v>1105</v>
      </c>
      <c r="G138" s="74"/>
      <c r="H138" s="74"/>
      <c r="I138" s="203"/>
      <c r="J138" s="74"/>
      <c r="K138" s="74"/>
      <c r="L138" s="72"/>
      <c r="M138" s="282"/>
      <c r="N138" s="47"/>
      <c r="O138" s="47"/>
      <c r="P138" s="47"/>
      <c r="Q138" s="47"/>
      <c r="R138" s="47"/>
      <c r="S138" s="47"/>
      <c r="T138" s="95"/>
      <c r="AT138" s="24" t="s">
        <v>464</v>
      </c>
      <c r="AU138" s="24" t="s">
        <v>79</v>
      </c>
    </row>
    <row r="139" spans="2:65" s="1" customFormat="1" ht="25.5" customHeight="1">
      <c r="B139" s="46"/>
      <c r="C139" s="235" t="s">
        <v>69</v>
      </c>
      <c r="D139" s="235" t="s">
        <v>175</v>
      </c>
      <c r="E139" s="236" t="s">
        <v>1154</v>
      </c>
      <c r="F139" s="237" t="s">
        <v>1163</v>
      </c>
      <c r="G139" s="238" t="s">
        <v>258</v>
      </c>
      <c r="H139" s="239">
        <v>4900</v>
      </c>
      <c r="I139" s="240"/>
      <c r="J139" s="241">
        <f>ROUND(I139*H139,2)</f>
        <v>0</v>
      </c>
      <c r="K139" s="237" t="s">
        <v>21</v>
      </c>
      <c r="L139" s="72"/>
      <c r="M139" s="242" t="s">
        <v>21</v>
      </c>
      <c r="N139" s="243" t="s">
        <v>40</v>
      </c>
      <c r="O139" s="47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AR139" s="24" t="s">
        <v>180</v>
      </c>
      <c r="AT139" s="24" t="s">
        <v>175</v>
      </c>
      <c r="AU139" s="24" t="s">
        <v>79</v>
      </c>
      <c r="AY139" s="24" t="s">
        <v>172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76</v>
      </c>
      <c r="BK139" s="246">
        <f>ROUND(I139*H139,2)</f>
        <v>0</v>
      </c>
      <c r="BL139" s="24" t="s">
        <v>180</v>
      </c>
      <c r="BM139" s="24" t="s">
        <v>441</v>
      </c>
    </row>
    <row r="140" spans="2:47" s="1" customFormat="1" ht="13.5">
      <c r="B140" s="46"/>
      <c r="C140" s="74"/>
      <c r="D140" s="249" t="s">
        <v>464</v>
      </c>
      <c r="E140" s="74"/>
      <c r="F140" s="281" t="s">
        <v>1105</v>
      </c>
      <c r="G140" s="74"/>
      <c r="H140" s="74"/>
      <c r="I140" s="203"/>
      <c r="J140" s="74"/>
      <c r="K140" s="74"/>
      <c r="L140" s="72"/>
      <c r="M140" s="282"/>
      <c r="N140" s="47"/>
      <c r="O140" s="47"/>
      <c r="P140" s="47"/>
      <c r="Q140" s="47"/>
      <c r="R140" s="47"/>
      <c r="S140" s="47"/>
      <c r="T140" s="95"/>
      <c r="AT140" s="24" t="s">
        <v>464</v>
      </c>
      <c r="AU140" s="24" t="s">
        <v>79</v>
      </c>
    </row>
    <row r="141" spans="2:65" s="1" customFormat="1" ht="16.5" customHeight="1">
      <c r="B141" s="46"/>
      <c r="C141" s="235" t="s">
        <v>69</v>
      </c>
      <c r="D141" s="235" t="s">
        <v>175</v>
      </c>
      <c r="E141" s="236" t="s">
        <v>1156</v>
      </c>
      <c r="F141" s="237" t="s">
        <v>1165</v>
      </c>
      <c r="G141" s="238" t="s">
        <v>178</v>
      </c>
      <c r="H141" s="239">
        <v>12</v>
      </c>
      <c r="I141" s="240"/>
      <c r="J141" s="241">
        <f>ROUND(I141*H141,2)</f>
        <v>0</v>
      </c>
      <c r="K141" s="237" t="s">
        <v>21</v>
      </c>
      <c r="L141" s="72"/>
      <c r="M141" s="242" t="s">
        <v>21</v>
      </c>
      <c r="N141" s="243" t="s">
        <v>40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AR141" s="24" t="s">
        <v>180</v>
      </c>
      <c r="AT141" s="24" t="s">
        <v>175</v>
      </c>
      <c r="AU141" s="24" t="s">
        <v>79</v>
      </c>
      <c r="AY141" s="24" t="s">
        <v>172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76</v>
      </c>
      <c r="BK141" s="246">
        <f>ROUND(I141*H141,2)</f>
        <v>0</v>
      </c>
      <c r="BL141" s="24" t="s">
        <v>180</v>
      </c>
      <c r="BM141" s="24" t="s">
        <v>449</v>
      </c>
    </row>
    <row r="142" spans="2:47" s="1" customFormat="1" ht="13.5">
      <c r="B142" s="46"/>
      <c r="C142" s="74"/>
      <c r="D142" s="249" t="s">
        <v>464</v>
      </c>
      <c r="E142" s="74"/>
      <c r="F142" s="281" t="s">
        <v>1105</v>
      </c>
      <c r="G142" s="74"/>
      <c r="H142" s="74"/>
      <c r="I142" s="203"/>
      <c r="J142" s="74"/>
      <c r="K142" s="74"/>
      <c r="L142" s="72"/>
      <c r="M142" s="282"/>
      <c r="N142" s="47"/>
      <c r="O142" s="47"/>
      <c r="P142" s="47"/>
      <c r="Q142" s="47"/>
      <c r="R142" s="47"/>
      <c r="S142" s="47"/>
      <c r="T142" s="95"/>
      <c r="AT142" s="24" t="s">
        <v>464</v>
      </c>
      <c r="AU142" s="24" t="s">
        <v>79</v>
      </c>
    </row>
    <row r="143" spans="2:65" s="1" customFormat="1" ht="16.5" customHeight="1">
      <c r="B143" s="46"/>
      <c r="C143" s="235" t="s">
        <v>69</v>
      </c>
      <c r="D143" s="235" t="s">
        <v>175</v>
      </c>
      <c r="E143" s="236" t="s">
        <v>1158</v>
      </c>
      <c r="F143" s="237" t="s">
        <v>1167</v>
      </c>
      <c r="G143" s="238" t="s">
        <v>178</v>
      </c>
      <c r="H143" s="239">
        <v>172</v>
      </c>
      <c r="I143" s="240"/>
      <c r="J143" s="241">
        <f>ROUND(I143*H143,2)</f>
        <v>0</v>
      </c>
      <c r="K143" s="237" t="s">
        <v>21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180</v>
      </c>
      <c r="AT143" s="24" t="s">
        <v>175</v>
      </c>
      <c r="AU143" s="24" t="s">
        <v>79</v>
      </c>
      <c r="AY143" s="24" t="s">
        <v>172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180</v>
      </c>
      <c r="BM143" s="24" t="s">
        <v>460</v>
      </c>
    </row>
    <row r="144" spans="2:47" s="1" customFormat="1" ht="13.5">
      <c r="B144" s="46"/>
      <c r="C144" s="74"/>
      <c r="D144" s="249" t="s">
        <v>464</v>
      </c>
      <c r="E144" s="74"/>
      <c r="F144" s="281" t="s">
        <v>1105</v>
      </c>
      <c r="G144" s="74"/>
      <c r="H144" s="74"/>
      <c r="I144" s="203"/>
      <c r="J144" s="74"/>
      <c r="K144" s="74"/>
      <c r="L144" s="72"/>
      <c r="M144" s="282"/>
      <c r="N144" s="47"/>
      <c r="O144" s="47"/>
      <c r="P144" s="47"/>
      <c r="Q144" s="47"/>
      <c r="R144" s="47"/>
      <c r="S144" s="47"/>
      <c r="T144" s="95"/>
      <c r="AT144" s="24" t="s">
        <v>464</v>
      </c>
      <c r="AU144" s="24" t="s">
        <v>79</v>
      </c>
    </row>
    <row r="145" spans="2:65" s="1" customFormat="1" ht="16.5" customHeight="1">
      <c r="B145" s="46"/>
      <c r="C145" s="235" t="s">
        <v>69</v>
      </c>
      <c r="D145" s="235" t="s">
        <v>175</v>
      </c>
      <c r="E145" s="236" t="s">
        <v>1160</v>
      </c>
      <c r="F145" s="237" t="s">
        <v>1169</v>
      </c>
      <c r="G145" s="238" t="s">
        <v>178</v>
      </c>
      <c r="H145" s="239">
        <v>172</v>
      </c>
      <c r="I145" s="240"/>
      <c r="J145" s="241">
        <f>ROUND(I145*H145,2)</f>
        <v>0</v>
      </c>
      <c r="K145" s="237" t="s">
        <v>21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4" t="s">
        <v>180</v>
      </c>
      <c r="AT145" s="24" t="s">
        <v>175</v>
      </c>
      <c r="AU145" s="24" t="s">
        <v>79</v>
      </c>
      <c r="AY145" s="24" t="s">
        <v>172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180</v>
      </c>
      <c r="BM145" s="24" t="s">
        <v>471</v>
      </c>
    </row>
    <row r="146" spans="2:47" s="1" customFormat="1" ht="13.5">
      <c r="B146" s="46"/>
      <c r="C146" s="74"/>
      <c r="D146" s="249" t="s">
        <v>464</v>
      </c>
      <c r="E146" s="74"/>
      <c r="F146" s="281" t="s">
        <v>1105</v>
      </c>
      <c r="G146" s="74"/>
      <c r="H146" s="74"/>
      <c r="I146" s="203"/>
      <c r="J146" s="74"/>
      <c r="K146" s="74"/>
      <c r="L146" s="72"/>
      <c r="M146" s="282"/>
      <c r="N146" s="47"/>
      <c r="O146" s="47"/>
      <c r="P146" s="47"/>
      <c r="Q146" s="47"/>
      <c r="R146" s="47"/>
      <c r="S146" s="47"/>
      <c r="T146" s="95"/>
      <c r="AT146" s="24" t="s">
        <v>464</v>
      </c>
      <c r="AU146" s="24" t="s">
        <v>79</v>
      </c>
    </row>
    <row r="147" spans="2:65" s="1" customFormat="1" ht="16.5" customHeight="1">
      <c r="B147" s="46"/>
      <c r="C147" s="235" t="s">
        <v>69</v>
      </c>
      <c r="D147" s="235" t="s">
        <v>175</v>
      </c>
      <c r="E147" s="236" t="s">
        <v>1162</v>
      </c>
      <c r="F147" s="237" t="s">
        <v>1171</v>
      </c>
      <c r="G147" s="238" t="s">
        <v>178</v>
      </c>
      <c r="H147" s="239">
        <v>172</v>
      </c>
      <c r="I147" s="240"/>
      <c r="J147" s="241">
        <f>ROUND(I147*H147,2)</f>
        <v>0</v>
      </c>
      <c r="K147" s="237" t="s">
        <v>21</v>
      </c>
      <c r="L147" s="72"/>
      <c r="M147" s="242" t="s">
        <v>21</v>
      </c>
      <c r="N147" s="243" t="s">
        <v>40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4" t="s">
        <v>180</v>
      </c>
      <c r="AT147" s="24" t="s">
        <v>175</v>
      </c>
      <c r="AU147" s="24" t="s">
        <v>79</v>
      </c>
      <c r="AY147" s="24" t="s">
        <v>172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76</v>
      </c>
      <c r="BK147" s="246">
        <f>ROUND(I147*H147,2)</f>
        <v>0</v>
      </c>
      <c r="BL147" s="24" t="s">
        <v>180</v>
      </c>
      <c r="BM147" s="24" t="s">
        <v>483</v>
      </c>
    </row>
    <row r="148" spans="2:47" s="1" customFormat="1" ht="13.5">
      <c r="B148" s="46"/>
      <c r="C148" s="74"/>
      <c r="D148" s="249" t="s">
        <v>464</v>
      </c>
      <c r="E148" s="74"/>
      <c r="F148" s="281" t="s">
        <v>1105</v>
      </c>
      <c r="G148" s="74"/>
      <c r="H148" s="74"/>
      <c r="I148" s="203"/>
      <c r="J148" s="74"/>
      <c r="K148" s="74"/>
      <c r="L148" s="72"/>
      <c r="M148" s="282"/>
      <c r="N148" s="47"/>
      <c r="O148" s="47"/>
      <c r="P148" s="47"/>
      <c r="Q148" s="47"/>
      <c r="R148" s="47"/>
      <c r="S148" s="47"/>
      <c r="T148" s="95"/>
      <c r="AT148" s="24" t="s">
        <v>464</v>
      </c>
      <c r="AU148" s="24" t="s">
        <v>79</v>
      </c>
    </row>
    <row r="149" spans="2:65" s="1" customFormat="1" ht="25.5" customHeight="1">
      <c r="B149" s="46"/>
      <c r="C149" s="235" t="s">
        <v>69</v>
      </c>
      <c r="D149" s="235" t="s">
        <v>175</v>
      </c>
      <c r="E149" s="236" t="s">
        <v>1164</v>
      </c>
      <c r="F149" s="237" t="s">
        <v>1173</v>
      </c>
      <c r="G149" s="238" t="s">
        <v>178</v>
      </c>
      <c r="H149" s="239">
        <v>95</v>
      </c>
      <c r="I149" s="240"/>
      <c r="J149" s="241">
        <f>ROUND(I149*H149,2)</f>
        <v>0</v>
      </c>
      <c r="K149" s="237" t="s">
        <v>21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4" t="s">
        <v>180</v>
      </c>
      <c r="AT149" s="24" t="s">
        <v>175</v>
      </c>
      <c r="AU149" s="24" t="s">
        <v>79</v>
      </c>
      <c r="AY149" s="24" t="s">
        <v>172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180</v>
      </c>
      <c r="BM149" s="24" t="s">
        <v>493</v>
      </c>
    </row>
    <row r="150" spans="2:47" s="1" customFormat="1" ht="13.5">
      <c r="B150" s="46"/>
      <c r="C150" s="74"/>
      <c r="D150" s="249" t="s">
        <v>464</v>
      </c>
      <c r="E150" s="74"/>
      <c r="F150" s="281" t="s">
        <v>1105</v>
      </c>
      <c r="G150" s="74"/>
      <c r="H150" s="74"/>
      <c r="I150" s="203"/>
      <c r="J150" s="74"/>
      <c r="K150" s="74"/>
      <c r="L150" s="72"/>
      <c r="M150" s="282"/>
      <c r="N150" s="47"/>
      <c r="O150" s="47"/>
      <c r="P150" s="47"/>
      <c r="Q150" s="47"/>
      <c r="R150" s="47"/>
      <c r="S150" s="47"/>
      <c r="T150" s="95"/>
      <c r="AT150" s="24" t="s">
        <v>464</v>
      </c>
      <c r="AU150" s="24" t="s">
        <v>79</v>
      </c>
    </row>
    <row r="151" spans="2:65" s="1" customFormat="1" ht="16.5" customHeight="1">
      <c r="B151" s="46"/>
      <c r="C151" s="235" t="s">
        <v>69</v>
      </c>
      <c r="D151" s="235" t="s">
        <v>175</v>
      </c>
      <c r="E151" s="236" t="s">
        <v>1166</v>
      </c>
      <c r="F151" s="237" t="s">
        <v>2153</v>
      </c>
      <c r="G151" s="238" t="s">
        <v>178</v>
      </c>
      <c r="H151" s="239">
        <v>3</v>
      </c>
      <c r="I151" s="240"/>
      <c r="J151" s="241">
        <f>ROUND(I151*H151,2)</f>
        <v>0</v>
      </c>
      <c r="K151" s="237" t="s">
        <v>21</v>
      </c>
      <c r="L151" s="72"/>
      <c r="M151" s="242" t="s">
        <v>21</v>
      </c>
      <c r="N151" s="243" t="s">
        <v>40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4" t="s">
        <v>180</v>
      </c>
      <c r="AT151" s="24" t="s">
        <v>175</v>
      </c>
      <c r="AU151" s="24" t="s">
        <v>79</v>
      </c>
      <c r="AY151" s="24" t="s">
        <v>172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76</v>
      </c>
      <c r="BK151" s="246">
        <f>ROUND(I151*H151,2)</f>
        <v>0</v>
      </c>
      <c r="BL151" s="24" t="s">
        <v>180</v>
      </c>
      <c r="BM151" s="24" t="s">
        <v>503</v>
      </c>
    </row>
    <row r="152" spans="2:47" s="1" customFormat="1" ht="13.5">
      <c r="B152" s="46"/>
      <c r="C152" s="74"/>
      <c r="D152" s="249" t="s">
        <v>464</v>
      </c>
      <c r="E152" s="74"/>
      <c r="F152" s="281" t="s">
        <v>1126</v>
      </c>
      <c r="G152" s="74"/>
      <c r="H152" s="74"/>
      <c r="I152" s="203"/>
      <c r="J152" s="74"/>
      <c r="K152" s="74"/>
      <c r="L152" s="72"/>
      <c r="M152" s="282"/>
      <c r="N152" s="47"/>
      <c r="O152" s="47"/>
      <c r="P152" s="47"/>
      <c r="Q152" s="47"/>
      <c r="R152" s="47"/>
      <c r="S152" s="47"/>
      <c r="T152" s="95"/>
      <c r="AT152" s="24" t="s">
        <v>464</v>
      </c>
      <c r="AU152" s="24" t="s">
        <v>79</v>
      </c>
    </row>
    <row r="153" spans="2:65" s="1" customFormat="1" ht="16.5" customHeight="1">
      <c r="B153" s="46"/>
      <c r="C153" s="235" t="s">
        <v>69</v>
      </c>
      <c r="D153" s="235" t="s">
        <v>175</v>
      </c>
      <c r="E153" s="236" t="s">
        <v>1168</v>
      </c>
      <c r="F153" s="237" t="s">
        <v>1177</v>
      </c>
      <c r="G153" s="238" t="s">
        <v>178</v>
      </c>
      <c r="H153" s="239">
        <v>3</v>
      </c>
      <c r="I153" s="240"/>
      <c r="J153" s="241">
        <f>ROUND(I153*H153,2)</f>
        <v>0</v>
      </c>
      <c r="K153" s="237" t="s">
        <v>21</v>
      </c>
      <c r="L153" s="72"/>
      <c r="M153" s="242" t="s">
        <v>21</v>
      </c>
      <c r="N153" s="243" t="s">
        <v>40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4" t="s">
        <v>180</v>
      </c>
      <c r="AT153" s="24" t="s">
        <v>175</v>
      </c>
      <c r="AU153" s="24" t="s">
        <v>79</v>
      </c>
      <c r="AY153" s="24" t="s">
        <v>172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76</v>
      </c>
      <c r="BK153" s="246">
        <f>ROUND(I153*H153,2)</f>
        <v>0</v>
      </c>
      <c r="BL153" s="24" t="s">
        <v>180</v>
      </c>
      <c r="BM153" s="24" t="s">
        <v>513</v>
      </c>
    </row>
    <row r="154" spans="2:47" s="1" customFormat="1" ht="13.5">
      <c r="B154" s="46"/>
      <c r="C154" s="74"/>
      <c r="D154" s="249" t="s">
        <v>464</v>
      </c>
      <c r="E154" s="74"/>
      <c r="F154" s="281" t="s">
        <v>1126</v>
      </c>
      <c r="G154" s="74"/>
      <c r="H154" s="74"/>
      <c r="I154" s="203"/>
      <c r="J154" s="74"/>
      <c r="K154" s="74"/>
      <c r="L154" s="72"/>
      <c r="M154" s="282"/>
      <c r="N154" s="47"/>
      <c r="O154" s="47"/>
      <c r="P154" s="47"/>
      <c r="Q154" s="47"/>
      <c r="R154" s="47"/>
      <c r="S154" s="47"/>
      <c r="T154" s="95"/>
      <c r="AT154" s="24" t="s">
        <v>464</v>
      </c>
      <c r="AU154" s="24" t="s">
        <v>79</v>
      </c>
    </row>
    <row r="155" spans="2:65" s="1" customFormat="1" ht="16.5" customHeight="1">
      <c r="B155" s="46"/>
      <c r="C155" s="235" t="s">
        <v>69</v>
      </c>
      <c r="D155" s="235" t="s">
        <v>175</v>
      </c>
      <c r="E155" s="236" t="s">
        <v>1170</v>
      </c>
      <c r="F155" s="237" t="s">
        <v>1179</v>
      </c>
      <c r="G155" s="238" t="s">
        <v>258</v>
      </c>
      <c r="H155" s="239">
        <v>50</v>
      </c>
      <c r="I155" s="240"/>
      <c r="J155" s="241">
        <f>ROUND(I155*H155,2)</f>
        <v>0</v>
      </c>
      <c r="K155" s="237" t="s">
        <v>21</v>
      </c>
      <c r="L155" s="72"/>
      <c r="M155" s="242" t="s">
        <v>21</v>
      </c>
      <c r="N155" s="243" t="s">
        <v>40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4" t="s">
        <v>180</v>
      </c>
      <c r="AT155" s="24" t="s">
        <v>175</v>
      </c>
      <c r="AU155" s="24" t="s">
        <v>79</v>
      </c>
      <c r="AY155" s="24" t="s">
        <v>172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76</v>
      </c>
      <c r="BK155" s="246">
        <f>ROUND(I155*H155,2)</f>
        <v>0</v>
      </c>
      <c r="BL155" s="24" t="s">
        <v>180</v>
      </c>
      <c r="BM155" s="24" t="s">
        <v>522</v>
      </c>
    </row>
    <row r="156" spans="2:47" s="1" customFormat="1" ht="13.5">
      <c r="B156" s="46"/>
      <c r="C156" s="74"/>
      <c r="D156" s="249" t="s">
        <v>464</v>
      </c>
      <c r="E156" s="74"/>
      <c r="F156" s="281" t="s">
        <v>1105</v>
      </c>
      <c r="G156" s="74"/>
      <c r="H156" s="74"/>
      <c r="I156" s="203"/>
      <c r="J156" s="74"/>
      <c r="K156" s="74"/>
      <c r="L156" s="72"/>
      <c r="M156" s="282"/>
      <c r="N156" s="47"/>
      <c r="O156" s="47"/>
      <c r="P156" s="47"/>
      <c r="Q156" s="47"/>
      <c r="R156" s="47"/>
      <c r="S156" s="47"/>
      <c r="T156" s="95"/>
      <c r="AT156" s="24" t="s">
        <v>464</v>
      </c>
      <c r="AU156" s="24" t="s">
        <v>79</v>
      </c>
    </row>
    <row r="157" spans="2:65" s="1" customFormat="1" ht="25.5" customHeight="1">
      <c r="B157" s="46"/>
      <c r="C157" s="235" t="s">
        <v>69</v>
      </c>
      <c r="D157" s="235" t="s">
        <v>175</v>
      </c>
      <c r="E157" s="236" t="s">
        <v>1172</v>
      </c>
      <c r="F157" s="237" t="s">
        <v>1181</v>
      </c>
      <c r="G157" s="238" t="s">
        <v>258</v>
      </c>
      <c r="H157" s="239">
        <v>970</v>
      </c>
      <c r="I157" s="240"/>
      <c r="J157" s="241">
        <f>ROUND(I157*H157,2)</f>
        <v>0</v>
      </c>
      <c r="K157" s="237" t="s">
        <v>21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180</v>
      </c>
      <c r="AT157" s="24" t="s">
        <v>175</v>
      </c>
      <c r="AU157" s="24" t="s">
        <v>79</v>
      </c>
      <c r="AY157" s="24" t="s">
        <v>172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180</v>
      </c>
      <c r="BM157" s="24" t="s">
        <v>533</v>
      </c>
    </row>
    <row r="158" spans="2:47" s="1" customFormat="1" ht="13.5">
      <c r="B158" s="46"/>
      <c r="C158" s="74"/>
      <c r="D158" s="249" t="s">
        <v>464</v>
      </c>
      <c r="E158" s="74"/>
      <c r="F158" s="281" t="s">
        <v>1105</v>
      </c>
      <c r="G158" s="74"/>
      <c r="H158" s="74"/>
      <c r="I158" s="203"/>
      <c r="J158" s="74"/>
      <c r="K158" s="74"/>
      <c r="L158" s="72"/>
      <c r="M158" s="282"/>
      <c r="N158" s="47"/>
      <c r="O158" s="47"/>
      <c r="P158" s="47"/>
      <c r="Q158" s="47"/>
      <c r="R158" s="47"/>
      <c r="S158" s="47"/>
      <c r="T158" s="95"/>
      <c r="AT158" s="24" t="s">
        <v>464</v>
      </c>
      <c r="AU158" s="24" t="s">
        <v>79</v>
      </c>
    </row>
    <row r="159" spans="2:65" s="1" customFormat="1" ht="16.5" customHeight="1">
      <c r="B159" s="46"/>
      <c r="C159" s="235" t="s">
        <v>69</v>
      </c>
      <c r="D159" s="235" t="s">
        <v>175</v>
      </c>
      <c r="E159" s="236" t="s">
        <v>1174</v>
      </c>
      <c r="F159" s="237" t="s">
        <v>1185</v>
      </c>
      <c r="G159" s="238" t="s">
        <v>178</v>
      </c>
      <c r="H159" s="239">
        <v>160</v>
      </c>
      <c r="I159" s="240"/>
      <c r="J159" s="241">
        <f>ROUND(I159*H159,2)</f>
        <v>0</v>
      </c>
      <c r="K159" s="237" t="s">
        <v>21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180</v>
      </c>
      <c r="AT159" s="24" t="s">
        <v>175</v>
      </c>
      <c r="AU159" s="24" t="s">
        <v>79</v>
      </c>
      <c r="AY159" s="24" t="s">
        <v>172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180</v>
      </c>
      <c r="BM159" s="24" t="s">
        <v>543</v>
      </c>
    </row>
    <row r="160" spans="2:47" s="1" customFormat="1" ht="13.5">
      <c r="B160" s="46"/>
      <c r="C160" s="74"/>
      <c r="D160" s="249" t="s">
        <v>464</v>
      </c>
      <c r="E160" s="74"/>
      <c r="F160" s="281" t="s">
        <v>1105</v>
      </c>
      <c r="G160" s="74"/>
      <c r="H160" s="74"/>
      <c r="I160" s="203"/>
      <c r="J160" s="74"/>
      <c r="K160" s="74"/>
      <c r="L160" s="72"/>
      <c r="M160" s="282"/>
      <c r="N160" s="47"/>
      <c r="O160" s="47"/>
      <c r="P160" s="47"/>
      <c r="Q160" s="47"/>
      <c r="R160" s="47"/>
      <c r="S160" s="47"/>
      <c r="T160" s="95"/>
      <c r="AT160" s="24" t="s">
        <v>464</v>
      </c>
      <c r="AU160" s="24" t="s">
        <v>79</v>
      </c>
    </row>
    <row r="161" spans="2:65" s="1" customFormat="1" ht="25.5" customHeight="1">
      <c r="B161" s="46"/>
      <c r="C161" s="235" t="s">
        <v>69</v>
      </c>
      <c r="D161" s="235" t="s">
        <v>175</v>
      </c>
      <c r="E161" s="236" t="s">
        <v>1176</v>
      </c>
      <c r="F161" s="237" t="s">
        <v>1187</v>
      </c>
      <c r="G161" s="238" t="s">
        <v>178</v>
      </c>
      <c r="H161" s="239">
        <v>20</v>
      </c>
      <c r="I161" s="240"/>
      <c r="J161" s="241">
        <f>ROUND(I161*H161,2)</f>
        <v>0</v>
      </c>
      <c r="K161" s="237" t="s">
        <v>21</v>
      </c>
      <c r="L161" s="72"/>
      <c r="M161" s="242" t="s">
        <v>21</v>
      </c>
      <c r="N161" s="243" t="s">
        <v>40</v>
      </c>
      <c r="O161" s="47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AR161" s="24" t="s">
        <v>180</v>
      </c>
      <c r="AT161" s="24" t="s">
        <v>175</v>
      </c>
      <c r="AU161" s="24" t="s">
        <v>79</v>
      </c>
      <c r="AY161" s="24" t="s">
        <v>172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76</v>
      </c>
      <c r="BK161" s="246">
        <f>ROUND(I161*H161,2)</f>
        <v>0</v>
      </c>
      <c r="BL161" s="24" t="s">
        <v>180</v>
      </c>
      <c r="BM161" s="24" t="s">
        <v>553</v>
      </c>
    </row>
    <row r="162" spans="2:47" s="1" customFormat="1" ht="13.5">
      <c r="B162" s="46"/>
      <c r="C162" s="74"/>
      <c r="D162" s="249" t="s">
        <v>464</v>
      </c>
      <c r="E162" s="74"/>
      <c r="F162" s="281" t="s">
        <v>1105</v>
      </c>
      <c r="G162" s="74"/>
      <c r="H162" s="74"/>
      <c r="I162" s="203"/>
      <c r="J162" s="74"/>
      <c r="K162" s="74"/>
      <c r="L162" s="72"/>
      <c r="M162" s="282"/>
      <c r="N162" s="47"/>
      <c r="O162" s="47"/>
      <c r="P162" s="47"/>
      <c r="Q162" s="47"/>
      <c r="R162" s="47"/>
      <c r="S162" s="47"/>
      <c r="T162" s="95"/>
      <c r="AT162" s="24" t="s">
        <v>464</v>
      </c>
      <c r="AU162" s="24" t="s">
        <v>79</v>
      </c>
    </row>
    <row r="163" spans="2:65" s="1" customFormat="1" ht="25.5" customHeight="1">
      <c r="B163" s="46"/>
      <c r="C163" s="235" t="s">
        <v>69</v>
      </c>
      <c r="D163" s="235" t="s">
        <v>175</v>
      </c>
      <c r="E163" s="236" t="s">
        <v>1178</v>
      </c>
      <c r="F163" s="237" t="s">
        <v>1189</v>
      </c>
      <c r="G163" s="238" t="s">
        <v>178</v>
      </c>
      <c r="H163" s="239">
        <v>16</v>
      </c>
      <c r="I163" s="240"/>
      <c r="J163" s="241">
        <f>ROUND(I163*H163,2)</f>
        <v>0</v>
      </c>
      <c r="K163" s="237" t="s">
        <v>21</v>
      </c>
      <c r="L163" s="72"/>
      <c r="M163" s="242" t="s">
        <v>21</v>
      </c>
      <c r="N163" s="243" t="s">
        <v>40</v>
      </c>
      <c r="O163" s="47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AR163" s="24" t="s">
        <v>180</v>
      </c>
      <c r="AT163" s="24" t="s">
        <v>175</v>
      </c>
      <c r="AU163" s="24" t="s">
        <v>79</v>
      </c>
      <c r="AY163" s="24" t="s">
        <v>172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4" t="s">
        <v>76</v>
      </c>
      <c r="BK163" s="246">
        <f>ROUND(I163*H163,2)</f>
        <v>0</v>
      </c>
      <c r="BL163" s="24" t="s">
        <v>180</v>
      </c>
      <c r="BM163" s="24" t="s">
        <v>562</v>
      </c>
    </row>
    <row r="164" spans="2:47" s="1" customFormat="1" ht="13.5">
      <c r="B164" s="46"/>
      <c r="C164" s="74"/>
      <c r="D164" s="249" t="s">
        <v>464</v>
      </c>
      <c r="E164" s="74"/>
      <c r="F164" s="281" t="s">
        <v>1105</v>
      </c>
      <c r="G164" s="74"/>
      <c r="H164" s="74"/>
      <c r="I164" s="203"/>
      <c r="J164" s="74"/>
      <c r="K164" s="74"/>
      <c r="L164" s="72"/>
      <c r="M164" s="282"/>
      <c r="N164" s="47"/>
      <c r="O164" s="47"/>
      <c r="P164" s="47"/>
      <c r="Q164" s="47"/>
      <c r="R164" s="47"/>
      <c r="S164" s="47"/>
      <c r="T164" s="95"/>
      <c r="AT164" s="24" t="s">
        <v>464</v>
      </c>
      <c r="AU164" s="24" t="s">
        <v>79</v>
      </c>
    </row>
    <row r="165" spans="2:65" s="1" customFormat="1" ht="25.5" customHeight="1">
      <c r="B165" s="46"/>
      <c r="C165" s="235" t="s">
        <v>69</v>
      </c>
      <c r="D165" s="235" t="s">
        <v>175</v>
      </c>
      <c r="E165" s="236" t="s">
        <v>1180</v>
      </c>
      <c r="F165" s="237" t="s">
        <v>1191</v>
      </c>
      <c r="G165" s="238" t="s">
        <v>178</v>
      </c>
      <c r="H165" s="239">
        <v>30</v>
      </c>
      <c r="I165" s="240"/>
      <c r="J165" s="241">
        <f>ROUND(I165*H165,2)</f>
        <v>0</v>
      </c>
      <c r="K165" s="237" t="s">
        <v>21</v>
      </c>
      <c r="L165" s="72"/>
      <c r="M165" s="242" t="s">
        <v>21</v>
      </c>
      <c r="N165" s="243" t="s">
        <v>40</v>
      </c>
      <c r="O165" s="47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AR165" s="24" t="s">
        <v>180</v>
      </c>
      <c r="AT165" s="24" t="s">
        <v>175</v>
      </c>
      <c r="AU165" s="24" t="s">
        <v>79</v>
      </c>
      <c r="AY165" s="24" t="s">
        <v>172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4" t="s">
        <v>76</v>
      </c>
      <c r="BK165" s="246">
        <f>ROUND(I165*H165,2)</f>
        <v>0</v>
      </c>
      <c r="BL165" s="24" t="s">
        <v>180</v>
      </c>
      <c r="BM165" s="24" t="s">
        <v>571</v>
      </c>
    </row>
    <row r="166" spans="2:47" s="1" customFormat="1" ht="13.5">
      <c r="B166" s="46"/>
      <c r="C166" s="74"/>
      <c r="D166" s="249" t="s">
        <v>464</v>
      </c>
      <c r="E166" s="74"/>
      <c r="F166" s="281" t="s">
        <v>1105</v>
      </c>
      <c r="G166" s="74"/>
      <c r="H166" s="74"/>
      <c r="I166" s="203"/>
      <c r="J166" s="74"/>
      <c r="K166" s="74"/>
      <c r="L166" s="72"/>
      <c r="M166" s="282"/>
      <c r="N166" s="47"/>
      <c r="O166" s="47"/>
      <c r="P166" s="47"/>
      <c r="Q166" s="47"/>
      <c r="R166" s="47"/>
      <c r="S166" s="47"/>
      <c r="T166" s="95"/>
      <c r="AT166" s="24" t="s">
        <v>464</v>
      </c>
      <c r="AU166" s="24" t="s">
        <v>79</v>
      </c>
    </row>
    <row r="167" spans="2:63" s="11" customFormat="1" ht="29.85" customHeight="1">
      <c r="B167" s="219"/>
      <c r="C167" s="220"/>
      <c r="D167" s="221" t="s">
        <v>68</v>
      </c>
      <c r="E167" s="233" t="s">
        <v>1192</v>
      </c>
      <c r="F167" s="233" t="s">
        <v>2154</v>
      </c>
      <c r="G167" s="220"/>
      <c r="H167" s="220"/>
      <c r="I167" s="223"/>
      <c r="J167" s="234">
        <f>BK167</f>
        <v>0</v>
      </c>
      <c r="K167" s="220"/>
      <c r="L167" s="225"/>
      <c r="M167" s="226"/>
      <c r="N167" s="227"/>
      <c r="O167" s="227"/>
      <c r="P167" s="228">
        <f>SUM(P168:P189)</f>
        <v>0</v>
      </c>
      <c r="Q167" s="227"/>
      <c r="R167" s="228">
        <f>SUM(R168:R189)</f>
        <v>0</v>
      </c>
      <c r="S167" s="227"/>
      <c r="T167" s="229">
        <f>SUM(T168:T189)</f>
        <v>0</v>
      </c>
      <c r="AR167" s="230" t="s">
        <v>76</v>
      </c>
      <c r="AT167" s="231" t="s">
        <v>68</v>
      </c>
      <c r="AU167" s="231" t="s">
        <v>76</v>
      </c>
      <c r="AY167" s="230" t="s">
        <v>172</v>
      </c>
      <c r="BK167" s="232">
        <f>SUM(BK168:BK189)</f>
        <v>0</v>
      </c>
    </row>
    <row r="168" spans="2:65" s="1" customFormat="1" ht="25.5" customHeight="1">
      <c r="B168" s="46"/>
      <c r="C168" s="235" t="s">
        <v>69</v>
      </c>
      <c r="D168" s="235" t="s">
        <v>175</v>
      </c>
      <c r="E168" s="236" t="s">
        <v>1182</v>
      </c>
      <c r="F168" s="237" t="s">
        <v>1195</v>
      </c>
      <c r="G168" s="238" t="s">
        <v>178</v>
      </c>
      <c r="H168" s="239">
        <v>2</v>
      </c>
      <c r="I168" s="240"/>
      <c r="J168" s="241">
        <f>ROUND(I168*H168,2)</f>
        <v>0</v>
      </c>
      <c r="K168" s="237" t="s">
        <v>21</v>
      </c>
      <c r="L168" s="72"/>
      <c r="M168" s="242" t="s">
        <v>21</v>
      </c>
      <c r="N168" s="243" t="s">
        <v>40</v>
      </c>
      <c r="O168" s="47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AR168" s="24" t="s">
        <v>180</v>
      </c>
      <c r="AT168" s="24" t="s">
        <v>175</v>
      </c>
      <c r="AU168" s="24" t="s">
        <v>79</v>
      </c>
      <c r="AY168" s="24" t="s">
        <v>172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76</v>
      </c>
      <c r="BK168" s="246">
        <f>ROUND(I168*H168,2)</f>
        <v>0</v>
      </c>
      <c r="BL168" s="24" t="s">
        <v>180</v>
      </c>
      <c r="BM168" s="24" t="s">
        <v>582</v>
      </c>
    </row>
    <row r="169" spans="2:47" s="1" customFormat="1" ht="13.5">
      <c r="B169" s="46"/>
      <c r="C169" s="74"/>
      <c r="D169" s="249" t="s">
        <v>464</v>
      </c>
      <c r="E169" s="74"/>
      <c r="F169" s="281" t="s">
        <v>1197</v>
      </c>
      <c r="G169" s="74"/>
      <c r="H169" s="74"/>
      <c r="I169" s="203"/>
      <c r="J169" s="74"/>
      <c r="K169" s="74"/>
      <c r="L169" s="72"/>
      <c r="M169" s="282"/>
      <c r="N169" s="47"/>
      <c r="O169" s="47"/>
      <c r="P169" s="47"/>
      <c r="Q169" s="47"/>
      <c r="R169" s="47"/>
      <c r="S169" s="47"/>
      <c r="T169" s="95"/>
      <c r="AT169" s="24" t="s">
        <v>464</v>
      </c>
      <c r="AU169" s="24" t="s">
        <v>79</v>
      </c>
    </row>
    <row r="170" spans="2:65" s="1" customFormat="1" ht="25.5" customHeight="1">
      <c r="B170" s="46"/>
      <c r="C170" s="235" t="s">
        <v>69</v>
      </c>
      <c r="D170" s="235" t="s">
        <v>175</v>
      </c>
      <c r="E170" s="236" t="s">
        <v>1184</v>
      </c>
      <c r="F170" s="237" t="s">
        <v>1115</v>
      </c>
      <c r="G170" s="238" t="s">
        <v>258</v>
      </c>
      <c r="H170" s="239">
        <v>1450</v>
      </c>
      <c r="I170" s="240"/>
      <c r="J170" s="241">
        <f>ROUND(I170*H170,2)</f>
        <v>0</v>
      </c>
      <c r="K170" s="237" t="s">
        <v>21</v>
      </c>
      <c r="L170" s="72"/>
      <c r="M170" s="242" t="s">
        <v>21</v>
      </c>
      <c r="N170" s="243" t="s">
        <v>40</v>
      </c>
      <c r="O170" s="47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AR170" s="24" t="s">
        <v>180</v>
      </c>
      <c r="AT170" s="24" t="s">
        <v>175</v>
      </c>
      <c r="AU170" s="24" t="s">
        <v>79</v>
      </c>
      <c r="AY170" s="24" t="s">
        <v>172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180</v>
      </c>
      <c r="BM170" s="24" t="s">
        <v>591</v>
      </c>
    </row>
    <row r="171" spans="2:47" s="1" customFormat="1" ht="13.5">
      <c r="B171" s="46"/>
      <c r="C171" s="74"/>
      <c r="D171" s="249" t="s">
        <v>464</v>
      </c>
      <c r="E171" s="74"/>
      <c r="F171" s="281" t="s">
        <v>1105</v>
      </c>
      <c r="G171" s="74"/>
      <c r="H171" s="74"/>
      <c r="I171" s="203"/>
      <c r="J171" s="74"/>
      <c r="K171" s="74"/>
      <c r="L171" s="72"/>
      <c r="M171" s="282"/>
      <c r="N171" s="47"/>
      <c r="O171" s="47"/>
      <c r="P171" s="47"/>
      <c r="Q171" s="47"/>
      <c r="R171" s="47"/>
      <c r="S171" s="47"/>
      <c r="T171" s="95"/>
      <c r="AT171" s="24" t="s">
        <v>464</v>
      </c>
      <c r="AU171" s="24" t="s">
        <v>79</v>
      </c>
    </row>
    <row r="172" spans="2:65" s="1" customFormat="1" ht="16.5" customHeight="1">
      <c r="B172" s="46"/>
      <c r="C172" s="235" t="s">
        <v>69</v>
      </c>
      <c r="D172" s="235" t="s">
        <v>175</v>
      </c>
      <c r="E172" s="236" t="s">
        <v>1186</v>
      </c>
      <c r="F172" s="237" t="s">
        <v>1117</v>
      </c>
      <c r="G172" s="238" t="s">
        <v>178</v>
      </c>
      <c r="H172" s="239">
        <v>3</v>
      </c>
      <c r="I172" s="240"/>
      <c r="J172" s="241">
        <f>ROUND(I172*H172,2)</f>
        <v>0</v>
      </c>
      <c r="K172" s="237" t="s">
        <v>21</v>
      </c>
      <c r="L172" s="72"/>
      <c r="M172" s="242" t="s">
        <v>21</v>
      </c>
      <c r="N172" s="243" t="s">
        <v>40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180</v>
      </c>
      <c r="AT172" s="24" t="s">
        <v>175</v>
      </c>
      <c r="AU172" s="24" t="s">
        <v>79</v>
      </c>
      <c r="AY172" s="24" t="s">
        <v>172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180</v>
      </c>
      <c r="BM172" s="24" t="s">
        <v>600</v>
      </c>
    </row>
    <row r="173" spans="2:47" s="1" customFormat="1" ht="13.5">
      <c r="B173" s="46"/>
      <c r="C173" s="74"/>
      <c r="D173" s="249" t="s">
        <v>464</v>
      </c>
      <c r="E173" s="74"/>
      <c r="F173" s="281" t="s">
        <v>1105</v>
      </c>
      <c r="G173" s="74"/>
      <c r="H173" s="74"/>
      <c r="I173" s="203"/>
      <c r="J173" s="74"/>
      <c r="K173" s="74"/>
      <c r="L173" s="72"/>
      <c r="M173" s="282"/>
      <c r="N173" s="47"/>
      <c r="O173" s="47"/>
      <c r="P173" s="47"/>
      <c r="Q173" s="47"/>
      <c r="R173" s="47"/>
      <c r="S173" s="47"/>
      <c r="T173" s="95"/>
      <c r="AT173" s="24" t="s">
        <v>464</v>
      </c>
      <c r="AU173" s="24" t="s">
        <v>79</v>
      </c>
    </row>
    <row r="174" spans="2:65" s="1" customFormat="1" ht="16.5" customHeight="1">
      <c r="B174" s="46"/>
      <c r="C174" s="235" t="s">
        <v>69</v>
      </c>
      <c r="D174" s="235" t="s">
        <v>175</v>
      </c>
      <c r="E174" s="236" t="s">
        <v>1188</v>
      </c>
      <c r="F174" s="237" t="s">
        <v>1119</v>
      </c>
      <c r="G174" s="238" t="s">
        <v>178</v>
      </c>
      <c r="H174" s="239">
        <v>24</v>
      </c>
      <c r="I174" s="240"/>
      <c r="J174" s="241">
        <f>ROUND(I174*H174,2)</f>
        <v>0</v>
      </c>
      <c r="K174" s="237" t="s">
        <v>21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4" t="s">
        <v>180</v>
      </c>
      <c r="AT174" s="24" t="s">
        <v>175</v>
      </c>
      <c r="AU174" s="24" t="s">
        <v>79</v>
      </c>
      <c r="AY174" s="24" t="s">
        <v>172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180</v>
      </c>
      <c r="BM174" s="24" t="s">
        <v>608</v>
      </c>
    </row>
    <row r="175" spans="2:47" s="1" customFormat="1" ht="13.5">
      <c r="B175" s="46"/>
      <c r="C175" s="74"/>
      <c r="D175" s="249" t="s">
        <v>464</v>
      </c>
      <c r="E175" s="74"/>
      <c r="F175" s="281" t="s">
        <v>1105</v>
      </c>
      <c r="G175" s="74"/>
      <c r="H175" s="74"/>
      <c r="I175" s="203"/>
      <c r="J175" s="74"/>
      <c r="K175" s="74"/>
      <c r="L175" s="72"/>
      <c r="M175" s="282"/>
      <c r="N175" s="47"/>
      <c r="O175" s="47"/>
      <c r="P175" s="47"/>
      <c r="Q175" s="47"/>
      <c r="R175" s="47"/>
      <c r="S175" s="47"/>
      <c r="T175" s="95"/>
      <c r="AT175" s="24" t="s">
        <v>464</v>
      </c>
      <c r="AU175" s="24" t="s">
        <v>79</v>
      </c>
    </row>
    <row r="176" spans="2:65" s="1" customFormat="1" ht="16.5" customHeight="1">
      <c r="B176" s="46"/>
      <c r="C176" s="235" t="s">
        <v>69</v>
      </c>
      <c r="D176" s="235" t="s">
        <v>175</v>
      </c>
      <c r="E176" s="236" t="s">
        <v>1190</v>
      </c>
      <c r="F176" s="237" t="s">
        <v>1121</v>
      </c>
      <c r="G176" s="238" t="s">
        <v>178</v>
      </c>
      <c r="H176" s="239">
        <v>48</v>
      </c>
      <c r="I176" s="240"/>
      <c r="J176" s="241">
        <f>ROUND(I176*H176,2)</f>
        <v>0</v>
      </c>
      <c r="K176" s="237" t="s">
        <v>21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4" t="s">
        <v>180</v>
      </c>
      <c r="AT176" s="24" t="s">
        <v>175</v>
      </c>
      <c r="AU176" s="24" t="s">
        <v>79</v>
      </c>
      <c r="AY176" s="24" t="s">
        <v>172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180</v>
      </c>
      <c r="BM176" s="24" t="s">
        <v>616</v>
      </c>
    </row>
    <row r="177" spans="2:47" s="1" customFormat="1" ht="13.5">
      <c r="B177" s="46"/>
      <c r="C177" s="74"/>
      <c r="D177" s="249" t="s">
        <v>464</v>
      </c>
      <c r="E177" s="74"/>
      <c r="F177" s="281" t="s">
        <v>1105</v>
      </c>
      <c r="G177" s="74"/>
      <c r="H177" s="74"/>
      <c r="I177" s="203"/>
      <c r="J177" s="74"/>
      <c r="K177" s="74"/>
      <c r="L177" s="72"/>
      <c r="M177" s="282"/>
      <c r="N177" s="47"/>
      <c r="O177" s="47"/>
      <c r="P177" s="47"/>
      <c r="Q177" s="47"/>
      <c r="R177" s="47"/>
      <c r="S177" s="47"/>
      <c r="T177" s="95"/>
      <c r="AT177" s="24" t="s">
        <v>464</v>
      </c>
      <c r="AU177" s="24" t="s">
        <v>79</v>
      </c>
    </row>
    <row r="178" spans="2:65" s="1" customFormat="1" ht="25.5" customHeight="1">
      <c r="B178" s="46"/>
      <c r="C178" s="235" t="s">
        <v>69</v>
      </c>
      <c r="D178" s="235" t="s">
        <v>175</v>
      </c>
      <c r="E178" s="236" t="s">
        <v>1194</v>
      </c>
      <c r="F178" s="237" t="s">
        <v>1123</v>
      </c>
      <c r="G178" s="238" t="s">
        <v>178</v>
      </c>
      <c r="H178" s="239">
        <v>3</v>
      </c>
      <c r="I178" s="240"/>
      <c r="J178" s="241">
        <f>ROUND(I178*H178,2)</f>
        <v>0</v>
      </c>
      <c r="K178" s="237" t="s">
        <v>21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4" t="s">
        <v>180</v>
      </c>
      <c r="AT178" s="24" t="s">
        <v>175</v>
      </c>
      <c r="AU178" s="24" t="s">
        <v>79</v>
      </c>
      <c r="AY178" s="24" t="s">
        <v>172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180</v>
      </c>
      <c r="BM178" s="24" t="s">
        <v>624</v>
      </c>
    </row>
    <row r="179" spans="2:47" s="1" customFormat="1" ht="13.5">
      <c r="B179" s="46"/>
      <c r="C179" s="74"/>
      <c r="D179" s="249" t="s">
        <v>464</v>
      </c>
      <c r="E179" s="74"/>
      <c r="F179" s="281" t="s">
        <v>1105</v>
      </c>
      <c r="G179" s="74"/>
      <c r="H179" s="74"/>
      <c r="I179" s="203"/>
      <c r="J179" s="74"/>
      <c r="K179" s="74"/>
      <c r="L179" s="72"/>
      <c r="M179" s="282"/>
      <c r="N179" s="47"/>
      <c r="O179" s="47"/>
      <c r="P179" s="47"/>
      <c r="Q179" s="47"/>
      <c r="R179" s="47"/>
      <c r="S179" s="47"/>
      <c r="T179" s="95"/>
      <c r="AT179" s="24" t="s">
        <v>464</v>
      </c>
      <c r="AU179" s="24" t="s">
        <v>79</v>
      </c>
    </row>
    <row r="180" spans="2:65" s="1" customFormat="1" ht="25.5" customHeight="1">
      <c r="B180" s="46"/>
      <c r="C180" s="235" t="s">
        <v>69</v>
      </c>
      <c r="D180" s="235" t="s">
        <v>175</v>
      </c>
      <c r="E180" s="236" t="s">
        <v>1198</v>
      </c>
      <c r="F180" s="237" t="s">
        <v>1125</v>
      </c>
      <c r="G180" s="238" t="s">
        <v>178</v>
      </c>
      <c r="H180" s="239">
        <v>3</v>
      </c>
      <c r="I180" s="240"/>
      <c r="J180" s="241">
        <f>ROUND(I180*H180,2)</f>
        <v>0</v>
      </c>
      <c r="K180" s="237" t="s">
        <v>21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4" t="s">
        <v>180</v>
      </c>
      <c r="AT180" s="24" t="s">
        <v>175</v>
      </c>
      <c r="AU180" s="24" t="s">
        <v>79</v>
      </c>
      <c r="AY180" s="24" t="s">
        <v>172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180</v>
      </c>
      <c r="BM180" s="24" t="s">
        <v>632</v>
      </c>
    </row>
    <row r="181" spans="2:47" s="1" customFormat="1" ht="13.5">
      <c r="B181" s="46"/>
      <c r="C181" s="74"/>
      <c r="D181" s="249" t="s">
        <v>464</v>
      </c>
      <c r="E181" s="74"/>
      <c r="F181" s="281" t="s">
        <v>1197</v>
      </c>
      <c r="G181" s="74"/>
      <c r="H181" s="74"/>
      <c r="I181" s="203"/>
      <c r="J181" s="74"/>
      <c r="K181" s="74"/>
      <c r="L181" s="72"/>
      <c r="M181" s="282"/>
      <c r="N181" s="47"/>
      <c r="O181" s="47"/>
      <c r="P181" s="47"/>
      <c r="Q181" s="47"/>
      <c r="R181" s="47"/>
      <c r="S181" s="47"/>
      <c r="T181" s="95"/>
      <c r="AT181" s="24" t="s">
        <v>464</v>
      </c>
      <c r="AU181" s="24" t="s">
        <v>79</v>
      </c>
    </row>
    <row r="182" spans="2:65" s="1" customFormat="1" ht="16.5" customHeight="1">
      <c r="B182" s="46"/>
      <c r="C182" s="235" t="s">
        <v>69</v>
      </c>
      <c r="D182" s="235" t="s">
        <v>175</v>
      </c>
      <c r="E182" s="236" t="s">
        <v>1200</v>
      </c>
      <c r="F182" s="237" t="s">
        <v>1211</v>
      </c>
      <c r="G182" s="238" t="s">
        <v>178</v>
      </c>
      <c r="H182" s="239">
        <v>3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AR182" s="24" t="s">
        <v>180</v>
      </c>
      <c r="AT182" s="24" t="s">
        <v>175</v>
      </c>
      <c r="AU182" s="24" t="s">
        <v>79</v>
      </c>
      <c r="AY182" s="24" t="s">
        <v>172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180</v>
      </c>
      <c r="BM182" s="24" t="s">
        <v>641</v>
      </c>
    </row>
    <row r="183" spans="2:47" s="1" customFormat="1" ht="13.5">
      <c r="B183" s="46"/>
      <c r="C183" s="74"/>
      <c r="D183" s="249" t="s">
        <v>464</v>
      </c>
      <c r="E183" s="74"/>
      <c r="F183" s="281" t="s">
        <v>1197</v>
      </c>
      <c r="G183" s="74"/>
      <c r="H183" s="74"/>
      <c r="I183" s="203"/>
      <c r="J183" s="74"/>
      <c r="K183" s="74"/>
      <c r="L183" s="72"/>
      <c r="M183" s="282"/>
      <c r="N183" s="47"/>
      <c r="O183" s="47"/>
      <c r="P183" s="47"/>
      <c r="Q183" s="47"/>
      <c r="R183" s="47"/>
      <c r="S183" s="47"/>
      <c r="T183" s="95"/>
      <c r="AT183" s="24" t="s">
        <v>464</v>
      </c>
      <c r="AU183" s="24" t="s">
        <v>79</v>
      </c>
    </row>
    <row r="184" spans="2:65" s="1" customFormat="1" ht="16.5" customHeight="1">
      <c r="B184" s="46"/>
      <c r="C184" s="235" t="s">
        <v>69</v>
      </c>
      <c r="D184" s="235" t="s">
        <v>175</v>
      </c>
      <c r="E184" s="236" t="s">
        <v>1202</v>
      </c>
      <c r="F184" s="237" t="s">
        <v>1134</v>
      </c>
      <c r="G184" s="238" t="s">
        <v>258</v>
      </c>
      <c r="H184" s="239">
        <v>270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180</v>
      </c>
      <c r="AT184" s="24" t="s">
        <v>175</v>
      </c>
      <c r="AU184" s="24" t="s">
        <v>79</v>
      </c>
      <c r="AY184" s="24" t="s">
        <v>172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180</v>
      </c>
      <c r="BM184" s="24" t="s">
        <v>649</v>
      </c>
    </row>
    <row r="185" spans="2:47" s="1" customFormat="1" ht="13.5">
      <c r="B185" s="46"/>
      <c r="C185" s="74"/>
      <c r="D185" s="249" t="s">
        <v>464</v>
      </c>
      <c r="E185" s="74"/>
      <c r="F185" s="281" t="s">
        <v>1105</v>
      </c>
      <c r="G185" s="74"/>
      <c r="H185" s="74"/>
      <c r="I185" s="203"/>
      <c r="J185" s="74"/>
      <c r="K185" s="74"/>
      <c r="L185" s="72"/>
      <c r="M185" s="282"/>
      <c r="N185" s="47"/>
      <c r="O185" s="47"/>
      <c r="P185" s="47"/>
      <c r="Q185" s="47"/>
      <c r="R185" s="47"/>
      <c r="S185" s="47"/>
      <c r="T185" s="95"/>
      <c r="AT185" s="24" t="s">
        <v>464</v>
      </c>
      <c r="AU185" s="24" t="s">
        <v>79</v>
      </c>
    </row>
    <row r="186" spans="2:65" s="1" customFormat="1" ht="16.5" customHeight="1">
      <c r="B186" s="46"/>
      <c r="C186" s="235" t="s">
        <v>69</v>
      </c>
      <c r="D186" s="235" t="s">
        <v>175</v>
      </c>
      <c r="E186" s="236" t="s">
        <v>1204</v>
      </c>
      <c r="F186" s="237" t="s">
        <v>1216</v>
      </c>
      <c r="G186" s="238" t="s">
        <v>178</v>
      </c>
      <c r="H186" s="239">
        <v>50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180</v>
      </c>
      <c r="AT186" s="24" t="s">
        <v>175</v>
      </c>
      <c r="AU186" s="24" t="s">
        <v>79</v>
      </c>
      <c r="AY186" s="24" t="s">
        <v>172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180</v>
      </c>
      <c r="BM186" s="24" t="s">
        <v>657</v>
      </c>
    </row>
    <row r="187" spans="2:47" s="1" customFormat="1" ht="13.5">
      <c r="B187" s="46"/>
      <c r="C187" s="74"/>
      <c r="D187" s="249" t="s">
        <v>464</v>
      </c>
      <c r="E187" s="74"/>
      <c r="F187" s="281" t="s">
        <v>1105</v>
      </c>
      <c r="G187" s="74"/>
      <c r="H187" s="74"/>
      <c r="I187" s="203"/>
      <c r="J187" s="74"/>
      <c r="K187" s="74"/>
      <c r="L187" s="72"/>
      <c r="M187" s="282"/>
      <c r="N187" s="47"/>
      <c r="O187" s="47"/>
      <c r="P187" s="47"/>
      <c r="Q187" s="47"/>
      <c r="R187" s="47"/>
      <c r="S187" s="47"/>
      <c r="T187" s="95"/>
      <c r="AT187" s="24" t="s">
        <v>464</v>
      </c>
      <c r="AU187" s="24" t="s">
        <v>79</v>
      </c>
    </row>
    <row r="188" spans="2:65" s="1" customFormat="1" ht="25.5" customHeight="1">
      <c r="B188" s="46"/>
      <c r="C188" s="235" t="s">
        <v>69</v>
      </c>
      <c r="D188" s="235" t="s">
        <v>175</v>
      </c>
      <c r="E188" s="236" t="s">
        <v>1206</v>
      </c>
      <c r="F188" s="237" t="s">
        <v>1142</v>
      </c>
      <c r="G188" s="238" t="s">
        <v>1143</v>
      </c>
      <c r="H188" s="239">
        <v>1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180</v>
      </c>
      <c r="AT188" s="24" t="s">
        <v>175</v>
      </c>
      <c r="AU188" s="24" t="s">
        <v>79</v>
      </c>
      <c r="AY188" s="24" t="s">
        <v>172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180</v>
      </c>
      <c r="BM188" s="24" t="s">
        <v>664</v>
      </c>
    </row>
    <row r="189" spans="2:47" s="1" customFormat="1" ht="13.5">
      <c r="B189" s="46"/>
      <c r="C189" s="74"/>
      <c r="D189" s="249" t="s">
        <v>464</v>
      </c>
      <c r="E189" s="74"/>
      <c r="F189" s="281" t="s">
        <v>1105</v>
      </c>
      <c r="G189" s="74"/>
      <c r="H189" s="74"/>
      <c r="I189" s="203"/>
      <c r="J189" s="74"/>
      <c r="K189" s="74"/>
      <c r="L189" s="72"/>
      <c r="M189" s="282"/>
      <c r="N189" s="47"/>
      <c r="O189" s="47"/>
      <c r="P189" s="47"/>
      <c r="Q189" s="47"/>
      <c r="R189" s="47"/>
      <c r="S189" s="47"/>
      <c r="T189" s="95"/>
      <c r="AT189" s="24" t="s">
        <v>464</v>
      </c>
      <c r="AU189" s="24" t="s">
        <v>79</v>
      </c>
    </row>
    <row r="190" spans="2:63" s="11" customFormat="1" ht="37.4" customHeight="1">
      <c r="B190" s="219"/>
      <c r="C190" s="220"/>
      <c r="D190" s="221" t="s">
        <v>68</v>
      </c>
      <c r="E190" s="222" t="s">
        <v>1220</v>
      </c>
      <c r="F190" s="222" t="s">
        <v>1221</v>
      </c>
      <c r="G190" s="220"/>
      <c r="H190" s="220"/>
      <c r="I190" s="223"/>
      <c r="J190" s="224">
        <f>BK190</f>
        <v>0</v>
      </c>
      <c r="K190" s="220"/>
      <c r="L190" s="225"/>
      <c r="M190" s="226"/>
      <c r="N190" s="227"/>
      <c r="O190" s="227"/>
      <c r="P190" s="228">
        <f>SUM(P191:P218)</f>
        <v>0</v>
      </c>
      <c r="Q190" s="227"/>
      <c r="R190" s="228">
        <f>SUM(R191:R218)</f>
        <v>0</v>
      </c>
      <c r="S190" s="227"/>
      <c r="T190" s="229">
        <f>SUM(T191:T218)</f>
        <v>0</v>
      </c>
      <c r="AR190" s="230" t="s">
        <v>76</v>
      </c>
      <c r="AT190" s="231" t="s">
        <v>68</v>
      </c>
      <c r="AU190" s="231" t="s">
        <v>69</v>
      </c>
      <c r="AY190" s="230" t="s">
        <v>172</v>
      </c>
      <c r="BK190" s="232">
        <f>SUM(BK191:BK218)</f>
        <v>0</v>
      </c>
    </row>
    <row r="191" spans="2:65" s="1" customFormat="1" ht="25.5" customHeight="1">
      <c r="B191" s="46"/>
      <c r="C191" s="235" t="s">
        <v>69</v>
      </c>
      <c r="D191" s="235" t="s">
        <v>175</v>
      </c>
      <c r="E191" s="236" t="s">
        <v>1208</v>
      </c>
      <c r="F191" s="237" t="s">
        <v>1223</v>
      </c>
      <c r="G191" s="238" t="s">
        <v>178</v>
      </c>
      <c r="H191" s="239">
        <v>2</v>
      </c>
      <c r="I191" s="240"/>
      <c r="J191" s="241">
        <f>ROUND(I191*H191,2)</f>
        <v>0</v>
      </c>
      <c r="K191" s="237" t="s">
        <v>21</v>
      </c>
      <c r="L191" s="72"/>
      <c r="M191" s="242" t="s">
        <v>21</v>
      </c>
      <c r="N191" s="243" t="s">
        <v>40</v>
      </c>
      <c r="O191" s="47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AR191" s="24" t="s">
        <v>180</v>
      </c>
      <c r="AT191" s="24" t="s">
        <v>175</v>
      </c>
      <c r="AU191" s="24" t="s">
        <v>76</v>
      </c>
      <c r="AY191" s="24" t="s">
        <v>172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76</v>
      </c>
      <c r="BK191" s="246">
        <f>ROUND(I191*H191,2)</f>
        <v>0</v>
      </c>
      <c r="BL191" s="24" t="s">
        <v>180</v>
      </c>
      <c r="BM191" s="24" t="s">
        <v>672</v>
      </c>
    </row>
    <row r="192" spans="2:47" s="1" customFormat="1" ht="13.5">
      <c r="B192" s="46"/>
      <c r="C192" s="74"/>
      <c r="D192" s="249" t="s">
        <v>464</v>
      </c>
      <c r="E192" s="74"/>
      <c r="F192" s="281" t="s">
        <v>1105</v>
      </c>
      <c r="G192" s="74"/>
      <c r="H192" s="74"/>
      <c r="I192" s="203"/>
      <c r="J192" s="74"/>
      <c r="K192" s="74"/>
      <c r="L192" s="72"/>
      <c r="M192" s="282"/>
      <c r="N192" s="47"/>
      <c r="O192" s="47"/>
      <c r="P192" s="47"/>
      <c r="Q192" s="47"/>
      <c r="R192" s="47"/>
      <c r="S192" s="47"/>
      <c r="T192" s="95"/>
      <c r="AT192" s="24" t="s">
        <v>464</v>
      </c>
      <c r="AU192" s="24" t="s">
        <v>76</v>
      </c>
    </row>
    <row r="193" spans="2:65" s="1" customFormat="1" ht="25.5" customHeight="1">
      <c r="B193" s="46"/>
      <c r="C193" s="235" t="s">
        <v>69</v>
      </c>
      <c r="D193" s="235" t="s">
        <v>175</v>
      </c>
      <c r="E193" s="236" t="s">
        <v>1210</v>
      </c>
      <c r="F193" s="237" t="s">
        <v>1226</v>
      </c>
      <c r="G193" s="238" t="s">
        <v>258</v>
      </c>
      <c r="H193" s="239">
        <v>1450</v>
      </c>
      <c r="I193" s="240"/>
      <c r="J193" s="241">
        <f>ROUND(I193*H193,2)</f>
        <v>0</v>
      </c>
      <c r="K193" s="237" t="s">
        <v>21</v>
      </c>
      <c r="L193" s="72"/>
      <c r="M193" s="242" t="s">
        <v>21</v>
      </c>
      <c r="N193" s="243" t="s">
        <v>40</v>
      </c>
      <c r="O193" s="47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AR193" s="24" t="s">
        <v>180</v>
      </c>
      <c r="AT193" s="24" t="s">
        <v>175</v>
      </c>
      <c r="AU193" s="24" t="s">
        <v>76</v>
      </c>
      <c r="AY193" s="24" t="s">
        <v>172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4" t="s">
        <v>76</v>
      </c>
      <c r="BK193" s="246">
        <f>ROUND(I193*H193,2)</f>
        <v>0</v>
      </c>
      <c r="BL193" s="24" t="s">
        <v>180</v>
      </c>
      <c r="BM193" s="24" t="s">
        <v>680</v>
      </c>
    </row>
    <row r="194" spans="2:47" s="1" customFormat="1" ht="13.5">
      <c r="B194" s="46"/>
      <c r="C194" s="74"/>
      <c r="D194" s="249" t="s">
        <v>464</v>
      </c>
      <c r="E194" s="74"/>
      <c r="F194" s="281" t="s">
        <v>1105</v>
      </c>
      <c r="G194" s="74"/>
      <c r="H194" s="74"/>
      <c r="I194" s="203"/>
      <c r="J194" s="74"/>
      <c r="K194" s="74"/>
      <c r="L194" s="72"/>
      <c r="M194" s="282"/>
      <c r="N194" s="47"/>
      <c r="O194" s="47"/>
      <c r="P194" s="47"/>
      <c r="Q194" s="47"/>
      <c r="R194" s="47"/>
      <c r="S194" s="47"/>
      <c r="T194" s="95"/>
      <c r="AT194" s="24" t="s">
        <v>464</v>
      </c>
      <c r="AU194" s="24" t="s">
        <v>76</v>
      </c>
    </row>
    <row r="195" spans="2:65" s="1" customFormat="1" ht="16.5" customHeight="1">
      <c r="B195" s="46"/>
      <c r="C195" s="235" t="s">
        <v>69</v>
      </c>
      <c r="D195" s="235" t="s">
        <v>175</v>
      </c>
      <c r="E195" s="236" t="s">
        <v>1213</v>
      </c>
      <c r="F195" s="237" t="s">
        <v>1165</v>
      </c>
      <c r="G195" s="238" t="s">
        <v>178</v>
      </c>
      <c r="H195" s="239">
        <v>3</v>
      </c>
      <c r="I195" s="240"/>
      <c r="J195" s="241">
        <f>ROUND(I195*H195,2)</f>
        <v>0</v>
      </c>
      <c r="K195" s="237" t="s">
        <v>21</v>
      </c>
      <c r="L195" s="72"/>
      <c r="M195" s="242" t="s">
        <v>21</v>
      </c>
      <c r="N195" s="243" t="s">
        <v>40</v>
      </c>
      <c r="O195" s="47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AR195" s="24" t="s">
        <v>180</v>
      </c>
      <c r="AT195" s="24" t="s">
        <v>175</v>
      </c>
      <c r="AU195" s="24" t="s">
        <v>76</v>
      </c>
      <c r="AY195" s="24" t="s">
        <v>172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4" t="s">
        <v>76</v>
      </c>
      <c r="BK195" s="246">
        <f>ROUND(I195*H195,2)</f>
        <v>0</v>
      </c>
      <c r="BL195" s="24" t="s">
        <v>180</v>
      </c>
      <c r="BM195" s="24" t="s">
        <v>688</v>
      </c>
    </row>
    <row r="196" spans="2:47" s="1" customFormat="1" ht="13.5">
      <c r="B196" s="46"/>
      <c r="C196" s="74"/>
      <c r="D196" s="249" t="s">
        <v>464</v>
      </c>
      <c r="E196" s="74"/>
      <c r="F196" s="281" t="s">
        <v>1105</v>
      </c>
      <c r="G196" s="74"/>
      <c r="H196" s="74"/>
      <c r="I196" s="203"/>
      <c r="J196" s="74"/>
      <c r="K196" s="74"/>
      <c r="L196" s="72"/>
      <c r="M196" s="282"/>
      <c r="N196" s="47"/>
      <c r="O196" s="47"/>
      <c r="P196" s="47"/>
      <c r="Q196" s="47"/>
      <c r="R196" s="47"/>
      <c r="S196" s="47"/>
      <c r="T196" s="95"/>
      <c r="AT196" s="24" t="s">
        <v>464</v>
      </c>
      <c r="AU196" s="24" t="s">
        <v>76</v>
      </c>
    </row>
    <row r="197" spans="2:65" s="1" customFormat="1" ht="25.5" customHeight="1">
      <c r="B197" s="46"/>
      <c r="C197" s="235" t="s">
        <v>69</v>
      </c>
      <c r="D197" s="235" t="s">
        <v>175</v>
      </c>
      <c r="E197" s="236" t="s">
        <v>1215</v>
      </c>
      <c r="F197" s="237" t="s">
        <v>1231</v>
      </c>
      <c r="G197" s="238" t="s">
        <v>178</v>
      </c>
      <c r="H197" s="239">
        <v>48</v>
      </c>
      <c r="I197" s="240"/>
      <c r="J197" s="241">
        <f>ROUND(I197*H197,2)</f>
        <v>0</v>
      </c>
      <c r="K197" s="237" t="s">
        <v>21</v>
      </c>
      <c r="L197" s="72"/>
      <c r="M197" s="242" t="s">
        <v>21</v>
      </c>
      <c r="N197" s="243" t="s">
        <v>40</v>
      </c>
      <c r="O197" s="47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AR197" s="24" t="s">
        <v>180</v>
      </c>
      <c r="AT197" s="24" t="s">
        <v>175</v>
      </c>
      <c r="AU197" s="24" t="s">
        <v>76</v>
      </c>
      <c r="AY197" s="24" t="s">
        <v>172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4" t="s">
        <v>76</v>
      </c>
      <c r="BK197" s="246">
        <f>ROUND(I197*H197,2)</f>
        <v>0</v>
      </c>
      <c r="BL197" s="24" t="s">
        <v>180</v>
      </c>
      <c r="BM197" s="24" t="s">
        <v>696</v>
      </c>
    </row>
    <row r="198" spans="2:47" s="1" customFormat="1" ht="13.5">
      <c r="B198" s="46"/>
      <c r="C198" s="74"/>
      <c r="D198" s="249" t="s">
        <v>464</v>
      </c>
      <c r="E198" s="74"/>
      <c r="F198" s="281" t="s">
        <v>1105</v>
      </c>
      <c r="G198" s="74"/>
      <c r="H198" s="74"/>
      <c r="I198" s="203"/>
      <c r="J198" s="74"/>
      <c r="K198" s="74"/>
      <c r="L198" s="72"/>
      <c r="M198" s="282"/>
      <c r="N198" s="47"/>
      <c r="O198" s="47"/>
      <c r="P198" s="47"/>
      <c r="Q198" s="47"/>
      <c r="R198" s="47"/>
      <c r="S198" s="47"/>
      <c r="T198" s="95"/>
      <c r="AT198" s="24" t="s">
        <v>464</v>
      </c>
      <c r="AU198" s="24" t="s">
        <v>76</v>
      </c>
    </row>
    <row r="199" spans="2:65" s="1" customFormat="1" ht="25.5" customHeight="1">
      <c r="B199" s="46"/>
      <c r="C199" s="235" t="s">
        <v>69</v>
      </c>
      <c r="D199" s="235" t="s">
        <v>175</v>
      </c>
      <c r="E199" s="236" t="s">
        <v>1218</v>
      </c>
      <c r="F199" s="237" t="s">
        <v>1234</v>
      </c>
      <c r="G199" s="238" t="s">
        <v>178</v>
      </c>
      <c r="H199" s="239">
        <v>48</v>
      </c>
      <c r="I199" s="240"/>
      <c r="J199" s="241">
        <f>ROUND(I199*H199,2)</f>
        <v>0</v>
      </c>
      <c r="K199" s="237" t="s">
        <v>21</v>
      </c>
      <c r="L199" s="72"/>
      <c r="M199" s="242" t="s">
        <v>21</v>
      </c>
      <c r="N199" s="243" t="s">
        <v>40</v>
      </c>
      <c r="O199" s="47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AR199" s="24" t="s">
        <v>180</v>
      </c>
      <c r="AT199" s="24" t="s">
        <v>175</v>
      </c>
      <c r="AU199" s="24" t="s">
        <v>76</v>
      </c>
      <c r="AY199" s="24" t="s">
        <v>172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24" t="s">
        <v>76</v>
      </c>
      <c r="BK199" s="246">
        <f>ROUND(I199*H199,2)</f>
        <v>0</v>
      </c>
      <c r="BL199" s="24" t="s">
        <v>180</v>
      </c>
      <c r="BM199" s="24" t="s">
        <v>704</v>
      </c>
    </row>
    <row r="200" spans="2:47" s="1" customFormat="1" ht="13.5">
      <c r="B200" s="46"/>
      <c r="C200" s="74"/>
      <c r="D200" s="249" t="s">
        <v>464</v>
      </c>
      <c r="E200" s="74"/>
      <c r="F200" s="281" t="s">
        <v>1105</v>
      </c>
      <c r="G200" s="74"/>
      <c r="H200" s="74"/>
      <c r="I200" s="203"/>
      <c r="J200" s="74"/>
      <c r="K200" s="74"/>
      <c r="L200" s="72"/>
      <c r="M200" s="282"/>
      <c r="N200" s="47"/>
      <c r="O200" s="47"/>
      <c r="P200" s="47"/>
      <c r="Q200" s="47"/>
      <c r="R200" s="47"/>
      <c r="S200" s="47"/>
      <c r="T200" s="95"/>
      <c r="AT200" s="24" t="s">
        <v>464</v>
      </c>
      <c r="AU200" s="24" t="s">
        <v>76</v>
      </c>
    </row>
    <row r="201" spans="2:65" s="1" customFormat="1" ht="25.5" customHeight="1">
      <c r="B201" s="46"/>
      <c r="C201" s="235" t="s">
        <v>69</v>
      </c>
      <c r="D201" s="235" t="s">
        <v>175</v>
      </c>
      <c r="E201" s="236" t="s">
        <v>1222</v>
      </c>
      <c r="F201" s="237" t="s">
        <v>1237</v>
      </c>
      <c r="G201" s="238" t="s">
        <v>178</v>
      </c>
      <c r="H201" s="239">
        <v>48</v>
      </c>
      <c r="I201" s="240"/>
      <c r="J201" s="241">
        <f>ROUND(I201*H201,2)</f>
        <v>0</v>
      </c>
      <c r="K201" s="237" t="s">
        <v>21</v>
      </c>
      <c r="L201" s="72"/>
      <c r="M201" s="242" t="s">
        <v>21</v>
      </c>
      <c r="N201" s="243" t="s">
        <v>40</v>
      </c>
      <c r="O201" s="47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AR201" s="24" t="s">
        <v>180</v>
      </c>
      <c r="AT201" s="24" t="s">
        <v>175</v>
      </c>
      <c r="AU201" s="24" t="s">
        <v>76</v>
      </c>
      <c r="AY201" s="24" t="s">
        <v>172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24" t="s">
        <v>76</v>
      </c>
      <c r="BK201" s="246">
        <f>ROUND(I201*H201,2)</f>
        <v>0</v>
      </c>
      <c r="BL201" s="24" t="s">
        <v>180</v>
      </c>
      <c r="BM201" s="24" t="s">
        <v>714</v>
      </c>
    </row>
    <row r="202" spans="2:47" s="1" customFormat="1" ht="13.5">
      <c r="B202" s="46"/>
      <c r="C202" s="74"/>
      <c r="D202" s="249" t="s">
        <v>464</v>
      </c>
      <c r="E202" s="74"/>
      <c r="F202" s="281" t="s">
        <v>1105</v>
      </c>
      <c r="G202" s="74"/>
      <c r="H202" s="74"/>
      <c r="I202" s="203"/>
      <c r="J202" s="74"/>
      <c r="K202" s="74"/>
      <c r="L202" s="72"/>
      <c r="M202" s="282"/>
      <c r="N202" s="47"/>
      <c r="O202" s="47"/>
      <c r="P202" s="47"/>
      <c r="Q202" s="47"/>
      <c r="R202" s="47"/>
      <c r="S202" s="47"/>
      <c r="T202" s="95"/>
      <c r="AT202" s="24" t="s">
        <v>464</v>
      </c>
      <c r="AU202" s="24" t="s">
        <v>76</v>
      </c>
    </row>
    <row r="203" spans="2:65" s="1" customFormat="1" ht="25.5" customHeight="1">
      <c r="B203" s="46"/>
      <c r="C203" s="235" t="s">
        <v>69</v>
      </c>
      <c r="D203" s="235" t="s">
        <v>175</v>
      </c>
      <c r="E203" s="236" t="s">
        <v>1225</v>
      </c>
      <c r="F203" s="237" t="s">
        <v>1173</v>
      </c>
      <c r="G203" s="238" t="s">
        <v>178</v>
      </c>
      <c r="H203" s="239">
        <v>24</v>
      </c>
      <c r="I203" s="240"/>
      <c r="J203" s="241">
        <f>ROUND(I203*H203,2)</f>
        <v>0</v>
      </c>
      <c r="K203" s="237" t="s">
        <v>21</v>
      </c>
      <c r="L203" s="72"/>
      <c r="M203" s="242" t="s">
        <v>21</v>
      </c>
      <c r="N203" s="243" t="s">
        <v>40</v>
      </c>
      <c r="O203" s="47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AR203" s="24" t="s">
        <v>180</v>
      </c>
      <c r="AT203" s="24" t="s">
        <v>175</v>
      </c>
      <c r="AU203" s="24" t="s">
        <v>76</v>
      </c>
      <c r="AY203" s="24" t="s">
        <v>172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24" t="s">
        <v>76</v>
      </c>
      <c r="BK203" s="246">
        <f>ROUND(I203*H203,2)</f>
        <v>0</v>
      </c>
      <c r="BL203" s="24" t="s">
        <v>180</v>
      </c>
      <c r="BM203" s="24" t="s">
        <v>724</v>
      </c>
    </row>
    <row r="204" spans="2:47" s="1" customFormat="1" ht="13.5">
      <c r="B204" s="46"/>
      <c r="C204" s="74"/>
      <c r="D204" s="249" t="s">
        <v>464</v>
      </c>
      <c r="E204" s="74"/>
      <c r="F204" s="281" t="s">
        <v>1105</v>
      </c>
      <c r="G204" s="74"/>
      <c r="H204" s="74"/>
      <c r="I204" s="203"/>
      <c r="J204" s="74"/>
      <c r="K204" s="74"/>
      <c r="L204" s="72"/>
      <c r="M204" s="282"/>
      <c r="N204" s="47"/>
      <c r="O204" s="47"/>
      <c r="P204" s="47"/>
      <c r="Q204" s="47"/>
      <c r="R204" s="47"/>
      <c r="S204" s="47"/>
      <c r="T204" s="95"/>
      <c r="AT204" s="24" t="s">
        <v>464</v>
      </c>
      <c r="AU204" s="24" t="s">
        <v>76</v>
      </c>
    </row>
    <row r="205" spans="2:65" s="1" customFormat="1" ht="16.5" customHeight="1">
      <c r="B205" s="46"/>
      <c r="C205" s="235" t="s">
        <v>69</v>
      </c>
      <c r="D205" s="235" t="s">
        <v>175</v>
      </c>
      <c r="E205" s="236" t="s">
        <v>1228</v>
      </c>
      <c r="F205" s="237" t="s">
        <v>2153</v>
      </c>
      <c r="G205" s="238" t="s">
        <v>178</v>
      </c>
      <c r="H205" s="239">
        <v>3</v>
      </c>
      <c r="I205" s="240"/>
      <c r="J205" s="241">
        <f>ROUND(I205*H205,2)</f>
        <v>0</v>
      </c>
      <c r="K205" s="237" t="s">
        <v>21</v>
      </c>
      <c r="L205" s="72"/>
      <c r="M205" s="242" t="s">
        <v>21</v>
      </c>
      <c r="N205" s="243" t="s">
        <v>40</v>
      </c>
      <c r="O205" s="47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AR205" s="24" t="s">
        <v>180</v>
      </c>
      <c r="AT205" s="24" t="s">
        <v>175</v>
      </c>
      <c r="AU205" s="24" t="s">
        <v>76</v>
      </c>
      <c r="AY205" s="24" t="s">
        <v>172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4" t="s">
        <v>76</v>
      </c>
      <c r="BK205" s="246">
        <f>ROUND(I205*H205,2)</f>
        <v>0</v>
      </c>
      <c r="BL205" s="24" t="s">
        <v>180</v>
      </c>
      <c r="BM205" s="24" t="s">
        <v>734</v>
      </c>
    </row>
    <row r="206" spans="2:47" s="1" customFormat="1" ht="13.5">
      <c r="B206" s="46"/>
      <c r="C206" s="74"/>
      <c r="D206" s="249" t="s">
        <v>464</v>
      </c>
      <c r="E206" s="74"/>
      <c r="F206" s="281" t="s">
        <v>1197</v>
      </c>
      <c r="G206" s="74"/>
      <c r="H206" s="74"/>
      <c r="I206" s="203"/>
      <c r="J206" s="74"/>
      <c r="K206" s="74"/>
      <c r="L206" s="72"/>
      <c r="M206" s="282"/>
      <c r="N206" s="47"/>
      <c r="O206" s="47"/>
      <c r="P206" s="47"/>
      <c r="Q206" s="47"/>
      <c r="R206" s="47"/>
      <c r="S206" s="47"/>
      <c r="T206" s="95"/>
      <c r="AT206" s="24" t="s">
        <v>464</v>
      </c>
      <c r="AU206" s="24" t="s">
        <v>76</v>
      </c>
    </row>
    <row r="207" spans="2:65" s="1" customFormat="1" ht="25.5" customHeight="1">
      <c r="B207" s="46"/>
      <c r="C207" s="235" t="s">
        <v>69</v>
      </c>
      <c r="D207" s="235" t="s">
        <v>175</v>
      </c>
      <c r="E207" s="236" t="s">
        <v>1230</v>
      </c>
      <c r="F207" s="237" t="s">
        <v>1244</v>
      </c>
      <c r="G207" s="238" t="s">
        <v>178</v>
      </c>
      <c r="H207" s="239">
        <v>3</v>
      </c>
      <c r="I207" s="240"/>
      <c r="J207" s="241">
        <f>ROUND(I207*H207,2)</f>
        <v>0</v>
      </c>
      <c r="K207" s="237" t="s">
        <v>21</v>
      </c>
      <c r="L207" s="72"/>
      <c r="M207" s="242" t="s">
        <v>21</v>
      </c>
      <c r="N207" s="243" t="s">
        <v>40</v>
      </c>
      <c r="O207" s="47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AR207" s="24" t="s">
        <v>180</v>
      </c>
      <c r="AT207" s="24" t="s">
        <v>175</v>
      </c>
      <c r="AU207" s="24" t="s">
        <v>76</v>
      </c>
      <c r="AY207" s="24" t="s">
        <v>172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4" t="s">
        <v>76</v>
      </c>
      <c r="BK207" s="246">
        <f>ROUND(I207*H207,2)</f>
        <v>0</v>
      </c>
      <c r="BL207" s="24" t="s">
        <v>180</v>
      </c>
      <c r="BM207" s="24" t="s">
        <v>744</v>
      </c>
    </row>
    <row r="208" spans="2:47" s="1" customFormat="1" ht="13.5">
      <c r="B208" s="46"/>
      <c r="C208" s="74"/>
      <c r="D208" s="249" t="s">
        <v>464</v>
      </c>
      <c r="E208" s="74"/>
      <c r="F208" s="281" t="s">
        <v>1197</v>
      </c>
      <c r="G208" s="74"/>
      <c r="H208" s="74"/>
      <c r="I208" s="203"/>
      <c r="J208" s="74"/>
      <c r="K208" s="74"/>
      <c r="L208" s="72"/>
      <c r="M208" s="282"/>
      <c r="N208" s="47"/>
      <c r="O208" s="47"/>
      <c r="P208" s="47"/>
      <c r="Q208" s="47"/>
      <c r="R208" s="47"/>
      <c r="S208" s="47"/>
      <c r="T208" s="95"/>
      <c r="AT208" s="24" t="s">
        <v>464</v>
      </c>
      <c r="AU208" s="24" t="s">
        <v>76</v>
      </c>
    </row>
    <row r="209" spans="2:65" s="1" customFormat="1" ht="25.5" customHeight="1">
      <c r="B209" s="46"/>
      <c r="C209" s="235" t="s">
        <v>69</v>
      </c>
      <c r="D209" s="235" t="s">
        <v>175</v>
      </c>
      <c r="E209" s="236" t="s">
        <v>1233</v>
      </c>
      <c r="F209" s="237" t="s">
        <v>1181</v>
      </c>
      <c r="G209" s="238" t="s">
        <v>258</v>
      </c>
      <c r="H209" s="239">
        <v>270</v>
      </c>
      <c r="I209" s="240"/>
      <c r="J209" s="241">
        <f>ROUND(I209*H209,2)</f>
        <v>0</v>
      </c>
      <c r="K209" s="237" t="s">
        <v>21</v>
      </c>
      <c r="L209" s="72"/>
      <c r="M209" s="242" t="s">
        <v>21</v>
      </c>
      <c r="N209" s="243" t="s">
        <v>40</v>
      </c>
      <c r="O209" s="47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AR209" s="24" t="s">
        <v>180</v>
      </c>
      <c r="AT209" s="24" t="s">
        <v>175</v>
      </c>
      <c r="AU209" s="24" t="s">
        <v>76</v>
      </c>
      <c r="AY209" s="24" t="s">
        <v>172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76</v>
      </c>
      <c r="BK209" s="246">
        <f>ROUND(I209*H209,2)</f>
        <v>0</v>
      </c>
      <c r="BL209" s="24" t="s">
        <v>180</v>
      </c>
      <c r="BM209" s="24" t="s">
        <v>755</v>
      </c>
    </row>
    <row r="210" spans="2:47" s="1" customFormat="1" ht="13.5">
      <c r="B210" s="46"/>
      <c r="C210" s="74"/>
      <c r="D210" s="249" t="s">
        <v>464</v>
      </c>
      <c r="E210" s="74"/>
      <c r="F210" s="281" t="s">
        <v>1105</v>
      </c>
      <c r="G210" s="74"/>
      <c r="H210" s="74"/>
      <c r="I210" s="203"/>
      <c r="J210" s="74"/>
      <c r="K210" s="74"/>
      <c r="L210" s="72"/>
      <c r="M210" s="282"/>
      <c r="N210" s="47"/>
      <c r="O210" s="47"/>
      <c r="P210" s="47"/>
      <c r="Q210" s="47"/>
      <c r="R210" s="47"/>
      <c r="S210" s="47"/>
      <c r="T210" s="95"/>
      <c r="AT210" s="24" t="s">
        <v>464</v>
      </c>
      <c r="AU210" s="24" t="s">
        <v>76</v>
      </c>
    </row>
    <row r="211" spans="2:65" s="1" customFormat="1" ht="16.5" customHeight="1">
      <c r="B211" s="46"/>
      <c r="C211" s="235" t="s">
        <v>69</v>
      </c>
      <c r="D211" s="235" t="s">
        <v>175</v>
      </c>
      <c r="E211" s="236" t="s">
        <v>1236</v>
      </c>
      <c r="F211" s="237" t="s">
        <v>1185</v>
      </c>
      <c r="G211" s="238" t="s">
        <v>178</v>
      </c>
      <c r="H211" s="239">
        <v>50</v>
      </c>
      <c r="I211" s="240"/>
      <c r="J211" s="241">
        <f>ROUND(I211*H211,2)</f>
        <v>0</v>
      </c>
      <c r="K211" s="237" t="s">
        <v>21</v>
      </c>
      <c r="L211" s="72"/>
      <c r="M211" s="242" t="s">
        <v>21</v>
      </c>
      <c r="N211" s="243" t="s">
        <v>40</v>
      </c>
      <c r="O211" s="47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AR211" s="24" t="s">
        <v>180</v>
      </c>
      <c r="AT211" s="24" t="s">
        <v>175</v>
      </c>
      <c r="AU211" s="24" t="s">
        <v>76</v>
      </c>
      <c r="AY211" s="24" t="s">
        <v>172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76</v>
      </c>
      <c r="BK211" s="246">
        <f>ROUND(I211*H211,2)</f>
        <v>0</v>
      </c>
      <c r="BL211" s="24" t="s">
        <v>180</v>
      </c>
      <c r="BM211" s="24" t="s">
        <v>764</v>
      </c>
    </row>
    <row r="212" spans="2:47" s="1" customFormat="1" ht="13.5">
      <c r="B212" s="46"/>
      <c r="C212" s="74"/>
      <c r="D212" s="249" t="s">
        <v>464</v>
      </c>
      <c r="E212" s="74"/>
      <c r="F212" s="281" t="s">
        <v>1105</v>
      </c>
      <c r="G212" s="74"/>
      <c r="H212" s="74"/>
      <c r="I212" s="203"/>
      <c r="J212" s="74"/>
      <c r="K212" s="74"/>
      <c r="L212" s="72"/>
      <c r="M212" s="282"/>
      <c r="N212" s="47"/>
      <c r="O212" s="47"/>
      <c r="P212" s="47"/>
      <c r="Q212" s="47"/>
      <c r="R212" s="47"/>
      <c r="S212" s="47"/>
      <c r="T212" s="95"/>
      <c r="AT212" s="24" t="s">
        <v>464</v>
      </c>
      <c r="AU212" s="24" t="s">
        <v>76</v>
      </c>
    </row>
    <row r="213" spans="2:65" s="1" customFormat="1" ht="25.5" customHeight="1">
      <c r="B213" s="46"/>
      <c r="C213" s="235" t="s">
        <v>69</v>
      </c>
      <c r="D213" s="235" t="s">
        <v>175</v>
      </c>
      <c r="E213" s="236" t="s">
        <v>1239</v>
      </c>
      <c r="F213" s="237" t="s">
        <v>1187</v>
      </c>
      <c r="G213" s="238" t="s">
        <v>178</v>
      </c>
      <c r="H213" s="239">
        <v>5</v>
      </c>
      <c r="I213" s="240"/>
      <c r="J213" s="241">
        <f>ROUND(I213*H213,2)</f>
        <v>0</v>
      </c>
      <c r="K213" s="237" t="s">
        <v>21</v>
      </c>
      <c r="L213" s="72"/>
      <c r="M213" s="242" t="s">
        <v>21</v>
      </c>
      <c r="N213" s="243" t="s">
        <v>40</v>
      </c>
      <c r="O213" s="47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AR213" s="24" t="s">
        <v>180</v>
      </c>
      <c r="AT213" s="24" t="s">
        <v>175</v>
      </c>
      <c r="AU213" s="24" t="s">
        <v>76</v>
      </c>
      <c r="AY213" s="24" t="s">
        <v>172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24" t="s">
        <v>76</v>
      </c>
      <c r="BK213" s="246">
        <f>ROUND(I213*H213,2)</f>
        <v>0</v>
      </c>
      <c r="BL213" s="24" t="s">
        <v>180</v>
      </c>
      <c r="BM213" s="24" t="s">
        <v>774</v>
      </c>
    </row>
    <row r="214" spans="2:47" s="1" customFormat="1" ht="13.5">
      <c r="B214" s="46"/>
      <c r="C214" s="74"/>
      <c r="D214" s="249" t="s">
        <v>464</v>
      </c>
      <c r="E214" s="74"/>
      <c r="F214" s="281" t="s">
        <v>1105</v>
      </c>
      <c r="G214" s="74"/>
      <c r="H214" s="74"/>
      <c r="I214" s="203"/>
      <c r="J214" s="74"/>
      <c r="K214" s="74"/>
      <c r="L214" s="72"/>
      <c r="M214" s="282"/>
      <c r="N214" s="47"/>
      <c r="O214" s="47"/>
      <c r="P214" s="47"/>
      <c r="Q214" s="47"/>
      <c r="R214" s="47"/>
      <c r="S214" s="47"/>
      <c r="T214" s="95"/>
      <c r="AT214" s="24" t="s">
        <v>464</v>
      </c>
      <c r="AU214" s="24" t="s">
        <v>76</v>
      </c>
    </row>
    <row r="215" spans="2:65" s="1" customFormat="1" ht="25.5" customHeight="1">
      <c r="B215" s="46"/>
      <c r="C215" s="235" t="s">
        <v>69</v>
      </c>
      <c r="D215" s="235" t="s">
        <v>175</v>
      </c>
      <c r="E215" s="236" t="s">
        <v>1241</v>
      </c>
      <c r="F215" s="237" t="s">
        <v>1189</v>
      </c>
      <c r="G215" s="238" t="s">
        <v>178</v>
      </c>
      <c r="H215" s="239">
        <v>5</v>
      </c>
      <c r="I215" s="240"/>
      <c r="J215" s="241">
        <f>ROUND(I215*H215,2)</f>
        <v>0</v>
      </c>
      <c r="K215" s="237" t="s">
        <v>21</v>
      </c>
      <c r="L215" s="72"/>
      <c r="M215" s="242" t="s">
        <v>21</v>
      </c>
      <c r="N215" s="243" t="s">
        <v>40</v>
      </c>
      <c r="O215" s="47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AR215" s="24" t="s">
        <v>180</v>
      </c>
      <c r="AT215" s="24" t="s">
        <v>175</v>
      </c>
      <c r="AU215" s="24" t="s">
        <v>76</v>
      </c>
      <c r="AY215" s="24" t="s">
        <v>172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24" t="s">
        <v>76</v>
      </c>
      <c r="BK215" s="246">
        <f>ROUND(I215*H215,2)</f>
        <v>0</v>
      </c>
      <c r="BL215" s="24" t="s">
        <v>180</v>
      </c>
      <c r="BM215" s="24" t="s">
        <v>784</v>
      </c>
    </row>
    <row r="216" spans="2:47" s="1" customFormat="1" ht="13.5">
      <c r="B216" s="46"/>
      <c r="C216" s="74"/>
      <c r="D216" s="249" t="s">
        <v>464</v>
      </c>
      <c r="E216" s="74"/>
      <c r="F216" s="281" t="s">
        <v>1105</v>
      </c>
      <c r="G216" s="74"/>
      <c r="H216" s="74"/>
      <c r="I216" s="203"/>
      <c r="J216" s="74"/>
      <c r="K216" s="74"/>
      <c r="L216" s="72"/>
      <c r="M216" s="282"/>
      <c r="N216" s="47"/>
      <c r="O216" s="47"/>
      <c r="P216" s="47"/>
      <c r="Q216" s="47"/>
      <c r="R216" s="47"/>
      <c r="S216" s="47"/>
      <c r="T216" s="95"/>
      <c r="AT216" s="24" t="s">
        <v>464</v>
      </c>
      <c r="AU216" s="24" t="s">
        <v>76</v>
      </c>
    </row>
    <row r="217" spans="2:65" s="1" customFormat="1" ht="25.5" customHeight="1">
      <c r="B217" s="46"/>
      <c r="C217" s="235" t="s">
        <v>69</v>
      </c>
      <c r="D217" s="235" t="s">
        <v>175</v>
      </c>
      <c r="E217" s="236" t="s">
        <v>1243</v>
      </c>
      <c r="F217" s="237" t="s">
        <v>1191</v>
      </c>
      <c r="G217" s="238" t="s">
        <v>178</v>
      </c>
      <c r="H217" s="239">
        <v>10</v>
      </c>
      <c r="I217" s="240"/>
      <c r="J217" s="241">
        <f>ROUND(I217*H217,2)</f>
        <v>0</v>
      </c>
      <c r="K217" s="237" t="s">
        <v>21</v>
      </c>
      <c r="L217" s="72"/>
      <c r="M217" s="242" t="s">
        <v>21</v>
      </c>
      <c r="N217" s="243" t="s">
        <v>40</v>
      </c>
      <c r="O217" s="47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AR217" s="24" t="s">
        <v>180</v>
      </c>
      <c r="AT217" s="24" t="s">
        <v>175</v>
      </c>
      <c r="AU217" s="24" t="s">
        <v>76</v>
      </c>
      <c r="AY217" s="24" t="s">
        <v>172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24" t="s">
        <v>76</v>
      </c>
      <c r="BK217" s="246">
        <f>ROUND(I217*H217,2)</f>
        <v>0</v>
      </c>
      <c r="BL217" s="24" t="s">
        <v>180</v>
      </c>
      <c r="BM217" s="24" t="s">
        <v>796</v>
      </c>
    </row>
    <row r="218" spans="2:47" s="1" customFormat="1" ht="13.5">
      <c r="B218" s="46"/>
      <c r="C218" s="74"/>
      <c r="D218" s="249" t="s">
        <v>464</v>
      </c>
      <c r="E218" s="74"/>
      <c r="F218" s="281" t="s">
        <v>1105</v>
      </c>
      <c r="G218" s="74"/>
      <c r="H218" s="74"/>
      <c r="I218" s="203"/>
      <c r="J218" s="74"/>
      <c r="K218" s="74"/>
      <c r="L218" s="72"/>
      <c r="M218" s="293"/>
      <c r="N218" s="294"/>
      <c r="O218" s="294"/>
      <c r="P218" s="294"/>
      <c r="Q218" s="294"/>
      <c r="R218" s="294"/>
      <c r="S218" s="294"/>
      <c r="T218" s="295"/>
      <c r="AT218" s="24" t="s">
        <v>464</v>
      </c>
      <c r="AU218" s="24" t="s">
        <v>76</v>
      </c>
    </row>
    <row r="219" spans="2:12" s="1" customFormat="1" ht="6.95" customHeight="1">
      <c r="B219" s="67"/>
      <c r="C219" s="68"/>
      <c r="D219" s="68"/>
      <c r="E219" s="68"/>
      <c r="F219" s="68"/>
      <c r="G219" s="68"/>
      <c r="H219" s="68"/>
      <c r="I219" s="178"/>
      <c r="J219" s="68"/>
      <c r="K219" s="68"/>
      <c r="L219" s="72"/>
    </row>
  </sheetData>
  <sheetProtection password="CC35" sheet="1" objects="1" scenarios="1" formatColumns="0" formatRows="0" autoFilter="0"/>
  <autoFilter ref="C85:K218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02" customWidth="1"/>
    <col min="2" max="2" width="1.66796875" style="302" customWidth="1"/>
    <col min="3" max="4" width="5" style="302" customWidth="1"/>
    <col min="5" max="5" width="11.66015625" style="302" customWidth="1"/>
    <col min="6" max="6" width="9.16015625" style="302" customWidth="1"/>
    <col min="7" max="7" width="5" style="302" customWidth="1"/>
    <col min="8" max="8" width="77.83203125" style="302" customWidth="1"/>
    <col min="9" max="10" width="20" style="302" customWidth="1"/>
    <col min="11" max="11" width="1.66796875" style="302" customWidth="1"/>
  </cols>
  <sheetData>
    <row r="1" ht="37.5" customHeight="1"/>
    <row r="2" spans="2:11" ht="7.5" customHeight="1">
      <c r="B2" s="303"/>
      <c r="C2" s="304"/>
      <c r="D2" s="304"/>
      <c r="E2" s="304"/>
      <c r="F2" s="304"/>
      <c r="G2" s="304"/>
      <c r="H2" s="304"/>
      <c r="I2" s="304"/>
      <c r="J2" s="304"/>
      <c r="K2" s="305"/>
    </row>
    <row r="3" spans="2:11" s="15" customFormat="1" ht="45" customHeight="1">
      <c r="B3" s="306"/>
      <c r="C3" s="307" t="s">
        <v>2155</v>
      </c>
      <c r="D3" s="307"/>
      <c r="E3" s="307"/>
      <c r="F3" s="307"/>
      <c r="G3" s="307"/>
      <c r="H3" s="307"/>
      <c r="I3" s="307"/>
      <c r="J3" s="307"/>
      <c r="K3" s="308"/>
    </row>
    <row r="4" spans="2:11" ht="25.5" customHeight="1">
      <c r="B4" s="309"/>
      <c r="C4" s="310" t="s">
        <v>2156</v>
      </c>
      <c r="D4" s="310"/>
      <c r="E4" s="310"/>
      <c r="F4" s="310"/>
      <c r="G4" s="310"/>
      <c r="H4" s="310"/>
      <c r="I4" s="310"/>
      <c r="J4" s="310"/>
      <c r="K4" s="311"/>
    </row>
    <row r="5" spans="2:11" ht="5.25" customHeight="1">
      <c r="B5" s="309"/>
      <c r="C5" s="312"/>
      <c r="D5" s="312"/>
      <c r="E5" s="312"/>
      <c r="F5" s="312"/>
      <c r="G5" s="312"/>
      <c r="H5" s="312"/>
      <c r="I5" s="312"/>
      <c r="J5" s="312"/>
      <c r="K5" s="311"/>
    </row>
    <row r="6" spans="2:11" ht="15" customHeight="1">
      <c r="B6" s="309"/>
      <c r="C6" s="313" t="s">
        <v>2157</v>
      </c>
      <c r="D6" s="313"/>
      <c r="E6" s="313"/>
      <c r="F6" s="313"/>
      <c r="G6" s="313"/>
      <c r="H6" s="313"/>
      <c r="I6" s="313"/>
      <c r="J6" s="313"/>
      <c r="K6" s="311"/>
    </row>
    <row r="7" spans="2:11" ht="15" customHeight="1">
      <c r="B7" s="314"/>
      <c r="C7" s="313" t="s">
        <v>2158</v>
      </c>
      <c r="D7" s="313"/>
      <c r="E7" s="313"/>
      <c r="F7" s="313"/>
      <c r="G7" s="313"/>
      <c r="H7" s="313"/>
      <c r="I7" s="313"/>
      <c r="J7" s="313"/>
      <c r="K7" s="311"/>
    </row>
    <row r="8" spans="2:11" ht="12.75" customHeight="1">
      <c r="B8" s="314"/>
      <c r="C8" s="313"/>
      <c r="D8" s="313"/>
      <c r="E8" s="313"/>
      <c r="F8" s="313"/>
      <c r="G8" s="313"/>
      <c r="H8" s="313"/>
      <c r="I8" s="313"/>
      <c r="J8" s="313"/>
      <c r="K8" s="311"/>
    </row>
    <row r="9" spans="2:11" ht="15" customHeight="1">
      <c r="B9" s="314"/>
      <c r="C9" s="313" t="s">
        <v>2159</v>
      </c>
      <c r="D9" s="313"/>
      <c r="E9" s="313"/>
      <c r="F9" s="313"/>
      <c r="G9" s="313"/>
      <c r="H9" s="313"/>
      <c r="I9" s="313"/>
      <c r="J9" s="313"/>
      <c r="K9" s="311"/>
    </row>
    <row r="10" spans="2:11" ht="15" customHeight="1">
      <c r="B10" s="314"/>
      <c r="C10" s="313"/>
      <c r="D10" s="313" t="s">
        <v>2160</v>
      </c>
      <c r="E10" s="313"/>
      <c r="F10" s="313"/>
      <c r="G10" s="313"/>
      <c r="H10" s="313"/>
      <c r="I10" s="313"/>
      <c r="J10" s="313"/>
      <c r="K10" s="311"/>
    </row>
    <row r="11" spans="2:11" ht="15" customHeight="1">
      <c r="B11" s="314"/>
      <c r="C11" s="315"/>
      <c r="D11" s="313" t="s">
        <v>2161</v>
      </c>
      <c r="E11" s="313"/>
      <c r="F11" s="313"/>
      <c r="G11" s="313"/>
      <c r="H11" s="313"/>
      <c r="I11" s="313"/>
      <c r="J11" s="313"/>
      <c r="K11" s="311"/>
    </row>
    <row r="12" spans="2:11" ht="12.75" customHeight="1">
      <c r="B12" s="314"/>
      <c r="C12" s="315"/>
      <c r="D12" s="315"/>
      <c r="E12" s="315"/>
      <c r="F12" s="315"/>
      <c r="G12" s="315"/>
      <c r="H12" s="315"/>
      <c r="I12" s="315"/>
      <c r="J12" s="315"/>
      <c r="K12" s="311"/>
    </row>
    <row r="13" spans="2:11" ht="15" customHeight="1">
      <c r="B13" s="314"/>
      <c r="C13" s="315"/>
      <c r="D13" s="313" t="s">
        <v>2162</v>
      </c>
      <c r="E13" s="313"/>
      <c r="F13" s="313"/>
      <c r="G13" s="313"/>
      <c r="H13" s="313"/>
      <c r="I13" s="313"/>
      <c r="J13" s="313"/>
      <c r="K13" s="311"/>
    </row>
    <row r="14" spans="2:11" ht="15" customHeight="1">
      <c r="B14" s="314"/>
      <c r="C14" s="315"/>
      <c r="D14" s="313" t="s">
        <v>2163</v>
      </c>
      <c r="E14" s="313"/>
      <c r="F14" s="313"/>
      <c r="G14" s="313"/>
      <c r="H14" s="313"/>
      <c r="I14" s="313"/>
      <c r="J14" s="313"/>
      <c r="K14" s="311"/>
    </row>
    <row r="15" spans="2:11" ht="15" customHeight="1">
      <c r="B15" s="314"/>
      <c r="C15" s="315"/>
      <c r="D15" s="313" t="s">
        <v>2164</v>
      </c>
      <c r="E15" s="313"/>
      <c r="F15" s="313"/>
      <c r="G15" s="313"/>
      <c r="H15" s="313"/>
      <c r="I15" s="313"/>
      <c r="J15" s="313"/>
      <c r="K15" s="311"/>
    </row>
    <row r="16" spans="2:11" ht="15" customHeight="1">
      <c r="B16" s="314"/>
      <c r="C16" s="315"/>
      <c r="D16" s="315"/>
      <c r="E16" s="316" t="s">
        <v>75</v>
      </c>
      <c r="F16" s="313" t="s">
        <v>2165</v>
      </c>
      <c r="G16" s="313"/>
      <c r="H16" s="313"/>
      <c r="I16" s="313"/>
      <c r="J16" s="313"/>
      <c r="K16" s="311"/>
    </row>
    <row r="17" spans="2:11" ht="15" customHeight="1">
      <c r="B17" s="314"/>
      <c r="C17" s="315"/>
      <c r="D17" s="315"/>
      <c r="E17" s="316" t="s">
        <v>2166</v>
      </c>
      <c r="F17" s="313" t="s">
        <v>2167</v>
      </c>
      <c r="G17" s="313"/>
      <c r="H17" s="313"/>
      <c r="I17" s="313"/>
      <c r="J17" s="313"/>
      <c r="K17" s="311"/>
    </row>
    <row r="18" spans="2:11" ht="15" customHeight="1">
      <c r="B18" s="314"/>
      <c r="C18" s="315"/>
      <c r="D18" s="315"/>
      <c r="E18" s="316" t="s">
        <v>2168</v>
      </c>
      <c r="F18" s="313" t="s">
        <v>2169</v>
      </c>
      <c r="G18" s="313"/>
      <c r="H18" s="313"/>
      <c r="I18" s="313"/>
      <c r="J18" s="313"/>
      <c r="K18" s="311"/>
    </row>
    <row r="19" spans="2:11" ht="15" customHeight="1">
      <c r="B19" s="314"/>
      <c r="C19" s="315"/>
      <c r="D19" s="315"/>
      <c r="E19" s="316" t="s">
        <v>2170</v>
      </c>
      <c r="F19" s="313" t="s">
        <v>2171</v>
      </c>
      <c r="G19" s="313"/>
      <c r="H19" s="313"/>
      <c r="I19" s="313"/>
      <c r="J19" s="313"/>
      <c r="K19" s="311"/>
    </row>
    <row r="20" spans="2:11" ht="15" customHeight="1">
      <c r="B20" s="314"/>
      <c r="C20" s="315"/>
      <c r="D20" s="315"/>
      <c r="E20" s="316" t="s">
        <v>2172</v>
      </c>
      <c r="F20" s="313" t="s">
        <v>2173</v>
      </c>
      <c r="G20" s="313"/>
      <c r="H20" s="313"/>
      <c r="I20" s="313"/>
      <c r="J20" s="313"/>
      <c r="K20" s="311"/>
    </row>
    <row r="21" spans="2:11" ht="15" customHeight="1">
      <c r="B21" s="314"/>
      <c r="C21" s="315"/>
      <c r="D21" s="315"/>
      <c r="E21" s="316" t="s">
        <v>82</v>
      </c>
      <c r="F21" s="313" t="s">
        <v>2174</v>
      </c>
      <c r="G21" s="313"/>
      <c r="H21" s="313"/>
      <c r="I21" s="313"/>
      <c r="J21" s="313"/>
      <c r="K21" s="311"/>
    </row>
    <row r="22" spans="2:11" ht="12.75" customHeight="1">
      <c r="B22" s="314"/>
      <c r="C22" s="315"/>
      <c r="D22" s="315"/>
      <c r="E22" s="315"/>
      <c r="F22" s="315"/>
      <c r="G22" s="315"/>
      <c r="H22" s="315"/>
      <c r="I22" s="315"/>
      <c r="J22" s="315"/>
      <c r="K22" s="311"/>
    </row>
    <row r="23" spans="2:11" ht="15" customHeight="1">
      <c r="B23" s="314"/>
      <c r="C23" s="313" t="s">
        <v>2175</v>
      </c>
      <c r="D23" s="313"/>
      <c r="E23" s="313"/>
      <c r="F23" s="313"/>
      <c r="G23" s="313"/>
      <c r="H23" s="313"/>
      <c r="I23" s="313"/>
      <c r="J23" s="313"/>
      <c r="K23" s="311"/>
    </row>
    <row r="24" spans="2:11" ht="15" customHeight="1">
      <c r="B24" s="314"/>
      <c r="C24" s="313" t="s">
        <v>2176</v>
      </c>
      <c r="D24" s="313"/>
      <c r="E24" s="313"/>
      <c r="F24" s="313"/>
      <c r="G24" s="313"/>
      <c r="H24" s="313"/>
      <c r="I24" s="313"/>
      <c r="J24" s="313"/>
      <c r="K24" s="311"/>
    </row>
    <row r="25" spans="2:11" ht="15" customHeight="1">
      <c r="B25" s="314"/>
      <c r="C25" s="313"/>
      <c r="D25" s="313" t="s">
        <v>2177</v>
      </c>
      <c r="E25" s="313"/>
      <c r="F25" s="313"/>
      <c r="G25" s="313"/>
      <c r="H25" s="313"/>
      <c r="I25" s="313"/>
      <c r="J25" s="313"/>
      <c r="K25" s="311"/>
    </row>
    <row r="26" spans="2:11" ht="15" customHeight="1">
      <c r="B26" s="314"/>
      <c r="C26" s="315"/>
      <c r="D26" s="313" t="s">
        <v>2178</v>
      </c>
      <c r="E26" s="313"/>
      <c r="F26" s="313"/>
      <c r="G26" s="313"/>
      <c r="H26" s="313"/>
      <c r="I26" s="313"/>
      <c r="J26" s="313"/>
      <c r="K26" s="311"/>
    </row>
    <row r="27" spans="2:11" ht="12.75" customHeight="1">
      <c r="B27" s="314"/>
      <c r="C27" s="315"/>
      <c r="D27" s="315"/>
      <c r="E27" s="315"/>
      <c r="F27" s="315"/>
      <c r="G27" s="315"/>
      <c r="H27" s="315"/>
      <c r="I27" s="315"/>
      <c r="J27" s="315"/>
      <c r="K27" s="311"/>
    </row>
    <row r="28" spans="2:11" ht="15" customHeight="1">
      <c r="B28" s="314"/>
      <c r="C28" s="315"/>
      <c r="D28" s="313" t="s">
        <v>2179</v>
      </c>
      <c r="E28" s="313"/>
      <c r="F28" s="313"/>
      <c r="G28" s="313"/>
      <c r="H28" s="313"/>
      <c r="I28" s="313"/>
      <c r="J28" s="313"/>
      <c r="K28" s="311"/>
    </row>
    <row r="29" spans="2:11" ht="15" customHeight="1">
      <c r="B29" s="314"/>
      <c r="C29" s="315"/>
      <c r="D29" s="313" t="s">
        <v>2180</v>
      </c>
      <c r="E29" s="313"/>
      <c r="F29" s="313"/>
      <c r="G29" s="313"/>
      <c r="H29" s="313"/>
      <c r="I29" s="313"/>
      <c r="J29" s="313"/>
      <c r="K29" s="311"/>
    </row>
    <row r="30" spans="2:11" ht="12.75" customHeight="1">
      <c r="B30" s="314"/>
      <c r="C30" s="315"/>
      <c r="D30" s="315"/>
      <c r="E30" s="315"/>
      <c r="F30" s="315"/>
      <c r="G30" s="315"/>
      <c r="H30" s="315"/>
      <c r="I30" s="315"/>
      <c r="J30" s="315"/>
      <c r="K30" s="311"/>
    </row>
    <row r="31" spans="2:11" ht="15" customHeight="1">
      <c r="B31" s="314"/>
      <c r="C31" s="315"/>
      <c r="D31" s="313" t="s">
        <v>2181</v>
      </c>
      <c r="E31" s="313"/>
      <c r="F31" s="313"/>
      <c r="G31" s="313"/>
      <c r="H31" s="313"/>
      <c r="I31" s="313"/>
      <c r="J31" s="313"/>
      <c r="K31" s="311"/>
    </row>
    <row r="32" spans="2:11" ht="15" customHeight="1">
      <c r="B32" s="314"/>
      <c r="C32" s="315"/>
      <c r="D32" s="313" t="s">
        <v>2182</v>
      </c>
      <c r="E32" s="313"/>
      <c r="F32" s="313"/>
      <c r="G32" s="313"/>
      <c r="H32" s="313"/>
      <c r="I32" s="313"/>
      <c r="J32" s="313"/>
      <c r="K32" s="311"/>
    </row>
    <row r="33" spans="2:11" ht="15" customHeight="1">
      <c r="B33" s="314"/>
      <c r="C33" s="315"/>
      <c r="D33" s="313" t="s">
        <v>2183</v>
      </c>
      <c r="E33" s="313"/>
      <c r="F33" s="313"/>
      <c r="G33" s="313"/>
      <c r="H33" s="313"/>
      <c r="I33" s="313"/>
      <c r="J33" s="313"/>
      <c r="K33" s="311"/>
    </row>
    <row r="34" spans="2:11" ht="15" customHeight="1">
      <c r="B34" s="314"/>
      <c r="C34" s="315"/>
      <c r="D34" s="313"/>
      <c r="E34" s="317" t="s">
        <v>157</v>
      </c>
      <c r="F34" s="313"/>
      <c r="G34" s="313" t="s">
        <v>2184</v>
      </c>
      <c r="H34" s="313"/>
      <c r="I34" s="313"/>
      <c r="J34" s="313"/>
      <c r="K34" s="311"/>
    </row>
    <row r="35" spans="2:11" ht="30.75" customHeight="1">
      <c r="B35" s="314"/>
      <c r="C35" s="315"/>
      <c r="D35" s="313"/>
      <c r="E35" s="317" t="s">
        <v>2185</v>
      </c>
      <c r="F35" s="313"/>
      <c r="G35" s="313" t="s">
        <v>2186</v>
      </c>
      <c r="H35" s="313"/>
      <c r="I35" s="313"/>
      <c r="J35" s="313"/>
      <c r="K35" s="311"/>
    </row>
    <row r="36" spans="2:11" ht="15" customHeight="1">
      <c r="B36" s="314"/>
      <c r="C36" s="315"/>
      <c r="D36" s="313"/>
      <c r="E36" s="317" t="s">
        <v>50</v>
      </c>
      <c r="F36" s="313"/>
      <c r="G36" s="313" t="s">
        <v>2187</v>
      </c>
      <c r="H36" s="313"/>
      <c r="I36" s="313"/>
      <c r="J36" s="313"/>
      <c r="K36" s="311"/>
    </row>
    <row r="37" spans="2:11" ht="15" customHeight="1">
      <c r="B37" s="314"/>
      <c r="C37" s="315"/>
      <c r="D37" s="313"/>
      <c r="E37" s="317" t="s">
        <v>158</v>
      </c>
      <c r="F37" s="313"/>
      <c r="G37" s="313" t="s">
        <v>2188</v>
      </c>
      <c r="H37" s="313"/>
      <c r="I37" s="313"/>
      <c r="J37" s="313"/>
      <c r="K37" s="311"/>
    </row>
    <row r="38" spans="2:11" ht="15" customHeight="1">
      <c r="B38" s="314"/>
      <c r="C38" s="315"/>
      <c r="D38" s="313"/>
      <c r="E38" s="317" t="s">
        <v>159</v>
      </c>
      <c r="F38" s="313"/>
      <c r="G38" s="313" t="s">
        <v>2189</v>
      </c>
      <c r="H38" s="313"/>
      <c r="I38" s="313"/>
      <c r="J38" s="313"/>
      <c r="K38" s="311"/>
    </row>
    <row r="39" spans="2:11" ht="15" customHeight="1">
      <c r="B39" s="314"/>
      <c r="C39" s="315"/>
      <c r="D39" s="313"/>
      <c r="E39" s="317" t="s">
        <v>160</v>
      </c>
      <c r="F39" s="313"/>
      <c r="G39" s="313" t="s">
        <v>2190</v>
      </c>
      <c r="H39" s="313"/>
      <c r="I39" s="313"/>
      <c r="J39" s="313"/>
      <c r="K39" s="311"/>
    </row>
    <row r="40" spans="2:11" ht="15" customHeight="1">
      <c r="B40" s="314"/>
      <c r="C40" s="315"/>
      <c r="D40" s="313"/>
      <c r="E40" s="317" t="s">
        <v>2191</v>
      </c>
      <c r="F40" s="313"/>
      <c r="G40" s="313" t="s">
        <v>2192</v>
      </c>
      <c r="H40" s="313"/>
      <c r="I40" s="313"/>
      <c r="J40" s="313"/>
      <c r="K40" s="311"/>
    </row>
    <row r="41" spans="2:11" ht="15" customHeight="1">
      <c r="B41" s="314"/>
      <c r="C41" s="315"/>
      <c r="D41" s="313"/>
      <c r="E41" s="317"/>
      <c r="F41" s="313"/>
      <c r="G41" s="313" t="s">
        <v>2193</v>
      </c>
      <c r="H41" s="313"/>
      <c r="I41" s="313"/>
      <c r="J41" s="313"/>
      <c r="K41" s="311"/>
    </row>
    <row r="42" spans="2:11" ht="15" customHeight="1">
      <c r="B42" s="314"/>
      <c r="C42" s="315"/>
      <c r="D42" s="313"/>
      <c r="E42" s="317" t="s">
        <v>2194</v>
      </c>
      <c r="F42" s="313"/>
      <c r="G42" s="313" t="s">
        <v>2195</v>
      </c>
      <c r="H42" s="313"/>
      <c r="I42" s="313"/>
      <c r="J42" s="313"/>
      <c r="K42" s="311"/>
    </row>
    <row r="43" spans="2:11" ht="15" customHeight="1">
      <c r="B43" s="314"/>
      <c r="C43" s="315"/>
      <c r="D43" s="313"/>
      <c r="E43" s="317" t="s">
        <v>162</v>
      </c>
      <c r="F43" s="313"/>
      <c r="G43" s="313" t="s">
        <v>2196</v>
      </c>
      <c r="H43" s="313"/>
      <c r="I43" s="313"/>
      <c r="J43" s="313"/>
      <c r="K43" s="311"/>
    </row>
    <row r="44" spans="2:11" ht="12.75" customHeight="1">
      <c r="B44" s="314"/>
      <c r="C44" s="315"/>
      <c r="D44" s="313"/>
      <c r="E44" s="313"/>
      <c r="F44" s="313"/>
      <c r="G44" s="313"/>
      <c r="H44" s="313"/>
      <c r="I44" s="313"/>
      <c r="J44" s="313"/>
      <c r="K44" s="311"/>
    </row>
    <row r="45" spans="2:11" ht="15" customHeight="1">
      <c r="B45" s="314"/>
      <c r="C45" s="315"/>
      <c r="D45" s="313" t="s">
        <v>2197</v>
      </c>
      <c r="E45" s="313"/>
      <c r="F45" s="313"/>
      <c r="G45" s="313"/>
      <c r="H45" s="313"/>
      <c r="I45" s="313"/>
      <c r="J45" s="313"/>
      <c r="K45" s="311"/>
    </row>
    <row r="46" spans="2:11" ht="15" customHeight="1">
      <c r="B46" s="314"/>
      <c r="C46" s="315"/>
      <c r="D46" s="315"/>
      <c r="E46" s="313" t="s">
        <v>2198</v>
      </c>
      <c r="F46" s="313"/>
      <c r="G46" s="313"/>
      <c r="H46" s="313"/>
      <c r="I46" s="313"/>
      <c r="J46" s="313"/>
      <c r="K46" s="311"/>
    </row>
    <row r="47" spans="2:11" ht="15" customHeight="1">
      <c r="B47" s="314"/>
      <c r="C47" s="315"/>
      <c r="D47" s="315"/>
      <c r="E47" s="313" t="s">
        <v>2199</v>
      </c>
      <c r="F47" s="313"/>
      <c r="G47" s="313"/>
      <c r="H47" s="313"/>
      <c r="I47" s="313"/>
      <c r="J47" s="313"/>
      <c r="K47" s="311"/>
    </row>
    <row r="48" spans="2:11" ht="15" customHeight="1">
      <c r="B48" s="314"/>
      <c r="C48" s="315"/>
      <c r="D48" s="315"/>
      <c r="E48" s="313" t="s">
        <v>2200</v>
      </c>
      <c r="F48" s="313"/>
      <c r="G48" s="313"/>
      <c r="H48" s="313"/>
      <c r="I48" s="313"/>
      <c r="J48" s="313"/>
      <c r="K48" s="311"/>
    </row>
    <row r="49" spans="2:11" ht="15" customHeight="1">
      <c r="B49" s="314"/>
      <c r="C49" s="315"/>
      <c r="D49" s="313" t="s">
        <v>2201</v>
      </c>
      <c r="E49" s="313"/>
      <c r="F49" s="313"/>
      <c r="G49" s="313"/>
      <c r="H49" s="313"/>
      <c r="I49" s="313"/>
      <c r="J49" s="313"/>
      <c r="K49" s="311"/>
    </row>
    <row r="50" spans="2:11" ht="25.5" customHeight="1">
      <c r="B50" s="309"/>
      <c r="C50" s="310" t="s">
        <v>2202</v>
      </c>
      <c r="D50" s="310"/>
      <c r="E50" s="310"/>
      <c r="F50" s="310"/>
      <c r="G50" s="310"/>
      <c r="H50" s="310"/>
      <c r="I50" s="310"/>
      <c r="J50" s="310"/>
      <c r="K50" s="311"/>
    </row>
    <row r="51" spans="2:11" ht="5.25" customHeight="1">
      <c r="B51" s="309"/>
      <c r="C51" s="312"/>
      <c r="D51" s="312"/>
      <c r="E51" s="312"/>
      <c r="F51" s="312"/>
      <c r="G51" s="312"/>
      <c r="H51" s="312"/>
      <c r="I51" s="312"/>
      <c r="J51" s="312"/>
      <c r="K51" s="311"/>
    </row>
    <row r="52" spans="2:11" ht="15" customHeight="1">
      <c r="B52" s="309"/>
      <c r="C52" s="313" t="s">
        <v>2203</v>
      </c>
      <c r="D52" s="313"/>
      <c r="E52" s="313"/>
      <c r="F52" s="313"/>
      <c r="G52" s="313"/>
      <c r="H52" s="313"/>
      <c r="I52" s="313"/>
      <c r="J52" s="313"/>
      <c r="K52" s="311"/>
    </row>
    <row r="53" spans="2:11" ht="15" customHeight="1">
      <c r="B53" s="309"/>
      <c r="C53" s="313" t="s">
        <v>2204</v>
      </c>
      <c r="D53" s="313"/>
      <c r="E53" s="313"/>
      <c r="F53" s="313"/>
      <c r="G53" s="313"/>
      <c r="H53" s="313"/>
      <c r="I53" s="313"/>
      <c r="J53" s="313"/>
      <c r="K53" s="311"/>
    </row>
    <row r="54" spans="2:11" ht="12.75" customHeight="1">
      <c r="B54" s="309"/>
      <c r="C54" s="313"/>
      <c r="D54" s="313"/>
      <c r="E54" s="313"/>
      <c r="F54" s="313"/>
      <c r="G54" s="313"/>
      <c r="H54" s="313"/>
      <c r="I54" s="313"/>
      <c r="J54" s="313"/>
      <c r="K54" s="311"/>
    </row>
    <row r="55" spans="2:11" ht="15" customHeight="1">
      <c r="B55" s="309"/>
      <c r="C55" s="313" t="s">
        <v>2205</v>
      </c>
      <c r="D55" s="313"/>
      <c r="E55" s="313"/>
      <c r="F55" s="313"/>
      <c r="G55" s="313"/>
      <c r="H55" s="313"/>
      <c r="I55" s="313"/>
      <c r="J55" s="313"/>
      <c r="K55" s="311"/>
    </row>
    <row r="56" spans="2:11" ht="15" customHeight="1">
      <c r="B56" s="309"/>
      <c r="C56" s="315"/>
      <c r="D56" s="313" t="s">
        <v>2206</v>
      </c>
      <c r="E56" s="313"/>
      <c r="F56" s="313"/>
      <c r="G56" s="313"/>
      <c r="H56" s="313"/>
      <c r="I56" s="313"/>
      <c r="J56" s="313"/>
      <c r="K56" s="311"/>
    </row>
    <row r="57" spans="2:11" ht="15" customHeight="1">
      <c r="B57" s="309"/>
      <c r="C57" s="315"/>
      <c r="D57" s="313" t="s">
        <v>2207</v>
      </c>
      <c r="E57" s="313"/>
      <c r="F57" s="313"/>
      <c r="G57" s="313"/>
      <c r="H57" s="313"/>
      <c r="I57" s="313"/>
      <c r="J57" s="313"/>
      <c r="K57" s="311"/>
    </row>
    <row r="58" spans="2:11" ht="15" customHeight="1">
      <c r="B58" s="309"/>
      <c r="C58" s="315"/>
      <c r="D58" s="313" t="s">
        <v>2208</v>
      </c>
      <c r="E58" s="313"/>
      <c r="F58" s="313"/>
      <c r="G58" s="313"/>
      <c r="H58" s="313"/>
      <c r="I58" s="313"/>
      <c r="J58" s="313"/>
      <c r="K58" s="311"/>
    </row>
    <row r="59" spans="2:11" ht="15" customHeight="1">
      <c r="B59" s="309"/>
      <c r="C59" s="315"/>
      <c r="D59" s="313" t="s">
        <v>2209</v>
      </c>
      <c r="E59" s="313"/>
      <c r="F59" s="313"/>
      <c r="G59" s="313"/>
      <c r="H59" s="313"/>
      <c r="I59" s="313"/>
      <c r="J59" s="313"/>
      <c r="K59" s="311"/>
    </row>
    <row r="60" spans="2:11" ht="15" customHeight="1">
      <c r="B60" s="309"/>
      <c r="C60" s="315"/>
      <c r="D60" s="318" t="s">
        <v>2210</v>
      </c>
      <c r="E60" s="318"/>
      <c r="F60" s="318"/>
      <c r="G60" s="318"/>
      <c r="H60" s="318"/>
      <c r="I60" s="318"/>
      <c r="J60" s="318"/>
      <c r="K60" s="311"/>
    </row>
    <row r="61" spans="2:11" ht="15" customHeight="1">
      <c r="B61" s="309"/>
      <c r="C61" s="315"/>
      <c r="D61" s="313" t="s">
        <v>2211</v>
      </c>
      <c r="E61" s="313"/>
      <c r="F61" s="313"/>
      <c r="G61" s="313"/>
      <c r="H61" s="313"/>
      <c r="I61" s="313"/>
      <c r="J61" s="313"/>
      <c r="K61" s="311"/>
    </row>
    <row r="62" spans="2:11" ht="12.75" customHeight="1">
      <c r="B62" s="309"/>
      <c r="C62" s="315"/>
      <c r="D62" s="315"/>
      <c r="E62" s="319"/>
      <c r="F62" s="315"/>
      <c r="G62" s="315"/>
      <c r="H62" s="315"/>
      <c r="I62" s="315"/>
      <c r="J62" s="315"/>
      <c r="K62" s="311"/>
    </row>
    <row r="63" spans="2:11" ht="15" customHeight="1">
      <c r="B63" s="309"/>
      <c r="C63" s="315"/>
      <c r="D63" s="313" t="s">
        <v>2212</v>
      </c>
      <c r="E63" s="313"/>
      <c r="F63" s="313"/>
      <c r="G63" s="313"/>
      <c r="H63" s="313"/>
      <c r="I63" s="313"/>
      <c r="J63" s="313"/>
      <c r="K63" s="311"/>
    </row>
    <row r="64" spans="2:11" ht="15" customHeight="1">
      <c r="B64" s="309"/>
      <c r="C64" s="315"/>
      <c r="D64" s="318" t="s">
        <v>2213</v>
      </c>
      <c r="E64" s="318"/>
      <c r="F64" s="318"/>
      <c r="G64" s="318"/>
      <c r="H64" s="318"/>
      <c r="I64" s="318"/>
      <c r="J64" s="318"/>
      <c r="K64" s="311"/>
    </row>
    <row r="65" spans="2:11" ht="15" customHeight="1">
      <c r="B65" s="309"/>
      <c r="C65" s="315"/>
      <c r="D65" s="313" t="s">
        <v>2214</v>
      </c>
      <c r="E65" s="313"/>
      <c r="F65" s="313"/>
      <c r="G65" s="313"/>
      <c r="H65" s="313"/>
      <c r="I65" s="313"/>
      <c r="J65" s="313"/>
      <c r="K65" s="311"/>
    </row>
    <row r="66" spans="2:11" ht="15" customHeight="1">
      <c r="B66" s="309"/>
      <c r="C66" s="315"/>
      <c r="D66" s="313" t="s">
        <v>2215</v>
      </c>
      <c r="E66" s="313"/>
      <c r="F66" s="313"/>
      <c r="G66" s="313"/>
      <c r="H66" s="313"/>
      <c r="I66" s="313"/>
      <c r="J66" s="313"/>
      <c r="K66" s="311"/>
    </row>
    <row r="67" spans="2:11" ht="15" customHeight="1">
      <c r="B67" s="309"/>
      <c r="C67" s="315"/>
      <c r="D67" s="313" t="s">
        <v>2216</v>
      </c>
      <c r="E67" s="313"/>
      <c r="F67" s="313"/>
      <c r="G67" s="313"/>
      <c r="H67" s="313"/>
      <c r="I67" s="313"/>
      <c r="J67" s="313"/>
      <c r="K67" s="311"/>
    </row>
    <row r="68" spans="2:11" ht="15" customHeight="1">
      <c r="B68" s="309"/>
      <c r="C68" s="315"/>
      <c r="D68" s="313" t="s">
        <v>2217</v>
      </c>
      <c r="E68" s="313"/>
      <c r="F68" s="313"/>
      <c r="G68" s="313"/>
      <c r="H68" s="313"/>
      <c r="I68" s="313"/>
      <c r="J68" s="313"/>
      <c r="K68" s="311"/>
    </row>
    <row r="69" spans="2:11" ht="12.75" customHeight="1">
      <c r="B69" s="320"/>
      <c r="C69" s="321"/>
      <c r="D69" s="321"/>
      <c r="E69" s="321"/>
      <c r="F69" s="321"/>
      <c r="G69" s="321"/>
      <c r="H69" s="321"/>
      <c r="I69" s="321"/>
      <c r="J69" s="321"/>
      <c r="K69" s="322"/>
    </row>
    <row r="70" spans="2:11" ht="18.75" customHeight="1">
      <c r="B70" s="323"/>
      <c r="C70" s="323"/>
      <c r="D70" s="323"/>
      <c r="E70" s="323"/>
      <c r="F70" s="323"/>
      <c r="G70" s="323"/>
      <c r="H70" s="323"/>
      <c r="I70" s="323"/>
      <c r="J70" s="323"/>
      <c r="K70" s="324"/>
    </row>
    <row r="71" spans="2:11" ht="18.75" customHeight="1">
      <c r="B71" s="324"/>
      <c r="C71" s="324"/>
      <c r="D71" s="324"/>
      <c r="E71" s="324"/>
      <c r="F71" s="324"/>
      <c r="G71" s="324"/>
      <c r="H71" s="324"/>
      <c r="I71" s="324"/>
      <c r="J71" s="324"/>
      <c r="K71" s="324"/>
    </row>
    <row r="72" spans="2:11" ht="7.5" customHeight="1">
      <c r="B72" s="325"/>
      <c r="C72" s="326"/>
      <c r="D72" s="326"/>
      <c r="E72" s="326"/>
      <c r="F72" s="326"/>
      <c r="G72" s="326"/>
      <c r="H72" s="326"/>
      <c r="I72" s="326"/>
      <c r="J72" s="326"/>
      <c r="K72" s="327"/>
    </row>
    <row r="73" spans="2:11" ht="45" customHeight="1">
      <c r="B73" s="328"/>
      <c r="C73" s="329" t="s">
        <v>120</v>
      </c>
      <c r="D73" s="329"/>
      <c r="E73" s="329"/>
      <c r="F73" s="329"/>
      <c r="G73" s="329"/>
      <c r="H73" s="329"/>
      <c r="I73" s="329"/>
      <c r="J73" s="329"/>
      <c r="K73" s="330"/>
    </row>
    <row r="74" spans="2:11" ht="17.25" customHeight="1">
      <c r="B74" s="328"/>
      <c r="C74" s="331" t="s">
        <v>2218</v>
      </c>
      <c r="D74" s="331"/>
      <c r="E74" s="331"/>
      <c r="F74" s="331" t="s">
        <v>2219</v>
      </c>
      <c r="G74" s="332"/>
      <c r="H74" s="331" t="s">
        <v>158</v>
      </c>
      <c r="I74" s="331" t="s">
        <v>54</v>
      </c>
      <c r="J74" s="331" t="s">
        <v>2220</v>
      </c>
      <c r="K74" s="330"/>
    </row>
    <row r="75" spans="2:11" ht="17.25" customHeight="1">
      <c r="B75" s="328"/>
      <c r="C75" s="333" t="s">
        <v>2221</v>
      </c>
      <c r="D75" s="333"/>
      <c r="E75" s="333"/>
      <c r="F75" s="334" t="s">
        <v>2222</v>
      </c>
      <c r="G75" s="335"/>
      <c r="H75" s="333"/>
      <c r="I75" s="333"/>
      <c r="J75" s="333" t="s">
        <v>2223</v>
      </c>
      <c r="K75" s="330"/>
    </row>
    <row r="76" spans="2:11" ht="5.25" customHeight="1">
      <c r="B76" s="328"/>
      <c r="C76" s="336"/>
      <c r="D76" s="336"/>
      <c r="E76" s="336"/>
      <c r="F76" s="336"/>
      <c r="G76" s="337"/>
      <c r="H76" s="336"/>
      <c r="I76" s="336"/>
      <c r="J76" s="336"/>
      <c r="K76" s="330"/>
    </row>
    <row r="77" spans="2:11" ht="15" customHeight="1">
      <c r="B77" s="328"/>
      <c r="C77" s="317" t="s">
        <v>50</v>
      </c>
      <c r="D77" s="336"/>
      <c r="E77" s="336"/>
      <c r="F77" s="338" t="s">
        <v>2224</v>
      </c>
      <c r="G77" s="337"/>
      <c r="H77" s="317" t="s">
        <v>2225</v>
      </c>
      <c r="I77" s="317" t="s">
        <v>2226</v>
      </c>
      <c r="J77" s="317">
        <v>20</v>
      </c>
      <c r="K77" s="330"/>
    </row>
    <row r="78" spans="2:11" ht="15" customHeight="1">
      <c r="B78" s="328"/>
      <c r="C78" s="317" t="s">
        <v>2227</v>
      </c>
      <c r="D78" s="317"/>
      <c r="E78" s="317"/>
      <c r="F78" s="338" t="s">
        <v>2224</v>
      </c>
      <c r="G78" s="337"/>
      <c r="H78" s="317" t="s">
        <v>2228</v>
      </c>
      <c r="I78" s="317" t="s">
        <v>2226</v>
      </c>
      <c r="J78" s="317">
        <v>120</v>
      </c>
      <c r="K78" s="330"/>
    </row>
    <row r="79" spans="2:11" ht="15" customHeight="1">
      <c r="B79" s="339"/>
      <c r="C79" s="317" t="s">
        <v>2229</v>
      </c>
      <c r="D79" s="317"/>
      <c r="E79" s="317"/>
      <c r="F79" s="338" t="s">
        <v>2230</v>
      </c>
      <c r="G79" s="337"/>
      <c r="H79" s="317" t="s">
        <v>2231</v>
      </c>
      <c r="I79" s="317" t="s">
        <v>2226</v>
      </c>
      <c r="J79" s="317">
        <v>50</v>
      </c>
      <c r="K79" s="330"/>
    </row>
    <row r="80" spans="2:11" ht="15" customHeight="1">
      <c r="B80" s="339"/>
      <c r="C80" s="317" t="s">
        <v>2232</v>
      </c>
      <c r="D80" s="317"/>
      <c r="E80" s="317"/>
      <c r="F80" s="338" t="s">
        <v>2224</v>
      </c>
      <c r="G80" s="337"/>
      <c r="H80" s="317" t="s">
        <v>2233</v>
      </c>
      <c r="I80" s="317" t="s">
        <v>2234</v>
      </c>
      <c r="J80" s="317"/>
      <c r="K80" s="330"/>
    </row>
    <row r="81" spans="2:11" ht="15" customHeight="1">
      <c r="B81" s="339"/>
      <c r="C81" s="340" t="s">
        <v>2235</v>
      </c>
      <c r="D81" s="340"/>
      <c r="E81" s="340"/>
      <c r="F81" s="341" t="s">
        <v>2230</v>
      </c>
      <c r="G81" s="340"/>
      <c r="H81" s="340" t="s">
        <v>2236</v>
      </c>
      <c r="I81" s="340" t="s">
        <v>2226</v>
      </c>
      <c r="J81" s="340">
        <v>15</v>
      </c>
      <c r="K81" s="330"/>
    </row>
    <row r="82" spans="2:11" ht="15" customHeight="1">
      <c r="B82" s="339"/>
      <c r="C82" s="340" t="s">
        <v>2237</v>
      </c>
      <c r="D82" s="340"/>
      <c r="E82" s="340"/>
      <c r="F82" s="341" t="s">
        <v>2230</v>
      </c>
      <c r="G82" s="340"/>
      <c r="H82" s="340" t="s">
        <v>2238</v>
      </c>
      <c r="I82" s="340" t="s">
        <v>2226</v>
      </c>
      <c r="J82" s="340">
        <v>15</v>
      </c>
      <c r="K82" s="330"/>
    </row>
    <row r="83" spans="2:11" ht="15" customHeight="1">
      <c r="B83" s="339"/>
      <c r="C83" s="340" t="s">
        <v>2239</v>
      </c>
      <c r="D83" s="340"/>
      <c r="E83" s="340"/>
      <c r="F83" s="341" t="s">
        <v>2230</v>
      </c>
      <c r="G83" s="340"/>
      <c r="H83" s="340" t="s">
        <v>2240</v>
      </c>
      <c r="I83" s="340" t="s">
        <v>2226</v>
      </c>
      <c r="J83" s="340">
        <v>20</v>
      </c>
      <c r="K83" s="330"/>
    </row>
    <row r="84" spans="2:11" ht="15" customHeight="1">
      <c r="B84" s="339"/>
      <c r="C84" s="340" t="s">
        <v>2241</v>
      </c>
      <c r="D84" s="340"/>
      <c r="E84" s="340"/>
      <c r="F84" s="341" t="s">
        <v>2230</v>
      </c>
      <c r="G84" s="340"/>
      <c r="H84" s="340" t="s">
        <v>2242</v>
      </c>
      <c r="I84" s="340" t="s">
        <v>2226</v>
      </c>
      <c r="J84" s="340">
        <v>20</v>
      </c>
      <c r="K84" s="330"/>
    </row>
    <row r="85" spans="2:11" ht="15" customHeight="1">
      <c r="B85" s="339"/>
      <c r="C85" s="317" t="s">
        <v>2243</v>
      </c>
      <c r="D85" s="317"/>
      <c r="E85" s="317"/>
      <c r="F85" s="338" t="s">
        <v>2230</v>
      </c>
      <c r="G85" s="337"/>
      <c r="H85" s="317" t="s">
        <v>2244</v>
      </c>
      <c r="I85" s="317" t="s">
        <v>2226</v>
      </c>
      <c r="J85" s="317">
        <v>50</v>
      </c>
      <c r="K85" s="330"/>
    </row>
    <row r="86" spans="2:11" ht="15" customHeight="1">
      <c r="B86" s="339"/>
      <c r="C86" s="317" t="s">
        <v>2245</v>
      </c>
      <c r="D86" s="317"/>
      <c r="E86" s="317"/>
      <c r="F86" s="338" t="s">
        <v>2230</v>
      </c>
      <c r="G86" s="337"/>
      <c r="H86" s="317" t="s">
        <v>2246</v>
      </c>
      <c r="I86" s="317" t="s">
        <v>2226</v>
      </c>
      <c r="J86" s="317">
        <v>20</v>
      </c>
      <c r="K86" s="330"/>
    </row>
    <row r="87" spans="2:11" ht="15" customHeight="1">
      <c r="B87" s="339"/>
      <c r="C87" s="317" t="s">
        <v>2247</v>
      </c>
      <c r="D87" s="317"/>
      <c r="E87" s="317"/>
      <c r="F87" s="338" t="s">
        <v>2230</v>
      </c>
      <c r="G87" s="337"/>
      <c r="H87" s="317" t="s">
        <v>2248</v>
      </c>
      <c r="I87" s="317" t="s">
        <v>2226</v>
      </c>
      <c r="J87" s="317">
        <v>20</v>
      </c>
      <c r="K87" s="330"/>
    </row>
    <row r="88" spans="2:11" ht="15" customHeight="1">
      <c r="B88" s="339"/>
      <c r="C88" s="317" t="s">
        <v>2249</v>
      </c>
      <c r="D88" s="317"/>
      <c r="E88" s="317"/>
      <c r="F88" s="338" t="s">
        <v>2230</v>
      </c>
      <c r="G88" s="337"/>
      <c r="H88" s="317" t="s">
        <v>2250</v>
      </c>
      <c r="I88" s="317" t="s">
        <v>2226</v>
      </c>
      <c r="J88" s="317">
        <v>50</v>
      </c>
      <c r="K88" s="330"/>
    </row>
    <row r="89" spans="2:11" ht="15" customHeight="1">
      <c r="B89" s="339"/>
      <c r="C89" s="317" t="s">
        <v>2251</v>
      </c>
      <c r="D89" s="317"/>
      <c r="E89" s="317"/>
      <c r="F89" s="338" t="s">
        <v>2230</v>
      </c>
      <c r="G89" s="337"/>
      <c r="H89" s="317" t="s">
        <v>2251</v>
      </c>
      <c r="I89" s="317" t="s">
        <v>2226</v>
      </c>
      <c r="J89" s="317">
        <v>50</v>
      </c>
      <c r="K89" s="330"/>
    </row>
    <row r="90" spans="2:11" ht="15" customHeight="1">
      <c r="B90" s="339"/>
      <c r="C90" s="317" t="s">
        <v>163</v>
      </c>
      <c r="D90" s="317"/>
      <c r="E90" s="317"/>
      <c r="F90" s="338" t="s">
        <v>2230</v>
      </c>
      <c r="G90" s="337"/>
      <c r="H90" s="317" t="s">
        <v>2252</v>
      </c>
      <c r="I90" s="317" t="s">
        <v>2226</v>
      </c>
      <c r="J90" s="317">
        <v>255</v>
      </c>
      <c r="K90" s="330"/>
    </row>
    <row r="91" spans="2:11" ht="15" customHeight="1">
      <c r="B91" s="339"/>
      <c r="C91" s="317" t="s">
        <v>2253</v>
      </c>
      <c r="D91" s="317"/>
      <c r="E91" s="317"/>
      <c r="F91" s="338" t="s">
        <v>2224</v>
      </c>
      <c r="G91" s="337"/>
      <c r="H91" s="317" t="s">
        <v>2254</v>
      </c>
      <c r="I91" s="317" t="s">
        <v>2255</v>
      </c>
      <c r="J91" s="317"/>
      <c r="K91" s="330"/>
    </row>
    <row r="92" spans="2:11" ht="15" customHeight="1">
      <c r="B92" s="339"/>
      <c r="C92" s="317" t="s">
        <v>2256</v>
      </c>
      <c r="D92" s="317"/>
      <c r="E92" s="317"/>
      <c r="F92" s="338" t="s">
        <v>2224</v>
      </c>
      <c r="G92" s="337"/>
      <c r="H92" s="317" t="s">
        <v>2257</v>
      </c>
      <c r="I92" s="317" t="s">
        <v>2258</v>
      </c>
      <c r="J92" s="317"/>
      <c r="K92" s="330"/>
    </row>
    <row r="93" spans="2:11" ht="15" customHeight="1">
      <c r="B93" s="339"/>
      <c r="C93" s="317" t="s">
        <v>2259</v>
      </c>
      <c r="D93" s="317"/>
      <c r="E93" s="317"/>
      <c r="F93" s="338" t="s">
        <v>2224</v>
      </c>
      <c r="G93" s="337"/>
      <c r="H93" s="317" t="s">
        <v>2259</v>
      </c>
      <c r="I93" s="317" t="s">
        <v>2258</v>
      </c>
      <c r="J93" s="317"/>
      <c r="K93" s="330"/>
    </row>
    <row r="94" spans="2:11" ht="15" customHeight="1">
      <c r="B94" s="339"/>
      <c r="C94" s="317" t="s">
        <v>35</v>
      </c>
      <c r="D94" s="317"/>
      <c r="E94" s="317"/>
      <c r="F94" s="338" t="s">
        <v>2224</v>
      </c>
      <c r="G94" s="337"/>
      <c r="H94" s="317" t="s">
        <v>2260</v>
      </c>
      <c r="I94" s="317" t="s">
        <v>2258</v>
      </c>
      <c r="J94" s="317"/>
      <c r="K94" s="330"/>
    </row>
    <row r="95" spans="2:11" ht="15" customHeight="1">
      <c r="B95" s="339"/>
      <c r="C95" s="317" t="s">
        <v>45</v>
      </c>
      <c r="D95" s="317"/>
      <c r="E95" s="317"/>
      <c r="F95" s="338" t="s">
        <v>2224</v>
      </c>
      <c r="G95" s="337"/>
      <c r="H95" s="317" t="s">
        <v>2261</v>
      </c>
      <c r="I95" s="317" t="s">
        <v>2258</v>
      </c>
      <c r="J95" s="317"/>
      <c r="K95" s="330"/>
    </row>
    <row r="96" spans="2:11" ht="15" customHeight="1">
      <c r="B96" s="342"/>
      <c r="C96" s="343"/>
      <c r="D96" s="343"/>
      <c r="E96" s="343"/>
      <c r="F96" s="343"/>
      <c r="G96" s="343"/>
      <c r="H96" s="343"/>
      <c r="I96" s="343"/>
      <c r="J96" s="343"/>
      <c r="K96" s="344"/>
    </row>
    <row r="97" spans="2:11" ht="18.75" customHeight="1">
      <c r="B97" s="345"/>
      <c r="C97" s="346"/>
      <c r="D97" s="346"/>
      <c r="E97" s="346"/>
      <c r="F97" s="346"/>
      <c r="G97" s="346"/>
      <c r="H97" s="346"/>
      <c r="I97" s="346"/>
      <c r="J97" s="346"/>
      <c r="K97" s="345"/>
    </row>
    <row r="98" spans="2:11" ht="18.75" customHeight="1">
      <c r="B98" s="324"/>
      <c r="C98" s="324"/>
      <c r="D98" s="324"/>
      <c r="E98" s="324"/>
      <c r="F98" s="324"/>
      <c r="G98" s="324"/>
      <c r="H98" s="324"/>
      <c r="I98" s="324"/>
      <c r="J98" s="324"/>
      <c r="K98" s="324"/>
    </row>
    <row r="99" spans="2:11" ht="7.5" customHeight="1">
      <c r="B99" s="325"/>
      <c r="C99" s="326"/>
      <c r="D99" s="326"/>
      <c r="E99" s="326"/>
      <c r="F99" s="326"/>
      <c r="G99" s="326"/>
      <c r="H99" s="326"/>
      <c r="I99" s="326"/>
      <c r="J99" s="326"/>
      <c r="K99" s="327"/>
    </row>
    <row r="100" spans="2:11" ht="45" customHeight="1">
      <c r="B100" s="328"/>
      <c r="C100" s="329" t="s">
        <v>2262</v>
      </c>
      <c r="D100" s="329"/>
      <c r="E100" s="329"/>
      <c r="F100" s="329"/>
      <c r="G100" s="329"/>
      <c r="H100" s="329"/>
      <c r="I100" s="329"/>
      <c r="J100" s="329"/>
      <c r="K100" s="330"/>
    </row>
    <row r="101" spans="2:11" ht="17.25" customHeight="1">
      <c r="B101" s="328"/>
      <c r="C101" s="331" t="s">
        <v>2218</v>
      </c>
      <c r="D101" s="331"/>
      <c r="E101" s="331"/>
      <c r="F101" s="331" t="s">
        <v>2219</v>
      </c>
      <c r="G101" s="332"/>
      <c r="H101" s="331" t="s">
        <v>158</v>
      </c>
      <c r="I101" s="331" t="s">
        <v>54</v>
      </c>
      <c r="J101" s="331" t="s">
        <v>2220</v>
      </c>
      <c r="K101" s="330"/>
    </row>
    <row r="102" spans="2:11" ht="17.25" customHeight="1">
      <c r="B102" s="328"/>
      <c r="C102" s="333" t="s">
        <v>2221</v>
      </c>
      <c r="D102" s="333"/>
      <c r="E102" s="333"/>
      <c r="F102" s="334" t="s">
        <v>2222</v>
      </c>
      <c r="G102" s="335"/>
      <c r="H102" s="333"/>
      <c r="I102" s="333"/>
      <c r="J102" s="333" t="s">
        <v>2223</v>
      </c>
      <c r="K102" s="330"/>
    </row>
    <row r="103" spans="2:11" ht="5.25" customHeight="1">
      <c r="B103" s="328"/>
      <c r="C103" s="331"/>
      <c r="D103" s="331"/>
      <c r="E103" s="331"/>
      <c r="F103" s="331"/>
      <c r="G103" s="347"/>
      <c r="H103" s="331"/>
      <c r="I103" s="331"/>
      <c r="J103" s="331"/>
      <c r="K103" s="330"/>
    </row>
    <row r="104" spans="2:11" ht="15" customHeight="1">
      <c r="B104" s="328"/>
      <c r="C104" s="317" t="s">
        <v>50</v>
      </c>
      <c r="D104" s="336"/>
      <c r="E104" s="336"/>
      <c r="F104" s="338" t="s">
        <v>2224</v>
      </c>
      <c r="G104" s="347"/>
      <c r="H104" s="317" t="s">
        <v>2263</v>
      </c>
      <c r="I104" s="317" t="s">
        <v>2226</v>
      </c>
      <c r="J104" s="317">
        <v>20</v>
      </c>
      <c r="K104" s="330"/>
    </row>
    <row r="105" spans="2:11" ht="15" customHeight="1">
      <c r="B105" s="328"/>
      <c r="C105" s="317" t="s">
        <v>2227</v>
      </c>
      <c r="D105" s="317"/>
      <c r="E105" s="317"/>
      <c r="F105" s="338" t="s">
        <v>2224</v>
      </c>
      <c r="G105" s="317"/>
      <c r="H105" s="317" t="s">
        <v>2263</v>
      </c>
      <c r="I105" s="317" t="s">
        <v>2226</v>
      </c>
      <c r="J105" s="317">
        <v>120</v>
      </c>
      <c r="K105" s="330"/>
    </row>
    <row r="106" spans="2:11" ht="15" customHeight="1">
      <c r="B106" s="339"/>
      <c r="C106" s="317" t="s">
        <v>2229</v>
      </c>
      <c r="D106" s="317"/>
      <c r="E106" s="317"/>
      <c r="F106" s="338" t="s">
        <v>2230</v>
      </c>
      <c r="G106" s="317"/>
      <c r="H106" s="317" t="s">
        <v>2263</v>
      </c>
      <c r="I106" s="317" t="s">
        <v>2226</v>
      </c>
      <c r="J106" s="317">
        <v>50</v>
      </c>
      <c r="K106" s="330"/>
    </row>
    <row r="107" spans="2:11" ht="15" customHeight="1">
      <c r="B107" s="339"/>
      <c r="C107" s="317" t="s">
        <v>2232</v>
      </c>
      <c r="D107" s="317"/>
      <c r="E107" s="317"/>
      <c r="F107" s="338" t="s">
        <v>2224</v>
      </c>
      <c r="G107" s="317"/>
      <c r="H107" s="317" t="s">
        <v>2263</v>
      </c>
      <c r="I107" s="317" t="s">
        <v>2234</v>
      </c>
      <c r="J107" s="317"/>
      <c r="K107" s="330"/>
    </row>
    <row r="108" spans="2:11" ht="15" customHeight="1">
      <c r="B108" s="339"/>
      <c r="C108" s="317" t="s">
        <v>2243</v>
      </c>
      <c r="D108" s="317"/>
      <c r="E108" s="317"/>
      <c r="F108" s="338" t="s">
        <v>2230</v>
      </c>
      <c r="G108" s="317"/>
      <c r="H108" s="317" t="s">
        <v>2263</v>
      </c>
      <c r="I108" s="317" t="s">
        <v>2226</v>
      </c>
      <c r="J108" s="317">
        <v>50</v>
      </c>
      <c r="K108" s="330"/>
    </row>
    <row r="109" spans="2:11" ht="15" customHeight="1">
      <c r="B109" s="339"/>
      <c r="C109" s="317" t="s">
        <v>2251</v>
      </c>
      <c r="D109" s="317"/>
      <c r="E109" s="317"/>
      <c r="F109" s="338" t="s">
        <v>2230</v>
      </c>
      <c r="G109" s="317"/>
      <c r="H109" s="317" t="s">
        <v>2263</v>
      </c>
      <c r="I109" s="317" t="s">
        <v>2226</v>
      </c>
      <c r="J109" s="317">
        <v>50</v>
      </c>
      <c r="K109" s="330"/>
    </row>
    <row r="110" spans="2:11" ht="15" customHeight="1">
      <c r="B110" s="339"/>
      <c r="C110" s="317" t="s">
        <v>2249</v>
      </c>
      <c r="D110" s="317"/>
      <c r="E110" s="317"/>
      <c r="F110" s="338" t="s">
        <v>2230</v>
      </c>
      <c r="G110" s="317"/>
      <c r="H110" s="317" t="s">
        <v>2263</v>
      </c>
      <c r="I110" s="317" t="s">
        <v>2226</v>
      </c>
      <c r="J110" s="317">
        <v>50</v>
      </c>
      <c r="K110" s="330"/>
    </row>
    <row r="111" spans="2:11" ht="15" customHeight="1">
      <c r="B111" s="339"/>
      <c r="C111" s="317" t="s">
        <v>50</v>
      </c>
      <c r="D111" s="317"/>
      <c r="E111" s="317"/>
      <c r="F111" s="338" t="s">
        <v>2224</v>
      </c>
      <c r="G111" s="317"/>
      <c r="H111" s="317" t="s">
        <v>2264</v>
      </c>
      <c r="I111" s="317" t="s">
        <v>2226</v>
      </c>
      <c r="J111" s="317">
        <v>20</v>
      </c>
      <c r="K111" s="330"/>
    </row>
    <row r="112" spans="2:11" ht="15" customHeight="1">
      <c r="B112" s="339"/>
      <c r="C112" s="317" t="s">
        <v>2265</v>
      </c>
      <c r="D112" s="317"/>
      <c r="E112" s="317"/>
      <c r="F112" s="338" t="s">
        <v>2224</v>
      </c>
      <c r="G112" s="317"/>
      <c r="H112" s="317" t="s">
        <v>2266</v>
      </c>
      <c r="I112" s="317" t="s">
        <v>2226</v>
      </c>
      <c r="J112" s="317">
        <v>120</v>
      </c>
      <c r="K112" s="330"/>
    </row>
    <row r="113" spans="2:11" ht="15" customHeight="1">
      <c r="B113" s="339"/>
      <c r="C113" s="317" t="s">
        <v>35</v>
      </c>
      <c r="D113" s="317"/>
      <c r="E113" s="317"/>
      <c r="F113" s="338" t="s">
        <v>2224</v>
      </c>
      <c r="G113" s="317"/>
      <c r="H113" s="317" t="s">
        <v>2267</v>
      </c>
      <c r="I113" s="317" t="s">
        <v>2258</v>
      </c>
      <c r="J113" s="317"/>
      <c r="K113" s="330"/>
    </row>
    <row r="114" spans="2:11" ht="15" customHeight="1">
      <c r="B114" s="339"/>
      <c r="C114" s="317" t="s">
        <v>45</v>
      </c>
      <c r="D114" s="317"/>
      <c r="E114" s="317"/>
      <c r="F114" s="338" t="s">
        <v>2224</v>
      </c>
      <c r="G114" s="317"/>
      <c r="H114" s="317" t="s">
        <v>2268</v>
      </c>
      <c r="I114" s="317" t="s">
        <v>2258</v>
      </c>
      <c r="J114" s="317"/>
      <c r="K114" s="330"/>
    </row>
    <row r="115" spans="2:11" ht="15" customHeight="1">
      <c r="B115" s="339"/>
      <c r="C115" s="317" t="s">
        <v>54</v>
      </c>
      <c r="D115" s="317"/>
      <c r="E115" s="317"/>
      <c r="F115" s="338" t="s">
        <v>2224</v>
      </c>
      <c r="G115" s="317"/>
      <c r="H115" s="317" t="s">
        <v>2269</v>
      </c>
      <c r="I115" s="317" t="s">
        <v>2270</v>
      </c>
      <c r="J115" s="317"/>
      <c r="K115" s="330"/>
    </row>
    <row r="116" spans="2:11" ht="15" customHeight="1">
      <c r="B116" s="342"/>
      <c r="C116" s="348"/>
      <c r="D116" s="348"/>
      <c r="E116" s="348"/>
      <c r="F116" s="348"/>
      <c r="G116" s="348"/>
      <c r="H116" s="348"/>
      <c r="I116" s="348"/>
      <c r="J116" s="348"/>
      <c r="K116" s="344"/>
    </row>
    <row r="117" spans="2:11" ht="18.75" customHeight="1">
      <c r="B117" s="349"/>
      <c r="C117" s="313"/>
      <c r="D117" s="313"/>
      <c r="E117" s="313"/>
      <c r="F117" s="350"/>
      <c r="G117" s="313"/>
      <c r="H117" s="313"/>
      <c r="I117" s="313"/>
      <c r="J117" s="313"/>
      <c r="K117" s="349"/>
    </row>
    <row r="118" spans="2:11" ht="18.75" customHeight="1">
      <c r="B118" s="324"/>
      <c r="C118" s="324"/>
      <c r="D118" s="324"/>
      <c r="E118" s="324"/>
      <c r="F118" s="324"/>
      <c r="G118" s="324"/>
      <c r="H118" s="324"/>
      <c r="I118" s="324"/>
      <c r="J118" s="324"/>
      <c r="K118" s="324"/>
    </row>
    <row r="119" spans="2:11" ht="7.5" customHeight="1">
      <c r="B119" s="351"/>
      <c r="C119" s="352"/>
      <c r="D119" s="352"/>
      <c r="E119" s="352"/>
      <c r="F119" s="352"/>
      <c r="G119" s="352"/>
      <c r="H119" s="352"/>
      <c r="I119" s="352"/>
      <c r="J119" s="352"/>
      <c r="K119" s="353"/>
    </row>
    <row r="120" spans="2:11" ht="45" customHeight="1">
      <c r="B120" s="354"/>
      <c r="C120" s="307" t="s">
        <v>2271</v>
      </c>
      <c r="D120" s="307"/>
      <c r="E120" s="307"/>
      <c r="F120" s="307"/>
      <c r="G120" s="307"/>
      <c r="H120" s="307"/>
      <c r="I120" s="307"/>
      <c r="J120" s="307"/>
      <c r="K120" s="355"/>
    </row>
    <row r="121" spans="2:11" ht="17.25" customHeight="1">
      <c r="B121" s="356"/>
      <c r="C121" s="331" t="s">
        <v>2218</v>
      </c>
      <c r="D121" s="331"/>
      <c r="E121" s="331"/>
      <c r="F121" s="331" t="s">
        <v>2219</v>
      </c>
      <c r="G121" s="332"/>
      <c r="H121" s="331" t="s">
        <v>158</v>
      </c>
      <c r="I121" s="331" t="s">
        <v>54</v>
      </c>
      <c r="J121" s="331" t="s">
        <v>2220</v>
      </c>
      <c r="K121" s="357"/>
    </row>
    <row r="122" spans="2:11" ht="17.25" customHeight="1">
      <c r="B122" s="356"/>
      <c r="C122" s="333" t="s">
        <v>2221</v>
      </c>
      <c r="D122" s="333"/>
      <c r="E122" s="333"/>
      <c r="F122" s="334" t="s">
        <v>2222</v>
      </c>
      <c r="G122" s="335"/>
      <c r="H122" s="333"/>
      <c r="I122" s="333"/>
      <c r="J122" s="333" t="s">
        <v>2223</v>
      </c>
      <c r="K122" s="357"/>
    </row>
    <row r="123" spans="2:11" ht="5.25" customHeight="1">
      <c r="B123" s="358"/>
      <c r="C123" s="336"/>
      <c r="D123" s="336"/>
      <c r="E123" s="336"/>
      <c r="F123" s="336"/>
      <c r="G123" s="317"/>
      <c r="H123" s="336"/>
      <c r="I123" s="336"/>
      <c r="J123" s="336"/>
      <c r="K123" s="359"/>
    </row>
    <row r="124" spans="2:11" ht="15" customHeight="1">
      <c r="B124" s="358"/>
      <c r="C124" s="317" t="s">
        <v>2227</v>
      </c>
      <c r="D124" s="336"/>
      <c r="E124" s="336"/>
      <c r="F124" s="338" t="s">
        <v>2224</v>
      </c>
      <c r="G124" s="317"/>
      <c r="H124" s="317" t="s">
        <v>2263</v>
      </c>
      <c r="I124" s="317" t="s">
        <v>2226</v>
      </c>
      <c r="J124" s="317">
        <v>120</v>
      </c>
      <c r="K124" s="360"/>
    </row>
    <row r="125" spans="2:11" ht="15" customHeight="1">
      <c r="B125" s="358"/>
      <c r="C125" s="317" t="s">
        <v>2272</v>
      </c>
      <c r="D125" s="317"/>
      <c r="E125" s="317"/>
      <c r="F125" s="338" t="s">
        <v>2224</v>
      </c>
      <c r="G125" s="317"/>
      <c r="H125" s="317" t="s">
        <v>2273</v>
      </c>
      <c r="I125" s="317" t="s">
        <v>2226</v>
      </c>
      <c r="J125" s="317" t="s">
        <v>2274</v>
      </c>
      <c r="K125" s="360"/>
    </row>
    <row r="126" spans="2:11" ht="15" customHeight="1">
      <c r="B126" s="358"/>
      <c r="C126" s="317" t="s">
        <v>82</v>
      </c>
      <c r="D126" s="317"/>
      <c r="E126" s="317"/>
      <c r="F126" s="338" t="s">
        <v>2224</v>
      </c>
      <c r="G126" s="317"/>
      <c r="H126" s="317" t="s">
        <v>2275</v>
      </c>
      <c r="I126" s="317" t="s">
        <v>2226</v>
      </c>
      <c r="J126" s="317" t="s">
        <v>2274</v>
      </c>
      <c r="K126" s="360"/>
    </row>
    <row r="127" spans="2:11" ht="15" customHeight="1">
      <c r="B127" s="358"/>
      <c r="C127" s="317" t="s">
        <v>2235</v>
      </c>
      <c r="D127" s="317"/>
      <c r="E127" s="317"/>
      <c r="F127" s="338" t="s">
        <v>2230</v>
      </c>
      <c r="G127" s="317"/>
      <c r="H127" s="317" t="s">
        <v>2236</v>
      </c>
      <c r="I127" s="317" t="s">
        <v>2226</v>
      </c>
      <c r="J127" s="317">
        <v>15</v>
      </c>
      <c r="K127" s="360"/>
    </row>
    <row r="128" spans="2:11" ht="15" customHeight="1">
      <c r="B128" s="358"/>
      <c r="C128" s="340" t="s">
        <v>2237</v>
      </c>
      <c r="D128" s="340"/>
      <c r="E128" s="340"/>
      <c r="F128" s="341" t="s">
        <v>2230</v>
      </c>
      <c r="G128" s="340"/>
      <c r="H128" s="340" t="s">
        <v>2238</v>
      </c>
      <c r="I128" s="340" t="s">
        <v>2226</v>
      </c>
      <c r="J128" s="340">
        <v>15</v>
      </c>
      <c r="K128" s="360"/>
    </row>
    <row r="129" spans="2:11" ht="15" customHeight="1">
      <c r="B129" s="358"/>
      <c r="C129" s="340" t="s">
        <v>2239</v>
      </c>
      <c r="D129" s="340"/>
      <c r="E129" s="340"/>
      <c r="F129" s="341" t="s">
        <v>2230</v>
      </c>
      <c r="G129" s="340"/>
      <c r="H129" s="340" t="s">
        <v>2240</v>
      </c>
      <c r="I129" s="340" t="s">
        <v>2226</v>
      </c>
      <c r="J129" s="340">
        <v>20</v>
      </c>
      <c r="K129" s="360"/>
    </row>
    <row r="130" spans="2:11" ht="15" customHeight="1">
      <c r="B130" s="358"/>
      <c r="C130" s="340" t="s">
        <v>2241</v>
      </c>
      <c r="D130" s="340"/>
      <c r="E130" s="340"/>
      <c r="F130" s="341" t="s">
        <v>2230</v>
      </c>
      <c r="G130" s="340"/>
      <c r="H130" s="340" t="s">
        <v>2242</v>
      </c>
      <c r="I130" s="340" t="s">
        <v>2226</v>
      </c>
      <c r="J130" s="340">
        <v>20</v>
      </c>
      <c r="K130" s="360"/>
    </row>
    <row r="131" spans="2:11" ht="15" customHeight="1">
      <c r="B131" s="358"/>
      <c r="C131" s="317" t="s">
        <v>2229</v>
      </c>
      <c r="D131" s="317"/>
      <c r="E131" s="317"/>
      <c r="F131" s="338" t="s">
        <v>2230</v>
      </c>
      <c r="G131" s="317"/>
      <c r="H131" s="317" t="s">
        <v>2263</v>
      </c>
      <c r="I131" s="317" t="s">
        <v>2226</v>
      </c>
      <c r="J131" s="317">
        <v>50</v>
      </c>
      <c r="K131" s="360"/>
    </row>
    <row r="132" spans="2:11" ht="15" customHeight="1">
      <c r="B132" s="358"/>
      <c r="C132" s="317" t="s">
        <v>2243</v>
      </c>
      <c r="D132" s="317"/>
      <c r="E132" s="317"/>
      <c r="F132" s="338" t="s">
        <v>2230</v>
      </c>
      <c r="G132" s="317"/>
      <c r="H132" s="317" t="s">
        <v>2263</v>
      </c>
      <c r="I132" s="317" t="s">
        <v>2226</v>
      </c>
      <c r="J132" s="317">
        <v>50</v>
      </c>
      <c r="K132" s="360"/>
    </row>
    <row r="133" spans="2:11" ht="15" customHeight="1">
      <c r="B133" s="358"/>
      <c r="C133" s="317" t="s">
        <v>2249</v>
      </c>
      <c r="D133" s="317"/>
      <c r="E133" s="317"/>
      <c r="F133" s="338" t="s">
        <v>2230</v>
      </c>
      <c r="G133" s="317"/>
      <c r="H133" s="317" t="s">
        <v>2263</v>
      </c>
      <c r="I133" s="317" t="s">
        <v>2226</v>
      </c>
      <c r="J133" s="317">
        <v>50</v>
      </c>
      <c r="K133" s="360"/>
    </row>
    <row r="134" spans="2:11" ht="15" customHeight="1">
      <c r="B134" s="358"/>
      <c r="C134" s="317" t="s">
        <v>2251</v>
      </c>
      <c r="D134" s="317"/>
      <c r="E134" s="317"/>
      <c r="F134" s="338" t="s">
        <v>2230</v>
      </c>
      <c r="G134" s="317"/>
      <c r="H134" s="317" t="s">
        <v>2263</v>
      </c>
      <c r="I134" s="317" t="s">
        <v>2226</v>
      </c>
      <c r="J134" s="317">
        <v>50</v>
      </c>
      <c r="K134" s="360"/>
    </row>
    <row r="135" spans="2:11" ht="15" customHeight="1">
      <c r="B135" s="358"/>
      <c r="C135" s="317" t="s">
        <v>163</v>
      </c>
      <c r="D135" s="317"/>
      <c r="E135" s="317"/>
      <c r="F135" s="338" t="s">
        <v>2230</v>
      </c>
      <c r="G135" s="317"/>
      <c r="H135" s="317" t="s">
        <v>2276</v>
      </c>
      <c r="I135" s="317" t="s">
        <v>2226</v>
      </c>
      <c r="J135" s="317">
        <v>255</v>
      </c>
      <c r="K135" s="360"/>
    </row>
    <row r="136" spans="2:11" ht="15" customHeight="1">
      <c r="B136" s="358"/>
      <c r="C136" s="317" t="s">
        <v>2253</v>
      </c>
      <c r="D136" s="317"/>
      <c r="E136" s="317"/>
      <c r="F136" s="338" t="s">
        <v>2224</v>
      </c>
      <c r="G136" s="317"/>
      <c r="H136" s="317" t="s">
        <v>2277</v>
      </c>
      <c r="I136" s="317" t="s">
        <v>2255</v>
      </c>
      <c r="J136" s="317"/>
      <c r="K136" s="360"/>
    </row>
    <row r="137" spans="2:11" ht="15" customHeight="1">
      <c r="B137" s="358"/>
      <c r="C137" s="317" t="s">
        <v>2256</v>
      </c>
      <c r="D137" s="317"/>
      <c r="E137" s="317"/>
      <c r="F137" s="338" t="s">
        <v>2224</v>
      </c>
      <c r="G137" s="317"/>
      <c r="H137" s="317" t="s">
        <v>2278</v>
      </c>
      <c r="I137" s="317" t="s">
        <v>2258</v>
      </c>
      <c r="J137" s="317"/>
      <c r="K137" s="360"/>
    </row>
    <row r="138" spans="2:11" ht="15" customHeight="1">
      <c r="B138" s="358"/>
      <c r="C138" s="317" t="s">
        <v>2259</v>
      </c>
      <c r="D138" s="317"/>
      <c r="E138" s="317"/>
      <c r="F138" s="338" t="s">
        <v>2224</v>
      </c>
      <c r="G138" s="317"/>
      <c r="H138" s="317" t="s">
        <v>2259</v>
      </c>
      <c r="I138" s="317" t="s">
        <v>2258</v>
      </c>
      <c r="J138" s="317"/>
      <c r="K138" s="360"/>
    </row>
    <row r="139" spans="2:11" ht="15" customHeight="1">
      <c r="B139" s="358"/>
      <c r="C139" s="317" t="s">
        <v>35</v>
      </c>
      <c r="D139" s="317"/>
      <c r="E139" s="317"/>
      <c r="F139" s="338" t="s">
        <v>2224</v>
      </c>
      <c r="G139" s="317"/>
      <c r="H139" s="317" t="s">
        <v>2279</v>
      </c>
      <c r="I139" s="317" t="s">
        <v>2258</v>
      </c>
      <c r="J139" s="317"/>
      <c r="K139" s="360"/>
    </row>
    <row r="140" spans="2:11" ht="15" customHeight="1">
      <c r="B140" s="358"/>
      <c r="C140" s="317" t="s">
        <v>2280</v>
      </c>
      <c r="D140" s="317"/>
      <c r="E140" s="317"/>
      <c r="F140" s="338" t="s">
        <v>2224</v>
      </c>
      <c r="G140" s="317"/>
      <c r="H140" s="317" t="s">
        <v>2281</v>
      </c>
      <c r="I140" s="317" t="s">
        <v>2258</v>
      </c>
      <c r="J140" s="317"/>
      <c r="K140" s="360"/>
    </row>
    <row r="141" spans="2:11" ht="15" customHeight="1">
      <c r="B141" s="361"/>
      <c r="C141" s="362"/>
      <c r="D141" s="362"/>
      <c r="E141" s="362"/>
      <c r="F141" s="362"/>
      <c r="G141" s="362"/>
      <c r="H141" s="362"/>
      <c r="I141" s="362"/>
      <c r="J141" s="362"/>
      <c r="K141" s="363"/>
    </row>
    <row r="142" spans="2:11" ht="18.75" customHeight="1">
      <c r="B142" s="313"/>
      <c r="C142" s="313"/>
      <c r="D142" s="313"/>
      <c r="E142" s="313"/>
      <c r="F142" s="350"/>
      <c r="G142" s="313"/>
      <c r="H142" s="313"/>
      <c r="I142" s="313"/>
      <c r="J142" s="313"/>
      <c r="K142" s="313"/>
    </row>
    <row r="143" spans="2:11" ht="18.75" customHeight="1">
      <c r="B143" s="324"/>
      <c r="C143" s="324"/>
      <c r="D143" s="324"/>
      <c r="E143" s="324"/>
      <c r="F143" s="324"/>
      <c r="G143" s="324"/>
      <c r="H143" s="324"/>
      <c r="I143" s="324"/>
      <c r="J143" s="324"/>
      <c r="K143" s="324"/>
    </row>
    <row r="144" spans="2:11" ht="7.5" customHeight="1">
      <c r="B144" s="325"/>
      <c r="C144" s="326"/>
      <c r="D144" s="326"/>
      <c r="E144" s="326"/>
      <c r="F144" s="326"/>
      <c r="G144" s="326"/>
      <c r="H144" s="326"/>
      <c r="I144" s="326"/>
      <c r="J144" s="326"/>
      <c r="K144" s="327"/>
    </row>
    <row r="145" spans="2:11" ht="45" customHeight="1">
      <c r="B145" s="328"/>
      <c r="C145" s="329" t="s">
        <v>2282</v>
      </c>
      <c r="D145" s="329"/>
      <c r="E145" s="329"/>
      <c r="F145" s="329"/>
      <c r="G145" s="329"/>
      <c r="H145" s="329"/>
      <c r="I145" s="329"/>
      <c r="J145" s="329"/>
      <c r="K145" s="330"/>
    </row>
    <row r="146" spans="2:11" ht="17.25" customHeight="1">
      <c r="B146" s="328"/>
      <c r="C146" s="331" t="s">
        <v>2218</v>
      </c>
      <c r="D146" s="331"/>
      <c r="E146" s="331"/>
      <c r="F146" s="331" t="s">
        <v>2219</v>
      </c>
      <c r="G146" s="332"/>
      <c r="H146" s="331" t="s">
        <v>158</v>
      </c>
      <c r="I146" s="331" t="s">
        <v>54</v>
      </c>
      <c r="J146" s="331" t="s">
        <v>2220</v>
      </c>
      <c r="K146" s="330"/>
    </row>
    <row r="147" spans="2:11" ht="17.25" customHeight="1">
      <c r="B147" s="328"/>
      <c r="C147" s="333" t="s">
        <v>2221</v>
      </c>
      <c r="D147" s="333"/>
      <c r="E147" s="333"/>
      <c r="F147" s="334" t="s">
        <v>2222</v>
      </c>
      <c r="G147" s="335"/>
      <c r="H147" s="333"/>
      <c r="I147" s="333"/>
      <c r="J147" s="333" t="s">
        <v>2223</v>
      </c>
      <c r="K147" s="330"/>
    </row>
    <row r="148" spans="2:11" ht="5.25" customHeight="1">
      <c r="B148" s="339"/>
      <c r="C148" s="336"/>
      <c r="D148" s="336"/>
      <c r="E148" s="336"/>
      <c r="F148" s="336"/>
      <c r="G148" s="337"/>
      <c r="H148" s="336"/>
      <c r="I148" s="336"/>
      <c r="J148" s="336"/>
      <c r="K148" s="360"/>
    </row>
    <row r="149" spans="2:11" ht="15" customHeight="1">
      <c r="B149" s="339"/>
      <c r="C149" s="364" t="s">
        <v>2227</v>
      </c>
      <c r="D149" s="317"/>
      <c r="E149" s="317"/>
      <c r="F149" s="365" t="s">
        <v>2224</v>
      </c>
      <c r="G149" s="317"/>
      <c r="H149" s="364" t="s">
        <v>2263</v>
      </c>
      <c r="I149" s="364" t="s">
        <v>2226</v>
      </c>
      <c r="J149" s="364">
        <v>120</v>
      </c>
      <c r="K149" s="360"/>
    </row>
    <row r="150" spans="2:11" ht="15" customHeight="1">
      <c r="B150" s="339"/>
      <c r="C150" s="364" t="s">
        <v>2272</v>
      </c>
      <c r="D150" s="317"/>
      <c r="E150" s="317"/>
      <c r="F150" s="365" t="s">
        <v>2224</v>
      </c>
      <c r="G150" s="317"/>
      <c r="H150" s="364" t="s">
        <v>2283</v>
      </c>
      <c r="I150" s="364" t="s">
        <v>2226</v>
      </c>
      <c r="J150" s="364" t="s">
        <v>2274</v>
      </c>
      <c r="K150" s="360"/>
    </row>
    <row r="151" spans="2:11" ht="15" customHeight="1">
      <c r="B151" s="339"/>
      <c r="C151" s="364" t="s">
        <v>82</v>
      </c>
      <c r="D151" s="317"/>
      <c r="E151" s="317"/>
      <c r="F151" s="365" t="s">
        <v>2224</v>
      </c>
      <c r="G151" s="317"/>
      <c r="H151" s="364" t="s">
        <v>2284</v>
      </c>
      <c r="I151" s="364" t="s">
        <v>2226</v>
      </c>
      <c r="J151" s="364" t="s">
        <v>2274</v>
      </c>
      <c r="K151" s="360"/>
    </row>
    <row r="152" spans="2:11" ht="15" customHeight="1">
      <c r="B152" s="339"/>
      <c r="C152" s="364" t="s">
        <v>2229</v>
      </c>
      <c r="D152" s="317"/>
      <c r="E152" s="317"/>
      <c r="F152" s="365" t="s">
        <v>2230</v>
      </c>
      <c r="G152" s="317"/>
      <c r="H152" s="364" t="s">
        <v>2263</v>
      </c>
      <c r="I152" s="364" t="s">
        <v>2226</v>
      </c>
      <c r="J152" s="364">
        <v>50</v>
      </c>
      <c r="K152" s="360"/>
    </row>
    <row r="153" spans="2:11" ht="15" customHeight="1">
      <c r="B153" s="339"/>
      <c r="C153" s="364" t="s">
        <v>2232</v>
      </c>
      <c r="D153" s="317"/>
      <c r="E153" s="317"/>
      <c r="F153" s="365" t="s">
        <v>2224</v>
      </c>
      <c r="G153" s="317"/>
      <c r="H153" s="364" t="s">
        <v>2263</v>
      </c>
      <c r="I153" s="364" t="s">
        <v>2234</v>
      </c>
      <c r="J153" s="364"/>
      <c r="K153" s="360"/>
    </row>
    <row r="154" spans="2:11" ht="15" customHeight="1">
      <c r="B154" s="339"/>
      <c r="C154" s="364" t="s">
        <v>2243</v>
      </c>
      <c r="D154" s="317"/>
      <c r="E154" s="317"/>
      <c r="F154" s="365" t="s">
        <v>2230</v>
      </c>
      <c r="G154" s="317"/>
      <c r="H154" s="364" t="s">
        <v>2263</v>
      </c>
      <c r="I154" s="364" t="s">
        <v>2226</v>
      </c>
      <c r="J154" s="364">
        <v>50</v>
      </c>
      <c r="K154" s="360"/>
    </row>
    <row r="155" spans="2:11" ht="15" customHeight="1">
      <c r="B155" s="339"/>
      <c r="C155" s="364" t="s">
        <v>2251</v>
      </c>
      <c r="D155" s="317"/>
      <c r="E155" s="317"/>
      <c r="F155" s="365" t="s">
        <v>2230</v>
      </c>
      <c r="G155" s="317"/>
      <c r="H155" s="364" t="s">
        <v>2263</v>
      </c>
      <c r="I155" s="364" t="s">
        <v>2226</v>
      </c>
      <c r="J155" s="364">
        <v>50</v>
      </c>
      <c r="K155" s="360"/>
    </row>
    <row r="156" spans="2:11" ht="15" customHeight="1">
      <c r="B156" s="339"/>
      <c r="C156" s="364" t="s">
        <v>2249</v>
      </c>
      <c r="D156" s="317"/>
      <c r="E156" s="317"/>
      <c r="F156" s="365" t="s">
        <v>2230</v>
      </c>
      <c r="G156" s="317"/>
      <c r="H156" s="364" t="s">
        <v>2263</v>
      </c>
      <c r="I156" s="364" t="s">
        <v>2226</v>
      </c>
      <c r="J156" s="364">
        <v>50</v>
      </c>
      <c r="K156" s="360"/>
    </row>
    <row r="157" spans="2:11" ht="15" customHeight="1">
      <c r="B157" s="339"/>
      <c r="C157" s="364" t="s">
        <v>127</v>
      </c>
      <c r="D157" s="317"/>
      <c r="E157" s="317"/>
      <c r="F157" s="365" t="s">
        <v>2224</v>
      </c>
      <c r="G157" s="317"/>
      <c r="H157" s="364" t="s">
        <v>2285</v>
      </c>
      <c r="I157" s="364" t="s">
        <v>2226</v>
      </c>
      <c r="J157" s="364" t="s">
        <v>2286</v>
      </c>
      <c r="K157" s="360"/>
    </row>
    <row r="158" spans="2:11" ht="15" customHeight="1">
      <c r="B158" s="339"/>
      <c r="C158" s="364" t="s">
        <v>2287</v>
      </c>
      <c r="D158" s="317"/>
      <c r="E158" s="317"/>
      <c r="F158" s="365" t="s">
        <v>2224</v>
      </c>
      <c r="G158" s="317"/>
      <c r="H158" s="364" t="s">
        <v>2288</v>
      </c>
      <c r="I158" s="364" t="s">
        <v>2258</v>
      </c>
      <c r="J158" s="364"/>
      <c r="K158" s="360"/>
    </row>
    <row r="159" spans="2:11" ht="15" customHeight="1">
      <c r="B159" s="366"/>
      <c r="C159" s="348"/>
      <c r="D159" s="348"/>
      <c r="E159" s="348"/>
      <c r="F159" s="348"/>
      <c r="G159" s="348"/>
      <c r="H159" s="348"/>
      <c r="I159" s="348"/>
      <c r="J159" s="348"/>
      <c r="K159" s="367"/>
    </row>
    <row r="160" spans="2:11" ht="18.75" customHeight="1">
      <c r="B160" s="313"/>
      <c r="C160" s="317"/>
      <c r="D160" s="317"/>
      <c r="E160" s="317"/>
      <c r="F160" s="338"/>
      <c r="G160" s="317"/>
      <c r="H160" s="317"/>
      <c r="I160" s="317"/>
      <c r="J160" s="317"/>
      <c r="K160" s="313"/>
    </row>
    <row r="161" spans="2:11" ht="18.75" customHeight="1">
      <c r="B161" s="324"/>
      <c r="C161" s="324"/>
      <c r="D161" s="324"/>
      <c r="E161" s="324"/>
      <c r="F161" s="324"/>
      <c r="G161" s="324"/>
      <c r="H161" s="324"/>
      <c r="I161" s="324"/>
      <c r="J161" s="324"/>
      <c r="K161" s="324"/>
    </row>
    <row r="162" spans="2:11" ht="7.5" customHeight="1">
      <c r="B162" s="303"/>
      <c r="C162" s="304"/>
      <c r="D162" s="304"/>
      <c r="E162" s="304"/>
      <c r="F162" s="304"/>
      <c r="G162" s="304"/>
      <c r="H162" s="304"/>
      <c r="I162" s="304"/>
      <c r="J162" s="304"/>
      <c r="K162" s="305"/>
    </row>
    <row r="163" spans="2:11" ht="45" customHeight="1">
      <c r="B163" s="306"/>
      <c r="C163" s="307" t="s">
        <v>2289</v>
      </c>
      <c r="D163" s="307"/>
      <c r="E163" s="307"/>
      <c r="F163" s="307"/>
      <c r="G163" s="307"/>
      <c r="H163" s="307"/>
      <c r="I163" s="307"/>
      <c r="J163" s="307"/>
      <c r="K163" s="308"/>
    </row>
    <row r="164" spans="2:11" ht="17.25" customHeight="1">
      <c r="B164" s="306"/>
      <c r="C164" s="331" t="s">
        <v>2218</v>
      </c>
      <c r="D164" s="331"/>
      <c r="E164" s="331"/>
      <c r="F164" s="331" t="s">
        <v>2219</v>
      </c>
      <c r="G164" s="368"/>
      <c r="H164" s="369" t="s">
        <v>158</v>
      </c>
      <c r="I164" s="369" t="s">
        <v>54</v>
      </c>
      <c r="J164" s="331" t="s">
        <v>2220</v>
      </c>
      <c r="K164" s="308"/>
    </row>
    <row r="165" spans="2:11" ht="17.25" customHeight="1">
      <c r="B165" s="309"/>
      <c r="C165" s="333" t="s">
        <v>2221</v>
      </c>
      <c r="D165" s="333"/>
      <c r="E165" s="333"/>
      <c r="F165" s="334" t="s">
        <v>2222</v>
      </c>
      <c r="G165" s="370"/>
      <c r="H165" s="371"/>
      <c r="I165" s="371"/>
      <c r="J165" s="333" t="s">
        <v>2223</v>
      </c>
      <c r="K165" s="311"/>
    </row>
    <row r="166" spans="2:11" ht="5.25" customHeight="1">
      <c r="B166" s="339"/>
      <c r="C166" s="336"/>
      <c r="D166" s="336"/>
      <c r="E166" s="336"/>
      <c r="F166" s="336"/>
      <c r="G166" s="337"/>
      <c r="H166" s="336"/>
      <c r="I166" s="336"/>
      <c r="J166" s="336"/>
      <c r="K166" s="360"/>
    </row>
    <row r="167" spans="2:11" ht="15" customHeight="1">
      <c r="B167" s="339"/>
      <c r="C167" s="317" t="s">
        <v>2227</v>
      </c>
      <c r="D167" s="317"/>
      <c r="E167" s="317"/>
      <c r="F167" s="338" t="s">
        <v>2224</v>
      </c>
      <c r="G167" s="317"/>
      <c r="H167" s="317" t="s">
        <v>2263</v>
      </c>
      <c r="I167" s="317" t="s">
        <v>2226</v>
      </c>
      <c r="J167" s="317">
        <v>120</v>
      </c>
      <c r="K167" s="360"/>
    </row>
    <row r="168" spans="2:11" ht="15" customHeight="1">
      <c r="B168" s="339"/>
      <c r="C168" s="317" t="s">
        <v>2272</v>
      </c>
      <c r="D168" s="317"/>
      <c r="E168" s="317"/>
      <c r="F168" s="338" t="s">
        <v>2224</v>
      </c>
      <c r="G168" s="317"/>
      <c r="H168" s="317" t="s">
        <v>2273</v>
      </c>
      <c r="I168" s="317" t="s">
        <v>2226</v>
      </c>
      <c r="J168" s="317" t="s">
        <v>2274</v>
      </c>
      <c r="K168" s="360"/>
    </row>
    <row r="169" spans="2:11" ht="15" customHeight="1">
      <c r="B169" s="339"/>
      <c r="C169" s="317" t="s">
        <v>82</v>
      </c>
      <c r="D169" s="317"/>
      <c r="E169" s="317"/>
      <c r="F169" s="338" t="s">
        <v>2224</v>
      </c>
      <c r="G169" s="317"/>
      <c r="H169" s="317" t="s">
        <v>2290</v>
      </c>
      <c r="I169" s="317" t="s">
        <v>2226</v>
      </c>
      <c r="J169" s="317" t="s">
        <v>2274</v>
      </c>
      <c r="K169" s="360"/>
    </row>
    <row r="170" spans="2:11" ht="15" customHeight="1">
      <c r="B170" s="339"/>
      <c r="C170" s="317" t="s">
        <v>2229</v>
      </c>
      <c r="D170" s="317"/>
      <c r="E170" s="317"/>
      <c r="F170" s="338" t="s">
        <v>2230</v>
      </c>
      <c r="G170" s="317"/>
      <c r="H170" s="317" t="s">
        <v>2290</v>
      </c>
      <c r="I170" s="317" t="s">
        <v>2226</v>
      </c>
      <c r="J170" s="317">
        <v>50</v>
      </c>
      <c r="K170" s="360"/>
    </row>
    <row r="171" spans="2:11" ht="15" customHeight="1">
      <c r="B171" s="339"/>
      <c r="C171" s="317" t="s">
        <v>2232</v>
      </c>
      <c r="D171" s="317"/>
      <c r="E171" s="317"/>
      <c r="F171" s="338" t="s">
        <v>2224</v>
      </c>
      <c r="G171" s="317"/>
      <c r="H171" s="317" t="s">
        <v>2290</v>
      </c>
      <c r="I171" s="317" t="s">
        <v>2234</v>
      </c>
      <c r="J171" s="317"/>
      <c r="K171" s="360"/>
    </row>
    <row r="172" spans="2:11" ht="15" customHeight="1">
      <c r="B172" s="339"/>
      <c r="C172" s="317" t="s">
        <v>2243</v>
      </c>
      <c r="D172" s="317"/>
      <c r="E172" s="317"/>
      <c r="F172" s="338" t="s">
        <v>2230</v>
      </c>
      <c r="G172" s="317"/>
      <c r="H172" s="317" t="s">
        <v>2290</v>
      </c>
      <c r="I172" s="317" t="s">
        <v>2226</v>
      </c>
      <c r="J172" s="317">
        <v>50</v>
      </c>
      <c r="K172" s="360"/>
    </row>
    <row r="173" spans="2:11" ht="15" customHeight="1">
      <c r="B173" s="339"/>
      <c r="C173" s="317" t="s">
        <v>2251</v>
      </c>
      <c r="D173" s="317"/>
      <c r="E173" s="317"/>
      <c r="F173" s="338" t="s">
        <v>2230</v>
      </c>
      <c r="G173" s="317"/>
      <c r="H173" s="317" t="s">
        <v>2290</v>
      </c>
      <c r="I173" s="317" t="s">
        <v>2226</v>
      </c>
      <c r="J173" s="317">
        <v>50</v>
      </c>
      <c r="K173" s="360"/>
    </row>
    <row r="174" spans="2:11" ht="15" customHeight="1">
      <c r="B174" s="339"/>
      <c r="C174" s="317" t="s">
        <v>2249</v>
      </c>
      <c r="D174" s="317"/>
      <c r="E174" s="317"/>
      <c r="F174" s="338" t="s">
        <v>2230</v>
      </c>
      <c r="G174" s="317"/>
      <c r="H174" s="317" t="s">
        <v>2290</v>
      </c>
      <c r="I174" s="317" t="s">
        <v>2226</v>
      </c>
      <c r="J174" s="317">
        <v>50</v>
      </c>
      <c r="K174" s="360"/>
    </row>
    <row r="175" spans="2:11" ht="15" customHeight="1">
      <c r="B175" s="339"/>
      <c r="C175" s="317" t="s">
        <v>157</v>
      </c>
      <c r="D175" s="317"/>
      <c r="E175" s="317"/>
      <c r="F175" s="338" t="s">
        <v>2224</v>
      </c>
      <c r="G175" s="317"/>
      <c r="H175" s="317" t="s">
        <v>2291</v>
      </c>
      <c r="I175" s="317" t="s">
        <v>2292</v>
      </c>
      <c r="J175" s="317"/>
      <c r="K175" s="360"/>
    </row>
    <row r="176" spans="2:11" ht="15" customHeight="1">
      <c r="B176" s="339"/>
      <c r="C176" s="317" t="s">
        <v>54</v>
      </c>
      <c r="D176" s="317"/>
      <c r="E176" s="317"/>
      <c r="F176" s="338" t="s">
        <v>2224</v>
      </c>
      <c r="G176" s="317"/>
      <c r="H176" s="317" t="s">
        <v>2293</v>
      </c>
      <c r="I176" s="317" t="s">
        <v>2294</v>
      </c>
      <c r="J176" s="317">
        <v>1</v>
      </c>
      <c r="K176" s="360"/>
    </row>
    <row r="177" spans="2:11" ht="15" customHeight="1">
      <c r="B177" s="339"/>
      <c r="C177" s="317" t="s">
        <v>50</v>
      </c>
      <c r="D177" s="317"/>
      <c r="E177" s="317"/>
      <c r="F177" s="338" t="s">
        <v>2224</v>
      </c>
      <c r="G177" s="317"/>
      <c r="H177" s="317" t="s">
        <v>2295</v>
      </c>
      <c r="I177" s="317" t="s">
        <v>2226</v>
      </c>
      <c r="J177" s="317">
        <v>20</v>
      </c>
      <c r="K177" s="360"/>
    </row>
    <row r="178" spans="2:11" ht="15" customHeight="1">
      <c r="B178" s="339"/>
      <c r="C178" s="317" t="s">
        <v>158</v>
      </c>
      <c r="D178" s="317"/>
      <c r="E178" s="317"/>
      <c r="F178" s="338" t="s">
        <v>2224</v>
      </c>
      <c r="G178" s="317"/>
      <c r="H178" s="317" t="s">
        <v>2296</v>
      </c>
      <c r="I178" s="317" t="s">
        <v>2226</v>
      </c>
      <c r="J178" s="317">
        <v>255</v>
      </c>
      <c r="K178" s="360"/>
    </row>
    <row r="179" spans="2:11" ht="15" customHeight="1">
      <c r="B179" s="339"/>
      <c r="C179" s="317" t="s">
        <v>159</v>
      </c>
      <c r="D179" s="317"/>
      <c r="E179" s="317"/>
      <c r="F179" s="338" t="s">
        <v>2224</v>
      </c>
      <c r="G179" s="317"/>
      <c r="H179" s="317" t="s">
        <v>2189</v>
      </c>
      <c r="I179" s="317" t="s">
        <v>2226</v>
      </c>
      <c r="J179" s="317">
        <v>10</v>
      </c>
      <c r="K179" s="360"/>
    </row>
    <row r="180" spans="2:11" ht="15" customHeight="1">
      <c r="B180" s="339"/>
      <c r="C180" s="317" t="s">
        <v>160</v>
      </c>
      <c r="D180" s="317"/>
      <c r="E180" s="317"/>
      <c r="F180" s="338" t="s">
        <v>2224</v>
      </c>
      <c r="G180" s="317"/>
      <c r="H180" s="317" t="s">
        <v>2297</v>
      </c>
      <c r="I180" s="317" t="s">
        <v>2258</v>
      </c>
      <c r="J180" s="317"/>
      <c r="K180" s="360"/>
    </row>
    <row r="181" spans="2:11" ht="15" customHeight="1">
      <c r="B181" s="339"/>
      <c r="C181" s="317" t="s">
        <v>2298</v>
      </c>
      <c r="D181" s="317"/>
      <c r="E181" s="317"/>
      <c r="F181" s="338" t="s">
        <v>2224</v>
      </c>
      <c r="G181" s="317"/>
      <c r="H181" s="317" t="s">
        <v>2299</v>
      </c>
      <c r="I181" s="317" t="s">
        <v>2258</v>
      </c>
      <c r="J181" s="317"/>
      <c r="K181" s="360"/>
    </row>
    <row r="182" spans="2:11" ht="15" customHeight="1">
      <c r="B182" s="339"/>
      <c r="C182" s="317" t="s">
        <v>2287</v>
      </c>
      <c r="D182" s="317"/>
      <c r="E182" s="317"/>
      <c r="F182" s="338" t="s">
        <v>2224</v>
      </c>
      <c r="G182" s="317"/>
      <c r="H182" s="317" t="s">
        <v>2300</v>
      </c>
      <c r="I182" s="317" t="s">
        <v>2258</v>
      </c>
      <c r="J182" s="317"/>
      <c r="K182" s="360"/>
    </row>
    <row r="183" spans="2:11" ht="15" customHeight="1">
      <c r="B183" s="339"/>
      <c r="C183" s="317" t="s">
        <v>162</v>
      </c>
      <c r="D183" s="317"/>
      <c r="E183" s="317"/>
      <c r="F183" s="338" t="s">
        <v>2230</v>
      </c>
      <c r="G183" s="317"/>
      <c r="H183" s="317" t="s">
        <v>2301</v>
      </c>
      <c r="I183" s="317" t="s">
        <v>2226</v>
      </c>
      <c r="J183" s="317">
        <v>50</v>
      </c>
      <c r="K183" s="360"/>
    </row>
    <row r="184" spans="2:11" ht="15" customHeight="1">
      <c r="B184" s="339"/>
      <c r="C184" s="317" t="s">
        <v>2302</v>
      </c>
      <c r="D184" s="317"/>
      <c r="E184" s="317"/>
      <c r="F184" s="338" t="s">
        <v>2230</v>
      </c>
      <c r="G184" s="317"/>
      <c r="H184" s="317" t="s">
        <v>2303</v>
      </c>
      <c r="I184" s="317" t="s">
        <v>2304</v>
      </c>
      <c r="J184" s="317"/>
      <c r="K184" s="360"/>
    </row>
    <row r="185" spans="2:11" ht="15" customHeight="1">
      <c r="B185" s="339"/>
      <c r="C185" s="317" t="s">
        <v>2305</v>
      </c>
      <c r="D185" s="317"/>
      <c r="E185" s="317"/>
      <c r="F185" s="338" t="s">
        <v>2230</v>
      </c>
      <c r="G185" s="317"/>
      <c r="H185" s="317" t="s">
        <v>2306</v>
      </c>
      <c r="I185" s="317" t="s">
        <v>2304</v>
      </c>
      <c r="J185" s="317"/>
      <c r="K185" s="360"/>
    </row>
    <row r="186" spans="2:11" ht="15" customHeight="1">
      <c r="B186" s="339"/>
      <c r="C186" s="317" t="s">
        <v>2307</v>
      </c>
      <c r="D186" s="317"/>
      <c r="E186" s="317"/>
      <c r="F186" s="338" t="s">
        <v>2230</v>
      </c>
      <c r="G186" s="317"/>
      <c r="H186" s="317" t="s">
        <v>2308</v>
      </c>
      <c r="I186" s="317" t="s">
        <v>2304</v>
      </c>
      <c r="J186" s="317"/>
      <c r="K186" s="360"/>
    </row>
    <row r="187" spans="2:11" ht="15" customHeight="1">
      <c r="B187" s="339"/>
      <c r="C187" s="372" t="s">
        <v>2309</v>
      </c>
      <c r="D187" s="317"/>
      <c r="E187" s="317"/>
      <c r="F187" s="338" t="s">
        <v>2230</v>
      </c>
      <c r="G187" s="317"/>
      <c r="H187" s="317" t="s">
        <v>2310</v>
      </c>
      <c r="I187" s="317" t="s">
        <v>2311</v>
      </c>
      <c r="J187" s="373" t="s">
        <v>2312</v>
      </c>
      <c r="K187" s="360"/>
    </row>
    <row r="188" spans="2:11" ht="15" customHeight="1">
      <c r="B188" s="339"/>
      <c r="C188" s="323" t="s">
        <v>39</v>
      </c>
      <c r="D188" s="317"/>
      <c r="E188" s="317"/>
      <c r="F188" s="338" t="s">
        <v>2224</v>
      </c>
      <c r="G188" s="317"/>
      <c r="H188" s="313" t="s">
        <v>2313</v>
      </c>
      <c r="I188" s="317" t="s">
        <v>2314</v>
      </c>
      <c r="J188" s="317"/>
      <c r="K188" s="360"/>
    </row>
    <row r="189" spans="2:11" ht="15" customHeight="1">
      <c r="B189" s="339"/>
      <c r="C189" s="323" t="s">
        <v>2315</v>
      </c>
      <c r="D189" s="317"/>
      <c r="E189" s="317"/>
      <c r="F189" s="338" t="s">
        <v>2224</v>
      </c>
      <c r="G189" s="317"/>
      <c r="H189" s="317" t="s">
        <v>2316</v>
      </c>
      <c r="I189" s="317" t="s">
        <v>2258</v>
      </c>
      <c r="J189" s="317"/>
      <c r="K189" s="360"/>
    </row>
    <row r="190" spans="2:11" ht="15" customHeight="1">
      <c r="B190" s="339"/>
      <c r="C190" s="323" t="s">
        <v>2317</v>
      </c>
      <c r="D190" s="317"/>
      <c r="E190" s="317"/>
      <c r="F190" s="338" t="s">
        <v>2224</v>
      </c>
      <c r="G190" s="317"/>
      <c r="H190" s="317" t="s">
        <v>2318</v>
      </c>
      <c r="I190" s="317" t="s">
        <v>2258</v>
      </c>
      <c r="J190" s="317"/>
      <c r="K190" s="360"/>
    </row>
    <row r="191" spans="2:11" ht="15" customHeight="1">
      <c r="B191" s="339"/>
      <c r="C191" s="323" t="s">
        <v>2319</v>
      </c>
      <c r="D191" s="317"/>
      <c r="E191" s="317"/>
      <c r="F191" s="338" t="s">
        <v>2230</v>
      </c>
      <c r="G191" s="317"/>
      <c r="H191" s="317" t="s">
        <v>2320</v>
      </c>
      <c r="I191" s="317" t="s">
        <v>2258</v>
      </c>
      <c r="J191" s="317"/>
      <c r="K191" s="360"/>
    </row>
    <row r="192" spans="2:11" ht="15" customHeight="1">
      <c r="B192" s="366"/>
      <c r="C192" s="374"/>
      <c r="D192" s="348"/>
      <c r="E192" s="348"/>
      <c r="F192" s="348"/>
      <c r="G192" s="348"/>
      <c r="H192" s="348"/>
      <c r="I192" s="348"/>
      <c r="J192" s="348"/>
      <c r="K192" s="367"/>
    </row>
    <row r="193" spans="2:11" ht="18.75" customHeight="1">
      <c r="B193" s="313"/>
      <c r="C193" s="317"/>
      <c r="D193" s="317"/>
      <c r="E193" s="317"/>
      <c r="F193" s="338"/>
      <c r="G193" s="317"/>
      <c r="H193" s="317"/>
      <c r="I193" s="317"/>
      <c r="J193" s="317"/>
      <c r="K193" s="313"/>
    </row>
    <row r="194" spans="2:11" ht="18.75" customHeight="1">
      <c r="B194" s="313"/>
      <c r="C194" s="317"/>
      <c r="D194" s="317"/>
      <c r="E194" s="317"/>
      <c r="F194" s="338"/>
      <c r="G194" s="317"/>
      <c r="H194" s="317"/>
      <c r="I194" s="317"/>
      <c r="J194" s="317"/>
      <c r="K194" s="313"/>
    </row>
    <row r="195" spans="2:11" ht="18.75" customHeight="1">
      <c r="B195" s="324"/>
      <c r="C195" s="324"/>
      <c r="D195" s="324"/>
      <c r="E195" s="324"/>
      <c r="F195" s="324"/>
      <c r="G195" s="324"/>
      <c r="H195" s="324"/>
      <c r="I195" s="324"/>
      <c r="J195" s="324"/>
      <c r="K195" s="324"/>
    </row>
    <row r="196" spans="2:11" ht="13.5">
      <c r="B196" s="303"/>
      <c r="C196" s="304"/>
      <c r="D196" s="304"/>
      <c r="E196" s="304"/>
      <c r="F196" s="304"/>
      <c r="G196" s="304"/>
      <c r="H196" s="304"/>
      <c r="I196" s="304"/>
      <c r="J196" s="304"/>
      <c r="K196" s="305"/>
    </row>
    <row r="197" spans="2:11" ht="21">
      <c r="B197" s="306"/>
      <c r="C197" s="307" t="s">
        <v>2321</v>
      </c>
      <c r="D197" s="307"/>
      <c r="E197" s="307"/>
      <c r="F197" s="307"/>
      <c r="G197" s="307"/>
      <c r="H197" s="307"/>
      <c r="I197" s="307"/>
      <c r="J197" s="307"/>
      <c r="K197" s="308"/>
    </row>
    <row r="198" spans="2:11" ht="25.5" customHeight="1">
      <c r="B198" s="306"/>
      <c r="C198" s="375" t="s">
        <v>2322</v>
      </c>
      <c r="D198" s="375"/>
      <c r="E198" s="375"/>
      <c r="F198" s="375" t="s">
        <v>2323</v>
      </c>
      <c r="G198" s="376"/>
      <c r="H198" s="375" t="s">
        <v>2324</v>
      </c>
      <c r="I198" s="375"/>
      <c r="J198" s="375"/>
      <c r="K198" s="308"/>
    </row>
    <row r="199" spans="2:11" ht="5.25" customHeight="1">
      <c r="B199" s="339"/>
      <c r="C199" s="336"/>
      <c r="D199" s="336"/>
      <c r="E199" s="336"/>
      <c r="F199" s="336"/>
      <c r="G199" s="317"/>
      <c r="H199" s="336"/>
      <c r="I199" s="336"/>
      <c r="J199" s="336"/>
      <c r="K199" s="360"/>
    </row>
    <row r="200" spans="2:11" ht="15" customHeight="1">
      <c r="B200" s="339"/>
      <c r="C200" s="317" t="s">
        <v>2314</v>
      </c>
      <c r="D200" s="317"/>
      <c r="E200" s="317"/>
      <c r="F200" s="338" t="s">
        <v>40</v>
      </c>
      <c r="G200" s="317"/>
      <c r="H200" s="317" t="s">
        <v>2325</v>
      </c>
      <c r="I200" s="317"/>
      <c r="J200" s="317"/>
      <c r="K200" s="360"/>
    </row>
    <row r="201" spans="2:11" ht="15" customHeight="1">
      <c r="B201" s="339"/>
      <c r="C201" s="345"/>
      <c r="D201" s="317"/>
      <c r="E201" s="317"/>
      <c r="F201" s="338" t="s">
        <v>41</v>
      </c>
      <c r="G201" s="317"/>
      <c r="H201" s="317" t="s">
        <v>2326</v>
      </c>
      <c r="I201" s="317"/>
      <c r="J201" s="317"/>
      <c r="K201" s="360"/>
    </row>
    <row r="202" spans="2:11" ht="15" customHeight="1">
      <c r="B202" s="339"/>
      <c r="C202" s="345"/>
      <c r="D202" s="317"/>
      <c r="E202" s="317"/>
      <c r="F202" s="338" t="s">
        <v>44</v>
      </c>
      <c r="G202" s="317"/>
      <c r="H202" s="317" t="s">
        <v>2327</v>
      </c>
      <c r="I202" s="317"/>
      <c r="J202" s="317"/>
      <c r="K202" s="360"/>
    </row>
    <row r="203" spans="2:11" ht="15" customHeight="1">
      <c r="B203" s="339"/>
      <c r="C203" s="317"/>
      <c r="D203" s="317"/>
      <c r="E203" s="317"/>
      <c r="F203" s="338" t="s">
        <v>42</v>
      </c>
      <c r="G203" s="317"/>
      <c r="H203" s="317" t="s">
        <v>2328</v>
      </c>
      <c r="I203" s="317"/>
      <c r="J203" s="317"/>
      <c r="K203" s="360"/>
    </row>
    <row r="204" spans="2:11" ht="15" customHeight="1">
      <c r="B204" s="339"/>
      <c r="C204" s="317"/>
      <c r="D204" s="317"/>
      <c r="E204" s="317"/>
      <c r="F204" s="338" t="s">
        <v>43</v>
      </c>
      <c r="G204" s="317"/>
      <c r="H204" s="317" t="s">
        <v>2329</v>
      </c>
      <c r="I204" s="317"/>
      <c r="J204" s="317"/>
      <c r="K204" s="360"/>
    </row>
    <row r="205" spans="2:11" ht="15" customHeight="1">
      <c r="B205" s="339"/>
      <c r="C205" s="317"/>
      <c r="D205" s="317"/>
      <c r="E205" s="317"/>
      <c r="F205" s="338"/>
      <c r="G205" s="317"/>
      <c r="H205" s="317"/>
      <c r="I205" s="317"/>
      <c r="J205" s="317"/>
      <c r="K205" s="360"/>
    </row>
    <row r="206" spans="2:11" ht="15" customHeight="1">
      <c r="B206" s="339"/>
      <c r="C206" s="317" t="s">
        <v>2270</v>
      </c>
      <c r="D206" s="317"/>
      <c r="E206" s="317"/>
      <c r="F206" s="338" t="s">
        <v>75</v>
      </c>
      <c r="G206" s="317"/>
      <c r="H206" s="317" t="s">
        <v>2330</v>
      </c>
      <c r="I206" s="317"/>
      <c r="J206" s="317"/>
      <c r="K206" s="360"/>
    </row>
    <row r="207" spans="2:11" ht="15" customHeight="1">
      <c r="B207" s="339"/>
      <c r="C207" s="345"/>
      <c r="D207" s="317"/>
      <c r="E207" s="317"/>
      <c r="F207" s="338" t="s">
        <v>2168</v>
      </c>
      <c r="G207" s="317"/>
      <c r="H207" s="317" t="s">
        <v>2169</v>
      </c>
      <c r="I207" s="317"/>
      <c r="J207" s="317"/>
      <c r="K207" s="360"/>
    </row>
    <row r="208" spans="2:11" ht="15" customHeight="1">
      <c r="B208" s="339"/>
      <c r="C208" s="317"/>
      <c r="D208" s="317"/>
      <c r="E208" s="317"/>
      <c r="F208" s="338" t="s">
        <v>2166</v>
      </c>
      <c r="G208" s="317"/>
      <c r="H208" s="317" t="s">
        <v>2331</v>
      </c>
      <c r="I208" s="317"/>
      <c r="J208" s="317"/>
      <c r="K208" s="360"/>
    </row>
    <row r="209" spans="2:11" ht="15" customHeight="1">
      <c r="B209" s="377"/>
      <c r="C209" s="345"/>
      <c r="D209" s="345"/>
      <c r="E209" s="345"/>
      <c r="F209" s="338" t="s">
        <v>2170</v>
      </c>
      <c r="G209" s="323"/>
      <c r="H209" s="364" t="s">
        <v>2171</v>
      </c>
      <c r="I209" s="364"/>
      <c r="J209" s="364"/>
      <c r="K209" s="378"/>
    </row>
    <row r="210" spans="2:11" ht="15" customHeight="1">
      <c r="B210" s="377"/>
      <c r="C210" s="345"/>
      <c r="D210" s="345"/>
      <c r="E210" s="345"/>
      <c r="F210" s="338" t="s">
        <v>2172</v>
      </c>
      <c r="G210" s="323"/>
      <c r="H210" s="364" t="s">
        <v>2332</v>
      </c>
      <c r="I210" s="364"/>
      <c r="J210" s="364"/>
      <c r="K210" s="378"/>
    </row>
    <row r="211" spans="2:11" ht="15" customHeight="1">
      <c r="B211" s="377"/>
      <c r="C211" s="345"/>
      <c r="D211" s="345"/>
      <c r="E211" s="345"/>
      <c r="F211" s="379"/>
      <c r="G211" s="323"/>
      <c r="H211" s="380"/>
      <c r="I211" s="380"/>
      <c r="J211" s="380"/>
      <c r="K211" s="378"/>
    </row>
    <row r="212" spans="2:11" ht="15" customHeight="1">
      <c r="B212" s="377"/>
      <c r="C212" s="317" t="s">
        <v>2294</v>
      </c>
      <c r="D212" s="345"/>
      <c r="E212" s="345"/>
      <c r="F212" s="338">
        <v>1</v>
      </c>
      <c r="G212" s="323"/>
      <c r="H212" s="364" t="s">
        <v>2333</v>
      </c>
      <c r="I212" s="364"/>
      <c r="J212" s="364"/>
      <c r="K212" s="378"/>
    </row>
    <row r="213" spans="2:11" ht="15" customHeight="1">
      <c r="B213" s="377"/>
      <c r="C213" s="345"/>
      <c r="D213" s="345"/>
      <c r="E213" s="345"/>
      <c r="F213" s="338">
        <v>2</v>
      </c>
      <c r="G213" s="323"/>
      <c r="H213" s="364" t="s">
        <v>2334</v>
      </c>
      <c r="I213" s="364"/>
      <c r="J213" s="364"/>
      <c r="K213" s="378"/>
    </row>
    <row r="214" spans="2:11" ht="15" customHeight="1">
      <c r="B214" s="377"/>
      <c r="C214" s="345"/>
      <c r="D214" s="345"/>
      <c r="E214" s="345"/>
      <c r="F214" s="338">
        <v>3</v>
      </c>
      <c r="G214" s="323"/>
      <c r="H214" s="364" t="s">
        <v>2335</v>
      </c>
      <c r="I214" s="364"/>
      <c r="J214" s="364"/>
      <c r="K214" s="378"/>
    </row>
    <row r="215" spans="2:11" ht="15" customHeight="1">
      <c r="B215" s="377"/>
      <c r="C215" s="345"/>
      <c r="D215" s="345"/>
      <c r="E215" s="345"/>
      <c r="F215" s="338">
        <v>4</v>
      </c>
      <c r="G215" s="323"/>
      <c r="H215" s="364" t="s">
        <v>2336</v>
      </c>
      <c r="I215" s="364"/>
      <c r="J215" s="364"/>
      <c r="K215" s="378"/>
    </row>
    <row r="216" spans="2:11" ht="12.75" customHeight="1">
      <c r="B216" s="381"/>
      <c r="C216" s="382"/>
      <c r="D216" s="382"/>
      <c r="E216" s="382"/>
      <c r="F216" s="382"/>
      <c r="G216" s="382"/>
      <c r="H216" s="382"/>
      <c r="I216" s="382"/>
      <c r="J216" s="382"/>
      <c r="K216" s="383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6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116</v>
      </c>
      <c r="G1" s="151" t="s">
        <v>117</v>
      </c>
      <c r="H1" s="151"/>
      <c r="I1" s="152"/>
      <c r="J1" s="151" t="s">
        <v>118</v>
      </c>
      <c r="K1" s="150" t="s">
        <v>119</v>
      </c>
      <c r="L1" s="151" t="s">
        <v>120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83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121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v Karviné - školy I - stavební část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123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125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78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ROUND(J107,2)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ROUND(SUM(BE107:BE468),2)</f>
        <v>0</v>
      </c>
      <c r="G32" s="47"/>
      <c r="H32" s="47"/>
      <c r="I32" s="170">
        <v>0.21</v>
      </c>
      <c r="J32" s="169">
        <f>ROUND(ROUND((SUM(BE107:BE468)),2)*I32,2)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ROUND(SUM(BF107:BF468),2)</f>
        <v>0</v>
      </c>
      <c r="G33" s="47"/>
      <c r="H33" s="47"/>
      <c r="I33" s="170">
        <v>0.15</v>
      </c>
      <c r="J33" s="169">
        <f>ROUND(ROUND((SUM(BF107:BF468)),2)*I33,2)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ROUND(SUM(BG107:BG468),2)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ROUND(SUM(BH107:BH468),2)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ROUND(SUM(BI107:BI468),2)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v Karviné - školy I - stavební část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123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001 - Rekonstrukce odborných učeben ZŠ a MŠ Prameny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127</v>
      </c>
      <c r="D58" s="171"/>
      <c r="E58" s="171"/>
      <c r="F58" s="171"/>
      <c r="G58" s="171"/>
      <c r="H58" s="171"/>
      <c r="I58" s="185"/>
      <c r="J58" s="186" t="s">
        <v>128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129</v>
      </c>
      <c r="D60" s="47"/>
      <c r="E60" s="47"/>
      <c r="F60" s="47"/>
      <c r="G60" s="47"/>
      <c r="H60" s="47"/>
      <c r="I60" s="156"/>
      <c r="J60" s="167">
        <f>J107</f>
        <v>0</v>
      </c>
      <c r="K60" s="51"/>
      <c r="AU60" s="24" t="s">
        <v>130</v>
      </c>
    </row>
    <row r="61" spans="2:11" s="8" customFormat="1" ht="24.95" customHeight="1">
      <c r="B61" s="189"/>
      <c r="C61" s="190"/>
      <c r="D61" s="191" t="s">
        <v>131</v>
      </c>
      <c r="E61" s="192"/>
      <c r="F61" s="192"/>
      <c r="G61" s="192"/>
      <c r="H61" s="192"/>
      <c r="I61" s="193"/>
      <c r="J61" s="194">
        <f>J108</f>
        <v>0</v>
      </c>
      <c r="K61" s="195"/>
    </row>
    <row r="62" spans="2:11" s="9" customFormat="1" ht="19.9" customHeight="1">
      <c r="B62" s="196"/>
      <c r="C62" s="197"/>
      <c r="D62" s="198" t="s">
        <v>132</v>
      </c>
      <c r="E62" s="199"/>
      <c r="F62" s="199"/>
      <c r="G62" s="199"/>
      <c r="H62" s="199"/>
      <c r="I62" s="200"/>
      <c r="J62" s="201">
        <f>J109</f>
        <v>0</v>
      </c>
      <c r="K62" s="202"/>
    </row>
    <row r="63" spans="2:11" s="9" customFormat="1" ht="19.9" customHeight="1">
      <c r="B63" s="196"/>
      <c r="C63" s="197"/>
      <c r="D63" s="198" t="s">
        <v>133</v>
      </c>
      <c r="E63" s="199"/>
      <c r="F63" s="199"/>
      <c r="G63" s="199"/>
      <c r="H63" s="199"/>
      <c r="I63" s="200"/>
      <c r="J63" s="201">
        <f>J120</f>
        <v>0</v>
      </c>
      <c r="K63" s="202"/>
    </row>
    <row r="64" spans="2:11" s="9" customFormat="1" ht="19.9" customHeight="1">
      <c r="B64" s="196"/>
      <c r="C64" s="197"/>
      <c r="D64" s="198" t="s">
        <v>134</v>
      </c>
      <c r="E64" s="199"/>
      <c r="F64" s="199"/>
      <c r="G64" s="199"/>
      <c r="H64" s="199"/>
      <c r="I64" s="200"/>
      <c r="J64" s="201">
        <f>J164</f>
        <v>0</v>
      </c>
      <c r="K64" s="202"/>
    </row>
    <row r="65" spans="2:11" s="9" customFormat="1" ht="14.85" customHeight="1">
      <c r="B65" s="196"/>
      <c r="C65" s="197"/>
      <c r="D65" s="198" t="s">
        <v>135</v>
      </c>
      <c r="E65" s="199"/>
      <c r="F65" s="199"/>
      <c r="G65" s="199"/>
      <c r="H65" s="199"/>
      <c r="I65" s="200"/>
      <c r="J65" s="201">
        <f>J208</f>
        <v>0</v>
      </c>
      <c r="K65" s="202"/>
    </row>
    <row r="66" spans="2:11" s="9" customFormat="1" ht="19.9" customHeight="1">
      <c r="B66" s="196"/>
      <c r="C66" s="197"/>
      <c r="D66" s="198" t="s">
        <v>136</v>
      </c>
      <c r="E66" s="199"/>
      <c r="F66" s="199"/>
      <c r="G66" s="199"/>
      <c r="H66" s="199"/>
      <c r="I66" s="200"/>
      <c r="J66" s="201">
        <f>J210</f>
        <v>0</v>
      </c>
      <c r="K66" s="202"/>
    </row>
    <row r="67" spans="2:11" s="8" customFormat="1" ht="24.95" customHeight="1">
      <c r="B67" s="189"/>
      <c r="C67" s="190"/>
      <c r="D67" s="191" t="s">
        <v>137</v>
      </c>
      <c r="E67" s="192"/>
      <c r="F67" s="192"/>
      <c r="G67" s="192"/>
      <c r="H67" s="192"/>
      <c r="I67" s="193"/>
      <c r="J67" s="194">
        <f>J217</f>
        <v>0</v>
      </c>
      <c r="K67" s="195"/>
    </row>
    <row r="68" spans="2:11" s="9" customFormat="1" ht="19.9" customHeight="1">
      <c r="B68" s="196"/>
      <c r="C68" s="197"/>
      <c r="D68" s="198" t="s">
        <v>138</v>
      </c>
      <c r="E68" s="199"/>
      <c r="F68" s="199"/>
      <c r="G68" s="199"/>
      <c r="H68" s="199"/>
      <c r="I68" s="200"/>
      <c r="J68" s="201">
        <f>J218</f>
        <v>0</v>
      </c>
      <c r="K68" s="202"/>
    </row>
    <row r="69" spans="2:11" s="9" customFormat="1" ht="19.9" customHeight="1">
      <c r="B69" s="196"/>
      <c r="C69" s="197"/>
      <c r="D69" s="198" t="s">
        <v>139</v>
      </c>
      <c r="E69" s="199"/>
      <c r="F69" s="199"/>
      <c r="G69" s="199"/>
      <c r="H69" s="199"/>
      <c r="I69" s="200"/>
      <c r="J69" s="201">
        <f>J235</f>
        <v>0</v>
      </c>
      <c r="K69" s="202"/>
    </row>
    <row r="70" spans="2:11" s="9" customFormat="1" ht="19.9" customHeight="1">
      <c r="B70" s="196"/>
      <c r="C70" s="197"/>
      <c r="D70" s="198" t="s">
        <v>140</v>
      </c>
      <c r="E70" s="199"/>
      <c r="F70" s="199"/>
      <c r="G70" s="199"/>
      <c r="H70" s="199"/>
      <c r="I70" s="200"/>
      <c r="J70" s="201">
        <f>J251</f>
        <v>0</v>
      </c>
      <c r="K70" s="202"/>
    </row>
    <row r="71" spans="2:11" s="9" customFormat="1" ht="19.9" customHeight="1">
      <c r="B71" s="196"/>
      <c r="C71" s="197"/>
      <c r="D71" s="198" t="s">
        <v>141</v>
      </c>
      <c r="E71" s="199"/>
      <c r="F71" s="199"/>
      <c r="G71" s="199"/>
      <c r="H71" s="199"/>
      <c r="I71" s="200"/>
      <c r="J71" s="201">
        <f>J276</f>
        <v>0</v>
      </c>
      <c r="K71" s="202"/>
    </row>
    <row r="72" spans="2:11" s="9" customFormat="1" ht="19.9" customHeight="1">
      <c r="B72" s="196"/>
      <c r="C72" s="197"/>
      <c r="D72" s="198" t="s">
        <v>142</v>
      </c>
      <c r="E72" s="199"/>
      <c r="F72" s="199"/>
      <c r="G72" s="199"/>
      <c r="H72" s="199"/>
      <c r="I72" s="200"/>
      <c r="J72" s="201">
        <f>J290</f>
        <v>0</v>
      </c>
      <c r="K72" s="202"/>
    </row>
    <row r="73" spans="2:11" s="9" customFormat="1" ht="19.9" customHeight="1">
      <c r="B73" s="196"/>
      <c r="C73" s="197"/>
      <c r="D73" s="198" t="s">
        <v>143</v>
      </c>
      <c r="E73" s="199"/>
      <c r="F73" s="199"/>
      <c r="G73" s="199"/>
      <c r="H73" s="199"/>
      <c r="I73" s="200"/>
      <c r="J73" s="201">
        <f>J356</f>
        <v>0</v>
      </c>
      <c r="K73" s="202"/>
    </row>
    <row r="74" spans="2:11" s="9" customFormat="1" ht="19.9" customHeight="1">
      <c r="B74" s="196"/>
      <c r="C74" s="197"/>
      <c r="D74" s="198" t="s">
        <v>144</v>
      </c>
      <c r="E74" s="199"/>
      <c r="F74" s="199"/>
      <c r="G74" s="199"/>
      <c r="H74" s="199"/>
      <c r="I74" s="200"/>
      <c r="J74" s="201">
        <f>J362</f>
        <v>0</v>
      </c>
      <c r="K74" s="202"/>
    </row>
    <row r="75" spans="2:11" s="9" customFormat="1" ht="19.9" customHeight="1">
      <c r="B75" s="196"/>
      <c r="C75" s="197"/>
      <c r="D75" s="198" t="s">
        <v>145</v>
      </c>
      <c r="E75" s="199"/>
      <c r="F75" s="199"/>
      <c r="G75" s="199"/>
      <c r="H75" s="199"/>
      <c r="I75" s="200"/>
      <c r="J75" s="201">
        <f>J368</f>
        <v>0</v>
      </c>
      <c r="K75" s="202"/>
    </row>
    <row r="76" spans="2:11" s="9" customFormat="1" ht="19.9" customHeight="1">
      <c r="B76" s="196"/>
      <c r="C76" s="197"/>
      <c r="D76" s="198" t="s">
        <v>146</v>
      </c>
      <c r="E76" s="199"/>
      <c r="F76" s="199"/>
      <c r="G76" s="199"/>
      <c r="H76" s="199"/>
      <c r="I76" s="200"/>
      <c r="J76" s="201">
        <f>J386</f>
        <v>0</v>
      </c>
      <c r="K76" s="202"/>
    </row>
    <row r="77" spans="2:11" s="9" customFormat="1" ht="19.9" customHeight="1">
      <c r="B77" s="196"/>
      <c r="C77" s="197"/>
      <c r="D77" s="198" t="s">
        <v>147</v>
      </c>
      <c r="E77" s="199"/>
      <c r="F77" s="199"/>
      <c r="G77" s="199"/>
      <c r="H77" s="199"/>
      <c r="I77" s="200"/>
      <c r="J77" s="201">
        <f>J390</f>
        <v>0</v>
      </c>
      <c r="K77" s="202"/>
    </row>
    <row r="78" spans="2:11" s="9" customFormat="1" ht="19.9" customHeight="1">
      <c r="B78" s="196"/>
      <c r="C78" s="197"/>
      <c r="D78" s="198" t="s">
        <v>148</v>
      </c>
      <c r="E78" s="199"/>
      <c r="F78" s="199"/>
      <c r="G78" s="199"/>
      <c r="H78" s="199"/>
      <c r="I78" s="200"/>
      <c r="J78" s="201">
        <f>J400</f>
        <v>0</v>
      </c>
      <c r="K78" s="202"/>
    </row>
    <row r="79" spans="2:11" s="9" customFormat="1" ht="19.9" customHeight="1">
      <c r="B79" s="196"/>
      <c r="C79" s="197"/>
      <c r="D79" s="198" t="s">
        <v>149</v>
      </c>
      <c r="E79" s="199"/>
      <c r="F79" s="199"/>
      <c r="G79" s="199"/>
      <c r="H79" s="199"/>
      <c r="I79" s="200"/>
      <c r="J79" s="201">
        <f>J406</f>
        <v>0</v>
      </c>
      <c r="K79" s="202"/>
    </row>
    <row r="80" spans="2:11" s="9" customFormat="1" ht="19.9" customHeight="1">
      <c r="B80" s="196"/>
      <c r="C80" s="197"/>
      <c r="D80" s="198" t="s">
        <v>150</v>
      </c>
      <c r="E80" s="199"/>
      <c r="F80" s="199"/>
      <c r="G80" s="199"/>
      <c r="H80" s="199"/>
      <c r="I80" s="200"/>
      <c r="J80" s="201">
        <f>J412</f>
        <v>0</v>
      </c>
      <c r="K80" s="202"/>
    </row>
    <row r="81" spans="2:11" s="9" customFormat="1" ht="19.9" customHeight="1">
      <c r="B81" s="196"/>
      <c r="C81" s="197"/>
      <c r="D81" s="198" t="s">
        <v>151</v>
      </c>
      <c r="E81" s="199"/>
      <c r="F81" s="199"/>
      <c r="G81" s="199"/>
      <c r="H81" s="199"/>
      <c r="I81" s="200"/>
      <c r="J81" s="201">
        <f>J419</f>
        <v>0</v>
      </c>
      <c r="K81" s="202"/>
    </row>
    <row r="82" spans="2:11" s="9" customFormat="1" ht="19.9" customHeight="1">
      <c r="B82" s="196"/>
      <c r="C82" s="197"/>
      <c r="D82" s="198" t="s">
        <v>152</v>
      </c>
      <c r="E82" s="199"/>
      <c r="F82" s="199"/>
      <c r="G82" s="199"/>
      <c r="H82" s="199"/>
      <c r="I82" s="200"/>
      <c r="J82" s="201">
        <f>J422</f>
        <v>0</v>
      </c>
      <c r="K82" s="202"/>
    </row>
    <row r="83" spans="2:11" s="8" customFormat="1" ht="24.95" customHeight="1">
      <c r="B83" s="189"/>
      <c r="C83" s="190"/>
      <c r="D83" s="191" t="s">
        <v>153</v>
      </c>
      <c r="E83" s="192"/>
      <c r="F83" s="192"/>
      <c r="G83" s="192"/>
      <c r="H83" s="192"/>
      <c r="I83" s="193"/>
      <c r="J83" s="194">
        <f>J457</f>
        <v>0</v>
      </c>
      <c r="K83" s="195"/>
    </row>
    <row r="84" spans="2:11" s="9" customFormat="1" ht="19.9" customHeight="1">
      <c r="B84" s="196"/>
      <c r="C84" s="197"/>
      <c r="D84" s="198" t="s">
        <v>154</v>
      </c>
      <c r="E84" s="199"/>
      <c r="F84" s="199"/>
      <c r="G84" s="199"/>
      <c r="H84" s="199"/>
      <c r="I84" s="200"/>
      <c r="J84" s="201">
        <f>J458</f>
        <v>0</v>
      </c>
      <c r="K84" s="202"/>
    </row>
    <row r="85" spans="2:11" s="9" customFormat="1" ht="19.9" customHeight="1">
      <c r="B85" s="196"/>
      <c r="C85" s="197"/>
      <c r="D85" s="198" t="s">
        <v>155</v>
      </c>
      <c r="E85" s="199"/>
      <c r="F85" s="199"/>
      <c r="G85" s="199"/>
      <c r="H85" s="199"/>
      <c r="I85" s="200"/>
      <c r="J85" s="201">
        <f>J462</f>
        <v>0</v>
      </c>
      <c r="K85" s="202"/>
    </row>
    <row r="86" spans="2:11" s="1" customFormat="1" ht="21.8" customHeight="1">
      <c r="B86" s="46"/>
      <c r="C86" s="47"/>
      <c r="D86" s="47"/>
      <c r="E86" s="47"/>
      <c r="F86" s="47"/>
      <c r="G86" s="47"/>
      <c r="H86" s="47"/>
      <c r="I86" s="156"/>
      <c r="J86" s="47"/>
      <c r="K86" s="51"/>
    </row>
    <row r="87" spans="2:11" s="1" customFormat="1" ht="6.95" customHeight="1">
      <c r="B87" s="67"/>
      <c r="C87" s="68"/>
      <c r="D87" s="68"/>
      <c r="E87" s="68"/>
      <c r="F87" s="68"/>
      <c r="G87" s="68"/>
      <c r="H87" s="68"/>
      <c r="I87" s="178"/>
      <c r="J87" s="68"/>
      <c r="K87" s="69"/>
    </row>
    <row r="91" spans="2:12" s="1" customFormat="1" ht="6.95" customHeight="1">
      <c r="B91" s="70"/>
      <c r="C91" s="71"/>
      <c r="D91" s="71"/>
      <c r="E91" s="71"/>
      <c r="F91" s="71"/>
      <c r="G91" s="71"/>
      <c r="H91" s="71"/>
      <c r="I91" s="181"/>
      <c r="J91" s="71"/>
      <c r="K91" s="71"/>
      <c r="L91" s="72"/>
    </row>
    <row r="92" spans="2:12" s="1" customFormat="1" ht="36.95" customHeight="1">
      <c r="B92" s="46"/>
      <c r="C92" s="73" t="s">
        <v>156</v>
      </c>
      <c r="D92" s="74"/>
      <c r="E92" s="74"/>
      <c r="F92" s="74"/>
      <c r="G92" s="74"/>
      <c r="H92" s="74"/>
      <c r="I92" s="203"/>
      <c r="J92" s="74"/>
      <c r="K92" s="74"/>
      <c r="L92" s="72"/>
    </row>
    <row r="93" spans="2:12" s="1" customFormat="1" ht="6.95" customHeight="1">
      <c r="B93" s="46"/>
      <c r="C93" s="74"/>
      <c r="D93" s="74"/>
      <c r="E93" s="74"/>
      <c r="F93" s="74"/>
      <c r="G93" s="74"/>
      <c r="H93" s="74"/>
      <c r="I93" s="203"/>
      <c r="J93" s="74"/>
      <c r="K93" s="74"/>
      <c r="L93" s="72"/>
    </row>
    <row r="94" spans="2:12" s="1" customFormat="1" ht="14.4" customHeight="1">
      <c r="B94" s="46"/>
      <c r="C94" s="76" t="s">
        <v>18</v>
      </c>
      <c r="D94" s="74"/>
      <c r="E94" s="74"/>
      <c r="F94" s="74"/>
      <c r="G94" s="74"/>
      <c r="H94" s="74"/>
      <c r="I94" s="203"/>
      <c r="J94" s="74"/>
      <c r="K94" s="74"/>
      <c r="L94" s="72"/>
    </row>
    <row r="95" spans="2:12" s="1" customFormat="1" ht="16.5" customHeight="1">
      <c r="B95" s="46"/>
      <c r="C95" s="74"/>
      <c r="D95" s="74"/>
      <c r="E95" s="204" t="str">
        <f>E7</f>
        <v>Rekonstrukce odborných učeben v Karviné - školy I - stavební část</v>
      </c>
      <c r="F95" s="76"/>
      <c r="G95" s="76"/>
      <c r="H95" s="76"/>
      <c r="I95" s="203"/>
      <c r="J95" s="74"/>
      <c r="K95" s="74"/>
      <c r="L95" s="72"/>
    </row>
    <row r="96" spans="2:12" ht="13.5">
      <c r="B96" s="28"/>
      <c r="C96" s="76" t="s">
        <v>122</v>
      </c>
      <c r="D96" s="205"/>
      <c r="E96" s="205"/>
      <c r="F96" s="205"/>
      <c r="G96" s="205"/>
      <c r="H96" s="205"/>
      <c r="I96" s="148"/>
      <c r="J96" s="205"/>
      <c r="K96" s="205"/>
      <c r="L96" s="206"/>
    </row>
    <row r="97" spans="2:12" s="1" customFormat="1" ht="16.5" customHeight="1">
      <c r="B97" s="46"/>
      <c r="C97" s="74"/>
      <c r="D97" s="74"/>
      <c r="E97" s="204" t="s">
        <v>123</v>
      </c>
      <c r="F97" s="74"/>
      <c r="G97" s="74"/>
      <c r="H97" s="74"/>
      <c r="I97" s="203"/>
      <c r="J97" s="74"/>
      <c r="K97" s="74"/>
      <c r="L97" s="72"/>
    </row>
    <row r="98" spans="2:12" s="1" customFormat="1" ht="14.4" customHeight="1">
      <c r="B98" s="46"/>
      <c r="C98" s="76" t="s">
        <v>124</v>
      </c>
      <c r="D98" s="74"/>
      <c r="E98" s="74"/>
      <c r="F98" s="74"/>
      <c r="G98" s="74"/>
      <c r="H98" s="74"/>
      <c r="I98" s="203"/>
      <c r="J98" s="74"/>
      <c r="K98" s="74"/>
      <c r="L98" s="72"/>
    </row>
    <row r="99" spans="2:12" s="1" customFormat="1" ht="17.25" customHeight="1">
      <c r="B99" s="46"/>
      <c r="C99" s="74"/>
      <c r="D99" s="74"/>
      <c r="E99" s="82" t="str">
        <f>E11</f>
        <v xml:space="preserve">001 - Rekonstrukce odborných učeben ZŠ a MŠ Prameny </v>
      </c>
      <c r="F99" s="74"/>
      <c r="G99" s="74"/>
      <c r="H99" s="74"/>
      <c r="I99" s="203"/>
      <c r="J99" s="74"/>
      <c r="K99" s="74"/>
      <c r="L99" s="72"/>
    </row>
    <row r="100" spans="2:12" s="1" customFormat="1" ht="6.95" customHeight="1">
      <c r="B100" s="46"/>
      <c r="C100" s="74"/>
      <c r="D100" s="74"/>
      <c r="E100" s="74"/>
      <c r="F100" s="74"/>
      <c r="G100" s="74"/>
      <c r="H100" s="74"/>
      <c r="I100" s="203"/>
      <c r="J100" s="74"/>
      <c r="K100" s="74"/>
      <c r="L100" s="72"/>
    </row>
    <row r="101" spans="2:12" s="1" customFormat="1" ht="18" customHeight="1">
      <c r="B101" s="46"/>
      <c r="C101" s="76" t="s">
        <v>23</v>
      </c>
      <c r="D101" s="74"/>
      <c r="E101" s="74"/>
      <c r="F101" s="207" t="str">
        <f>F14</f>
        <v xml:space="preserve"> </v>
      </c>
      <c r="G101" s="74"/>
      <c r="H101" s="74"/>
      <c r="I101" s="208" t="s">
        <v>25</v>
      </c>
      <c r="J101" s="85" t="str">
        <f>IF(J14="","",J14)</f>
        <v>4. 9. 2017</v>
      </c>
      <c r="K101" s="74"/>
      <c r="L101" s="72"/>
    </row>
    <row r="102" spans="2:12" s="1" customFormat="1" ht="6.95" customHeight="1">
      <c r="B102" s="46"/>
      <c r="C102" s="74"/>
      <c r="D102" s="74"/>
      <c r="E102" s="74"/>
      <c r="F102" s="74"/>
      <c r="G102" s="74"/>
      <c r="H102" s="74"/>
      <c r="I102" s="203"/>
      <c r="J102" s="74"/>
      <c r="K102" s="74"/>
      <c r="L102" s="72"/>
    </row>
    <row r="103" spans="2:12" s="1" customFormat="1" ht="13.5">
      <c r="B103" s="46"/>
      <c r="C103" s="76" t="s">
        <v>27</v>
      </c>
      <c r="D103" s="74"/>
      <c r="E103" s="74"/>
      <c r="F103" s="207" t="str">
        <f>E17</f>
        <v xml:space="preserve"> </v>
      </c>
      <c r="G103" s="74"/>
      <c r="H103" s="74"/>
      <c r="I103" s="208" t="s">
        <v>32</v>
      </c>
      <c r="J103" s="207" t="str">
        <f>E23</f>
        <v xml:space="preserve"> </v>
      </c>
      <c r="K103" s="74"/>
      <c r="L103" s="72"/>
    </row>
    <row r="104" spans="2:12" s="1" customFormat="1" ht="14.4" customHeight="1">
      <c r="B104" s="46"/>
      <c r="C104" s="76" t="s">
        <v>30</v>
      </c>
      <c r="D104" s="74"/>
      <c r="E104" s="74"/>
      <c r="F104" s="207" t="str">
        <f>IF(E20="","",E20)</f>
        <v/>
      </c>
      <c r="G104" s="74"/>
      <c r="H104" s="74"/>
      <c r="I104" s="203"/>
      <c r="J104" s="74"/>
      <c r="K104" s="74"/>
      <c r="L104" s="72"/>
    </row>
    <row r="105" spans="2:12" s="1" customFormat="1" ht="10.3" customHeight="1">
      <c r="B105" s="46"/>
      <c r="C105" s="74"/>
      <c r="D105" s="74"/>
      <c r="E105" s="74"/>
      <c r="F105" s="74"/>
      <c r="G105" s="74"/>
      <c r="H105" s="74"/>
      <c r="I105" s="203"/>
      <c r="J105" s="74"/>
      <c r="K105" s="74"/>
      <c r="L105" s="72"/>
    </row>
    <row r="106" spans="2:20" s="10" customFormat="1" ht="29.25" customHeight="1">
      <c r="B106" s="209"/>
      <c r="C106" s="210" t="s">
        <v>157</v>
      </c>
      <c r="D106" s="211" t="s">
        <v>54</v>
      </c>
      <c r="E106" s="211" t="s">
        <v>50</v>
      </c>
      <c r="F106" s="211" t="s">
        <v>158</v>
      </c>
      <c r="G106" s="211" t="s">
        <v>159</v>
      </c>
      <c r="H106" s="211" t="s">
        <v>160</v>
      </c>
      <c r="I106" s="212" t="s">
        <v>161</v>
      </c>
      <c r="J106" s="211" t="s">
        <v>128</v>
      </c>
      <c r="K106" s="213" t="s">
        <v>162</v>
      </c>
      <c r="L106" s="214"/>
      <c r="M106" s="102" t="s">
        <v>163</v>
      </c>
      <c r="N106" s="103" t="s">
        <v>39</v>
      </c>
      <c r="O106" s="103" t="s">
        <v>164</v>
      </c>
      <c r="P106" s="103" t="s">
        <v>165</v>
      </c>
      <c r="Q106" s="103" t="s">
        <v>166</v>
      </c>
      <c r="R106" s="103" t="s">
        <v>167</v>
      </c>
      <c r="S106" s="103" t="s">
        <v>168</v>
      </c>
      <c r="T106" s="104" t="s">
        <v>169</v>
      </c>
    </row>
    <row r="107" spans="2:63" s="1" customFormat="1" ht="29.25" customHeight="1">
      <c r="B107" s="46"/>
      <c r="C107" s="108" t="s">
        <v>129</v>
      </c>
      <c r="D107" s="74"/>
      <c r="E107" s="74"/>
      <c r="F107" s="74"/>
      <c r="G107" s="74"/>
      <c r="H107" s="74"/>
      <c r="I107" s="203"/>
      <c r="J107" s="215">
        <f>BK107</f>
        <v>0</v>
      </c>
      <c r="K107" s="74"/>
      <c r="L107" s="72"/>
      <c r="M107" s="105"/>
      <c r="N107" s="106"/>
      <c r="O107" s="106"/>
      <c r="P107" s="216">
        <f>P108+P217+P457</f>
        <v>0</v>
      </c>
      <c r="Q107" s="106"/>
      <c r="R107" s="216">
        <f>R108+R217+R457</f>
        <v>34.908269430000004</v>
      </c>
      <c r="S107" s="106"/>
      <c r="T107" s="217">
        <f>T108+T217+T457</f>
        <v>43.184407600000014</v>
      </c>
      <c r="AT107" s="24" t="s">
        <v>68</v>
      </c>
      <c r="AU107" s="24" t="s">
        <v>130</v>
      </c>
      <c r="BK107" s="218">
        <f>BK108+BK217+BK457</f>
        <v>0</v>
      </c>
    </row>
    <row r="108" spans="2:63" s="11" customFormat="1" ht="37.4" customHeight="1">
      <c r="B108" s="219"/>
      <c r="C108" s="220"/>
      <c r="D108" s="221" t="s">
        <v>68</v>
      </c>
      <c r="E108" s="222" t="s">
        <v>170</v>
      </c>
      <c r="F108" s="222" t="s">
        <v>171</v>
      </c>
      <c r="G108" s="220"/>
      <c r="H108" s="220"/>
      <c r="I108" s="223"/>
      <c r="J108" s="224">
        <f>BK108</f>
        <v>0</v>
      </c>
      <c r="K108" s="220"/>
      <c r="L108" s="225"/>
      <c r="M108" s="226"/>
      <c r="N108" s="227"/>
      <c r="O108" s="227"/>
      <c r="P108" s="228">
        <f>P109+P120+P164+P210</f>
        <v>0</v>
      </c>
      <c r="Q108" s="227"/>
      <c r="R108" s="228">
        <f>R109+R120+R164+R210</f>
        <v>29.482485700000005</v>
      </c>
      <c r="S108" s="227"/>
      <c r="T108" s="229">
        <f>T109+T120+T164+T210</f>
        <v>40.74467000000001</v>
      </c>
      <c r="AR108" s="230" t="s">
        <v>76</v>
      </c>
      <c r="AT108" s="231" t="s">
        <v>68</v>
      </c>
      <c r="AU108" s="231" t="s">
        <v>69</v>
      </c>
      <c r="AY108" s="230" t="s">
        <v>172</v>
      </c>
      <c r="BK108" s="232">
        <f>BK109+BK120+BK164+BK210</f>
        <v>0</v>
      </c>
    </row>
    <row r="109" spans="2:63" s="11" customFormat="1" ht="19.9" customHeight="1">
      <c r="B109" s="219"/>
      <c r="C109" s="220"/>
      <c r="D109" s="221" t="s">
        <v>68</v>
      </c>
      <c r="E109" s="233" t="s">
        <v>173</v>
      </c>
      <c r="F109" s="233" t="s">
        <v>174</v>
      </c>
      <c r="G109" s="220"/>
      <c r="H109" s="220"/>
      <c r="I109" s="223"/>
      <c r="J109" s="234">
        <f>BK109</f>
        <v>0</v>
      </c>
      <c r="K109" s="220"/>
      <c r="L109" s="225"/>
      <c r="M109" s="226"/>
      <c r="N109" s="227"/>
      <c r="O109" s="227"/>
      <c r="P109" s="228">
        <f>SUM(P110:P119)</f>
        <v>0</v>
      </c>
      <c r="Q109" s="227"/>
      <c r="R109" s="228">
        <f>SUM(R110:R119)</f>
        <v>1.6778198</v>
      </c>
      <c r="S109" s="227"/>
      <c r="T109" s="229">
        <f>SUM(T110:T119)</f>
        <v>0</v>
      </c>
      <c r="AR109" s="230" t="s">
        <v>76</v>
      </c>
      <c r="AT109" s="231" t="s">
        <v>68</v>
      </c>
      <c r="AU109" s="231" t="s">
        <v>76</v>
      </c>
      <c r="AY109" s="230" t="s">
        <v>172</v>
      </c>
      <c r="BK109" s="232">
        <f>SUM(BK110:BK119)</f>
        <v>0</v>
      </c>
    </row>
    <row r="110" spans="2:65" s="1" customFormat="1" ht="25.5" customHeight="1">
      <c r="B110" s="46"/>
      <c r="C110" s="235" t="s">
        <v>76</v>
      </c>
      <c r="D110" s="235" t="s">
        <v>175</v>
      </c>
      <c r="E110" s="236" t="s">
        <v>176</v>
      </c>
      <c r="F110" s="237" t="s">
        <v>177</v>
      </c>
      <c r="G110" s="238" t="s">
        <v>178</v>
      </c>
      <c r="H110" s="239">
        <v>2</v>
      </c>
      <c r="I110" s="240"/>
      <c r="J110" s="241">
        <f>ROUND(I110*H110,2)</f>
        <v>0</v>
      </c>
      <c r="K110" s="237" t="s">
        <v>179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0.00565</v>
      </c>
      <c r="R110" s="244">
        <f>Q110*H110</f>
        <v>0.0113</v>
      </c>
      <c r="S110" s="244">
        <v>0</v>
      </c>
      <c r="T110" s="245">
        <f>S110*H110</f>
        <v>0</v>
      </c>
      <c r="AR110" s="24" t="s">
        <v>180</v>
      </c>
      <c r="AT110" s="24" t="s">
        <v>175</v>
      </c>
      <c r="AU110" s="24" t="s">
        <v>79</v>
      </c>
      <c r="AY110" s="24" t="s">
        <v>172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180</v>
      </c>
      <c r="BM110" s="24" t="s">
        <v>181</v>
      </c>
    </row>
    <row r="111" spans="2:51" s="12" customFormat="1" ht="13.5">
      <c r="B111" s="247"/>
      <c r="C111" s="248"/>
      <c r="D111" s="249" t="s">
        <v>182</v>
      </c>
      <c r="E111" s="250" t="s">
        <v>21</v>
      </c>
      <c r="F111" s="251" t="s">
        <v>183</v>
      </c>
      <c r="G111" s="248"/>
      <c r="H111" s="252">
        <v>2</v>
      </c>
      <c r="I111" s="253"/>
      <c r="J111" s="248"/>
      <c r="K111" s="248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182</v>
      </c>
      <c r="AU111" s="258" t="s">
        <v>79</v>
      </c>
      <c r="AV111" s="12" t="s">
        <v>79</v>
      </c>
      <c r="AW111" s="12" t="s">
        <v>33</v>
      </c>
      <c r="AX111" s="12" t="s">
        <v>76</v>
      </c>
      <c r="AY111" s="258" t="s">
        <v>172</v>
      </c>
    </row>
    <row r="112" spans="2:65" s="1" customFormat="1" ht="25.5" customHeight="1">
      <c r="B112" s="46"/>
      <c r="C112" s="235" t="s">
        <v>79</v>
      </c>
      <c r="D112" s="235" t="s">
        <v>175</v>
      </c>
      <c r="E112" s="236" t="s">
        <v>184</v>
      </c>
      <c r="F112" s="237" t="s">
        <v>185</v>
      </c>
      <c r="G112" s="238" t="s">
        <v>186</v>
      </c>
      <c r="H112" s="239">
        <v>19.14</v>
      </c>
      <c r="I112" s="240"/>
      <c r="J112" s="241">
        <f>ROUND(I112*H112,2)</f>
        <v>0</v>
      </c>
      <c r="K112" s="237" t="s">
        <v>179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0.08707</v>
      </c>
      <c r="R112" s="244">
        <f>Q112*H112</f>
        <v>1.6665197999999999</v>
      </c>
      <c r="S112" s="244">
        <v>0</v>
      </c>
      <c r="T112" s="245">
        <f>S112*H112</f>
        <v>0</v>
      </c>
      <c r="AR112" s="24" t="s">
        <v>180</v>
      </c>
      <c r="AT112" s="24" t="s">
        <v>175</v>
      </c>
      <c r="AU112" s="24" t="s">
        <v>79</v>
      </c>
      <c r="AY112" s="24" t="s">
        <v>172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180</v>
      </c>
      <c r="BM112" s="24" t="s">
        <v>187</v>
      </c>
    </row>
    <row r="113" spans="2:51" s="12" customFormat="1" ht="13.5">
      <c r="B113" s="247"/>
      <c r="C113" s="248"/>
      <c r="D113" s="249" t="s">
        <v>182</v>
      </c>
      <c r="E113" s="250" t="s">
        <v>21</v>
      </c>
      <c r="F113" s="251" t="s">
        <v>188</v>
      </c>
      <c r="G113" s="248"/>
      <c r="H113" s="252">
        <v>17.54</v>
      </c>
      <c r="I113" s="253"/>
      <c r="J113" s="248"/>
      <c r="K113" s="248"/>
      <c r="L113" s="254"/>
      <c r="M113" s="255"/>
      <c r="N113" s="256"/>
      <c r="O113" s="256"/>
      <c r="P113" s="256"/>
      <c r="Q113" s="256"/>
      <c r="R113" s="256"/>
      <c r="S113" s="256"/>
      <c r="T113" s="257"/>
      <c r="AT113" s="258" t="s">
        <v>182</v>
      </c>
      <c r="AU113" s="258" t="s">
        <v>79</v>
      </c>
      <c r="AV113" s="12" t="s">
        <v>79</v>
      </c>
      <c r="AW113" s="12" t="s">
        <v>33</v>
      </c>
      <c r="AX113" s="12" t="s">
        <v>69</v>
      </c>
      <c r="AY113" s="258" t="s">
        <v>172</v>
      </c>
    </row>
    <row r="114" spans="2:51" s="12" customFormat="1" ht="13.5">
      <c r="B114" s="247"/>
      <c r="C114" s="248"/>
      <c r="D114" s="249" t="s">
        <v>182</v>
      </c>
      <c r="E114" s="250" t="s">
        <v>21</v>
      </c>
      <c r="F114" s="251" t="s">
        <v>189</v>
      </c>
      <c r="G114" s="248"/>
      <c r="H114" s="252">
        <v>1.6</v>
      </c>
      <c r="I114" s="253"/>
      <c r="J114" s="248"/>
      <c r="K114" s="248"/>
      <c r="L114" s="254"/>
      <c r="M114" s="255"/>
      <c r="N114" s="256"/>
      <c r="O114" s="256"/>
      <c r="P114" s="256"/>
      <c r="Q114" s="256"/>
      <c r="R114" s="256"/>
      <c r="S114" s="256"/>
      <c r="T114" s="257"/>
      <c r="AT114" s="258" t="s">
        <v>182</v>
      </c>
      <c r="AU114" s="258" t="s">
        <v>79</v>
      </c>
      <c r="AV114" s="12" t="s">
        <v>79</v>
      </c>
      <c r="AW114" s="12" t="s">
        <v>33</v>
      </c>
      <c r="AX114" s="12" t="s">
        <v>69</v>
      </c>
      <c r="AY114" s="258" t="s">
        <v>172</v>
      </c>
    </row>
    <row r="115" spans="2:51" s="13" customFormat="1" ht="13.5">
      <c r="B115" s="259"/>
      <c r="C115" s="260"/>
      <c r="D115" s="249" t="s">
        <v>182</v>
      </c>
      <c r="E115" s="261" t="s">
        <v>21</v>
      </c>
      <c r="F115" s="262" t="s">
        <v>190</v>
      </c>
      <c r="G115" s="260"/>
      <c r="H115" s="263">
        <v>19.14</v>
      </c>
      <c r="I115" s="264"/>
      <c r="J115" s="260"/>
      <c r="K115" s="260"/>
      <c r="L115" s="265"/>
      <c r="M115" s="266"/>
      <c r="N115" s="267"/>
      <c r="O115" s="267"/>
      <c r="P115" s="267"/>
      <c r="Q115" s="267"/>
      <c r="R115" s="267"/>
      <c r="S115" s="267"/>
      <c r="T115" s="268"/>
      <c r="AT115" s="269" t="s">
        <v>182</v>
      </c>
      <c r="AU115" s="269" t="s">
        <v>79</v>
      </c>
      <c r="AV115" s="13" t="s">
        <v>180</v>
      </c>
      <c r="AW115" s="13" t="s">
        <v>33</v>
      </c>
      <c r="AX115" s="13" t="s">
        <v>76</v>
      </c>
      <c r="AY115" s="269" t="s">
        <v>172</v>
      </c>
    </row>
    <row r="116" spans="2:65" s="1" customFormat="1" ht="16.5" customHeight="1">
      <c r="B116" s="46"/>
      <c r="C116" s="235" t="s">
        <v>173</v>
      </c>
      <c r="D116" s="235" t="s">
        <v>175</v>
      </c>
      <c r="E116" s="236" t="s">
        <v>191</v>
      </c>
      <c r="F116" s="237" t="s">
        <v>192</v>
      </c>
      <c r="G116" s="238" t="s">
        <v>178</v>
      </c>
      <c r="H116" s="239">
        <v>1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180</v>
      </c>
      <c r="AT116" s="24" t="s">
        <v>175</v>
      </c>
      <c r="AU116" s="24" t="s">
        <v>79</v>
      </c>
      <c r="AY116" s="24" t="s">
        <v>172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180</v>
      </c>
      <c r="BM116" s="24" t="s">
        <v>193</v>
      </c>
    </row>
    <row r="117" spans="2:65" s="1" customFormat="1" ht="16.5" customHeight="1">
      <c r="B117" s="46"/>
      <c r="C117" s="235" t="s">
        <v>180</v>
      </c>
      <c r="D117" s="235" t="s">
        <v>175</v>
      </c>
      <c r="E117" s="236" t="s">
        <v>194</v>
      </c>
      <c r="F117" s="237" t="s">
        <v>195</v>
      </c>
      <c r="G117" s="238" t="s">
        <v>178</v>
      </c>
      <c r="H117" s="239">
        <v>2</v>
      </c>
      <c r="I117" s="240"/>
      <c r="J117" s="241">
        <f>ROUND(I117*H117,2)</f>
        <v>0</v>
      </c>
      <c r="K117" s="237" t="s">
        <v>21</v>
      </c>
      <c r="L117" s="72"/>
      <c r="M117" s="242" t="s">
        <v>21</v>
      </c>
      <c r="N117" s="243" t="s">
        <v>40</v>
      </c>
      <c r="O117" s="47"/>
      <c r="P117" s="244">
        <f>O117*H117</f>
        <v>0</v>
      </c>
      <c r="Q117" s="244">
        <v>0</v>
      </c>
      <c r="R117" s="244">
        <f>Q117*H117</f>
        <v>0</v>
      </c>
      <c r="S117" s="244">
        <v>0</v>
      </c>
      <c r="T117" s="245">
        <f>S117*H117</f>
        <v>0</v>
      </c>
      <c r="AR117" s="24" t="s">
        <v>180</v>
      </c>
      <c r="AT117" s="24" t="s">
        <v>175</v>
      </c>
      <c r="AU117" s="24" t="s">
        <v>79</v>
      </c>
      <c r="AY117" s="24" t="s">
        <v>172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76</v>
      </c>
      <c r="BK117" s="246">
        <f>ROUND(I117*H117,2)</f>
        <v>0</v>
      </c>
      <c r="BL117" s="24" t="s">
        <v>180</v>
      </c>
      <c r="BM117" s="24" t="s">
        <v>196</v>
      </c>
    </row>
    <row r="118" spans="2:65" s="1" customFormat="1" ht="16.5" customHeight="1">
      <c r="B118" s="46"/>
      <c r="C118" s="235" t="s">
        <v>197</v>
      </c>
      <c r="D118" s="235" t="s">
        <v>175</v>
      </c>
      <c r="E118" s="236" t="s">
        <v>198</v>
      </c>
      <c r="F118" s="237" t="s">
        <v>199</v>
      </c>
      <c r="G118" s="238" t="s">
        <v>200</v>
      </c>
      <c r="H118" s="239">
        <v>10.6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180</v>
      </c>
      <c r="AT118" s="24" t="s">
        <v>175</v>
      </c>
      <c r="AU118" s="24" t="s">
        <v>79</v>
      </c>
      <c r="AY118" s="24" t="s">
        <v>172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180</v>
      </c>
      <c r="BM118" s="24" t="s">
        <v>201</v>
      </c>
    </row>
    <row r="119" spans="2:51" s="12" customFormat="1" ht="13.5">
      <c r="B119" s="247"/>
      <c r="C119" s="248"/>
      <c r="D119" s="249" t="s">
        <v>182</v>
      </c>
      <c r="E119" s="250" t="s">
        <v>21</v>
      </c>
      <c r="F119" s="251" t="s">
        <v>202</v>
      </c>
      <c r="G119" s="248"/>
      <c r="H119" s="252">
        <v>10.6</v>
      </c>
      <c r="I119" s="253"/>
      <c r="J119" s="248"/>
      <c r="K119" s="248"/>
      <c r="L119" s="254"/>
      <c r="M119" s="255"/>
      <c r="N119" s="256"/>
      <c r="O119" s="256"/>
      <c r="P119" s="256"/>
      <c r="Q119" s="256"/>
      <c r="R119" s="256"/>
      <c r="S119" s="256"/>
      <c r="T119" s="257"/>
      <c r="AT119" s="258" t="s">
        <v>182</v>
      </c>
      <c r="AU119" s="258" t="s">
        <v>79</v>
      </c>
      <c r="AV119" s="12" t="s">
        <v>79</v>
      </c>
      <c r="AW119" s="12" t="s">
        <v>33</v>
      </c>
      <c r="AX119" s="12" t="s">
        <v>76</v>
      </c>
      <c r="AY119" s="258" t="s">
        <v>172</v>
      </c>
    </row>
    <row r="120" spans="2:63" s="11" customFormat="1" ht="29.85" customHeight="1">
      <c r="B120" s="219"/>
      <c r="C120" s="220"/>
      <c r="D120" s="221" t="s">
        <v>68</v>
      </c>
      <c r="E120" s="233" t="s">
        <v>203</v>
      </c>
      <c r="F120" s="233" t="s">
        <v>204</v>
      </c>
      <c r="G120" s="220"/>
      <c r="H120" s="220"/>
      <c r="I120" s="223"/>
      <c r="J120" s="234">
        <f>BK120</f>
        <v>0</v>
      </c>
      <c r="K120" s="220"/>
      <c r="L120" s="225"/>
      <c r="M120" s="226"/>
      <c r="N120" s="227"/>
      <c r="O120" s="227"/>
      <c r="P120" s="228">
        <f>SUM(P121:P163)</f>
        <v>0</v>
      </c>
      <c r="Q120" s="227"/>
      <c r="R120" s="228">
        <f>SUM(R121:R163)</f>
        <v>27.751475900000003</v>
      </c>
      <c r="S120" s="227"/>
      <c r="T120" s="229">
        <f>SUM(T121:T163)</f>
        <v>0</v>
      </c>
      <c r="AR120" s="230" t="s">
        <v>76</v>
      </c>
      <c r="AT120" s="231" t="s">
        <v>68</v>
      </c>
      <c r="AU120" s="231" t="s">
        <v>76</v>
      </c>
      <c r="AY120" s="230" t="s">
        <v>172</v>
      </c>
      <c r="BK120" s="232">
        <f>SUM(BK121:BK163)</f>
        <v>0</v>
      </c>
    </row>
    <row r="121" spans="2:65" s="1" customFormat="1" ht="16.5" customHeight="1">
      <c r="B121" s="46"/>
      <c r="C121" s="235" t="s">
        <v>203</v>
      </c>
      <c r="D121" s="235" t="s">
        <v>175</v>
      </c>
      <c r="E121" s="236" t="s">
        <v>205</v>
      </c>
      <c r="F121" s="237" t="s">
        <v>206</v>
      </c>
      <c r="G121" s="238" t="s">
        <v>186</v>
      </c>
      <c r="H121" s="239">
        <v>1.44</v>
      </c>
      <c r="I121" s="240"/>
      <c r="J121" s="241">
        <f>ROUND(I121*H121,2)</f>
        <v>0</v>
      </c>
      <c r="K121" s="237" t="s">
        <v>179</v>
      </c>
      <c r="L121" s="72"/>
      <c r="M121" s="242" t="s">
        <v>21</v>
      </c>
      <c r="N121" s="243" t="s">
        <v>40</v>
      </c>
      <c r="O121" s="47"/>
      <c r="P121" s="244">
        <f>O121*H121</f>
        <v>0</v>
      </c>
      <c r="Q121" s="244">
        <v>0.04</v>
      </c>
      <c r="R121" s="244">
        <f>Q121*H121</f>
        <v>0.0576</v>
      </c>
      <c r="S121" s="244">
        <v>0</v>
      </c>
      <c r="T121" s="245">
        <f>S121*H121</f>
        <v>0</v>
      </c>
      <c r="AR121" s="24" t="s">
        <v>180</v>
      </c>
      <c r="AT121" s="24" t="s">
        <v>175</v>
      </c>
      <c r="AU121" s="24" t="s">
        <v>79</v>
      </c>
      <c r="AY121" s="24" t="s">
        <v>172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180</v>
      </c>
      <c r="BM121" s="24" t="s">
        <v>207</v>
      </c>
    </row>
    <row r="122" spans="2:51" s="12" customFormat="1" ht="13.5">
      <c r="B122" s="247"/>
      <c r="C122" s="248"/>
      <c r="D122" s="249" t="s">
        <v>182</v>
      </c>
      <c r="E122" s="250" t="s">
        <v>21</v>
      </c>
      <c r="F122" s="251" t="s">
        <v>208</v>
      </c>
      <c r="G122" s="248"/>
      <c r="H122" s="252">
        <v>1.44</v>
      </c>
      <c r="I122" s="253"/>
      <c r="J122" s="248"/>
      <c r="K122" s="248"/>
      <c r="L122" s="254"/>
      <c r="M122" s="255"/>
      <c r="N122" s="256"/>
      <c r="O122" s="256"/>
      <c r="P122" s="256"/>
      <c r="Q122" s="256"/>
      <c r="R122" s="256"/>
      <c r="S122" s="256"/>
      <c r="T122" s="257"/>
      <c r="AT122" s="258" t="s">
        <v>182</v>
      </c>
      <c r="AU122" s="258" t="s">
        <v>79</v>
      </c>
      <c r="AV122" s="12" t="s">
        <v>79</v>
      </c>
      <c r="AW122" s="12" t="s">
        <v>33</v>
      </c>
      <c r="AX122" s="12" t="s">
        <v>76</v>
      </c>
      <c r="AY122" s="258" t="s">
        <v>172</v>
      </c>
    </row>
    <row r="123" spans="2:65" s="1" customFormat="1" ht="16.5" customHeight="1">
      <c r="B123" s="46"/>
      <c r="C123" s="235" t="s">
        <v>209</v>
      </c>
      <c r="D123" s="235" t="s">
        <v>175</v>
      </c>
      <c r="E123" s="236" t="s">
        <v>210</v>
      </c>
      <c r="F123" s="237" t="s">
        <v>211</v>
      </c>
      <c r="G123" s="238" t="s">
        <v>186</v>
      </c>
      <c r="H123" s="239">
        <v>1.44</v>
      </c>
      <c r="I123" s="240"/>
      <c r="J123" s="241">
        <f>ROUND(I123*H123,2)</f>
        <v>0</v>
      </c>
      <c r="K123" s="237" t="s">
        <v>179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0.04153</v>
      </c>
      <c r="R123" s="244">
        <f>Q123*H123</f>
        <v>0.059803199999999994</v>
      </c>
      <c r="S123" s="244">
        <v>0</v>
      </c>
      <c r="T123" s="245">
        <f>S123*H123</f>
        <v>0</v>
      </c>
      <c r="AR123" s="24" t="s">
        <v>180</v>
      </c>
      <c r="AT123" s="24" t="s">
        <v>175</v>
      </c>
      <c r="AU123" s="24" t="s">
        <v>79</v>
      </c>
      <c r="AY123" s="24" t="s">
        <v>172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180</v>
      </c>
      <c r="BM123" s="24" t="s">
        <v>212</v>
      </c>
    </row>
    <row r="124" spans="2:51" s="12" customFormat="1" ht="13.5">
      <c r="B124" s="247"/>
      <c r="C124" s="248"/>
      <c r="D124" s="249" t="s">
        <v>182</v>
      </c>
      <c r="E124" s="250" t="s">
        <v>21</v>
      </c>
      <c r="F124" s="251" t="s">
        <v>208</v>
      </c>
      <c r="G124" s="248"/>
      <c r="H124" s="252">
        <v>1.44</v>
      </c>
      <c r="I124" s="253"/>
      <c r="J124" s="248"/>
      <c r="K124" s="248"/>
      <c r="L124" s="254"/>
      <c r="M124" s="255"/>
      <c r="N124" s="256"/>
      <c r="O124" s="256"/>
      <c r="P124" s="256"/>
      <c r="Q124" s="256"/>
      <c r="R124" s="256"/>
      <c r="S124" s="256"/>
      <c r="T124" s="257"/>
      <c r="AT124" s="258" t="s">
        <v>182</v>
      </c>
      <c r="AU124" s="258" t="s">
        <v>79</v>
      </c>
      <c r="AV124" s="12" t="s">
        <v>79</v>
      </c>
      <c r="AW124" s="12" t="s">
        <v>33</v>
      </c>
      <c r="AX124" s="12" t="s">
        <v>76</v>
      </c>
      <c r="AY124" s="258" t="s">
        <v>172</v>
      </c>
    </row>
    <row r="125" spans="2:65" s="1" customFormat="1" ht="25.5" customHeight="1">
      <c r="B125" s="46"/>
      <c r="C125" s="235" t="s">
        <v>213</v>
      </c>
      <c r="D125" s="235" t="s">
        <v>175</v>
      </c>
      <c r="E125" s="236" t="s">
        <v>214</v>
      </c>
      <c r="F125" s="237" t="s">
        <v>215</v>
      </c>
      <c r="G125" s="238" t="s">
        <v>186</v>
      </c>
      <c r="H125" s="239">
        <v>145.37</v>
      </c>
      <c r="I125" s="240"/>
      <c r="J125" s="241">
        <f>ROUND(I125*H125,2)</f>
        <v>0</v>
      </c>
      <c r="K125" s="237" t="s">
        <v>179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0.017</v>
      </c>
      <c r="R125" s="244">
        <f>Q125*H125</f>
        <v>2.47129</v>
      </c>
      <c r="S125" s="244">
        <v>0</v>
      </c>
      <c r="T125" s="245">
        <f>S125*H125</f>
        <v>0</v>
      </c>
      <c r="AR125" s="24" t="s">
        <v>180</v>
      </c>
      <c r="AT125" s="24" t="s">
        <v>175</v>
      </c>
      <c r="AU125" s="24" t="s">
        <v>79</v>
      </c>
      <c r="AY125" s="24" t="s">
        <v>172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180</v>
      </c>
      <c r="BM125" s="24" t="s">
        <v>216</v>
      </c>
    </row>
    <row r="126" spans="2:51" s="12" customFormat="1" ht="13.5">
      <c r="B126" s="247"/>
      <c r="C126" s="248"/>
      <c r="D126" s="249" t="s">
        <v>182</v>
      </c>
      <c r="E126" s="250" t="s">
        <v>21</v>
      </c>
      <c r="F126" s="251" t="s">
        <v>217</v>
      </c>
      <c r="G126" s="248"/>
      <c r="H126" s="252">
        <v>145.37</v>
      </c>
      <c r="I126" s="253"/>
      <c r="J126" s="248"/>
      <c r="K126" s="248"/>
      <c r="L126" s="254"/>
      <c r="M126" s="255"/>
      <c r="N126" s="256"/>
      <c r="O126" s="256"/>
      <c r="P126" s="256"/>
      <c r="Q126" s="256"/>
      <c r="R126" s="256"/>
      <c r="S126" s="256"/>
      <c r="T126" s="257"/>
      <c r="AT126" s="258" t="s">
        <v>182</v>
      </c>
      <c r="AU126" s="258" t="s">
        <v>79</v>
      </c>
      <c r="AV126" s="12" t="s">
        <v>79</v>
      </c>
      <c r="AW126" s="12" t="s">
        <v>33</v>
      </c>
      <c r="AX126" s="12" t="s">
        <v>76</v>
      </c>
      <c r="AY126" s="258" t="s">
        <v>172</v>
      </c>
    </row>
    <row r="127" spans="2:65" s="1" customFormat="1" ht="16.5" customHeight="1">
      <c r="B127" s="46"/>
      <c r="C127" s="235" t="s">
        <v>218</v>
      </c>
      <c r="D127" s="235" t="s">
        <v>175</v>
      </c>
      <c r="E127" s="236" t="s">
        <v>219</v>
      </c>
      <c r="F127" s="237" t="s">
        <v>220</v>
      </c>
      <c r="G127" s="238" t="s">
        <v>186</v>
      </c>
      <c r="H127" s="239">
        <v>4.47</v>
      </c>
      <c r="I127" s="240"/>
      <c r="J127" s="241">
        <f>ROUND(I127*H127,2)</f>
        <v>0</v>
      </c>
      <c r="K127" s="237" t="s">
        <v>179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0.04</v>
      </c>
      <c r="R127" s="244">
        <f>Q127*H127</f>
        <v>0.1788</v>
      </c>
      <c r="S127" s="244">
        <v>0</v>
      </c>
      <c r="T127" s="245">
        <f>S127*H127</f>
        <v>0</v>
      </c>
      <c r="AR127" s="24" t="s">
        <v>180</v>
      </c>
      <c r="AT127" s="24" t="s">
        <v>175</v>
      </c>
      <c r="AU127" s="24" t="s">
        <v>79</v>
      </c>
      <c r="AY127" s="24" t="s">
        <v>172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180</v>
      </c>
      <c r="BM127" s="24" t="s">
        <v>221</v>
      </c>
    </row>
    <row r="128" spans="2:51" s="12" customFormat="1" ht="13.5">
      <c r="B128" s="247"/>
      <c r="C128" s="248"/>
      <c r="D128" s="249" t="s">
        <v>182</v>
      </c>
      <c r="E128" s="250" t="s">
        <v>21</v>
      </c>
      <c r="F128" s="251" t="s">
        <v>222</v>
      </c>
      <c r="G128" s="248"/>
      <c r="H128" s="252">
        <v>1.5</v>
      </c>
      <c r="I128" s="253"/>
      <c r="J128" s="248"/>
      <c r="K128" s="248"/>
      <c r="L128" s="254"/>
      <c r="M128" s="255"/>
      <c r="N128" s="256"/>
      <c r="O128" s="256"/>
      <c r="P128" s="256"/>
      <c r="Q128" s="256"/>
      <c r="R128" s="256"/>
      <c r="S128" s="256"/>
      <c r="T128" s="257"/>
      <c r="AT128" s="258" t="s">
        <v>182</v>
      </c>
      <c r="AU128" s="258" t="s">
        <v>79</v>
      </c>
      <c r="AV128" s="12" t="s">
        <v>79</v>
      </c>
      <c r="AW128" s="12" t="s">
        <v>33</v>
      </c>
      <c r="AX128" s="12" t="s">
        <v>69</v>
      </c>
      <c r="AY128" s="258" t="s">
        <v>172</v>
      </c>
    </row>
    <row r="129" spans="2:51" s="12" customFormat="1" ht="13.5">
      <c r="B129" s="247"/>
      <c r="C129" s="248"/>
      <c r="D129" s="249" t="s">
        <v>182</v>
      </c>
      <c r="E129" s="250" t="s">
        <v>21</v>
      </c>
      <c r="F129" s="251" t="s">
        <v>223</v>
      </c>
      <c r="G129" s="248"/>
      <c r="H129" s="252">
        <v>2.97</v>
      </c>
      <c r="I129" s="253"/>
      <c r="J129" s="248"/>
      <c r="K129" s="248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182</v>
      </c>
      <c r="AU129" s="258" t="s">
        <v>79</v>
      </c>
      <c r="AV129" s="12" t="s">
        <v>79</v>
      </c>
      <c r="AW129" s="12" t="s">
        <v>33</v>
      </c>
      <c r="AX129" s="12" t="s">
        <v>69</v>
      </c>
      <c r="AY129" s="258" t="s">
        <v>172</v>
      </c>
    </row>
    <row r="130" spans="2:51" s="13" customFormat="1" ht="13.5">
      <c r="B130" s="259"/>
      <c r="C130" s="260"/>
      <c r="D130" s="249" t="s">
        <v>182</v>
      </c>
      <c r="E130" s="261" t="s">
        <v>21</v>
      </c>
      <c r="F130" s="262" t="s">
        <v>190</v>
      </c>
      <c r="G130" s="260"/>
      <c r="H130" s="263">
        <v>4.47</v>
      </c>
      <c r="I130" s="264"/>
      <c r="J130" s="260"/>
      <c r="K130" s="260"/>
      <c r="L130" s="265"/>
      <c r="M130" s="266"/>
      <c r="N130" s="267"/>
      <c r="O130" s="267"/>
      <c r="P130" s="267"/>
      <c r="Q130" s="267"/>
      <c r="R130" s="267"/>
      <c r="S130" s="267"/>
      <c r="T130" s="268"/>
      <c r="AT130" s="269" t="s">
        <v>182</v>
      </c>
      <c r="AU130" s="269" t="s">
        <v>79</v>
      </c>
      <c r="AV130" s="13" t="s">
        <v>180</v>
      </c>
      <c r="AW130" s="13" t="s">
        <v>33</v>
      </c>
      <c r="AX130" s="13" t="s">
        <v>76</v>
      </c>
      <c r="AY130" s="269" t="s">
        <v>172</v>
      </c>
    </row>
    <row r="131" spans="2:65" s="1" customFormat="1" ht="25.5" customHeight="1">
      <c r="B131" s="46"/>
      <c r="C131" s="235" t="s">
        <v>224</v>
      </c>
      <c r="D131" s="235" t="s">
        <v>175</v>
      </c>
      <c r="E131" s="236" t="s">
        <v>225</v>
      </c>
      <c r="F131" s="237" t="s">
        <v>226</v>
      </c>
      <c r="G131" s="238" t="s">
        <v>186</v>
      </c>
      <c r="H131" s="239">
        <v>38.28</v>
      </c>
      <c r="I131" s="240"/>
      <c r="J131" s="241">
        <f>ROUND(I131*H131,2)</f>
        <v>0</v>
      </c>
      <c r="K131" s="237" t="s">
        <v>179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0.00489</v>
      </c>
      <c r="R131" s="244">
        <f>Q131*H131</f>
        <v>0.18718920000000003</v>
      </c>
      <c r="S131" s="244">
        <v>0</v>
      </c>
      <c r="T131" s="245">
        <f>S131*H131</f>
        <v>0</v>
      </c>
      <c r="AR131" s="24" t="s">
        <v>180</v>
      </c>
      <c r="AT131" s="24" t="s">
        <v>175</v>
      </c>
      <c r="AU131" s="24" t="s">
        <v>79</v>
      </c>
      <c r="AY131" s="24" t="s">
        <v>172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180</v>
      </c>
      <c r="BM131" s="24" t="s">
        <v>227</v>
      </c>
    </row>
    <row r="132" spans="2:51" s="12" customFormat="1" ht="13.5">
      <c r="B132" s="247"/>
      <c r="C132" s="248"/>
      <c r="D132" s="249" t="s">
        <v>182</v>
      </c>
      <c r="E132" s="250" t="s">
        <v>21</v>
      </c>
      <c r="F132" s="251" t="s">
        <v>228</v>
      </c>
      <c r="G132" s="248"/>
      <c r="H132" s="252">
        <v>35.08</v>
      </c>
      <c r="I132" s="253"/>
      <c r="J132" s="248"/>
      <c r="K132" s="248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182</v>
      </c>
      <c r="AU132" s="258" t="s">
        <v>79</v>
      </c>
      <c r="AV132" s="12" t="s">
        <v>79</v>
      </c>
      <c r="AW132" s="12" t="s">
        <v>33</v>
      </c>
      <c r="AX132" s="12" t="s">
        <v>69</v>
      </c>
      <c r="AY132" s="258" t="s">
        <v>172</v>
      </c>
    </row>
    <row r="133" spans="2:51" s="12" customFormat="1" ht="13.5">
      <c r="B133" s="247"/>
      <c r="C133" s="248"/>
      <c r="D133" s="249" t="s">
        <v>182</v>
      </c>
      <c r="E133" s="250" t="s">
        <v>21</v>
      </c>
      <c r="F133" s="251" t="s">
        <v>229</v>
      </c>
      <c r="G133" s="248"/>
      <c r="H133" s="252">
        <v>3.2</v>
      </c>
      <c r="I133" s="253"/>
      <c r="J133" s="248"/>
      <c r="K133" s="248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182</v>
      </c>
      <c r="AU133" s="258" t="s">
        <v>79</v>
      </c>
      <c r="AV133" s="12" t="s">
        <v>79</v>
      </c>
      <c r="AW133" s="12" t="s">
        <v>33</v>
      </c>
      <c r="AX133" s="12" t="s">
        <v>69</v>
      </c>
      <c r="AY133" s="258" t="s">
        <v>172</v>
      </c>
    </row>
    <row r="134" spans="2:51" s="13" customFormat="1" ht="13.5">
      <c r="B134" s="259"/>
      <c r="C134" s="260"/>
      <c r="D134" s="249" t="s">
        <v>182</v>
      </c>
      <c r="E134" s="261" t="s">
        <v>21</v>
      </c>
      <c r="F134" s="262" t="s">
        <v>190</v>
      </c>
      <c r="G134" s="260"/>
      <c r="H134" s="263">
        <v>38.28</v>
      </c>
      <c r="I134" s="264"/>
      <c r="J134" s="260"/>
      <c r="K134" s="260"/>
      <c r="L134" s="265"/>
      <c r="M134" s="266"/>
      <c r="N134" s="267"/>
      <c r="O134" s="267"/>
      <c r="P134" s="267"/>
      <c r="Q134" s="267"/>
      <c r="R134" s="267"/>
      <c r="S134" s="267"/>
      <c r="T134" s="268"/>
      <c r="AT134" s="269" t="s">
        <v>182</v>
      </c>
      <c r="AU134" s="269" t="s">
        <v>79</v>
      </c>
      <c r="AV134" s="13" t="s">
        <v>180</v>
      </c>
      <c r="AW134" s="13" t="s">
        <v>33</v>
      </c>
      <c r="AX134" s="13" t="s">
        <v>76</v>
      </c>
      <c r="AY134" s="269" t="s">
        <v>172</v>
      </c>
    </row>
    <row r="135" spans="2:65" s="1" customFormat="1" ht="25.5" customHeight="1">
      <c r="B135" s="46"/>
      <c r="C135" s="235" t="s">
        <v>230</v>
      </c>
      <c r="D135" s="235" t="s">
        <v>175</v>
      </c>
      <c r="E135" s="236" t="s">
        <v>231</v>
      </c>
      <c r="F135" s="237" t="s">
        <v>232</v>
      </c>
      <c r="G135" s="238" t="s">
        <v>186</v>
      </c>
      <c r="H135" s="239">
        <v>38.28</v>
      </c>
      <c r="I135" s="240"/>
      <c r="J135" s="241">
        <f>ROUND(I135*H135,2)</f>
        <v>0</v>
      </c>
      <c r="K135" s="237" t="s">
        <v>179</v>
      </c>
      <c r="L135" s="72"/>
      <c r="M135" s="242" t="s">
        <v>21</v>
      </c>
      <c r="N135" s="243" t="s">
        <v>40</v>
      </c>
      <c r="O135" s="47"/>
      <c r="P135" s="244">
        <f>O135*H135</f>
        <v>0</v>
      </c>
      <c r="Q135" s="244">
        <v>0.01838</v>
      </c>
      <c r="R135" s="244">
        <f>Q135*H135</f>
        <v>0.7035864000000001</v>
      </c>
      <c r="S135" s="244">
        <v>0</v>
      </c>
      <c r="T135" s="245">
        <f>S135*H135</f>
        <v>0</v>
      </c>
      <c r="AR135" s="24" t="s">
        <v>180</v>
      </c>
      <c r="AT135" s="24" t="s">
        <v>175</v>
      </c>
      <c r="AU135" s="24" t="s">
        <v>79</v>
      </c>
      <c r="AY135" s="24" t="s">
        <v>172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76</v>
      </c>
      <c r="BK135" s="246">
        <f>ROUND(I135*H135,2)</f>
        <v>0</v>
      </c>
      <c r="BL135" s="24" t="s">
        <v>180</v>
      </c>
      <c r="BM135" s="24" t="s">
        <v>233</v>
      </c>
    </row>
    <row r="136" spans="2:51" s="12" customFormat="1" ht="13.5">
      <c r="B136" s="247"/>
      <c r="C136" s="248"/>
      <c r="D136" s="249" t="s">
        <v>182</v>
      </c>
      <c r="E136" s="250" t="s">
        <v>21</v>
      </c>
      <c r="F136" s="251" t="s">
        <v>228</v>
      </c>
      <c r="G136" s="248"/>
      <c r="H136" s="252">
        <v>35.08</v>
      </c>
      <c r="I136" s="253"/>
      <c r="J136" s="248"/>
      <c r="K136" s="248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182</v>
      </c>
      <c r="AU136" s="258" t="s">
        <v>79</v>
      </c>
      <c r="AV136" s="12" t="s">
        <v>79</v>
      </c>
      <c r="AW136" s="12" t="s">
        <v>33</v>
      </c>
      <c r="AX136" s="12" t="s">
        <v>69</v>
      </c>
      <c r="AY136" s="258" t="s">
        <v>172</v>
      </c>
    </row>
    <row r="137" spans="2:51" s="12" customFormat="1" ht="13.5">
      <c r="B137" s="247"/>
      <c r="C137" s="248"/>
      <c r="D137" s="249" t="s">
        <v>182</v>
      </c>
      <c r="E137" s="250" t="s">
        <v>21</v>
      </c>
      <c r="F137" s="251" t="s">
        <v>229</v>
      </c>
      <c r="G137" s="248"/>
      <c r="H137" s="252">
        <v>3.2</v>
      </c>
      <c r="I137" s="253"/>
      <c r="J137" s="248"/>
      <c r="K137" s="248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182</v>
      </c>
      <c r="AU137" s="258" t="s">
        <v>79</v>
      </c>
      <c r="AV137" s="12" t="s">
        <v>79</v>
      </c>
      <c r="AW137" s="12" t="s">
        <v>33</v>
      </c>
      <c r="AX137" s="12" t="s">
        <v>69</v>
      </c>
      <c r="AY137" s="258" t="s">
        <v>172</v>
      </c>
    </row>
    <row r="138" spans="2:51" s="13" customFormat="1" ht="13.5">
      <c r="B138" s="259"/>
      <c r="C138" s="260"/>
      <c r="D138" s="249" t="s">
        <v>182</v>
      </c>
      <c r="E138" s="261" t="s">
        <v>21</v>
      </c>
      <c r="F138" s="262" t="s">
        <v>190</v>
      </c>
      <c r="G138" s="260"/>
      <c r="H138" s="263">
        <v>38.28</v>
      </c>
      <c r="I138" s="264"/>
      <c r="J138" s="260"/>
      <c r="K138" s="260"/>
      <c r="L138" s="265"/>
      <c r="M138" s="266"/>
      <c r="N138" s="267"/>
      <c r="O138" s="267"/>
      <c r="P138" s="267"/>
      <c r="Q138" s="267"/>
      <c r="R138" s="267"/>
      <c r="S138" s="267"/>
      <c r="T138" s="268"/>
      <c r="AT138" s="269" t="s">
        <v>182</v>
      </c>
      <c r="AU138" s="269" t="s">
        <v>79</v>
      </c>
      <c r="AV138" s="13" t="s">
        <v>180</v>
      </c>
      <c r="AW138" s="13" t="s">
        <v>33</v>
      </c>
      <c r="AX138" s="13" t="s">
        <v>76</v>
      </c>
      <c r="AY138" s="269" t="s">
        <v>172</v>
      </c>
    </row>
    <row r="139" spans="2:65" s="1" customFormat="1" ht="16.5" customHeight="1">
      <c r="B139" s="46"/>
      <c r="C139" s="235" t="s">
        <v>234</v>
      </c>
      <c r="D139" s="235" t="s">
        <v>175</v>
      </c>
      <c r="E139" s="236" t="s">
        <v>235</v>
      </c>
      <c r="F139" s="237" t="s">
        <v>236</v>
      </c>
      <c r="G139" s="238" t="s">
        <v>186</v>
      </c>
      <c r="H139" s="239">
        <v>4.47</v>
      </c>
      <c r="I139" s="240"/>
      <c r="J139" s="241">
        <f>ROUND(I139*H139,2)</f>
        <v>0</v>
      </c>
      <c r="K139" s="237" t="s">
        <v>179</v>
      </c>
      <c r="L139" s="72"/>
      <c r="M139" s="242" t="s">
        <v>21</v>
      </c>
      <c r="N139" s="243" t="s">
        <v>40</v>
      </c>
      <c r="O139" s="47"/>
      <c r="P139" s="244">
        <f>O139*H139</f>
        <v>0</v>
      </c>
      <c r="Q139" s="244">
        <v>0.04153</v>
      </c>
      <c r="R139" s="244">
        <f>Q139*H139</f>
        <v>0.18563909999999997</v>
      </c>
      <c r="S139" s="244">
        <v>0</v>
      </c>
      <c r="T139" s="245">
        <f>S139*H139</f>
        <v>0</v>
      </c>
      <c r="AR139" s="24" t="s">
        <v>180</v>
      </c>
      <c r="AT139" s="24" t="s">
        <v>175</v>
      </c>
      <c r="AU139" s="24" t="s">
        <v>79</v>
      </c>
      <c r="AY139" s="24" t="s">
        <v>172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76</v>
      </c>
      <c r="BK139" s="246">
        <f>ROUND(I139*H139,2)</f>
        <v>0</v>
      </c>
      <c r="BL139" s="24" t="s">
        <v>180</v>
      </c>
      <c r="BM139" s="24" t="s">
        <v>237</v>
      </c>
    </row>
    <row r="140" spans="2:51" s="12" customFormat="1" ht="13.5">
      <c r="B140" s="247"/>
      <c r="C140" s="248"/>
      <c r="D140" s="249" t="s">
        <v>182</v>
      </c>
      <c r="E140" s="250" t="s">
        <v>21</v>
      </c>
      <c r="F140" s="251" t="s">
        <v>222</v>
      </c>
      <c r="G140" s="248"/>
      <c r="H140" s="252">
        <v>1.5</v>
      </c>
      <c r="I140" s="253"/>
      <c r="J140" s="248"/>
      <c r="K140" s="248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182</v>
      </c>
      <c r="AU140" s="258" t="s">
        <v>79</v>
      </c>
      <c r="AV140" s="12" t="s">
        <v>79</v>
      </c>
      <c r="AW140" s="12" t="s">
        <v>33</v>
      </c>
      <c r="AX140" s="12" t="s">
        <v>69</v>
      </c>
      <c r="AY140" s="258" t="s">
        <v>172</v>
      </c>
    </row>
    <row r="141" spans="2:51" s="12" customFormat="1" ht="13.5">
      <c r="B141" s="247"/>
      <c r="C141" s="248"/>
      <c r="D141" s="249" t="s">
        <v>182</v>
      </c>
      <c r="E141" s="250" t="s">
        <v>21</v>
      </c>
      <c r="F141" s="251" t="s">
        <v>223</v>
      </c>
      <c r="G141" s="248"/>
      <c r="H141" s="252">
        <v>2.97</v>
      </c>
      <c r="I141" s="253"/>
      <c r="J141" s="248"/>
      <c r="K141" s="248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182</v>
      </c>
      <c r="AU141" s="258" t="s">
        <v>79</v>
      </c>
      <c r="AV141" s="12" t="s">
        <v>79</v>
      </c>
      <c r="AW141" s="12" t="s">
        <v>33</v>
      </c>
      <c r="AX141" s="12" t="s">
        <v>69</v>
      </c>
      <c r="AY141" s="258" t="s">
        <v>172</v>
      </c>
    </row>
    <row r="142" spans="2:51" s="13" customFormat="1" ht="13.5">
      <c r="B142" s="259"/>
      <c r="C142" s="260"/>
      <c r="D142" s="249" t="s">
        <v>182</v>
      </c>
      <c r="E142" s="261" t="s">
        <v>21</v>
      </c>
      <c r="F142" s="262" t="s">
        <v>190</v>
      </c>
      <c r="G142" s="260"/>
      <c r="H142" s="263">
        <v>4.47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AT142" s="269" t="s">
        <v>182</v>
      </c>
      <c r="AU142" s="269" t="s">
        <v>79</v>
      </c>
      <c r="AV142" s="13" t="s">
        <v>180</v>
      </c>
      <c r="AW142" s="13" t="s">
        <v>33</v>
      </c>
      <c r="AX142" s="13" t="s">
        <v>76</v>
      </c>
      <c r="AY142" s="269" t="s">
        <v>172</v>
      </c>
    </row>
    <row r="143" spans="2:65" s="1" customFormat="1" ht="25.5" customHeight="1">
      <c r="B143" s="46"/>
      <c r="C143" s="235" t="s">
        <v>238</v>
      </c>
      <c r="D143" s="235" t="s">
        <v>175</v>
      </c>
      <c r="E143" s="236" t="s">
        <v>239</v>
      </c>
      <c r="F143" s="237" t="s">
        <v>240</v>
      </c>
      <c r="G143" s="238" t="s">
        <v>178</v>
      </c>
      <c r="H143" s="239">
        <v>2</v>
      </c>
      <c r="I143" s="240"/>
      <c r="J143" s="241">
        <f>ROUND(I143*H143,2)</f>
        <v>0</v>
      </c>
      <c r="K143" s="237" t="s">
        <v>179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0.00376</v>
      </c>
      <c r="R143" s="244">
        <f>Q143*H143</f>
        <v>0.00752</v>
      </c>
      <c r="S143" s="244">
        <v>0</v>
      </c>
      <c r="T143" s="245">
        <f>S143*H143</f>
        <v>0</v>
      </c>
      <c r="AR143" s="24" t="s">
        <v>180</v>
      </c>
      <c r="AT143" s="24" t="s">
        <v>175</v>
      </c>
      <c r="AU143" s="24" t="s">
        <v>79</v>
      </c>
      <c r="AY143" s="24" t="s">
        <v>172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180</v>
      </c>
      <c r="BM143" s="24" t="s">
        <v>241</v>
      </c>
    </row>
    <row r="144" spans="2:51" s="12" customFormat="1" ht="13.5">
      <c r="B144" s="247"/>
      <c r="C144" s="248"/>
      <c r="D144" s="249" t="s">
        <v>182</v>
      </c>
      <c r="E144" s="250" t="s">
        <v>21</v>
      </c>
      <c r="F144" s="251" t="s">
        <v>183</v>
      </c>
      <c r="G144" s="248"/>
      <c r="H144" s="252">
        <v>2</v>
      </c>
      <c r="I144" s="253"/>
      <c r="J144" s="248"/>
      <c r="K144" s="248"/>
      <c r="L144" s="254"/>
      <c r="M144" s="255"/>
      <c r="N144" s="256"/>
      <c r="O144" s="256"/>
      <c r="P144" s="256"/>
      <c r="Q144" s="256"/>
      <c r="R144" s="256"/>
      <c r="S144" s="256"/>
      <c r="T144" s="257"/>
      <c r="AT144" s="258" t="s">
        <v>182</v>
      </c>
      <c r="AU144" s="258" t="s">
        <v>79</v>
      </c>
      <c r="AV144" s="12" t="s">
        <v>79</v>
      </c>
      <c r="AW144" s="12" t="s">
        <v>33</v>
      </c>
      <c r="AX144" s="12" t="s">
        <v>76</v>
      </c>
      <c r="AY144" s="258" t="s">
        <v>172</v>
      </c>
    </row>
    <row r="145" spans="2:65" s="1" customFormat="1" ht="25.5" customHeight="1">
      <c r="B145" s="46"/>
      <c r="C145" s="235" t="s">
        <v>242</v>
      </c>
      <c r="D145" s="235" t="s">
        <v>175</v>
      </c>
      <c r="E145" s="236" t="s">
        <v>243</v>
      </c>
      <c r="F145" s="237" t="s">
        <v>244</v>
      </c>
      <c r="G145" s="238" t="s">
        <v>186</v>
      </c>
      <c r="H145" s="239">
        <v>383.87</v>
      </c>
      <c r="I145" s="240"/>
      <c r="J145" s="241">
        <f>ROUND(I145*H145,2)</f>
        <v>0</v>
      </c>
      <c r="K145" s="237" t="s">
        <v>179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0.017</v>
      </c>
      <c r="R145" s="244">
        <f>Q145*H145</f>
        <v>6.525790000000001</v>
      </c>
      <c r="S145" s="244">
        <v>0</v>
      </c>
      <c r="T145" s="245">
        <f>S145*H145</f>
        <v>0</v>
      </c>
      <c r="AR145" s="24" t="s">
        <v>180</v>
      </c>
      <c r="AT145" s="24" t="s">
        <v>175</v>
      </c>
      <c r="AU145" s="24" t="s">
        <v>79</v>
      </c>
      <c r="AY145" s="24" t="s">
        <v>172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180</v>
      </c>
      <c r="BM145" s="24" t="s">
        <v>245</v>
      </c>
    </row>
    <row r="146" spans="2:51" s="12" customFormat="1" ht="13.5">
      <c r="B146" s="247"/>
      <c r="C146" s="248"/>
      <c r="D146" s="249" t="s">
        <v>182</v>
      </c>
      <c r="E146" s="250" t="s">
        <v>21</v>
      </c>
      <c r="F146" s="251" t="s">
        <v>246</v>
      </c>
      <c r="G146" s="248"/>
      <c r="H146" s="252">
        <v>19.8</v>
      </c>
      <c r="I146" s="253"/>
      <c r="J146" s="248"/>
      <c r="K146" s="248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182</v>
      </c>
      <c r="AU146" s="258" t="s">
        <v>79</v>
      </c>
      <c r="AV146" s="12" t="s">
        <v>79</v>
      </c>
      <c r="AW146" s="12" t="s">
        <v>33</v>
      </c>
      <c r="AX146" s="12" t="s">
        <v>69</v>
      </c>
      <c r="AY146" s="258" t="s">
        <v>172</v>
      </c>
    </row>
    <row r="147" spans="2:51" s="12" customFormat="1" ht="13.5">
      <c r="B147" s="247"/>
      <c r="C147" s="248"/>
      <c r="D147" s="249" t="s">
        <v>182</v>
      </c>
      <c r="E147" s="250" t="s">
        <v>21</v>
      </c>
      <c r="F147" s="251" t="s">
        <v>247</v>
      </c>
      <c r="G147" s="248"/>
      <c r="H147" s="252">
        <v>179.355</v>
      </c>
      <c r="I147" s="253"/>
      <c r="J147" s="248"/>
      <c r="K147" s="248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182</v>
      </c>
      <c r="AU147" s="258" t="s">
        <v>79</v>
      </c>
      <c r="AV147" s="12" t="s">
        <v>79</v>
      </c>
      <c r="AW147" s="12" t="s">
        <v>33</v>
      </c>
      <c r="AX147" s="12" t="s">
        <v>69</v>
      </c>
      <c r="AY147" s="258" t="s">
        <v>172</v>
      </c>
    </row>
    <row r="148" spans="2:51" s="12" customFormat="1" ht="13.5">
      <c r="B148" s="247"/>
      <c r="C148" s="248"/>
      <c r="D148" s="249" t="s">
        <v>182</v>
      </c>
      <c r="E148" s="250" t="s">
        <v>21</v>
      </c>
      <c r="F148" s="251" t="s">
        <v>248</v>
      </c>
      <c r="G148" s="248"/>
      <c r="H148" s="252">
        <v>-5.2</v>
      </c>
      <c r="I148" s="253"/>
      <c r="J148" s="248"/>
      <c r="K148" s="248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182</v>
      </c>
      <c r="AU148" s="258" t="s">
        <v>79</v>
      </c>
      <c r="AV148" s="12" t="s">
        <v>79</v>
      </c>
      <c r="AW148" s="12" t="s">
        <v>33</v>
      </c>
      <c r="AX148" s="12" t="s">
        <v>69</v>
      </c>
      <c r="AY148" s="258" t="s">
        <v>172</v>
      </c>
    </row>
    <row r="149" spans="2:51" s="12" customFormat="1" ht="13.5">
      <c r="B149" s="247"/>
      <c r="C149" s="248"/>
      <c r="D149" s="249" t="s">
        <v>182</v>
      </c>
      <c r="E149" s="250" t="s">
        <v>21</v>
      </c>
      <c r="F149" s="251" t="s">
        <v>249</v>
      </c>
      <c r="G149" s="248"/>
      <c r="H149" s="252">
        <v>221.595</v>
      </c>
      <c r="I149" s="253"/>
      <c r="J149" s="248"/>
      <c r="K149" s="248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182</v>
      </c>
      <c r="AU149" s="258" t="s">
        <v>79</v>
      </c>
      <c r="AV149" s="12" t="s">
        <v>79</v>
      </c>
      <c r="AW149" s="12" t="s">
        <v>33</v>
      </c>
      <c r="AX149" s="12" t="s">
        <v>69</v>
      </c>
      <c r="AY149" s="258" t="s">
        <v>172</v>
      </c>
    </row>
    <row r="150" spans="2:51" s="12" customFormat="1" ht="13.5">
      <c r="B150" s="247"/>
      <c r="C150" s="248"/>
      <c r="D150" s="249" t="s">
        <v>182</v>
      </c>
      <c r="E150" s="250" t="s">
        <v>21</v>
      </c>
      <c r="F150" s="251" t="s">
        <v>250</v>
      </c>
      <c r="G150" s="248"/>
      <c r="H150" s="252">
        <v>-31.68</v>
      </c>
      <c r="I150" s="253"/>
      <c r="J150" s="248"/>
      <c r="K150" s="248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182</v>
      </c>
      <c r="AU150" s="258" t="s">
        <v>79</v>
      </c>
      <c r="AV150" s="12" t="s">
        <v>79</v>
      </c>
      <c r="AW150" s="12" t="s">
        <v>33</v>
      </c>
      <c r="AX150" s="12" t="s">
        <v>69</v>
      </c>
      <c r="AY150" s="258" t="s">
        <v>172</v>
      </c>
    </row>
    <row r="151" spans="2:51" s="13" customFormat="1" ht="13.5">
      <c r="B151" s="259"/>
      <c r="C151" s="260"/>
      <c r="D151" s="249" t="s">
        <v>182</v>
      </c>
      <c r="E151" s="261" t="s">
        <v>21</v>
      </c>
      <c r="F151" s="262" t="s">
        <v>190</v>
      </c>
      <c r="G151" s="260"/>
      <c r="H151" s="263">
        <v>383.87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AT151" s="269" t="s">
        <v>182</v>
      </c>
      <c r="AU151" s="269" t="s">
        <v>79</v>
      </c>
      <c r="AV151" s="13" t="s">
        <v>180</v>
      </c>
      <c r="AW151" s="13" t="s">
        <v>33</v>
      </c>
      <c r="AX151" s="13" t="s">
        <v>76</v>
      </c>
      <c r="AY151" s="269" t="s">
        <v>172</v>
      </c>
    </row>
    <row r="152" spans="2:65" s="1" customFormat="1" ht="16.5" customHeight="1">
      <c r="B152" s="46"/>
      <c r="C152" s="235" t="s">
        <v>10</v>
      </c>
      <c r="D152" s="235" t="s">
        <v>175</v>
      </c>
      <c r="E152" s="236" t="s">
        <v>251</v>
      </c>
      <c r="F152" s="237" t="s">
        <v>252</v>
      </c>
      <c r="G152" s="238" t="s">
        <v>186</v>
      </c>
      <c r="H152" s="239">
        <v>35.19</v>
      </c>
      <c r="I152" s="240"/>
      <c r="J152" s="241">
        <f>ROUND(I152*H152,2)</f>
        <v>0</v>
      </c>
      <c r="K152" s="237" t="s">
        <v>179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0.021</v>
      </c>
      <c r="R152" s="244">
        <f>Q152*H152</f>
        <v>0.73899</v>
      </c>
      <c r="S152" s="244">
        <v>0</v>
      </c>
      <c r="T152" s="245">
        <f>S152*H152</f>
        <v>0</v>
      </c>
      <c r="AR152" s="24" t="s">
        <v>180</v>
      </c>
      <c r="AT152" s="24" t="s">
        <v>175</v>
      </c>
      <c r="AU152" s="24" t="s">
        <v>79</v>
      </c>
      <c r="AY152" s="24" t="s">
        <v>172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180</v>
      </c>
      <c r="BM152" s="24" t="s">
        <v>253</v>
      </c>
    </row>
    <row r="153" spans="2:51" s="12" customFormat="1" ht="13.5">
      <c r="B153" s="247"/>
      <c r="C153" s="248"/>
      <c r="D153" s="249" t="s">
        <v>182</v>
      </c>
      <c r="E153" s="250" t="s">
        <v>21</v>
      </c>
      <c r="F153" s="251" t="s">
        <v>254</v>
      </c>
      <c r="G153" s="248"/>
      <c r="H153" s="252">
        <v>35.19</v>
      </c>
      <c r="I153" s="253"/>
      <c r="J153" s="248"/>
      <c r="K153" s="248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182</v>
      </c>
      <c r="AU153" s="258" t="s">
        <v>79</v>
      </c>
      <c r="AV153" s="12" t="s">
        <v>79</v>
      </c>
      <c r="AW153" s="12" t="s">
        <v>33</v>
      </c>
      <c r="AX153" s="12" t="s">
        <v>76</v>
      </c>
      <c r="AY153" s="258" t="s">
        <v>172</v>
      </c>
    </row>
    <row r="154" spans="2:65" s="1" customFormat="1" ht="16.5" customHeight="1">
      <c r="B154" s="46"/>
      <c r="C154" s="235" t="s">
        <v>255</v>
      </c>
      <c r="D154" s="235" t="s">
        <v>175</v>
      </c>
      <c r="E154" s="236" t="s">
        <v>256</v>
      </c>
      <c r="F154" s="237" t="s">
        <v>257</v>
      </c>
      <c r="G154" s="238" t="s">
        <v>258</v>
      </c>
      <c r="H154" s="239">
        <v>24.6</v>
      </c>
      <c r="I154" s="240"/>
      <c r="J154" s="241">
        <f>ROUND(I154*H154,2)</f>
        <v>0</v>
      </c>
      <c r="K154" s="237" t="s">
        <v>179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0.0015</v>
      </c>
      <c r="R154" s="244">
        <f>Q154*H154</f>
        <v>0.0369</v>
      </c>
      <c r="S154" s="244">
        <v>0</v>
      </c>
      <c r="T154" s="245">
        <f>S154*H154</f>
        <v>0</v>
      </c>
      <c r="AR154" s="24" t="s">
        <v>180</v>
      </c>
      <c r="AT154" s="24" t="s">
        <v>175</v>
      </c>
      <c r="AU154" s="24" t="s">
        <v>79</v>
      </c>
      <c r="AY154" s="24" t="s">
        <v>172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180</v>
      </c>
      <c r="BM154" s="24" t="s">
        <v>259</v>
      </c>
    </row>
    <row r="155" spans="2:51" s="12" customFormat="1" ht="13.5">
      <c r="B155" s="247"/>
      <c r="C155" s="248"/>
      <c r="D155" s="249" t="s">
        <v>182</v>
      </c>
      <c r="E155" s="250" t="s">
        <v>21</v>
      </c>
      <c r="F155" s="251" t="s">
        <v>260</v>
      </c>
      <c r="G155" s="248"/>
      <c r="H155" s="252">
        <v>24.6</v>
      </c>
      <c r="I155" s="253"/>
      <c r="J155" s="248"/>
      <c r="K155" s="248"/>
      <c r="L155" s="254"/>
      <c r="M155" s="255"/>
      <c r="N155" s="256"/>
      <c r="O155" s="256"/>
      <c r="P155" s="256"/>
      <c r="Q155" s="256"/>
      <c r="R155" s="256"/>
      <c r="S155" s="256"/>
      <c r="T155" s="257"/>
      <c r="AT155" s="258" t="s">
        <v>182</v>
      </c>
      <c r="AU155" s="258" t="s">
        <v>79</v>
      </c>
      <c r="AV155" s="12" t="s">
        <v>79</v>
      </c>
      <c r="AW155" s="12" t="s">
        <v>33</v>
      </c>
      <c r="AX155" s="12" t="s">
        <v>76</v>
      </c>
      <c r="AY155" s="258" t="s">
        <v>172</v>
      </c>
    </row>
    <row r="156" spans="2:65" s="1" customFormat="1" ht="16.5" customHeight="1">
      <c r="B156" s="46"/>
      <c r="C156" s="235" t="s">
        <v>261</v>
      </c>
      <c r="D156" s="235" t="s">
        <v>175</v>
      </c>
      <c r="E156" s="236" t="s">
        <v>262</v>
      </c>
      <c r="F156" s="237" t="s">
        <v>263</v>
      </c>
      <c r="G156" s="238" t="s">
        <v>186</v>
      </c>
      <c r="H156" s="239">
        <v>52.65</v>
      </c>
      <c r="I156" s="240"/>
      <c r="J156" s="241">
        <f>ROUND(I156*H156,2)</f>
        <v>0</v>
      </c>
      <c r="K156" s="237" t="s">
        <v>179</v>
      </c>
      <c r="L156" s="72"/>
      <c r="M156" s="242" t="s">
        <v>21</v>
      </c>
      <c r="N156" s="243" t="s">
        <v>40</v>
      </c>
      <c r="O156" s="47"/>
      <c r="P156" s="244">
        <f>O156*H156</f>
        <v>0</v>
      </c>
      <c r="Q156" s="244">
        <v>0.00012</v>
      </c>
      <c r="R156" s="244">
        <f>Q156*H156</f>
        <v>0.006318</v>
      </c>
      <c r="S156" s="244">
        <v>0</v>
      </c>
      <c r="T156" s="245">
        <f>S156*H156</f>
        <v>0</v>
      </c>
      <c r="AR156" s="24" t="s">
        <v>180</v>
      </c>
      <c r="AT156" s="24" t="s">
        <v>175</v>
      </c>
      <c r="AU156" s="24" t="s">
        <v>79</v>
      </c>
      <c r="AY156" s="24" t="s">
        <v>172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76</v>
      </c>
      <c r="BK156" s="246">
        <f>ROUND(I156*H156,2)</f>
        <v>0</v>
      </c>
      <c r="BL156" s="24" t="s">
        <v>180</v>
      </c>
      <c r="BM156" s="24" t="s">
        <v>264</v>
      </c>
    </row>
    <row r="157" spans="2:51" s="12" customFormat="1" ht="13.5">
      <c r="B157" s="247"/>
      <c r="C157" s="248"/>
      <c r="D157" s="249" t="s">
        <v>182</v>
      </c>
      <c r="E157" s="250" t="s">
        <v>21</v>
      </c>
      <c r="F157" s="251" t="s">
        <v>265</v>
      </c>
      <c r="G157" s="248"/>
      <c r="H157" s="252">
        <v>52.65</v>
      </c>
      <c r="I157" s="253"/>
      <c r="J157" s="248"/>
      <c r="K157" s="248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182</v>
      </c>
      <c r="AU157" s="258" t="s">
        <v>79</v>
      </c>
      <c r="AV157" s="12" t="s">
        <v>79</v>
      </c>
      <c r="AW157" s="12" t="s">
        <v>33</v>
      </c>
      <c r="AX157" s="12" t="s">
        <v>76</v>
      </c>
      <c r="AY157" s="258" t="s">
        <v>172</v>
      </c>
    </row>
    <row r="158" spans="2:65" s="1" customFormat="1" ht="25.5" customHeight="1">
      <c r="B158" s="46"/>
      <c r="C158" s="235" t="s">
        <v>266</v>
      </c>
      <c r="D158" s="235" t="s">
        <v>175</v>
      </c>
      <c r="E158" s="236" t="s">
        <v>267</v>
      </c>
      <c r="F158" s="237" t="s">
        <v>268</v>
      </c>
      <c r="G158" s="238" t="s">
        <v>186</v>
      </c>
      <c r="H158" s="239">
        <v>66.61</v>
      </c>
      <c r="I158" s="240"/>
      <c r="J158" s="241">
        <f>ROUND(I158*H158,2)</f>
        <v>0</v>
      </c>
      <c r="K158" s="237" t="s">
        <v>179</v>
      </c>
      <c r="L158" s="72"/>
      <c r="M158" s="242" t="s">
        <v>21</v>
      </c>
      <c r="N158" s="243" t="s">
        <v>40</v>
      </c>
      <c r="O158" s="47"/>
      <c r="P158" s="244">
        <f>O158*H158</f>
        <v>0</v>
      </c>
      <c r="Q158" s="244">
        <v>0.105</v>
      </c>
      <c r="R158" s="244">
        <f>Q158*H158</f>
        <v>6.99405</v>
      </c>
      <c r="S158" s="244">
        <v>0</v>
      </c>
      <c r="T158" s="245">
        <f>S158*H158</f>
        <v>0</v>
      </c>
      <c r="AR158" s="24" t="s">
        <v>180</v>
      </c>
      <c r="AT158" s="24" t="s">
        <v>175</v>
      </c>
      <c r="AU158" s="24" t="s">
        <v>79</v>
      </c>
      <c r="AY158" s="24" t="s">
        <v>172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76</v>
      </c>
      <c r="BK158" s="246">
        <f>ROUND(I158*H158,2)</f>
        <v>0</v>
      </c>
      <c r="BL158" s="24" t="s">
        <v>180</v>
      </c>
      <c r="BM158" s="24" t="s">
        <v>269</v>
      </c>
    </row>
    <row r="159" spans="2:51" s="12" customFormat="1" ht="13.5">
      <c r="B159" s="247"/>
      <c r="C159" s="248"/>
      <c r="D159" s="249" t="s">
        <v>182</v>
      </c>
      <c r="E159" s="250" t="s">
        <v>21</v>
      </c>
      <c r="F159" s="251" t="s">
        <v>270</v>
      </c>
      <c r="G159" s="248"/>
      <c r="H159" s="252">
        <v>66.61</v>
      </c>
      <c r="I159" s="253"/>
      <c r="J159" s="248"/>
      <c r="K159" s="248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182</v>
      </c>
      <c r="AU159" s="258" t="s">
        <v>79</v>
      </c>
      <c r="AV159" s="12" t="s">
        <v>79</v>
      </c>
      <c r="AW159" s="12" t="s">
        <v>33</v>
      </c>
      <c r="AX159" s="12" t="s">
        <v>76</v>
      </c>
      <c r="AY159" s="258" t="s">
        <v>172</v>
      </c>
    </row>
    <row r="160" spans="2:65" s="1" customFormat="1" ht="25.5" customHeight="1">
      <c r="B160" s="46"/>
      <c r="C160" s="235" t="s">
        <v>271</v>
      </c>
      <c r="D160" s="235" t="s">
        <v>175</v>
      </c>
      <c r="E160" s="236" t="s">
        <v>272</v>
      </c>
      <c r="F160" s="237" t="s">
        <v>273</v>
      </c>
      <c r="G160" s="238" t="s">
        <v>186</v>
      </c>
      <c r="H160" s="239">
        <v>7</v>
      </c>
      <c r="I160" s="240"/>
      <c r="J160" s="241">
        <f>ROUND(I160*H160,2)</f>
        <v>0</v>
      </c>
      <c r="K160" s="237" t="s">
        <v>21</v>
      </c>
      <c r="L160" s="72"/>
      <c r="M160" s="242" t="s">
        <v>21</v>
      </c>
      <c r="N160" s="243" t="s">
        <v>40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AR160" s="24" t="s">
        <v>180</v>
      </c>
      <c r="AT160" s="24" t="s">
        <v>175</v>
      </c>
      <c r="AU160" s="24" t="s">
        <v>79</v>
      </c>
      <c r="AY160" s="24" t="s">
        <v>172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76</v>
      </c>
      <c r="BK160" s="246">
        <f>ROUND(I160*H160,2)</f>
        <v>0</v>
      </c>
      <c r="BL160" s="24" t="s">
        <v>180</v>
      </c>
      <c r="BM160" s="24" t="s">
        <v>274</v>
      </c>
    </row>
    <row r="161" spans="2:51" s="12" customFormat="1" ht="13.5">
      <c r="B161" s="247"/>
      <c r="C161" s="248"/>
      <c r="D161" s="249" t="s">
        <v>182</v>
      </c>
      <c r="E161" s="250" t="s">
        <v>21</v>
      </c>
      <c r="F161" s="251" t="s">
        <v>275</v>
      </c>
      <c r="G161" s="248"/>
      <c r="H161" s="252">
        <v>7</v>
      </c>
      <c r="I161" s="253"/>
      <c r="J161" s="248"/>
      <c r="K161" s="248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182</v>
      </c>
      <c r="AU161" s="258" t="s">
        <v>79</v>
      </c>
      <c r="AV161" s="12" t="s">
        <v>79</v>
      </c>
      <c r="AW161" s="12" t="s">
        <v>33</v>
      </c>
      <c r="AX161" s="12" t="s">
        <v>76</v>
      </c>
      <c r="AY161" s="258" t="s">
        <v>172</v>
      </c>
    </row>
    <row r="162" spans="2:65" s="1" customFormat="1" ht="25.5" customHeight="1">
      <c r="B162" s="46"/>
      <c r="C162" s="235" t="s">
        <v>276</v>
      </c>
      <c r="D162" s="235" t="s">
        <v>175</v>
      </c>
      <c r="E162" s="236" t="s">
        <v>277</v>
      </c>
      <c r="F162" s="237" t="s">
        <v>278</v>
      </c>
      <c r="G162" s="238" t="s">
        <v>186</v>
      </c>
      <c r="H162" s="239">
        <v>191.96</v>
      </c>
      <c r="I162" s="240"/>
      <c r="J162" s="241">
        <f>ROUND(I162*H162,2)</f>
        <v>0</v>
      </c>
      <c r="K162" s="237" t="s">
        <v>21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0.05</v>
      </c>
      <c r="R162" s="244">
        <f>Q162*H162</f>
        <v>9.598</v>
      </c>
      <c r="S162" s="244">
        <v>0</v>
      </c>
      <c r="T162" s="245">
        <f>S162*H162</f>
        <v>0</v>
      </c>
      <c r="AR162" s="24" t="s">
        <v>180</v>
      </c>
      <c r="AT162" s="24" t="s">
        <v>175</v>
      </c>
      <c r="AU162" s="24" t="s">
        <v>79</v>
      </c>
      <c r="AY162" s="24" t="s">
        <v>172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180</v>
      </c>
      <c r="BM162" s="24" t="s">
        <v>279</v>
      </c>
    </row>
    <row r="163" spans="2:51" s="12" customFormat="1" ht="13.5">
      <c r="B163" s="247"/>
      <c r="C163" s="248"/>
      <c r="D163" s="249" t="s">
        <v>182</v>
      </c>
      <c r="E163" s="250" t="s">
        <v>21</v>
      </c>
      <c r="F163" s="251" t="s">
        <v>280</v>
      </c>
      <c r="G163" s="248"/>
      <c r="H163" s="252">
        <v>191.96</v>
      </c>
      <c r="I163" s="253"/>
      <c r="J163" s="248"/>
      <c r="K163" s="248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182</v>
      </c>
      <c r="AU163" s="258" t="s">
        <v>79</v>
      </c>
      <c r="AV163" s="12" t="s">
        <v>79</v>
      </c>
      <c r="AW163" s="12" t="s">
        <v>33</v>
      </c>
      <c r="AX163" s="12" t="s">
        <v>76</v>
      </c>
      <c r="AY163" s="258" t="s">
        <v>172</v>
      </c>
    </row>
    <row r="164" spans="2:63" s="11" customFormat="1" ht="29.85" customHeight="1">
      <c r="B164" s="219"/>
      <c r="C164" s="220"/>
      <c r="D164" s="221" t="s">
        <v>68</v>
      </c>
      <c r="E164" s="233" t="s">
        <v>218</v>
      </c>
      <c r="F164" s="233" t="s">
        <v>281</v>
      </c>
      <c r="G164" s="220"/>
      <c r="H164" s="220"/>
      <c r="I164" s="223"/>
      <c r="J164" s="234">
        <f>BK164</f>
        <v>0</v>
      </c>
      <c r="K164" s="220"/>
      <c r="L164" s="225"/>
      <c r="M164" s="226"/>
      <c r="N164" s="227"/>
      <c r="O164" s="227"/>
      <c r="P164" s="228">
        <f>P165+SUM(P166:P208)</f>
        <v>0</v>
      </c>
      <c r="Q164" s="227"/>
      <c r="R164" s="228">
        <f>R165+SUM(R166:R208)</f>
        <v>0.05319</v>
      </c>
      <c r="S164" s="227"/>
      <c r="T164" s="229">
        <f>T165+SUM(T166:T208)</f>
        <v>40.74467000000001</v>
      </c>
      <c r="AR164" s="230" t="s">
        <v>76</v>
      </c>
      <c r="AT164" s="231" t="s">
        <v>68</v>
      </c>
      <c r="AU164" s="231" t="s">
        <v>76</v>
      </c>
      <c r="AY164" s="230" t="s">
        <v>172</v>
      </c>
      <c r="BK164" s="232">
        <f>BK165+SUM(BK166:BK208)</f>
        <v>0</v>
      </c>
    </row>
    <row r="165" spans="2:65" s="1" customFormat="1" ht="25.5" customHeight="1">
      <c r="B165" s="46"/>
      <c r="C165" s="235" t="s">
        <v>9</v>
      </c>
      <c r="D165" s="235" t="s">
        <v>175</v>
      </c>
      <c r="E165" s="236" t="s">
        <v>282</v>
      </c>
      <c r="F165" s="237" t="s">
        <v>283</v>
      </c>
      <c r="G165" s="238" t="s">
        <v>186</v>
      </c>
      <c r="H165" s="239">
        <v>191.96</v>
      </c>
      <c r="I165" s="240"/>
      <c r="J165" s="241">
        <f>ROUND(I165*H165,2)</f>
        <v>0</v>
      </c>
      <c r="K165" s="237" t="s">
        <v>179</v>
      </c>
      <c r="L165" s="72"/>
      <c r="M165" s="242" t="s">
        <v>21</v>
      </c>
      <c r="N165" s="243" t="s">
        <v>40</v>
      </c>
      <c r="O165" s="47"/>
      <c r="P165" s="244">
        <f>O165*H165</f>
        <v>0</v>
      </c>
      <c r="Q165" s="244">
        <v>0.00021</v>
      </c>
      <c r="R165" s="244">
        <f>Q165*H165</f>
        <v>0.0403116</v>
      </c>
      <c r="S165" s="244">
        <v>0</v>
      </c>
      <c r="T165" s="245">
        <f>S165*H165</f>
        <v>0</v>
      </c>
      <c r="AR165" s="24" t="s">
        <v>180</v>
      </c>
      <c r="AT165" s="24" t="s">
        <v>175</v>
      </c>
      <c r="AU165" s="24" t="s">
        <v>79</v>
      </c>
      <c r="AY165" s="24" t="s">
        <v>172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4" t="s">
        <v>76</v>
      </c>
      <c r="BK165" s="246">
        <f>ROUND(I165*H165,2)</f>
        <v>0</v>
      </c>
      <c r="BL165" s="24" t="s">
        <v>180</v>
      </c>
      <c r="BM165" s="24" t="s">
        <v>284</v>
      </c>
    </row>
    <row r="166" spans="2:51" s="12" customFormat="1" ht="13.5">
      <c r="B166" s="247"/>
      <c r="C166" s="248"/>
      <c r="D166" s="249" t="s">
        <v>182</v>
      </c>
      <c r="E166" s="250" t="s">
        <v>21</v>
      </c>
      <c r="F166" s="251" t="s">
        <v>285</v>
      </c>
      <c r="G166" s="248"/>
      <c r="H166" s="252">
        <v>191.96</v>
      </c>
      <c r="I166" s="253"/>
      <c r="J166" s="248"/>
      <c r="K166" s="248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182</v>
      </c>
      <c r="AU166" s="258" t="s">
        <v>79</v>
      </c>
      <c r="AV166" s="12" t="s">
        <v>79</v>
      </c>
      <c r="AW166" s="12" t="s">
        <v>33</v>
      </c>
      <c r="AX166" s="12" t="s">
        <v>76</v>
      </c>
      <c r="AY166" s="258" t="s">
        <v>172</v>
      </c>
    </row>
    <row r="167" spans="2:65" s="1" customFormat="1" ht="25.5" customHeight="1">
      <c r="B167" s="46"/>
      <c r="C167" s="235" t="s">
        <v>286</v>
      </c>
      <c r="D167" s="235" t="s">
        <v>175</v>
      </c>
      <c r="E167" s="236" t="s">
        <v>287</v>
      </c>
      <c r="F167" s="237" t="s">
        <v>288</v>
      </c>
      <c r="G167" s="238" t="s">
        <v>186</v>
      </c>
      <c r="H167" s="239">
        <v>321.96</v>
      </c>
      <c r="I167" s="240"/>
      <c r="J167" s="241">
        <f>ROUND(I167*H167,2)</f>
        <v>0</v>
      </c>
      <c r="K167" s="237" t="s">
        <v>179</v>
      </c>
      <c r="L167" s="72"/>
      <c r="M167" s="242" t="s">
        <v>21</v>
      </c>
      <c r="N167" s="243" t="s">
        <v>40</v>
      </c>
      <c r="O167" s="47"/>
      <c r="P167" s="244">
        <f>O167*H167</f>
        <v>0</v>
      </c>
      <c r="Q167" s="244">
        <v>4E-05</v>
      </c>
      <c r="R167" s="244">
        <f>Q167*H167</f>
        <v>0.0128784</v>
      </c>
      <c r="S167" s="244">
        <v>0</v>
      </c>
      <c r="T167" s="245">
        <f>S167*H167</f>
        <v>0</v>
      </c>
      <c r="AR167" s="24" t="s">
        <v>180</v>
      </c>
      <c r="AT167" s="24" t="s">
        <v>175</v>
      </c>
      <c r="AU167" s="24" t="s">
        <v>79</v>
      </c>
      <c r="AY167" s="24" t="s">
        <v>172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4" t="s">
        <v>76</v>
      </c>
      <c r="BK167" s="246">
        <f>ROUND(I167*H167,2)</f>
        <v>0</v>
      </c>
      <c r="BL167" s="24" t="s">
        <v>180</v>
      </c>
      <c r="BM167" s="24" t="s">
        <v>289</v>
      </c>
    </row>
    <row r="168" spans="2:51" s="12" customFormat="1" ht="13.5">
      <c r="B168" s="247"/>
      <c r="C168" s="248"/>
      <c r="D168" s="249" t="s">
        <v>182</v>
      </c>
      <c r="E168" s="250" t="s">
        <v>21</v>
      </c>
      <c r="F168" s="251" t="s">
        <v>290</v>
      </c>
      <c r="G168" s="248"/>
      <c r="H168" s="252">
        <v>321.96</v>
      </c>
      <c r="I168" s="253"/>
      <c r="J168" s="248"/>
      <c r="K168" s="248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182</v>
      </c>
      <c r="AU168" s="258" t="s">
        <v>79</v>
      </c>
      <c r="AV168" s="12" t="s">
        <v>79</v>
      </c>
      <c r="AW168" s="12" t="s">
        <v>33</v>
      </c>
      <c r="AX168" s="12" t="s">
        <v>76</v>
      </c>
      <c r="AY168" s="258" t="s">
        <v>172</v>
      </c>
    </row>
    <row r="169" spans="2:65" s="1" customFormat="1" ht="16.5" customHeight="1">
      <c r="B169" s="46"/>
      <c r="C169" s="235" t="s">
        <v>291</v>
      </c>
      <c r="D169" s="235" t="s">
        <v>175</v>
      </c>
      <c r="E169" s="236" t="s">
        <v>292</v>
      </c>
      <c r="F169" s="237" t="s">
        <v>293</v>
      </c>
      <c r="G169" s="238" t="s">
        <v>186</v>
      </c>
      <c r="H169" s="239">
        <v>10.305</v>
      </c>
      <c r="I169" s="240"/>
      <c r="J169" s="241">
        <f>ROUND(I169*H169,2)</f>
        <v>0</v>
      </c>
      <c r="K169" s="237" t="s">
        <v>179</v>
      </c>
      <c r="L169" s="72"/>
      <c r="M169" s="242" t="s">
        <v>21</v>
      </c>
      <c r="N169" s="243" t="s">
        <v>40</v>
      </c>
      <c r="O169" s="47"/>
      <c r="P169" s="244">
        <f>O169*H169</f>
        <v>0</v>
      </c>
      <c r="Q169" s="244">
        <v>0</v>
      </c>
      <c r="R169" s="244">
        <f>Q169*H169</f>
        <v>0</v>
      </c>
      <c r="S169" s="244">
        <v>0.168</v>
      </c>
      <c r="T169" s="245">
        <f>S169*H169</f>
        <v>1.7312400000000001</v>
      </c>
      <c r="AR169" s="24" t="s">
        <v>180</v>
      </c>
      <c r="AT169" s="24" t="s">
        <v>175</v>
      </c>
      <c r="AU169" s="24" t="s">
        <v>79</v>
      </c>
      <c r="AY169" s="24" t="s">
        <v>172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76</v>
      </c>
      <c r="BK169" s="246">
        <f>ROUND(I169*H169,2)</f>
        <v>0</v>
      </c>
      <c r="BL169" s="24" t="s">
        <v>180</v>
      </c>
      <c r="BM169" s="24" t="s">
        <v>294</v>
      </c>
    </row>
    <row r="170" spans="2:51" s="12" customFormat="1" ht="13.5">
      <c r="B170" s="247"/>
      <c r="C170" s="248"/>
      <c r="D170" s="249" t="s">
        <v>182</v>
      </c>
      <c r="E170" s="250" t="s">
        <v>21</v>
      </c>
      <c r="F170" s="251" t="s">
        <v>295</v>
      </c>
      <c r="G170" s="248"/>
      <c r="H170" s="252">
        <v>10.305</v>
      </c>
      <c r="I170" s="253"/>
      <c r="J170" s="248"/>
      <c r="K170" s="248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182</v>
      </c>
      <c r="AU170" s="258" t="s">
        <v>79</v>
      </c>
      <c r="AV170" s="12" t="s">
        <v>79</v>
      </c>
      <c r="AW170" s="12" t="s">
        <v>33</v>
      </c>
      <c r="AX170" s="12" t="s">
        <v>76</v>
      </c>
      <c r="AY170" s="258" t="s">
        <v>172</v>
      </c>
    </row>
    <row r="171" spans="2:65" s="1" customFormat="1" ht="16.5" customHeight="1">
      <c r="B171" s="46"/>
      <c r="C171" s="235" t="s">
        <v>296</v>
      </c>
      <c r="D171" s="235" t="s">
        <v>175</v>
      </c>
      <c r="E171" s="236" t="s">
        <v>297</v>
      </c>
      <c r="F171" s="237" t="s">
        <v>298</v>
      </c>
      <c r="G171" s="238" t="s">
        <v>186</v>
      </c>
      <c r="H171" s="239">
        <v>19.685</v>
      </c>
      <c r="I171" s="240"/>
      <c r="J171" s="241">
        <f>ROUND(I171*H171,2)</f>
        <v>0</v>
      </c>
      <c r="K171" s="237" t="s">
        <v>179</v>
      </c>
      <c r="L171" s="72"/>
      <c r="M171" s="242" t="s">
        <v>21</v>
      </c>
      <c r="N171" s="243" t="s">
        <v>40</v>
      </c>
      <c r="O171" s="47"/>
      <c r="P171" s="244">
        <f>O171*H171</f>
        <v>0</v>
      </c>
      <c r="Q171" s="244">
        <v>0</v>
      </c>
      <c r="R171" s="244">
        <f>Q171*H171</f>
        <v>0</v>
      </c>
      <c r="S171" s="244">
        <v>0.324</v>
      </c>
      <c r="T171" s="245">
        <f>S171*H171</f>
        <v>6.37794</v>
      </c>
      <c r="AR171" s="24" t="s">
        <v>180</v>
      </c>
      <c r="AT171" s="24" t="s">
        <v>175</v>
      </c>
      <c r="AU171" s="24" t="s">
        <v>79</v>
      </c>
      <c r="AY171" s="24" t="s">
        <v>172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76</v>
      </c>
      <c r="BK171" s="246">
        <f>ROUND(I171*H171,2)</f>
        <v>0</v>
      </c>
      <c r="BL171" s="24" t="s">
        <v>180</v>
      </c>
      <c r="BM171" s="24" t="s">
        <v>299</v>
      </c>
    </row>
    <row r="172" spans="2:51" s="12" customFormat="1" ht="13.5">
      <c r="B172" s="247"/>
      <c r="C172" s="248"/>
      <c r="D172" s="249" t="s">
        <v>182</v>
      </c>
      <c r="E172" s="250" t="s">
        <v>21</v>
      </c>
      <c r="F172" s="251" t="s">
        <v>300</v>
      </c>
      <c r="G172" s="248"/>
      <c r="H172" s="252">
        <v>19.685</v>
      </c>
      <c r="I172" s="253"/>
      <c r="J172" s="248"/>
      <c r="K172" s="248"/>
      <c r="L172" s="254"/>
      <c r="M172" s="255"/>
      <c r="N172" s="256"/>
      <c r="O172" s="256"/>
      <c r="P172" s="256"/>
      <c r="Q172" s="256"/>
      <c r="R172" s="256"/>
      <c r="S172" s="256"/>
      <c r="T172" s="257"/>
      <c r="AT172" s="258" t="s">
        <v>182</v>
      </c>
      <c r="AU172" s="258" t="s">
        <v>79</v>
      </c>
      <c r="AV172" s="12" t="s">
        <v>79</v>
      </c>
      <c r="AW172" s="12" t="s">
        <v>33</v>
      </c>
      <c r="AX172" s="12" t="s">
        <v>76</v>
      </c>
      <c r="AY172" s="258" t="s">
        <v>172</v>
      </c>
    </row>
    <row r="173" spans="2:65" s="1" customFormat="1" ht="25.5" customHeight="1">
      <c r="B173" s="46"/>
      <c r="C173" s="235" t="s">
        <v>301</v>
      </c>
      <c r="D173" s="235" t="s">
        <v>175</v>
      </c>
      <c r="E173" s="236" t="s">
        <v>302</v>
      </c>
      <c r="F173" s="237" t="s">
        <v>303</v>
      </c>
      <c r="G173" s="238" t="s">
        <v>304</v>
      </c>
      <c r="H173" s="239">
        <v>10.208</v>
      </c>
      <c r="I173" s="240"/>
      <c r="J173" s="241">
        <f>ROUND(I173*H173,2)</f>
        <v>0</v>
      </c>
      <c r="K173" s="237" t="s">
        <v>179</v>
      </c>
      <c r="L173" s="72"/>
      <c r="M173" s="242" t="s">
        <v>21</v>
      </c>
      <c r="N173" s="243" t="s">
        <v>40</v>
      </c>
      <c r="O173" s="47"/>
      <c r="P173" s="244">
        <f>O173*H173</f>
        <v>0</v>
      </c>
      <c r="Q173" s="244">
        <v>0</v>
      </c>
      <c r="R173" s="244">
        <f>Q173*H173</f>
        <v>0</v>
      </c>
      <c r="S173" s="244">
        <v>2.2</v>
      </c>
      <c r="T173" s="245">
        <f>S173*H173</f>
        <v>22.457600000000003</v>
      </c>
      <c r="AR173" s="24" t="s">
        <v>180</v>
      </c>
      <c r="AT173" s="24" t="s">
        <v>175</v>
      </c>
      <c r="AU173" s="24" t="s">
        <v>79</v>
      </c>
      <c r="AY173" s="24" t="s">
        <v>172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24" t="s">
        <v>76</v>
      </c>
      <c r="BK173" s="246">
        <f>ROUND(I173*H173,2)</f>
        <v>0</v>
      </c>
      <c r="BL173" s="24" t="s">
        <v>180</v>
      </c>
      <c r="BM173" s="24" t="s">
        <v>305</v>
      </c>
    </row>
    <row r="174" spans="2:51" s="12" customFormat="1" ht="13.5">
      <c r="B174" s="247"/>
      <c r="C174" s="248"/>
      <c r="D174" s="249" t="s">
        <v>182</v>
      </c>
      <c r="E174" s="250" t="s">
        <v>21</v>
      </c>
      <c r="F174" s="251" t="s">
        <v>306</v>
      </c>
      <c r="G174" s="248"/>
      <c r="H174" s="252">
        <v>1.242</v>
      </c>
      <c r="I174" s="253"/>
      <c r="J174" s="248"/>
      <c r="K174" s="248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182</v>
      </c>
      <c r="AU174" s="258" t="s">
        <v>79</v>
      </c>
      <c r="AV174" s="12" t="s">
        <v>79</v>
      </c>
      <c r="AW174" s="12" t="s">
        <v>33</v>
      </c>
      <c r="AX174" s="12" t="s">
        <v>69</v>
      </c>
      <c r="AY174" s="258" t="s">
        <v>172</v>
      </c>
    </row>
    <row r="175" spans="2:51" s="12" customFormat="1" ht="13.5">
      <c r="B175" s="247"/>
      <c r="C175" s="248"/>
      <c r="D175" s="249" t="s">
        <v>182</v>
      </c>
      <c r="E175" s="250" t="s">
        <v>21</v>
      </c>
      <c r="F175" s="251" t="s">
        <v>307</v>
      </c>
      <c r="G175" s="248"/>
      <c r="H175" s="252">
        <v>8.966</v>
      </c>
      <c r="I175" s="253"/>
      <c r="J175" s="248"/>
      <c r="K175" s="248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182</v>
      </c>
      <c r="AU175" s="258" t="s">
        <v>79</v>
      </c>
      <c r="AV175" s="12" t="s">
        <v>79</v>
      </c>
      <c r="AW175" s="12" t="s">
        <v>33</v>
      </c>
      <c r="AX175" s="12" t="s">
        <v>69</v>
      </c>
      <c r="AY175" s="258" t="s">
        <v>172</v>
      </c>
    </row>
    <row r="176" spans="2:51" s="13" customFormat="1" ht="13.5">
      <c r="B176" s="259"/>
      <c r="C176" s="260"/>
      <c r="D176" s="249" t="s">
        <v>182</v>
      </c>
      <c r="E176" s="261" t="s">
        <v>21</v>
      </c>
      <c r="F176" s="262" t="s">
        <v>190</v>
      </c>
      <c r="G176" s="260"/>
      <c r="H176" s="263">
        <v>10.208</v>
      </c>
      <c r="I176" s="264"/>
      <c r="J176" s="260"/>
      <c r="K176" s="260"/>
      <c r="L176" s="265"/>
      <c r="M176" s="266"/>
      <c r="N176" s="267"/>
      <c r="O176" s="267"/>
      <c r="P176" s="267"/>
      <c r="Q176" s="267"/>
      <c r="R176" s="267"/>
      <c r="S176" s="267"/>
      <c r="T176" s="268"/>
      <c r="AT176" s="269" t="s">
        <v>182</v>
      </c>
      <c r="AU176" s="269" t="s">
        <v>79</v>
      </c>
      <c r="AV176" s="13" t="s">
        <v>180</v>
      </c>
      <c r="AW176" s="13" t="s">
        <v>33</v>
      </c>
      <c r="AX176" s="13" t="s">
        <v>76</v>
      </c>
      <c r="AY176" s="269" t="s">
        <v>172</v>
      </c>
    </row>
    <row r="177" spans="2:65" s="1" customFormat="1" ht="25.5" customHeight="1">
      <c r="B177" s="46"/>
      <c r="C177" s="235" t="s">
        <v>308</v>
      </c>
      <c r="D177" s="235" t="s">
        <v>175</v>
      </c>
      <c r="E177" s="236" t="s">
        <v>309</v>
      </c>
      <c r="F177" s="237" t="s">
        <v>310</v>
      </c>
      <c r="G177" s="238" t="s">
        <v>186</v>
      </c>
      <c r="H177" s="239">
        <v>3.7</v>
      </c>
      <c r="I177" s="240"/>
      <c r="J177" s="241">
        <f>ROUND(I177*H177,2)</f>
        <v>0</v>
      </c>
      <c r="K177" s="237" t="s">
        <v>179</v>
      </c>
      <c r="L177" s="72"/>
      <c r="M177" s="242" t="s">
        <v>21</v>
      </c>
      <c r="N177" s="243" t="s">
        <v>40</v>
      </c>
      <c r="O177" s="47"/>
      <c r="P177" s="244">
        <f>O177*H177</f>
        <v>0</v>
      </c>
      <c r="Q177" s="244">
        <v>0</v>
      </c>
      <c r="R177" s="244">
        <f>Q177*H177</f>
        <v>0</v>
      </c>
      <c r="S177" s="244">
        <v>0.035</v>
      </c>
      <c r="T177" s="245">
        <f>S177*H177</f>
        <v>0.12950000000000003</v>
      </c>
      <c r="AR177" s="24" t="s">
        <v>180</v>
      </c>
      <c r="AT177" s="24" t="s">
        <v>175</v>
      </c>
      <c r="AU177" s="24" t="s">
        <v>79</v>
      </c>
      <c r="AY177" s="24" t="s">
        <v>172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24" t="s">
        <v>76</v>
      </c>
      <c r="BK177" s="246">
        <f>ROUND(I177*H177,2)</f>
        <v>0</v>
      </c>
      <c r="BL177" s="24" t="s">
        <v>180</v>
      </c>
      <c r="BM177" s="24" t="s">
        <v>311</v>
      </c>
    </row>
    <row r="178" spans="2:51" s="12" customFormat="1" ht="13.5">
      <c r="B178" s="247"/>
      <c r="C178" s="248"/>
      <c r="D178" s="249" t="s">
        <v>182</v>
      </c>
      <c r="E178" s="250" t="s">
        <v>21</v>
      </c>
      <c r="F178" s="251" t="s">
        <v>312</v>
      </c>
      <c r="G178" s="248"/>
      <c r="H178" s="252">
        <v>3.7</v>
      </c>
      <c r="I178" s="253"/>
      <c r="J178" s="248"/>
      <c r="K178" s="248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182</v>
      </c>
      <c r="AU178" s="258" t="s">
        <v>79</v>
      </c>
      <c r="AV178" s="12" t="s">
        <v>79</v>
      </c>
      <c r="AW178" s="12" t="s">
        <v>33</v>
      </c>
      <c r="AX178" s="12" t="s">
        <v>76</v>
      </c>
      <c r="AY178" s="258" t="s">
        <v>172</v>
      </c>
    </row>
    <row r="179" spans="2:65" s="1" customFormat="1" ht="25.5" customHeight="1">
      <c r="B179" s="46"/>
      <c r="C179" s="235" t="s">
        <v>313</v>
      </c>
      <c r="D179" s="235" t="s">
        <v>175</v>
      </c>
      <c r="E179" s="236" t="s">
        <v>314</v>
      </c>
      <c r="F179" s="237" t="s">
        <v>315</v>
      </c>
      <c r="G179" s="238" t="s">
        <v>186</v>
      </c>
      <c r="H179" s="239">
        <v>4.8</v>
      </c>
      <c r="I179" s="240"/>
      <c r="J179" s="241">
        <f>ROUND(I179*H179,2)</f>
        <v>0</v>
      </c>
      <c r="K179" s="237" t="s">
        <v>179</v>
      </c>
      <c r="L179" s="72"/>
      <c r="M179" s="242" t="s">
        <v>21</v>
      </c>
      <c r="N179" s="243" t="s">
        <v>40</v>
      </c>
      <c r="O179" s="47"/>
      <c r="P179" s="244">
        <f>O179*H179</f>
        <v>0</v>
      </c>
      <c r="Q179" s="244">
        <v>0</v>
      </c>
      <c r="R179" s="244">
        <f>Q179*H179</f>
        <v>0</v>
      </c>
      <c r="S179" s="244">
        <v>0.12</v>
      </c>
      <c r="T179" s="245">
        <f>S179*H179</f>
        <v>0.576</v>
      </c>
      <c r="AR179" s="24" t="s">
        <v>180</v>
      </c>
      <c r="AT179" s="24" t="s">
        <v>175</v>
      </c>
      <c r="AU179" s="24" t="s">
        <v>79</v>
      </c>
      <c r="AY179" s="24" t="s">
        <v>172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24" t="s">
        <v>76</v>
      </c>
      <c r="BK179" s="246">
        <f>ROUND(I179*H179,2)</f>
        <v>0</v>
      </c>
      <c r="BL179" s="24" t="s">
        <v>180</v>
      </c>
      <c r="BM179" s="24" t="s">
        <v>316</v>
      </c>
    </row>
    <row r="180" spans="2:51" s="12" customFormat="1" ht="13.5">
      <c r="B180" s="247"/>
      <c r="C180" s="248"/>
      <c r="D180" s="249" t="s">
        <v>182</v>
      </c>
      <c r="E180" s="250" t="s">
        <v>21</v>
      </c>
      <c r="F180" s="251" t="s">
        <v>317</v>
      </c>
      <c r="G180" s="248"/>
      <c r="H180" s="252">
        <v>4.8</v>
      </c>
      <c r="I180" s="253"/>
      <c r="J180" s="248"/>
      <c r="K180" s="248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182</v>
      </c>
      <c r="AU180" s="258" t="s">
        <v>79</v>
      </c>
      <c r="AV180" s="12" t="s">
        <v>79</v>
      </c>
      <c r="AW180" s="12" t="s">
        <v>33</v>
      </c>
      <c r="AX180" s="12" t="s">
        <v>76</v>
      </c>
      <c r="AY180" s="258" t="s">
        <v>172</v>
      </c>
    </row>
    <row r="181" spans="2:65" s="1" customFormat="1" ht="25.5" customHeight="1">
      <c r="B181" s="46"/>
      <c r="C181" s="235" t="s">
        <v>318</v>
      </c>
      <c r="D181" s="235" t="s">
        <v>175</v>
      </c>
      <c r="E181" s="236" t="s">
        <v>319</v>
      </c>
      <c r="F181" s="237" t="s">
        <v>320</v>
      </c>
      <c r="G181" s="238" t="s">
        <v>186</v>
      </c>
      <c r="H181" s="239">
        <v>8.91</v>
      </c>
      <c r="I181" s="240"/>
      <c r="J181" s="241">
        <f>ROUND(I181*H181,2)</f>
        <v>0</v>
      </c>
      <c r="K181" s="237" t="s">
        <v>179</v>
      </c>
      <c r="L181" s="72"/>
      <c r="M181" s="242" t="s">
        <v>21</v>
      </c>
      <c r="N181" s="243" t="s">
        <v>40</v>
      </c>
      <c r="O181" s="47"/>
      <c r="P181" s="244">
        <f>O181*H181</f>
        <v>0</v>
      </c>
      <c r="Q181" s="244">
        <v>0</v>
      </c>
      <c r="R181" s="244">
        <f>Q181*H181</f>
        <v>0</v>
      </c>
      <c r="S181" s="244">
        <v>0.017</v>
      </c>
      <c r="T181" s="245">
        <f>S181*H181</f>
        <v>0.15147000000000002</v>
      </c>
      <c r="AR181" s="24" t="s">
        <v>180</v>
      </c>
      <c r="AT181" s="24" t="s">
        <v>175</v>
      </c>
      <c r="AU181" s="24" t="s">
        <v>79</v>
      </c>
      <c r="AY181" s="24" t="s">
        <v>172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24" t="s">
        <v>76</v>
      </c>
      <c r="BK181" s="246">
        <f>ROUND(I181*H181,2)</f>
        <v>0</v>
      </c>
      <c r="BL181" s="24" t="s">
        <v>180</v>
      </c>
      <c r="BM181" s="24" t="s">
        <v>321</v>
      </c>
    </row>
    <row r="182" spans="2:51" s="12" customFormat="1" ht="13.5">
      <c r="B182" s="247"/>
      <c r="C182" s="248"/>
      <c r="D182" s="249" t="s">
        <v>182</v>
      </c>
      <c r="E182" s="250" t="s">
        <v>21</v>
      </c>
      <c r="F182" s="251" t="s">
        <v>322</v>
      </c>
      <c r="G182" s="248"/>
      <c r="H182" s="252">
        <v>8.91</v>
      </c>
      <c r="I182" s="253"/>
      <c r="J182" s="248"/>
      <c r="K182" s="248"/>
      <c r="L182" s="254"/>
      <c r="M182" s="255"/>
      <c r="N182" s="256"/>
      <c r="O182" s="256"/>
      <c r="P182" s="256"/>
      <c r="Q182" s="256"/>
      <c r="R182" s="256"/>
      <c r="S182" s="256"/>
      <c r="T182" s="257"/>
      <c r="AT182" s="258" t="s">
        <v>182</v>
      </c>
      <c r="AU182" s="258" t="s">
        <v>79</v>
      </c>
      <c r="AV182" s="12" t="s">
        <v>79</v>
      </c>
      <c r="AW182" s="12" t="s">
        <v>33</v>
      </c>
      <c r="AX182" s="12" t="s">
        <v>76</v>
      </c>
      <c r="AY182" s="258" t="s">
        <v>172</v>
      </c>
    </row>
    <row r="183" spans="2:65" s="1" customFormat="1" ht="16.5" customHeight="1">
      <c r="B183" s="46"/>
      <c r="C183" s="235" t="s">
        <v>323</v>
      </c>
      <c r="D183" s="235" t="s">
        <v>175</v>
      </c>
      <c r="E183" s="236" t="s">
        <v>324</v>
      </c>
      <c r="F183" s="237" t="s">
        <v>325</v>
      </c>
      <c r="G183" s="238" t="s">
        <v>186</v>
      </c>
      <c r="H183" s="239">
        <v>5.2</v>
      </c>
      <c r="I183" s="240"/>
      <c r="J183" s="241">
        <f>ROUND(I183*H183,2)</f>
        <v>0</v>
      </c>
      <c r="K183" s="237" t="s">
        <v>179</v>
      </c>
      <c r="L183" s="72"/>
      <c r="M183" s="242" t="s">
        <v>21</v>
      </c>
      <c r="N183" s="243" t="s">
        <v>40</v>
      </c>
      <c r="O183" s="47"/>
      <c r="P183" s="244">
        <f>O183*H183</f>
        <v>0</v>
      </c>
      <c r="Q183" s="244">
        <v>0</v>
      </c>
      <c r="R183" s="244">
        <f>Q183*H183</f>
        <v>0</v>
      </c>
      <c r="S183" s="244">
        <v>0.076</v>
      </c>
      <c r="T183" s="245">
        <f>S183*H183</f>
        <v>0.3952</v>
      </c>
      <c r="AR183" s="24" t="s">
        <v>180</v>
      </c>
      <c r="AT183" s="24" t="s">
        <v>175</v>
      </c>
      <c r="AU183" s="24" t="s">
        <v>79</v>
      </c>
      <c r="AY183" s="24" t="s">
        <v>172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24" t="s">
        <v>76</v>
      </c>
      <c r="BK183" s="246">
        <f>ROUND(I183*H183,2)</f>
        <v>0</v>
      </c>
      <c r="BL183" s="24" t="s">
        <v>180</v>
      </c>
      <c r="BM183" s="24" t="s">
        <v>326</v>
      </c>
    </row>
    <row r="184" spans="2:51" s="12" customFormat="1" ht="13.5">
      <c r="B184" s="247"/>
      <c r="C184" s="248"/>
      <c r="D184" s="249" t="s">
        <v>182</v>
      </c>
      <c r="E184" s="250" t="s">
        <v>21</v>
      </c>
      <c r="F184" s="251" t="s">
        <v>327</v>
      </c>
      <c r="G184" s="248"/>
      <c r="H184" s="252">
        <v>5.2</v>
      </c>
      <c r="I184" s="253"/>
      <c r="J184" s="248"/>
      <c r="K184" s="248"/>
      <c r="L184" s="254"/>
      <c r="M184" s="255"/>
      <c r="N184" s="256"/>
      <c r="O184" s="256"/>
      <c r="P184" s="256"/>
      <c r="Q184" s="256"/>
      <c r="R184" s="256"/>
      <c r="S184" s="256"/>
      <c r="T184" s="257"/>
      <c r="AT184" s="258" t="s">
        <v>182</v>
      </c>
      <c r="AU184" s="258" t="s">
        <v>79</v>
      </c>
      <c r="AV184" s="12" t="s">
        <v>79</v>
      </c>
      <c r="AW184" s="12" t="s">
        <v>33</v>
      </c>
      <c r="AX184" s="12" t="s">
        <v>76</v>
      </c>
      <c r="AY184" s="258" t="s">
        <v>172</v>
      </c>
    </row>
    <row r="185" spans="2:65" s="1" customFormat="1" ht="16.5" customHeight="1">
      <c r="B185" s="46"/>
      <c r="C185" s="235" t="s">
        <v>328</v>
      </c>
      <c r="D185" s="235" t="s">
        <v>175</v>
      </c>
      <c r="E185" s="236" t="s">
        <v>329</v>
      </c>
      <c r="F185" s="237" t="s">
        <v>330</v>
      </c>
      <c r="G185" s="238" t="s">
        <v>186</v>
      </c>
      <c r="H185" s="239">
        <v>9.9</v>
      </c>
      <c r="I185" s="240"/>
      <c r="J185" s="241">
        <f>ROUND(I185*H185,2)</f>
        <v>0</v>
      </c>
      <c r="K185" s="237" t="s">
        <v>179</v>
      </c>
      <c r="L185" s="72"/>
      <c r="M185" s="242" t="s">
        <v>21</v>
      </c>
      <c r="N185" s="243" t="s">
        <v>40</v>
      </c>
      <c r="O185" s="47"/>
      <c r="P185" s="244">
        <f>O185*H185</f>
        <v>0</v>
      </c>
      <c r="Q185" s="244">
        <v>0</v>
      </c>
      <c r="R185" s="244">
        <f>Q185*H185</f>
        <v>0</v>
      </c>
      <c r="S185" s="244">
        <v>0.025</v>
      </c>
      <c r="T185" s="245">
        <f>S185*H185</f>
        <v>0.24750000000000003</v>
      </c>
      <c r="AR185" s="24" t="s">
        <v>180</v>
      </c>
      <c r="AT185" s="24" t="s">
        <v>175</v>
      </c>
      <c r="AU185" s="24" t="s">
        <v>79</v>
      </c>
      <c r="AY185" s="24" t="s">
        <v>172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4" t="s">
        <v>76</v>
      </c>
      <c r="BK185" s="246">
        <f>ROUND(I185*H185,2)</f>
        <v>0</v>
      </c>
      <c r="BL185" s="24" t="s">
        <v>180</v>
      </c>
      <c r="BM185" s="24" t="s">
        <v>331</v>
      </c>
    </row>
    <row r="186" spans="2:51" s="12" customFormat="1" ht="13.5">
      <c r="B186" s="247"/>
      <c r="C186" s="248"/>
      <c r="D186" s="249" t="s">
        <v>182</v>
      </c>
      <c r="E186" s="250" t="s">
        <v>21</v>
      </c>
      <c r="F186" s="251" t="s">
        <v>332</v>
      </c>
      <c r="G186" s="248"/>
      <c r="H186" s="252">
        <v>9.9</v>
      </c>
      <c r="I186" s="253"/>
      <c r="J186" s="248"/>
      <c r="K186" s="248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182</v>
      </c>
      <c r="AU186" s="258" t="s">
        <v>79</v>
      </c>
      <c r="AV186" s="12" t="s">
        <v>79</v>
      </c>
      <c r="AW186" s="12" t="s">
        <v>33</v>
      </c>
      <c r="AX186" s="12" t="s">
        <v>76</v>
      </c>
      <c r="AY186" s="258" t="s">
        <v>172</v>
      </c>
    </row>
    <row r="187" spans="2:65" s="1" customFormat="1" ht="25.5" customHeight="1">
      <c r="B187" s="46"/>
      <c r="C187" s="235" t="s">
        <v>333</v>
      </c>
      <c r="D187" s="235" t="s">
        <v>175</v>
      </c>
      <c r="E187" s="236" t="s">
        <v>334</v>
      </c>
      <c r="F187" s="237" t="s">
        <v>335</v>
      </c>
      <c r="G187" s="238" t="s">
        <v>178</v>
      </c>
      <c r="H187" s="239">
        <v>2</v>
      </c>
      <c r="I187" s="240"/>
      <c r="J187" s="241">
        <f>ROUND(I187*H187,2)</f>
        <v>0</v>
      </c>
      <c r="K187" s="237" t="s">
        <v>179</v>
      </c>
      <c r="L187" s="72"/>
      <c r="M187" s="242" t="s">
        <v>21</v>
      </c>
      <c r="N187" s="243" t="s">
        <v>40</v>
      </c>
      <c r="O187" s="47"/>
      <c r="P187" s="244">
        <f>O187*H187</f>
        <v>0</v>
      </c>
      <c r="Q187" s="244">
        <v>0</v>
      </c>
      <c r="R187" s="244">
        <f>Q187*H187</f>
        <v>0</v>
      </c>
      <c r="S187" s="244">
        <v>0.007</v>
      </c>
      <c r="T187" s="245">
        <f>S187*H187</f>
        <v>0.014</v>
      </c>
      <c r="AR187" s="24" t="s">
        <v>180</v>
      </c>
      <c r="AT187" s="24" t="s">
        <v>175</v>
      </c>
      <c r="AU187" s="24" t="s">
        <v>79</v>
      </c>
      <c r="AY187" s="24" t="s">
        <v>172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24" t="s">
        <v>76</v>
      </c>
      <c r="BK187" s="246">
        <f>ROUND(I187*H187,2)</f>
        <v>0</v>
      </c>
      <c r="BL187" s="24" t="s">
        <v>180</v>
      </c>
      <c r="BM187" s="24" t="s">
        <v>336</v>
      </c>
    </row>
    <row r="188" spans="2:51" s="12" customFormat="1" ht="13.5">
      <c r="B188" s="247"/>
      <c r="C188" s="248"/>
      <c r="D188" s="249" t="s">
        <v>182</v>
      </c>
      <c r="E188" s="250" t="s">
        <v>21</v>
      </c>
      <c r="F188" s="251" t="s">
        <v>183</v>
      </c>
      <c r="G188" s="248"/>
      <c r="H188" s="252">
        <v>2</v>
      </c>
      <c r="I188" s="253"/>
      <c r="J188" s="248"/>
      <c r="K188" s="248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182</v>
      </c>
      <c r="AU188" s="258" t="s">
        <v>79</v>
      </c>
      <c r="AV188" s="12" t="s">
        <v>79</v>
      </c>
      <c r="AW188" s="12" t="s">
        <v>33</v>
      </c>
      <c r="AX188" s="12" t="s">
        <v>76</v>
      </c>
      <c r="AY188" s="258" t="s">
        <v>172</v>
      </c>
    </row>
    <row r="189" spans="2:65" s="1" customFormat="1" ht="25.5" customHeight="1">
      <c r="B189" s="46"/>
      <c r="C189" s="235" t="s">
        <v>337</v>
      </c>
      <c r="D189" s="235" t="s">
        <v>175</v>
      </c>
      <c r="E189" s="236" t="s">
        <v>338</v>
      </c>
      <c r="F189" s="237" t="s">
        <v>339</v>
      </c>
      <c r="G189" s="238" t="s">
        <v>186</v>
      </c>
      <c r="H189" s="239">
        <v>0.66</v>
      </c>
      <c r="I189" s="240"/>
      <c r="J189" s="241">
        <f>ROUND(I189*H189,2)</f>
        <v>0</v>
      </c>
      <c r="K189" s="237" t="s">
        <v>179</v>
      </c>
      <c r="L189" s="72"/>
      <c r="M189" s="242" t="s">
        <v>21</v>
      </c>
      <c r="N189" s="243" t="s">
        <v>40</v>
      </c>
      <c r="O189" s="47"/>
      <c r="P189" s="244">
        <f>O189*H189</f>
        <v>0</v>
      </c>
      <c r="Q189" s="244">
        <v>0</v>
      </c>
      <c r="R189" s="244">
        <f>Q189*H189</f>
        <v>0</v>
      </c>
      <c r="S189" s="244">
        <v>0.365</v>
      </c>
      <c r="T189" s="245">
        <f>S189*H189</f>
        <v>0.2409</v>
      </c>
      <c r="AR189" s="24" t="s">
        <v>180</v>
      </c>
      <c r="AT189" s="24" t="s">
        <v>175</v>
      </c>
      <c r="AU189" s="24" t="s">
        <v>79</v>
      </c>
      <c r="AY189" s="24" t="s">
        <v>172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4" t="s">
        <v>76</v>
      </c>
      <c r="BK189" s="246">
        <f>ROUND(I189*H189,2)</f>
        <v>0</v>
      </c>
      <c r="BL189" s="24" t="s">
        <v>180</v>
      </c>
      <c r="BM189" s="24" t="s">
        <v>340</v>
      </c>
    </row>
    <row r="190" spans="2:51" s="12" customFormat="1" ht="13.5">
      <c r="B190" s="247"/>
      <c r="C190" s="248"/>
      <c r="D190" s="249" t="s">
        <v>182</v>
      </c>
      <c r="E190" s="250" t="s">
        <v>21</v>
      </c>
      <c r="F190" s="251" t="s">
        <v>341</v>
      </c>
      <c r="G190" s="248"/>
      <c r="H190" s="252">
        <v>0.66</v>
      </c>
      <c r="I190" s="253"/>
      <c r="J190" s="248"/>
      <c r="K190" s="248"/>
      <c r="L190" s="254"/>
      <c r="M190" s="255"/>
      <c r="N190" s="256"/>
      <c r="O190" s="256"/>
      <c r="P190" s="256"/>
      <c r="Q190" s="256"/>
      <c r="R190" s="256"/>
      <c r="S190" s="256"/>
      <c r="T190" s="257"/>
      <c r="AT190" s="258" t="s">
        <v>182</v>
      </c>
      <c r="AU190" s="258" t="s">
        <v>79</v>
      </c>
      <c r="AV190" s="12" t="s">
        <v>79</v>
      </c>
      <c r="AW190" s="12" t="s">
        <v>33</v>
      </c>
      <c r="AX190" s="12" t="s">
        <v>76</v>
      </c>
      <c r="AY190" s="258" t="s">
        <v>172</v>
      </c>
    </row>
    <row r="191" spans="2:65" s="1" customFormat="1" ht="16.5" customHeight="1">
      <c r="B191" s="46"/>
      <c r="C191" s="235" t="s">
        <v>342</v>
      </c>
      <c r="D191" s="235" t="s">
        <v>175</v>
      </c>
      <c r="E191" s="236" t="s">
        <v>343</v>
      </c>
      <c r="F191" s="237" t="s">
        <v>344</v>
      </c>
      <c r="G191" s="238" t="s">
        <v>258</v>
      </c>
      <c r="H191" s="239">
        <v>10</v>
      </c>
      <c r="I191" s="240"/>
      <c r="J191" s="241">
        <f>ROUND(I191*H191,2)</f>
        <v>0</v>
      </c>
      <c r="K191" s="237" t="s">
        <v>179</v>
      </c>
      <c r="L191" s="72"/>
      <c r="M191" s="242" t="s">
        <v>21</v>
      </c>
      <c r="N191" s="243" t="s">
        <v>40</v>
      </c>
      <c r="O191" s="47"/>
      <c r="P191" s="244">
        <f>O191*H191</f>
        <v>0</v>
      </c>
      <c r="Q191" s="244">
        <v>0</v>
      </c>
      <c r="R191" s="244">
        <f>Q191*H191</f>
        <v>0</v>
      </c>
      <c r="S191" s="244">
        <v>0.099</v>
      </c>
      <c r="T191" s="245">
        <f>S191*H191</f>
        <v>0.99</v>
      </c>
      <c r="AR191" s="24" t="s">
        <v>180</v>
      </c>
      <c r="AT191" s="24" t="s">
        <v>175</v>
      </c>
      <c r="AU191" s="24" t="s">
        <v>79</v>
      </c>
      <c r="AY191" s="24" t="s">
        <v>172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76</v>
      </c>
      <c r="BK191" s="246">
        <f>ROUND(I191*H191,2)</f>
        <v>0</v>
      </c>
      <c r="BL191" s="24" t="s">
        <v>180</v>
      </c>
      <c r="BM191" s="24" t="s">
        <v>345</v>
      </c>
    </row>
    <row r="192" spans="2:51" s="12" customFormat="1" ht="13.5">
      <c r="B192" s="247"/>
      <c r="C192" s="248"/>
      <c r="D192" s="249" t="s">
        <v>182</v>
      </c>
      <c r="E192" s="250" t="s">
        <v>21</v>
      </c>
      <c r="F192" s="251" t="s">
        <v>346</v>
      </c>
      <c r="G192" s="248"/>
      <c r="H192" s="252">
        <v>10</v>
      </c>
      <c r="I192" s="253"/>
      <c r="J192" s="248"/>
      <c r="K192" s="248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182</v>
      </c>
      <c r="AU192" s="258" t="s">
        <v>79</v>
      </c>
      <c r="AV192" s="12" t="s">
        <v>79</v>
      </c>
      <c r="AW192" s="12" t="s">
        <v>33</v>
      </c>
      <c r="AX192" s="12" t="s">
        <v>76</v>
      </c>
      <c r="AY192" s="258" t="s">
        <v>172</v>
      </c>
    </row>
    <row r="193" spans="2:65" s="1" customFormat="1" ht="25.5" customHeight="1">
      <c r="B193" s="46"/>
      <c r="C193" s="235" t="s">
        <v>347</v>
      </c>
      <c r="D193" s="235" t="s">
        <v>175</v>
      </c>
      <c r="E193" s="236" t="s">
        <v>348</v>
      </c>
      <c r="F193" s="237" t="s">
        <v>349</v>
      </c>
      <c r="G193" s="238" t="s">
        <v>186</v>
      </c>
      <c r="H193" s="239">
        <v>145.37</v>
      </c>
      <c r="I193" s="240"/>
      <c r="J193" s="241">
        <f>ROUND(I193*H193,2)</f>
        <v>0</v>
      </c>
      <c r="K193" s="237" t="s">
        <v>179</v>
      </c>
      <c r="L193" s="72"/>
      <c r="M193" s="242" t="s">
        <v>21</v>
      </c>
      <c r="N193" s="243" t="s">
        <v>40</v>
      </c>
      <c r="O193" s="47"/>
      <c r="P193" s="244">
        <f>O193*H193</f>
        <v>0</v>
      </c>
      <c r="Q193" s="244">
        <v>0</v>
      </c>
      <c r="R193" s="244">
        <f>Q193*H193</f>
        <v>0</v>
      </c>
      <c r="S193" s="244">
        <v>0.01</v>
      </c>
      <c r="T193" s="245">
        <f>S193*H193</f>
        <v>1.4537</v>
      </c>
      <c r="AR193" s="24" t="s">
        <v>180</v>
      </c>
      <c r="AT193" s="24" t="s">
        <v>175</v>
      </c>
      <c r="AU193" s="24" t="s">
        <v>79</v>
      </c>
      <c r="AY193" s="24" t="s">
        <v>172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4" t="s">
        <v>76</v>
      </c>
      <c r="BK193" s="246">
        <f>ROUND(I193*H193,2)</f>
        <v>0</v>
      </c>
      <c r="BL193" s="24" t="s">
        <v>180</v>
      </c>
      <c r="BM193" s="24" t="s">
        <v>350</v>
      </c>
    </row>
    <row r="194" spans="2:51" s="12" customFormat="1" ht="13.5">
      <c r="B194" s="247"/>
      <c r="C194" s="248"/>
      <c r="D194" s="249" t="s">
        <v>182</v>
      </c>
      <c r="E194" s="250" t="s">
        <v>21</v>
      </c>
      <c r="F194" s="251" t="s">
        <v>217</v>
      </c>
      <c r="G194" s="248"/>
      <c r="H194" s="252">
        <v>145.37</v>
      </c>
      <c r="I194" s="253"/>
      <c r="J194" s="248"/>
      <c r="K194" s="248"/>
      <c r="L194" s="254"/>
      <c r="M194" s="255"/>
      <c r="N194" s="256"/>
      <c r="O194" s="256"/>
      <c r="P194" s="256"/>
      <c r="Q194" s="256"/>
      <c r="R194" s="256"/>
      <c r="S194" s="256"/>
      <c r="T194" s="257"/>
      <c r="AT194" s="258" t="s">
        <v>182</v>
      </c>
      <c r="AU194" s="258" t="s">
        <v>79</v>
      </c>
      <c r="AV194" s="12" t="s">
        <v>79</v>
      </c>
      <c r="AW194" s="12" t="s">
        <v>33</v>
      </c>
      <c r="AX194" s="12" t="s">
        <v>76</v>
      </c>
      <c r="AY194" s="258" t="s">
        <v>172</v>
      </c>
    </row>
    <row r="195" spans="2:65" s="1" customFormat="1" ht="25.5" customHeight="1">
      <c r="B195" s="46"/>
      <c r="C195" s="235" t="s">
        <v>351</v>
      </c>
      <c r="D195" s="235" t="s">
        <v>175</v>
      </c>
      <c r="E195" s="236" t="s">
        <v>352</v>
      </c>
      <c r="F195" s="237" t="s">
        <v>353</v>
      </c>
      <c r="G195" s="238" t="s">
        <v>186</v>
      </c>
      <c r="H195" s="239">
        <v>383.87</v>
      </c>
      <c r="I195" s="240"/>
      <c r="J195" s="241">
        <f>ROUND(I195*H195,2)</f>
        <v>0</v>
      </c>
      <c r="K195" s="237" t="s">
        <v>179</v>
      </c>
      <c r="L195" s="72"/>
      <c r="M195" s="242" t="s">
        <v>21</v>
      </c>
      <c r="N195" s="243" t="s">
        <v>40</v>
      </c>
      <c r="O195" s="47"/>
      <c r="P195" s="244">
        <f>O195*H195</f>
        <v>0</v>
      </c>
      <c r="Q195" s="244">
        <v>0</v>
      </c>
      <c r="R195" s="244">
        <f>Q195*H195</f>
        <v>0</v>
      </c>
      <c r="S195" s="244">
        <v>0.01</v>
      </c>
      <c r="T195" s="245">
        <f>S195*H195</f>
        <v>3.8387000000000002</v>
      </c>
      <c r="AR195" s="24" t="s">
        <v>180</v>
      </c>
      <c r="AT195" s="24" t="s">
        <v>175</v>
      </c>
      <c r="AU195" s="24" t="s">
        <v>79</v>
      </c>
      <c r="AY195" s="24" t="s">
        <v>172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4" t="s">
        <v>76</v>
      </c>
      <c r="BK195" s="246">
        <f>ROUND(I195*H195,2)</f>
        <v>0</v>
      </c>
      <c r="BL195" s="24" t="s">
        <v>180</v>
      </c>
      <c r="BM195" s="24" t="s">
        <v>354</v>
      </c>
    </row>
    <row r="196" spans="2:51" s="12" customFormat="1" ht="13.5">
      <c r="B196" s="247"/>
      <c r="C196" s="248"/>
      <c r="D196" s="249" t="s">
        <v>182</v>
      </c>
      <c r="E196" s="250" t="s">
        <v>21</v>
      </c>
      <c r="F196" s="251" t="s">
        <v>246</v>
      </c>
      <c r="G196" s="248"/>
      <c r="H196" s="252">
        <v>19.8</v>
      </c>
      <c r="I196" s="253"/>
      <c r="J196" s="248"/>
      <c r="K196" s="248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182</v>
      </c>
      <c r="AU196" s="258" t="s">
        <v>79</v>
      </c>
      <c r="AV196" s="12" t="s">
        <v>79</v>
      </c>
      <c r="AW196" s="12" t="s">
        <v>33</v>
      </c>
      <c r="AX196" s="12" t="s">
        <v>69</v>
      </c>
      <c r="AY196" s="258" t="s">
        <v>172</v>
      </c>
    </row>
    <row r="197" spans="2:51" s="12" customFormat="1" ht="13.5">
      <c r="B197" s="247"/>
      <c r="C197" s="248"/>
      <c r="D197" s="249" t="s">
        <v>182</v>
      </c>
      <c r="E197" s="250" t="s">
        <v>21</v>
      </c>
      <c r="F197" s="251" t="s">
        <v>247</v>
      </c>
      <c r="G197" s="248"/>
      <c r="H197" s="252">
        <v>179.355</v>
      </c>
      <c r="I197" s="253"/>
      <c r="J197" s="248"/>
      <c r="K197" s="248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182</v>
      </c>
      <c r="AU197" s="258" t="s">
        <v>79</v>
      </c>
      <c r="AV197" s="12" t="s">
        <v>79</v>
      </c>
      <c r="AW197" s="12" t="s">
        <v>33</v>
      </c>
      <c r="AX197" s="12" t="s">
        <v>69</v>
      </c>
      <c r="AY197" s="258" t="s">
        <v>172</v>
      </c>
    </row>
    <row r="198" spans="2:51" s="12" customFormat="1" ht="13.5">
      <c r="B198" s="247"/>
      <c r="C198" s="248"/>
      <c r="D198" s="249" t="s">
        <v>182</v>
      </c>
      <c r="E198" s="250" t="s">
        <v>21</v>
      </c>
      <c r="F198" s="251" t="s">
        <v>248</v>
      </c>
      <c r="G198" s="248"/>
      <c r="H198" s="252">
        <v>-5.2</v>
      </c>
      <c r="I198" s="253"/>
      <c r="J198" s="248"/>
      <c r="K198" s="248"/>
      <c r="L198" s="254"/>
      <c r="M198" s="255"/>
      <c r="N198" s="256"/>
      <c r="O198" s="256"/>
      <c r="P198" s="256"/>
      <c r="Q198" s="256"/>
      <c r="R198" s="256"/>
      <c r="S198" s="256"/>
      <c r="T198" s="257"/>
      <c r="AT198" s="258" t="s">
        <v>182</v>
      </c>
      <c r="AU198" s="258" t="s">
        <v>79</v>
      </c>
      <c r="AV198" s="12" t="s">
        <v>79</v>
      </c>
      <c r="AW198" s="12" t="s">
        <v>33</v>
      </c>
      <c r="AX198" s="12" t="s">
        <v>69</v>
      </c>
      <c r="AY198" s="258" t="s">
        <v>172</v>
      </c>
    </row>
    <row r="199" spans="2:51" s="12" customFormat="1" ht="13.5">
      <c r="B199" s="247"/>
      <c r="C199" s="248"/>
      <c r="D199" s="249" t="s">
        <v>182</v>
      </c>
      <c r="E199" s="250" t="s">
        <v>21</v>
      </c>
      <c r="F199" s="251" t="s">
        <v>249</v>
      </c>
      <c r="G199" s="248"/>
      <c r="H199" s="252">
        <v>221.595</v>
      </c>
      <c r="I199" s="253"/>
      <c r="J199" s="248"/>
      <c r="K199" s="248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182</v>
      </c>
      <c r="AU199" s="258" t="s">
        <v>79</v>
      </c>
      <c r="AV199" s="12" t="s">
        <v>79</v>
      </c>
      <c r="AW199" s="12" t="s">
        <v>33</v>
      </c>
      <c r="AX199" s="12" t="s">
        <v>69</v>
      </c>
      <c r="AY199" s="258" t="s">
        <v>172</v>
      </c>
    </row>
    <row r="200" spans="2:51" s="12" customFormat="1" ht="13.5">
      <c r="B200" s="247"/>
      <c r="C200" s="248"/>
      <c r="D200" s="249" t="s">
        <v>182</v>
      </c>
      <c r="E200" s="250" t="s">
        <v>21</v>
      </c>
      <c r="F200" s="251" t="s">
        <v>250</v>
      </c>
      <c r="G200" s="248"/>
      <c r="H200" s="252">
        <v>-31.68</v>
      </c>
      <c r="I200" s="253"/>
      <c r="J200" s="248"/>
      <c r="K200" s="248"/>
      <c r="L200" s="254"/>
      <c r="M200" s="255"/>
      <c r="N200" s="256"/>
      <c r="O200" s="256"/>
      <c r="P200" s="256"/>
      <c r="Q200" s="256"/>
      <c r="R200" s="256"/>
      <c r="S200" s="256"/>
      <c r="T200" s="257"/>
      <c r="AT200" s="258" t="s">
        <v>182</v>
      </c>
      <c r="AU200" s="258" t="s">
        <v>79</v>
      </c>
      <c r="AV200" s="12" t="s">
        <v>79</v>
      </c>
      <c r="AW200" s="12" t="s">
        <v>33</v>
      </c>
      <c r="AX200" s="12" t="s">
        <v>69</v>
      </c>
      <c r="AY200" s="258" t="s">
        <v>172</v>
      </c>
    </row>
    <row r="201" spans="2:51" s="13" customFormat="1" ht="13.5">
      <c r="B201" s="259"/>
      <c r="C201" s="260"/>
      <c r="D201" s="249" t="s">
        <v>182</v>
      </c>
      <c r="E201" s="261" t="s">
        <v>21</v>
      </c>
      <c r="F201" s="262" t="s">
        <v>190</v>
      </c>
      <c r="G201" s="260"/>
      <c r="H201" s="263">
        <v>383.87</v>
      </c>
      <c r="I201" s="264"/>
      <c r="J201" s="260"/>
      <c r="K201" s="260"/>
      <c r="L201" s="265"/>
      <c r="M201" s="266"/>
      <c r="N201" s="267"/>
      <c r="O201" s="267"/>
      <c r="P201" s="267"/>
      <c r="Q201" s="267"/>
      <c r="R201" s="267"/>
      <c r="S201" s="267"/>
      <c r="T201" s="268"/>
      <c r="AT201" s="269" t="s">
        <v>182</v>
      </c>
      <c r="AU201" s="269" t="s">
        <v>79</v>
      </c>
      <c r="AV201" s="13" t="s">
        <v>180</v>
      </c>
      <c r="AW201" s="13" t="s">
        <v>33</v>
      </c>
      <c r="AX201" s="13" t="s">
        <v>76</v>
      </c>
      <c r="AY201" s="269" t="s">
        <v>172</v>
      </c>
    </row>
    <row r="202" spans="2:65" s="1" customFormat="1" ht="25.5" customHeight="1">
      <c r="B202" s="46"/>
      <c r="C202" s="235" t="s">
        <v>355</v>
      </c>
      <c r="D202" s="235" t="s">
        <v>175</v>
      </c>
      <c r="E202" s="236" t="s">
        <v>356</v>
      </c>
      <c r="F202" s="237" t="s">
        <v>357</v>
      </c>
      <c r="G202" s="238" t="s">
        <v>186</v>
      </c>
      <c r="H202" s="239">
        <v>32.04</v>
      </c>
      <c r="I202" s="240"/>
      <c r="J202" s="241">
        <f>ROUND(I202*H202,2)</f>
        <v>0</v>
      </c>
      <c r="K202" s="237" t="s">
        <v>179</v>
      </c>
      <c r="L202" s="72"/>
      <c r="M202" s="242" t="s">
        <v>21</v>
      </c>
      <c r="N202" s="243" t="s">
        <v>40</v>
      </c>
      <c r="O202" s="47"/>
      <c r="P202" s="244">
        <f>O202*H202</f>
        <v>0</v>
      </c>
      <c r="Q202" s="244">
        <v>0</v>
      </c>
      <c r="R202" s="244">
        <f>Q202*H202</f>
        <v>0</v>
      </c>
      <c r="S202" s="244">
        <v>0.046</v>
      </c>
      <c r="T202" s="245">
        <f>S202*H202</f>
        <v>1.47384</v>
      </c>
      <c r="AR202" s="24" t="s">
        <v>180</v>
      </c>
      <c r="AT202" s="24" t="s">
        <v>175</v>
      </c>
      <c r="AU202" s="24" t="s">
        <v>79</v>
      </c>
      <c r="AY202" s="24" t="s">
        <v>172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76</v>
      </c>
      <c r="BK202" s="246">
        <f>ROUND(I202*H202,2)</f>
        <v>0</v>
      </c>
      <c r="BL202" s="24" t="s">
        <v>180</v>
      </c>
      <c r="BM202" s="24" t="s">
        <v>358</v>
      </c>
    </row>
    <row r="203" spans="2:51" s="12" customFormat="1" ht="13.5">
      <c r="B203" s="247"/>
      <c r="C203" s="248"/>
      <c r="D203" s="249" t="s">
        <v>182</v>
      </c>
      <c r="E203" s="250" t="s">
        <v>21</v>
      </c>
      <c r="F203" s="251" t="s">
        <v>359</v>
      </c>
      <c r="G203" s="248"/>
      <c r="H203" s="252">
        <v>15.915</v>
      </c>
      <c r="I203" s="253"/>
      <c r="J203" s="248"/>
      <c r="K203" s="248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182</v>
      </c>
      <c r="AU203" s="258" t="s">
        <v>79</v>
      </c>
      <c r="AV203" s="12" t="s">
        <v>79</v>
      </c>
      <c r="AW203" s="12" t="s">
        <v>33</v>
      </c>
      <c r="AX203" s="12" t="s">
        <v>69</v>
      </c>
      <c r="AY203" s="258" t="s">
        <v>172</v>
      </c>
    </row>
    <row r="204" spans="2:51" s="12" customFormat="1" ht="13.5">
      <c r="B204" s="247"/>
      <c r="C204" s="248"/>
      <c r="D204" s="249" t="s">
        <v>182</v>
      </c>
      <c r="E204" s="250" t="s">
        <v>21</v>
      </c>
      <c r="F204" s="251" t="s">
        <v>360</v>
      </c>
      <c r="G204" s="248"/>
      <c r="H204" s="252">
        <v>16.125</v>
      </c>
      <c r="I204" s="253"/>
      <c r="J204" s="248"/>
      <c r="K204" s="248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182</v>
      </c>
      <c r="AU204" s="258" t="s">
        <v>79</v>
      </c>
      <c r="AV204" s="12" t="s">
        <v>79</v>
      </c>
      <c r="AW204" s="12" t="s">
        <v>33</v>
      </c>
      <c r="AX204" s="12" t="s">
        <v>69</v>
      </c>
      <c r="AY204" s="258" t="s">
        <v>172</v>
      </c>
    </row>
    <row r="205" spans="2:51" s="13" customFormat="1" ht="13.5">
      <c r="B205" s="259"/>
      <c r="C205" s="260"/>
      <c r="D205" s="249" t="s">
        <v>182</v>
      </c>
      <c r="E205" s="261" t="s">
        <v>21</v>
      </c>
      <c r="F205" s="262" t="s">
        <v>190</v>
      </c>
      <c r="G205" s="260"/>
      <c r="H205" s="263">
        <v>32.04</v>
      </c>
      <c r="I205" s="264"/>
      <c r="J205" s="260"/>
      <c r="K205" s="260"/>
      <c r="L205" s="265"/>
      <c r="M205" s="266"/>
      <c r="N205" s="267"/>
      <c r="O205" s="267"/>
      <c r="P205" s="267"/>
      <c r="Q205" s="267"/>
      <c r="R205" s="267"/>
      <c r="S205" s="267"/>
      <c r="T205" s="268"/>
      <c r="AT205" s="269" t="s">
        <v>182</v>
      </c>
      <c r="AU205" s="269" t="s">
        <v>79</v>
      </c>
      <c r="AV205" s="13" t="s">
        <v>180</v>
      </c>
      <c r="AW205" s="13" t="s">
        <v>33</v>
      </c>
      <c r="AX205" s="13" t="s">
        <v>76</v>
      </c>
      <c r="AY205" s="269" t="s">
        <v>172</v>
      </c>
    </row>
    <row r="206" spans="2:65" s="1" customFormat="1" ht="25.5" customHeight="1">
      <c r="B206" s="46"/>
      <c r="C206" s="235" t="s">
        <v>361</v>
      </c>
      <c r="D206" s="235" t="s">
        <v>175</v>
      </c>
      <c r="E206" s="236" t="s">
        <v>362</v>
      </c>
      <c r="F206" s="237" t="s">
        <v>363</v>
      </c>
      <c r="G206" s="238" t="s">
        <v>186</v>
      </c>
      <c r="H206" s="239">
        <v>9.81</v>
      </c>
      <c r="I206" s="240"/>
      <c r="J206" s="241">
        <f>ROUND(I206*H206,2)</f>
        <v>0</v>
      </c>
      <c r="K206" s="237" t="s">
        <v>179</v>
      </c>
      <c r="L206" s="72"/>
      <c r="M206" s="242" t="s">
        <v>21</v>
      </c>
      <c r="N206" s="243" t="s">
        <v>40</v>
      </c>
      <c r="O206" s="47"/>
      <c r="P206" s="244">
        <f>O206*H206</f>
        <v>0</v>
      </c>
      <c r="Q206" s="244">
        <v>0</v>
      </c>
      <c r="R206" s="244">
        <f>Q206*H206</f>
        <v>0</v>
      </c>
      <c r="S206" s="244">
        <v>0.068</v>
      </c>
      <c r="T206" s="245">
        <f>S206*H206</f>
        <v>0.6670800000000001</v>
      </c>
      <c r="AR206" s="24" t="s">
        <v>180</v>
      </c>
      <c r="AT206" s="24" t="s">
        <v>175</v>
      </c>
      <c r="AU206" s="24" t="s">
        <v>79</v>
      </c>
      <c r="AY206" s="24" t="s">
        <v>172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76</v>
      </c>
      <c r="BK206" s="246">
        <f>ROUND(I206*H206,2)</f>
        <v>0</v>
      </c>
      <c r="BL206" s="24" t="s">
        <v>180</v>
      </c>
      <c r="BM206" s="24" t="s">
        <v>364</v>
      </c>
    </row>
    <row r="207" spans="2:51" s="12" customFormat="1" ht="13.5">
      <c r="B207" s="247"/>
      <c r="C207" s="248"/>
      <c r="D207" s="249" t="s">
        <v>182</v>
      </c>
      <c r="E207" s="250" t="s">
        <v>21</v>
      </c>
      <c r="F207" s="251" t="s">
        <v>365</v>
      </c>
      <c r="G207" s="248"/>
      <c r="H207" s="252">
        <v>9.81</v>
      </c>
      <c r="I207" s="253"/>
      <c r="J207" s="248"/>
      <c r="K207" s="248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182</v>
      </c>
      <c r="AU207" s="258" t="s">
        <v>79</v>
      </c>
      <c r="AV207" s="12" t="s">
        <v>79</v>
      </c>
      <c r="AW207" s="12" t="s">
        <v>33</v>
      </c>
      <c r="AX207" s="12" t="s">
        <v>76</v>
      </c>
      <c r="AY207" s="258" t="s">
        <v>172</v>
      </c>
    </row>
    <row r="208" spans="2:63" s="11" customFormat="1" ht="22.3" customHeight="1">
      <c r="B208" s="219"/>
      <c r="C208" s="220"/>
      <c r="D208" s="221" t="s">
        <v>68</v>
      </c>
      <c r="E208" s="233" t="s">
        <v>366</v>
      </c>
      <c r="F208" s="233" t="s">
        <v>367</v>
      </c>
      <c r="G208" s="220"/>
      <c r="H208" s="220"/>
      <c r="I208" s="223"/>
      <c r="J208" s="234">
        <f>BK208</f>
        <v>0</v>
      </c>
      <c r="K208" s="220"/>
      <c r="L208" s="225"/>
      <c r="M208" s="226"/>
      <c r="N208" s="227"/>
      <c r="O208" s="227"/>
      <c r="P208" s="228">
        <f>P209</f>
        <v>0</v>
      </c>
      <c r="Q208" s="227"/>
      <c r="R208" s="228">
        <f>R209</f>
        <v>0</v>
      </c>
      <c r="S208" s="227"/>
      <c r="T208" s="229">
        <f>T209</f>
        <v>0</v>
      </c>
      <c r="AR208" s="230" t="s">
        <v>76</v>
      </c>
      <c r="AT208" s="231" t="s">
        <v>68</v>
      </c>
      <c r="AU208" s="231" t="s">
        <v>79</v>
      </c>
      <c r="AY208" s="230" t="s">
        <v>172</v>
      </c>
      <c r="BK208" s="232">
        <f>BK209</f>
        <v>0</v>
      </c>
    </row>
    <row r="209" spans="2:65" s="1" customFormat="1" ht="16.5" customHeight="1">
      <c r="B209" s="46"/>
      <c r="C209" s="235" t="s">
        <v>368</v>
      </c>
      <c r="D209" s="235" t="s">
        <v>175</v>
      </c>
      <c r="E209" s="236" t="s">
        <v>369</v>
      </c>
      <c r="F209" s="237" t="s">
        <v>370</v>
      </c>
      <c r="G209" s="238" t="s">
        <v>371</v>
      </c>
      <c r="H209" s="239">
        <v>29.57</v>
      </c>
      <c r="I209" s="240"/>
      <c r="J209" s="241">
        <f>ROUND(I209*H209,2)</f>
        <v>0</v>
      </c>
      <c r="K209" s="237" t="s">
        <v>179</v>
      </c>
      <c r="L209" s="72"/>
      <c r="M209" s="242" t="s">
        <v>21</v>
      </c>
      <c r="N209" s="243" t="s">
        <v>40</v>
      </c>
      <c r="O209" s="47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AR209" s="24" t="s">
        <v>180</v>
      </c>
      <c r="AT209" s="24" t="s">
        <v>175</v>
      </c>
      <c r="AU209" s="24" t="s">
        <v>173</v>
      </c>
      <c r="AY209" s="24" t="s">
        <v>172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76</v>
      </c>
      <c r="BK209" s="246">
        <f>ROUND(I209*H209,2)</f>
        <v>0</v>
      </c>
      <c r="BL209" s="24" t="s">
        <v>180</v>
      </c>
      <c r="BM209" s="24" t="s">
        <v>372</v>
      </c>
    </row>
    <row r="210" spans="2:63" s="11" customFormat="1" ht="29.85" customHeight="1">
      <c r="B210" s="219"/>
      <c r="C210" s="220"/>
      <c r="D210" s="221" t="s">
        <v>68</v>
      </c>
      <c r="E210" s="233" t="s">
        <v>373</v>
      </c>
      <c r="F210" s="233" t="s">
        <v>374</v>
      </c>
      <c r="G210" s="220"/>
      <c r="H210" s="220"/>
      <c r="I210" s="223"/>
      <c r="J210" s="234">
        <f>BK210</f>
        <v>0</v>
      </c>
      <c r="K210" s="220"/>
      <c r="L210" s="225"/>
      <c r="M210" s="226"/>
      <c r="N210" s="227"/>
      <c r="O210" s="227"/>
      <c r="P210" s="228">
        <f>SUM(P211:P216)</f>
        <v>0</v>
      </c>
      <c r="Q210" s="227"/>
      <c r="R210" s="228">
        <f>SUM(R211:R216)</f>
        <v>0</v>
      </c>
      <c r="S210" s="227"/>
      <c r="T210" s="229">
        <f>SUM(T211:T216)</f>
        <v>0</v>
      </c>
      <c r="AR210" s="230" t="s">
        <v>76</v>
      </c>
      <c r="AT210" s="231" t="s">
        <v>68</v>
      </c>
      <c r="AU210" s="231" t="s">
        <v>76</v>
      </c>
      <c r="AY210" s="230" t="s">
        <v>172</v>
      </c>
      <c r="BK210" s="232">
        <f>SUM(BK211:BK216)</f>
        <v>0</v>
      </c>
    </row>
    <row r="211" spans="2:65" s="1" customFormat="1" ht="25.5" customHeight="1">
      <c r="B211" s="46"/>
      <c r="C211" s="235" t="s">
        <v>375</v>
      </c>
      <c r="D211" s="235" t="s">
        <v>175</v>
      </c>
      <c r="E211" s="236" t="s">
        <v>376</v>
      </c>
      <c r="F211" s="237" t="s">
        <v>377</v>
      </c>
      <c r="G211" s="238" t="s">
        <v>371</v>
      </c>
      <c r="H211" s="239">
        <v>43.184</v>
      </c>
      <c r="I211" s="240"/>
      <c r="J211" s="241">
        <f>ROUND(I211*H211,2)</f>
        <v>0</v>
      </c>
      <c r="K211" s="237" t="s">
        <v>179</v>
      </c>
      <c r="L211" s="72"/>
      <c r="M211" s="242" t="s">
        <v>21</v>
      </c>
      <c r="N211" s="243" t="s">
        <v>40</v>
      </c>
      <c r="O211" s="47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AR211" s="24" t="s">
        <v>180</v>
      </c>
      <c r="AT211" s="24" t="s">
        <v>175</v>
      </c>
      <c r="AU211" s="24" t="s">
        <v>79</v>
      </c>
      <c r="AY211" s="24" t="s">
        <v>172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76</v>
      </c>
      <c r="BK211" s="246">
        <f>ROUND(I211*H211,2)</f>
        <v>0</v>
      </c>
      <c r="BL211" s="24" t="s">
        <v>180</v>
      </c>
      <c r="BM211" s="24" t="s">
        <v>378</v>
      </c>
    </row>
    <row r="212" spans="2:65" s="1" customFormat="1" ht="25.5" customHeight="1">
      <c r="B212" s="46"/>
      <c r="C212" s="235" t="s">
        <v>379</v>
      </c>
      <c r="D212" s="235" t="s">
        <v>175</v>
      </c>
      <c r="E212" s="236" t="s">
        <v>380</v>
      </c>
      <c r="F212" s="237" t="s">
        <v>381</v>
      </c>
      <c r="G212" s="238" t="s">
        <v>371</v>
      </c>
      <c r="H212" s="239">
        <v>431.84</v>
      </c>
      <c r="I212" s="240"/>
      <c r="J212" s="241">
        <f>ROUND(I212*H212,2)</f>
        <v>0</v>
      </c>
      <c r="K212" s="237" t="s">
        <v>179</v>
      </c>
      <c r="L212" s="72"/>
      <c r="M212" s="242" t="s">
        <v>21</v>
      </c>
      <c r="N212" s="243" t="s">
        <v>40</v>
      </c>
      <c r="O212" s="47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AR212" s="24" t="s">
        <v>180</v>
      </c>
      <c r="AT212" s="24" t="s">
        <v>175</v>
      </c>
      <c r="AU212" s="24" t="s">
        <v>79</v>
      </c>
      <c r="AY212" s="24" t="s">
        <v>172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24" t="s">
        <v>76</v>
      </c>
      <c r="BK212" s="246">
        <f>ROUND(I212*H212,2)</f>
        <v>0</v>
      </c>
      <c r="BL212" s="24" t="s">
        <v>180</v>
      </c>
      <c r="BM212" s="24" t="s">
        <v>382</v>
      </c>
    </row>
    <row r="213" spans="2:51" s="12" customFormat="1" ht="13.5">
      <c r="B213" s="247"/>
      <c r="C213" s="248"/>
      <c r="D213" s="249" t="s">
        <v>182</v>
      </c>
      <c r="E213" s="248"/>
      <c r="F213" s="251" t="s">
        <v>383</v>
      </c>
      <c r="G213" s="248"/>
      <c r="H213" s="252">
        <v>431.84</v>
      </c>
      <c r="I213" s="253"/>
      <c r="J213" s="248"/>
      <c r="K213" s="248"/>
      <c r="L213" s="254"/>
      <c r="M213" s="255"/>
      <c r="N213" s="256"/>
      <c r="O213" s="256"/>
      <c r="P213" s="256"/>
      <c r="Q213" s="256"/>
      <c r="R213" s="256"/>
      <c r="S213" s="256"/>
      <c r="T213" s="257"/>
      <c r="AT213" s="258" t="s">
        <v>182</v>
      </c>
      <c r="AU213" s="258" t="s">
        <v>79</v>
      </c>
      <c r="AV213" s="12" t="s">
        <v>79</v>
      </c>
      <c r="AW213" s="12" t="s">
        <v>6</v>
      </c>
      <c r="AX213" s="12" t="s">
        <v>76</v>
      </c>
      <c r="AY213" s="258" t="s">
        <v>172</v>
      </c>
    </row>
    <row r="214" spans="2:65" s="1" customFormat="1" ht="25.5" customHeight="1">
      <c r="B214" s="46"/>
      <c r="C214" s="235" t="s">
        <v>384</v>
      </c>
      <c r="D214" s="235" t="s">
        <v>175</v>
      </c>
      <c r="E214" s="236" t="s">
        <v>385</v>
      </c>
      <c r="F214" s="237" t="s">
        <v>386</v>
      </c>
      <c r="G214" s="238" t="s">
        <v>371</v>
      </c>
      <c r="H214" s="239">
        <v>43.184</v>
      </c>
      <c r="I214" s="240"/>
      <c r="J214" s="241">
        <f>ROUND(I214*H214,2)</f>
        <v>0</v>
      </c>
      <c r="K214" s="237" t="s">
        <v>179</v>
      </c>
      <c r="L214" s="72"/>
      <c r="M214" s="242" t="s">
        <v>21</v>
      </c>
      <c r="N214" s="243" t="s">
        <v>40</v>
      </c>
      <c r="O214" s="47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AR214" s="24" t="s">
        <v>180</v>
      </c>
      <c r="AT214" s="24" t="s">
        <v>175</v>
      </c>
      <c r="AU214" s="24" t="s">
        <v>79</v>
      </c>
      <c r="AY214" s="24" t="s">
        <v>172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24" t="s">
        <v>76</v>
      </c>
      <c r="BK214" s="246">
        <f>ROUND(I214*H214,2)</f>
        <v>0</v>
      </c>
      <c r="BL214" s="24" t="s">
        <v>180</v>
      </c>
      <c r="BM214" s="24" t="s">
        <v>387</v>
      </c>
    </row>
    <row r="215" spans="2:65" s="1" customFormat="1" ht="25.5" customHeight="1">
      <c r="B215" s="46"/>
      <c r="C215" s="235" t="s">
        <v>388</v>
      </c>
      <c r="D215" s="235" t="s">
        <v>175</v>
      </c>
      <c r="E215" s="236" t="s">
        <v>389</v>
      </c>
      <c r="F215" s="237" t="s">
        <v>390</v>
      </c>
      <c r="G215" s="238" t="s">
        <v>371</v>
      </c>
      <c r="H215" s="239">
        <v>43.184</v>
      </c>
      <c r="I215" s="240"/>
      <c r="J215" s="241">
        <f>ROUND(I215*H215,2)</f>
        <v>0</v>
      </c>
      <c r="K215" s="237" t="s">
        <v>179</v>
      </c>
      <c r="L215" s="72"/>
      <c r="M215" s="242" t="s">
        <v>21</v>
      </c>
      <c r="N215" s="243" t="s">
        <v>40</v>
      </c>
      <c r="O215" s="47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AR215" s="24" t="s">
        <v>180</v>
      </c>
      <c r="AT215" s="24" t="s">
        <v>175</v>
      </c>
      <c r="AU215" s="24" t="s">
        <v>79</v>
      </c>
      <c r="AY215" s="24" t="s">
        <v>172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24" t="s">
        <v>76</v>
      </c>
      <c r="BK215" s="246">
        <f>ROUND(I215*H215,2)</f>
        <v>0</v>
      </c>
      <c r="BL215" s="24" t="s">
        <v>180</v>
      </c>
      <c r="BM215" s="24" t="s">
        <v>391</v>
      </c>
    </row>
    <row r="216" spans="2:65" s="1" customFormat="1" ht="25.5" customHeight="1">
      <c r="B216" s="46"/>
      <c r="C216" s="235" t="s">
        <v>392</v>
      </c>
      <c r="D216" s="235" t="s">
        <v>175</v>
      </c>
      <c r="E216" s="236" t="s">
        <v>393</v>
      </c>
      <c r="F216" s="237" t="s">
        <v>394</v>
      </c>
      <c r="G216" s="238" t="s">
        <v>371</v>
      </c>
      <c r="H216" s="239">
        <v>43.184</v>
      </c>
      <c r="I216" s="240"/>
      <c r="J216" s="241">
        <f>ROUND(I216*H216,2)</f>
        <v>0</v>
      </c>
      <c r="K216" s="237" t="s">
        <v>179</v>
      </c>
      <c r="L216" s="72"/>
      <c r="M216" s="242" t="s">
        <v>21</v>
      </c>
      <c r="N216" s="243" t="s">
        <v>40</v>
      </c>
      <c r="O216" s="47"/>
      <c r="P216" s="244">
        <f>O216*H216</f>
        <v>0</v>
      </c>
      <c r="Q216" s="244">
        <v>0</v>
      </c>
      <c r="R216" s="244">
        <f>Q216*H216</f>
        <v>0</v>
      </c>
      <c r="S216" s="244">
        <v>0</v>
      </c>
      <c r="T216" s="245">
        <f>S216*H216</f>
        <v>0</v>
      </c>
      <c r="AR216" s="24" t="s">
        <v>180</v>
      </c>
      <c r="AT216" s="24" t="s">
        <v>175</v>
      </c>
      <c r="AU216" s="24" t="s">
        <v>79</v>
      </c>
      <c r="AY216" s="24" t="s">
        <v>172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24" t="s">
        <v>76</v>
      </c>
      <c r="BK216" s="246">
        <f>ROUND(I216*H216,2)</f>
        <v>0</v>
      </c>
      <c r="BL216" s="24" t="s">
        <v>180</v>
      </c>
      <c r="BM216" s="24" t="s">
        <v>395</v>
      </c>
    </row>
    <row r="217" spans="2:63" s="11" customFormat="1" ht="37.4" customHeight="1">
      <c r="B217" s="219"/>
      <c r="C217" s="220"/>
      <c r="D217" s="221" t="s">
        <v>68</v>
      </c>
      <c r="E217" s="222" t="s">
        <v>396</v>
      </c>
      <c r="F217" s="222" t="s">
        <v>397</v>
      </c>
      <c r="G217" s="220"/>
      <c r="H217" s="220"/>
      <c r="I217" s="223"/>
      <c r="J217" s="224">
        <f>BK217</f>
        <v>0</v>
      </c>
      <c r="K217" s="220"/>
      <c r="L217" s="225"/>
      <c r="M217" s="226"/>
      <c r="N217" s="227"/>
      <c r="O217" s="227"/>
      <c r="P217" s="228">
        <f>P218+P235+P251+P276+P290+P356+P362+P368+P386+P390+P400+P406+P412+P419+P422</f>
        <v>0</v>
      </c>
      <c r="Q217" s="227"/>
      <c r="R217" s="228">
        <f>R218+R235+R251+R276+R290+R356+R362+R368+R386+R390+R400+R406+R412+R419+R422</f>
        <v>5.425783729999999</v>
      </c>
      <c r="S217" s="227"/>
      <c r="T217" s="229">
        <f>T218+T235+T251+T276+T290+T356+T362+T368+T386+T390+T400+T406+T412+T419+T422</f>
        <v>2.4397376</v>
      </c>
      <c r="AR217" s="230" t="s">
        <v>79</v>
      </c>
      <c r="AT217" s="231" t="s">
        <v>68</v>
      </c>
      <c r="AU217" s="231" t="s">
        <v>69</v>
      </c>
      <c r="AY217" s="230" t="s">
        <v>172</v>
      </c>
      <c r="BK217" s="232">
        <f>BK218+BK235+BK251+BK276+BK290+BK356+BK362+BK368+BK386+BK390+BK400+BK406+BK412+BK419+BK422</f>
        <v>0</v>
      </c>
    </row>
    <row r="218" spans="2:63" s="11" customFormat="1" ht="19.9" customHeight="1">
      <c r="B218" s="219"/>
      <c r="C218" s="220"/>
      <c r="D218" s="221" t="s">
        <v>68</v>
      </c>
      <c r="E218" s="233" t="s">
        <v>398</v>
      </c>
      <c r="F218" s="233" t="s">
        <v>399</v>
      </c>
      <c r="G218" s="220"/>
      <c r="H218" s="220"/>
      <c r="I218" s="223"/>
      <c r="J218" s="234">
        <f>BK218</f>
        <v>0</v>
      </c>
      <c r="K218" s="220"/>
      <c r="L218" s="225"/>
      <c r="M218" s="226"/>
      <c r="N218" s="227"/>
      <c r="O218" s="227"/>
      <c r="P218" s="228">
        <f>SUM(P219:P234)</f>
        <v>0</v>
      </c>
      <c r="Q218" s="227"/>
      <c r="R218" s="228">
        <f>SUM(R219:R234)</f>
        <v>0.0335</v>
      </c>
      <c r="S218" s="227"/>
      <c r="T218" s="229">
        <f>SUM(T219:T234)</f>
        <v>0.335</v>
      </c>
      <c r="AR218" s="230" t="s">
        <v>76</v>
      </c>
      <c r="AT218" s="231" t="s">
        <v>68</v>
      </c>
      <c r="AU218" s="231" t="s">
        <v>76</v>
      </c>
      <c r="AY218" s="230" t="s">
        <v>172</v>
      </c>
      <c r="BK218" s="232">
        <f>SUM(BK219:BK234)</f>
        <v>0</v>
      </c>
    </row>
    <row r="219" spans="2:65" s="1" customFormat="1" ht="16.5" customHeight="1">
      <c r="B219" s="46"/>
      <c r="C219" s="235" t="s">
        <v>400</v>
      </c>
      <c r="D219" s="235" t="s">
        <v>175</v>
      </c>
      <c r="E219" s="236" t="s">
        <v>401</v>
      </c>
      <c r="F219" s="237" t="s">
        <v>402</v>
      </c>
      <c r="G219" s="238" t="s">
        <v>258</v>
      </c>
      <c r="H219" s="239">
        <v>50</v>
      </c>
      <c r="I219" s="240"/>
      <c r="J219" s="241">
        <f>ROUND(I219*H219,2)</f>
        <v>0</v>
      </c>
      <c r="K219" s="237" t="s">
        <v>179</v>
      </c>
      <c r="L219" s="72"/>
      <c r="M219" s="242" t="s">
        <v>21</v>
      </c>
      <c r="N219" s="243" t="s">
        <v>40</v>
      </c>
      <c r="O219" s="47"/>
      <c r="P219" s="244">
        <f>O219*H219</f>
        <v>0</v>
      </c>
      <c r="Q219" s="244">
        <v>0</v>
      </c>
      <c r="R219" s="244">
        <f>Q219*H219</f>
        <v>0</v>
      </c>
      <c r="S219" s="244">
        <v>0.0067</v>
      </c>
      <c r="T219" s="245">
        <f>S219*H219</f>
        <v>0.335</v>
      </c>
      <c r="AR219" s="24" t="s">
        <v>180</v>
      </c>
      <c r="AT219" s="24" t="s">
        <v>175</v>
      </c>
      <c r="AU219" s="24" t="s">
        <v>79</v>
      </c>
      <c r="AY219" s="24" t="s">
        <v>172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24" t="s">
        <v>76</v>
      </c>
      <c r="BK219" s="246">
        <f>ROUND(I219*H219,2)</f>
        <v>0</v>
      </c>
      <c r="BL219" s="24" t="s">
        <v>180</v>
      </c>
      <c r="BM219" s="24" t="s">
        <v>403</v>
      </c>
    </row>
    <row r="220" spans="2:51" s="12" customFormat="1" ht="13.5">
      <c r="B220" s="247"/>
      <c r="C220" s="248"/>
      <c r="D220" s="249" t="s">
        <v>182</v>
      </c>
      <c r="E220" s="250" t="s">
        <v>21</v>
      </c>
      <c r="F220" s="251" t="s">
        <v>404</v>
      </c>
      <c r="G220" s="248"/>
      <c r="H220" s="252">
        <v>50</v>
      </c>
      <c r="I220" s="253"/>
      <c r="J220" s="248"/>
      <c r="K220" s="248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182</v>
      </c>
      <c r="AU220" s="258" t="s">
        <v>79</v>
      </c>
      <c r="AV220" s="12" t="s">
        <v>79</v>
      </c>
      <c r="AW220" s="12" t="s">
        <v>33</v>
      </c>
      <c r="AX220" s="12" t="s">
        <v>76</v>
      </c>
      <c r="AY220" s="258" t="s">
        <v>172</v>
      </c>
    </row>
    <row r="221" spans="2:65" s="1" customFormat="1" ht="25.5" customHeight="1">
      <c r="B221" s="46"/>
      <c r="C221" s="235" t="s">
        <v>405</v>
      </c>
      <c r="D221" s="235" t="s">
        <v>175</v>
      </c>
      <c r="E221" s="236" t="s">
        <v>406</v>
      </c>
      <c r="F221" s="237" t="s">
        <v>407</v>
      </c>
      <c r="G221" s="238" t="s">
        <v>258</v>
      </c>
      <c r="H221" s="239">
        <v>30</v>
      </c>
      <c r="I221" s="240"/>
      <c r="J221" s="241">
        <f>ROUND(I221*H221,2)</f>
        <v>0</v>
      </c>
      <c r="K221" s="237" t="s">
        <v>21</v>
      </c>
      <c r="L221" s="72"/>
      <c r="M221" s="242" t="s">
        <v>21</v>
      </c>
      <c r="N221" s="243" t="s">
        <v>40</v>
      </c>
      <c r="O221" s="47"/>
      <c r="P221" s="244">
        <f>O221*H221</f>
        <v>0</v>
      </c>
      <c r="Q221" s="244">
        <v>0.00066</v>
      </c>
      <c r="R221" s="244">
        <f>Q221*H221</f>
        <v>0.019799999999999998</v>
      </c>
      <c r="S221" s="244">
        <v>0</v>
      </c>
      <c r="T221" s="245">
        <f>S221*H221</f>
        <v>0</v>
      </c>
      <c r="AR221" s="24" t="s">
        <v>180</v>
      </c>
      <c r="AT221" s="24" t="s">
        <v>175</v>
      </c>
      <c r="AU221" s="24" t="s">
        <v>79</v>
      </c>
      <c r="AY221" s="24" t="s">
        <v>172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24" t="s">
        <v>76</v>
      </c>
      <c r="BK221" s="246">
        <f>ROUND(I221*H221,2)</f>
        <v>0</v>
      </c>
      <c r="BL221" s="24" t="s">
        <v>180</v>
      </c>
      <c r="BM221" s="24" t="s">
        <v>408</v>
      </c>
    </row>
    <row r="222" spans="2:51" s="12" customFormat="1" ht="13.5">
      <c r="B222" s="247"/>
      <c r="C222" s="248"/>
      <c r="D222" s="249" t="s">
        <v>182</v>
      </c>
      <c r="E222" s="250" t="s">
        <v>21</v>
      </c>
      <c r="F222" s="251" t="s">
        <v>409</v>
      </c>
      <c r="G222" s="248"/>
      <c r="H222" s="252">
        <v>30</v>
      </c>
      <c r="I222" s="253"/>
      <c r="J222" s="248"/>
      <c r="K222" s="248"/>
      <c r="L222" s="254"/>
      <c r="M222" s="255"/>
      <c r="N222" s="256"/>
      <c r="O222" s="256"/>
      <c r="P222" s="256"/>
      <c r="Q222" s="256"/>
      <c r="R222" s="256"/>
      <c r="S222" s="256"/>
      <c r="T222" s="257"/>
      <c r="AT222" s="258" t="s">
        <v>182</v>
      </c>
      <c r="AU222" s="258" t="s">
        <v>79</v>
      </c>
      <c r="AV222" s="12" t="s">
        <v>79</v>
      </c>
      <c r="AW222" s="12" t="s">
        <v>33</v>
      </c>
      <c r="AX222" s="12" t="s">
        <v>76</v>
      </c>
      <c r="AY222" s="258" t="s">
        <v>172</v>
      </c>
    </row>
    <row r="223" spans="2:65" s="1" customFormat="1" ht="16.5" customHeight="1">
      <c r="B223" s="46"/>
      <c r="C223" s="235" t="s">
        <v>410</v>
      </c>
      <c r="D223" s="235" t="s">
        <v>175</v>
      </c>
      <c r="E223" s="236" t="s">
        <v>411</v>
      </c>
      <c r="F223" s="237" t="s">
        <v>412</v>
      </c>
      <c r="G223" s="238" t="s">
        <v>413</v>
      </c>
      <c r="H223" s="239">
        <v>3</v>
      </c>
      <c r="I223" s="240"/>
      <c r="J223" s="241">
        <f>ROUND(I223*H223,2)</f>
        <v>0</v>
      </c>
      <c r="K223" s="237" t="s">
        <v>21</v>
      </c>
      <c r="L223" s="72"/>
      <c r="M223" s="242" t="s">
        <v>21</v>
      </c>
      <c r="N223" s="243" t="s">
        <v>40</v>
      </c>
      <c r="O223" s="47"/>
      <c r="P223" s="244">
        <f>O223*H223</f>
        <v>0</v>
      </c>
      <c r="Q223" s="244">
        <v>0.00026</v>
      </c>
      <c r="R223" s="244">
        <f>Q223*H223</f>
        <v>0.0007799999999999999</v>
      </c>
      <c r="S223" s="244">
        <v>0</v>
      </c>
      <c r="T223" s="245">
        <f>S223*H223</f>
        <v>0</v>
      </c>
      <c r="AR223" s="24" t="s">
        <v>180</v>
      </c>
      <c r="AT223" s="24" t="s">
        <v>175</v>
      </c>
      <c r="AU223" s="24" t="s">
        <v>79</v>
      </c>
      <c r="AY223" s="24" t="s">
        <v>172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24" t="s">
        <v>76</v>
      </c>
      <c r="BK223" s="246">
        <f>ROUND(I223*H223,2)</f>
        <v>0</v>
      </c>
      <c r="BL223" s="24" t="s">
        <v>180</v>
      </c>
      <c r="BM223" s="24" t="s">
        <v>414</v>
      </c>
    </row>
    <row r="224" spans="2:51" s="12" customFormat="1" ht="13.5">
      <c r="B224" s="247"/>
      <c r="C224" s="248"/>
      <c r="D224" s="249" t="s">
        <v>182</v>
      </c>
      <c r="E224" s="250" t="s">
        <v>21</v>
      </c>
      <c r="F224" s="251" t="s">
        <v>415</v>
      </c>
      <c r="G224" s="248"/>
      <c r="H224" s="252">
        <v>3</v>
      </c>
      <c r="I224" s="253"/>
      <c r="J224" s="248"/>
      <c r="K224" s="248"/>
      <c r="L224" s="254"/>
      <c r="M224" s="255"/>
      <c r="N224" s="256"/>
      <c r="O224" s="256"/>
      <c r="P224" s="256"/>
      <c r="Q224" s="256"/>
      <c r="R224" s="256"/>
      <c r="S224" s="256"/>
      <c r="T224" s="257"/>
      <c r="AT224" s="258" t="s">
        <v>182</v>
      </c>
      <c r="AU224" s="258" t="s">
        <v>79</v>
      </c>
      <c r="AV224" s="12" t="s">
        <v>79</v>
      </c>
      <c r="AW224" s="12" t="s">
        <v>33</v>
      </c>
      <c r="AX224" s="12" t="s">
        <v>76</v>
      </c>
      <c r="AY224" s="258" t="s">
        <v>172</v>
      </c>
    </row>
    <row r="225" spans="2:65" s="1" customFormat="1" ht="16.5" customHeight="1">
      <c r="B225" s="46"/>
      <c r="C225" s="235" t="s">
        <v>416</v>
      </c>
      <c r="D225" s="235" t="s">
        <v>175</v>
      </c>
      <c r="E225" s="236" t="s">
        <v>417</v>
      </c>
      <c r="F225" s="237" t="s">
        <v>418</v>
      </c>
      <c r="G225" s="238" t="s">
        <v>178</v>
      </c>
      <c r="H225" s="239">
        <v>2</v>
      </c>
      <c r="I225" s="240"/>
      <c r="J225" s="241">
        <f>ROUND(I225*H225,2)</f>
        <v>0</v>
      </c>
      <c r="K225" s="237" t="s">
        <v>21</v>
      </c>
      <c r="L225" s="72"/>
      <c r="M225" s="242" t="s">
        <v>21</v>
      </c>
      <c r="N225" s="243" t="s">
        <v>40</v>
      </c>
      <c r="O225" s="47"/>
      <c r="P225" s="244">
        <f>O225*H225</f>
        <v>0</v>
      </c>
      <c r="Q225" s="244">
        <v>0.00021</v>
      </c>
      <c r="R225" s="244">
        <f>Q225*H225</f>
        <v>0.00042</v>
      </c>
      <c r="S225" s="244">
        <v>0</v>
      </c>
      <c r="T225" s="245">
        <f>S225*H225</f>
        <v>0</v>
      </c>
      <c r="AR225" s="24" t="s">
        <v>180</v>
      </c>
      <c r="AT225" s="24" t="s">
        <v>175</v>
      </c>
      <c r="AU225" s="24" t="s">
        <v>79</v>
      </c>
      <c r="AY225" s="24" t="s">
        <v>172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4" t="s">
        <v>76</v>
      </c>
      <c r="BK225" s="246">
        <f>ROUND(I225*H225,2)</f>
        <v>0</v>
      </c>
      <c r="BL225" s="24" t="s">
        <v>180</v>
      </c>
      <c r="BM225" s="24" t="s">
        <v>419</v>
      </c>
    </row>
    <row r="226" spans="2:51" s="12" customFormat="1" ht="13.5">
      <c r="B226" s="247"/>
      <c r="C226" s="248"/>
      <c r="D226" s="249" t="s">
        <v>182</v>
      </c>
      <c r="E226" s="250" t="s">
        <v>21</v>
      </c>
      <c r="F226" s="251" t="s">
        <v>420</v>
      </c>
      <c r="G226" s="248"/>
      <c r="H226" s="252">
        <v>2</v>
      </c>
      <c r="I226" s="253"/>
      <c r="J226" s="248"/>
      <c r="K226" s="248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182</v>
      </c>
      <c r="AU226" s="258" t="s">
        <v>79</v>
      </c>
      <c r="AV226" s="12" t="s">
        <v>79</v>
      </c>
      <c r="AW226" s="12" t="s">
        <v>33</v>
      </c>
      <c r="AX226" s="12" t="s">
        <v>76</v>
      </c>
      <c r="AY226" s="258" t="s">
        <v>172</v>
      </c>
    </row>
    <row r="227" spans="2:65" s="1" customFormat="1" ht="16.5" customHeight="1">
      <c r="B227" s="46"/>
      <c r="C227" s="235" t="s">
        <v>421</v>
      </c>
      <c r="D227" s="235" t="s">
        <v>175</v>
      </c>
      <c r="E227" s="236" t="s">
        <v>422</v>
      </c>
      <c r="F227" s="237" t="s">
        <v>423</v>
      </c>
      <c r="G227" s="238" t="s">
        <v>258</v>
      </c>
      <c r="H227" s="239">
        <v>30</v>
      </c>
      <c r="I227" s="240"/>
      <c r="J227" s="241">
        <f>ROUND(I227*H227,2)</f>
        <v>0</v>
      </c>
      <c r="K227" s="237" t="s">
        <v>424</v>
      </c>
      <c r="L227" s="72"/>
      <c r="M227" s="242" t="s">
        <v>21</v>
      </c>
      <c r="N227" s="243" t="s">
        <v>40</v>
      </c>
      <c r="O227" s="47"/>
      <c r="P227" s="244">
        <f>O227*H227</f>
        <v>0</v>
      </c>
      <c r="Q227" s="244">
        <v>0.00035</v>
      </c>
      <c r="R227" s="244">
        <f>Q227*H227</f>
        <v>0.0105</v>
      </c>
      <c r="S227" s="244">
        <v>0</v>
      </c>
      <c r="T227" s="245">
        <f>S227*H227</f>
        <v>0</v>
      </c>
      <c r="AR227" s="24" t="s">
        <v>180</v>
      </c>
      <c r="AT227" s="24" t="s">
        <v>175</v>
      </c>
      <c r="AU227" s="24" t="s">
        <v>79</v>
      </c>
      <c r="AY227" s="24" t="s">
        <v>172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180</v>
      </c>
      <c r="BM227" s="24" t="s">
        <v>425</v>
      </c>
    </row>
    <row r="228" spans="2:65" s="1" customFormat="1" ht="16.5" customHeight="1">
      <c r="B228" s="46"/>
      <c r="C228" s="235" t="s">
        <v>426</v>
      </c>
      <c r="D228" s="235" t="s">
        <v>175</v>
      </c>
      <c r="E228" s="236" t="s">
        <v>427</v>
      </c>
      <c r="F228" s="237" t="s">
        <v>428</v>
      </c>
      <c r="G228" s="238" t="s">
        <v>258</v>
      </c>
      <c r="H228" s="239">
        <v>200</v>
      </c>
      <c r="I228" s="240"/>
      <c r="J228" s="241">
        <f>ROUND(I228*H228,2)</f>
        <v>0</v>
      </c>
      <c r="K228" s="237" t="s">
        <v>21</v>
      </c>
      <c r="L228" s="72"/>
      <c r="M228" s="242" t="s">
        <v>21</v>
      </c>
      <c r="N228" s="243" t="s">
        <v>40</v>
      </c>
      <c r="O228" s="47"/>
      <c r="P228" s="244">
        <f>O228*H228</f>
        <v>0</v>
      </c>
      <c r="Q228" s="244">
        <v>1E-05</v>
      </c>
      <c r="R228" s="244">
        <f>Q228*H228</f>
        <v>0.002</v>
      </c>
      <c r="S228" s="244">
        <v>0</v>
      </c>
      <c r="T228" s="245">
        <f>S228*H228</f>
        <v>0</v>
      </c>
      <c r="AR228" s="24" t="s">
        <v>180</v>
      </c>
      <c r="AT228" s="24" t="s">
        <v>175</v>
      </c>
      <c r="AU228" s="24" t="s">
        <v>79</v>
      </c>
      <c r="AY228" s="24" t="s">
        <v>172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24" t="s">
        <v>76</v>
      </c>
      <c r="BK228" s="246">
        <f>ROUND(I228*H228,2)</f>
        <v>0</v>
      </c>
      <c r="BL228" s="24" t="s">
        <v>180</v>
      </c>
      <c r="BM228" s="24" t="s">
        <v>429</v>
      </c>
    </row>
    <row r="229" spans="2:51" s="12" customFormat="1" ht="13.5">
      <c r="B229" s="247"/>
      <c r="C229" s="248"/>
      <c r="D229" s="249" t="s">
        <v>182</v>
      </c>
      <c r="E229" s="250" t="s">
        <v>21</v>
      </c>
      <c r="F229" s="251" t="s">
        <v>430</v>
      </c>
      <c r="G229" s="248"/>
      <c r="H229" s="252">
        <v>200</v>
      </c>
      <c r="I229" s="253"/>
      <c r="J229" s="248"/>
      <c r="K229" s="248"/>
      <c r="L229" s="254"/>
      <c r="M229" s="255"/>
      <c r="N229" s="256"/>
      <c r="O229" s="256"/>
      <c r="P229" s="256"/>
      <c r="Q229" s="256"/>
      <c r="R229" s="256"/>
      <c r="S229" s="256"/>
      <c r="T229" s="257"/>
      <c r="AT229" s="258" t="s">
        <v>182</v>
      </c>
      <c r="AU229" s="258" t="s">
        <v>79</v>
      </c>
      <c r="AV229" s="12" t="s">
        <v>79</v>
      </c>
      <c r="AW229" s="12" t="s">
        <v>33</v>
      </c>
      <c r="AX229" s="12" t="s">
        <v>76</v>
      </c>
      <c r="AY229" s="258" t="s">
        <v>172</v>
      </c>
    </row>
    <row r="230" spans="2:65" s="1" customFormat="1" ht="16.5" customHeight="1">
      <c r="B230" s="46"/>
      <c r="C230" s="235" t="s">
        <v>431</v>
      </c>
      <c r="D230" s="235" t="s">
        <v>175</v>
      </c>
      <c r="E230" s="236" t="s">
        <v>432</v>
      </c>
      <c r="F230" s="237" t="s">
        <v>433</v>
      </c>
      <c r="G230" s="238" t="s">
        <v>434</v>
      </c>
      <c r="H230" s="270"/>
      <c r="I230" s="240"/>
      <c r="J230" s="241">
        <f>ROUND(I230*H230,2)</f>
        <v>0</v>
      </c>
      <c r="K230" s="237" t="s">
        <v>179</v>
      </c>
      <c r="L230" s="72"/>
      <c r="M230" s="242" t="s">
        <v>21</v>
      </c>
      <c r="N230" s="243" t="s">
        <v>40</v>
      </c>
      <c r="O230" s="47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AR230" s="24" t="s">
        <v>255</v>
      </c>
      <c r="AT230" s="24" t="s">
        <v>175</v>
      </c>
      <c r="AU230" s="24" t="s">
        <v>79</v>
      </c>
      <c r="AY230" s="24" t="s">
        <v>172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24" t="s">
        <v>76</v>
      </c>
      <c r="BK230" s="246">
        <f>ROUND(I230*H230,2)</f>
        <v>0</v>
      </c>
      <c r="BL230" s="24" t="s">
        <v>255</v>
      </c>
      <c r="BM230" s="24" t="s">
        <v>435</v>
      </c>
    </row>
    <row r="231" spans="2:65" s="1" customFormat="1" ht="16.5" customHeight="1">
      <c r="B231" s="46"/>
      <c r="C231" s="235" t="s">
        <v>436</v>
      </c>
      <c r="D231" s="235" t="s">
        <v>175</v>
      </c>
      <c r="E231" s="236" t="s">
        <v>437</v>
      </c>
      <c r="F231" s="237" t="s">
        <v>438</v>
      </c>
      <c r="G231" s="238" t="s">
        <v>439</v>
      </c>
      <c r="H231" s="239">
        <v>1</v>
      </c>
      <c r="I231" s="240"/>
      <c r="J231" s="241">
        <f>ROUND(I231*H231,2)</f>
        <v>0</v>
      </c>
      <c r="K231" s="237" t="s">
        <v>21</v>
      </c>
      <c r="L231" s="72"/>
      <c r="M231" s="242" t="s">
        <v>21</v>
      </c>
      <c r="N231" s="243" t="s">
        <v>40</v>
      </c>
      <c r="O231" s="47"/>
      <c r="P231" s="244">
        <f>O231*H231</f>
        <v>0</v>
      </c>
      <c r="Q231" s="244">
        <v>0</v>
      </c>
      <c r="R231" s="244">
        <f>Q231*H231</f>
        <v>0</v>
      </c>
      <c r="S231" s="244">
        <v>0</v>
      </c>
      <c r="T231" s="245">
        <f>S231*H231</f>
        <v>0</v>
      </c>
      <c r="AR231" s="24" t="s">
        <v>180</v>
      </c>
      <c r="AT231" s="24" t="s">
        <v>175</v>
      </c>
      <c r="AU231" s="24" t="s">
        <v>79</v>
      </c>
      <c r="AY231" s="24" t="s">
        <v>172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24" t="s">
        <v>76</v>
      </c>
      <c r="BK231" s="246">
        <f>ROUND(I231*H231,2)</f>
        <v>0</v>
      </c>
      <c r="BL231" s="24" t="s">
        <v>180</v>
      </c>
      <c r="BM231" s="24" t="s">
        <v>440</v>
      </c>
    </row>
    <row r="232" spans="2:65" s="1" customFormat="1" ht="16.5" customHeight="1">
      <c r="B232" s="46"/>
      <c r="C232" s="235" t="s">
        <v>441</v>
      </c>
      <c r="D232" s="235" t="s">
        <v>175</v>
      </c>
      <c r="E232" s="236" t="s">
        <v>442</v>
      </c>
      <c r="F232" s="237" t="s">
        <v>443</v>
      </c>
      <c r="G232" s="238" t="s">
        <v>439</v>
      </c>
      <c r="H232" s="239">
        <v>2</v>
      </c>
      <c r="I232" s="240"/>
      <c r="J232" s="241">
        <f>ROUND(I232*H232,2)</f>
        <v>0</v>
      </c>
      <c r="K232" s="237" t="s">
        <v>21</v>
      </c>
      <c r="L232" s="72"/>
      <c r="M232" s="242" t="s">
        <v>21</v>
      </c>
      <c r="N232" s="243" t="s">
        <v>40</v>
      </c>
      <c r="O232" s="47"/>
      <c r="P232" s="244">
        <f>O232*H232</f>
        <v>0</v>
      </c>
      <c r="Q232" s="244">
        <v>0</v>
      </c>
      <c r="R232" s="244">
        <f>Q232*H232</f>
        <v>0</v>
      </c>
      <c r="S232" s="244">
        <v>0</v>
      </c>
      <c r="T232" s="245">
        <f>S232*H232</f>
        <v>0</v>
      </c>
      <c r="AR232" s="24" t="s">
        <v>180</v>
      </c>
      <c r="AT232" s="24" t="s">
        <v>175</v>
      </c>
      <c r="AU232" s="24" t="s">
        <v>79</v>
      </c>
      <c r="AY232" s="24" t="s">
        <v>172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24" t="s">
        <v>76</v>
      </c>
      <c r="BK232" s="246">
        <f>ROUND(I232*H232,2)</f>
        <v>0</v>
      </c>
      <c r="BL232" s="24" t="s">
        <v>180</v>
      </c>
      <c r="BM232" s="24" t="s">
        <v>444</v>
      </c>
    </row>
    <row r="233" spans="2:65" s="1" customFormat="1" ht="16.5" customHeight="1">
      <c r="B233" s="46"/>
      <c r="C233" s="235" t="s">
        <v>445</v>
      </c>
      <c r="D233" s="235" t="s">
        <v>175</v>
      </c>
      <c r="E233" s="236" t="s">
        <v>446</v>
      </c>
      <c r="F233" s="237" t="s">
        <v>447</v>
      </c>
      <c r="G233" s="238" t="s">
        <v>178</v>
      </c>
      <c r="H233" s="239">
        <v>1</v>
      </c>
      <c r="I233" s="240"/>
      <c r="J233" s="241">
        <f>ROUND(I233*H233,2)</f>
        <v>0</v>
      </c>
      <c r="K233" s="237" t="s">
        <v>21</v>
      </c>
      <c r="L233" s="72"/>
      <c r="M233" s="242" t="s">
        <v>21</v>
      </c>
      <c r="N233" s="243" t="s">
        <v>40</v>
      </c>
      <c r="O233" s="47"/>
      <c r="P233" s="244">
        <f>O233*H233</f>
        <v>0</v>
      </c>
      <c r="Q233" s="244">
        <v>0</v>
      </c>
      <c r="R233" s="244">
        <f>Q233*H233</f>
        <v>0</v>
      </c>
      <c r="S233" s="244">
        <v>0</v>
      </c>
      <c r="T233" s="245">
        <f>S233*H233</f>
        <v>0</v>
      </c>
      <c r="AR233" s="24" t="s">
        <v>180</v>
      </c>
      <c r="AT233" s="24" t="s">
        <v>175</v>
      </c>
      <c r="AU233" s="24" t="s">
        <v>79</v>
      </c>
      <c r="AY233" s="24" t="s">
        <v>172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24" t="s">
        <v>76</v>
      </c>
      <c r="BK233" s="246">
        <f>ROUND(I233*H233,2)</f>
        <v>0</v>
      </c>
      <c r="BL233" s="24" t="s">
        <v>180</v>
      </c>
      <c r="BM233" s="24" t="s">
        <v>448</v>
      </c>
    </row>
    <row r="234" spans="2:65" s="1" customFormat="1" ht="16.5" customHeight="1">
      <c r="B234" s="46"/>
      <c r="C234" s="235" t="s">
        <v>449</v>
      </c>
      <c r="D234" s="235" t="s">
        <v>175</v>
      </c>
      <c r="E234" s="236" t="s">
        <v>450</v>
      </c>
      <c r="F234" s="237" t="s">
        <v>451</v>
      </c>
      <c r="G234" s="238" t="s">
        <v>178</v>
      </c>
      <c r="H234" s="239">
        <v>2</v>
      </c>
      <c r="I234" s="240"/>
      <c r="J234" s="241">
        <f>ROUND(I234*H234,2)</f>
        <v>0</v>
      </c>
      <c r="K234" s="237" t="s">
        <v>21</v>
      </c>
      <c r="L234" s="72"/>
      <c r="M234" s="242" t="s">
        <v>21</v>
      </c>
      <c r="N234" s="243" t="s">
        <v>40</v>
      </c>
      <c r="O234" s="47"/>
      <c r="P234" s="244">
        <f>O234*H234</f>
        <v>0</v>
      </c>
      <c r="Q234" s="244">
        <v>0</v>
      </c>
      <c r="R234" s="244">
        <f>Q234*H234</f>
        <v>0</v>
      </c>
      <c r="S234" s="244">
        <v>0</v>
      </c>
      <c r="T234" s="245">
        <f>S234*H234</f>
        <v>0</v>
      </c>
      <c r="AR234" s="24" t="s">
        <v>180</v>
      </c>
      <c r="AT234" s="24" t="s">
        <v>175</v>
      </c>
      <c r="AU234" s="24" t="s">
        <v>79</v>
      </c>
      <c r="AY234" s="24" t="s">
        <v>172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24" t="s">
        <v>76</v>
      </c>
      <c r="BK234" s="246">
        <f>ROUND(I234*H234,2)</f>
        <v>0</v>
      </c>
      <c r="BL234" s="24" t="s">
        <v>180</v>
      </c>
      <c r="BM234" s="24" t="s">
        <v>452</v>
      </c>
    </row>
    <row r="235" spans="2:63" s="11" customFormat="1" ht="29.85" customHeight="1">
      <c r="B235" s="219"/>
      <c r="C235" s="220"/>
      <c r="D235" s="221" t="s">
        <v>68</v>
      </c>
      <c r="E235" s="233" t="s">
        <v>453</v>
      </c>
      <c r="F235" s="233" t="s">
        <v>454</v>
      </c>
      <c r="G235" s="220"/>
      <c r="H235" s="220"/>
      <c r="I235" s="223"/>
      <c r="J235" s="234">
        <f>BK235</f>
        <v>0</v>
      </c>
      <c r="K235" s="220"/>
      <c r="L235" s="225"/>
      <c r="M235" s="226"/>
      <c r="N235" s="227"/>
      <c r="O235" s="227"/>
      <c r="P235" s="228">
        <f>SUM(P236:P250)</f>
        <v>0</v>
      </c>
      <c r="Q235" s="227"/>
      <c r="R235" s="228">
        <f>SUM(R236:R250)</f>
        <v>0.4580185600000001</v>
      </c>
      <c r="S235" s="227"/>
      <c r="T235" s="229">
        <f>SUM(T236:T250)</f>
        <v>0</v>
      </c>
      <c r="AR235" s="230" t="s">
        <v>79</v>
      </c>
      <c r="AT235" s="231" t="s">
        <v>68</v>
      </c>
      <c r="AU235" s="231" t="s">
        <v>76</v>
      </c>
      <c r="AY235" s="230" t="s">
        <v>172</v>
      </c>
      <c r="BK235" s="232">
        <f>SUM(BK236:BK250)</f>
        <v>0</v>
      </c>
    </row>
    <row r="236" spans="2:65" s="1" customFormat="1" ht="25.5" customHeight="1">
      <c r="B236" s="46"/>
      <c r="C236" s="235" t="s">
        <v>455</v>
      </c>
      <c r="D236" s="235" t="s">
        <v>175</v>
      </c>
      <c r="E236" s="236" t="s">
        <v>456</v>
      </c>
      <c r="F236" s="237" t="s">
        <v>457</v>
      </c>
      <c r="G236" s="238" t="s">
        <v>186</v>
      </c>
      <c r="H236" s="239">
        <v>66.61</v>
      </c>
      <c r="I236" s="240"/>
      <c r="J236" s="241">
        <f>ROUND(I236*H236,2)</f>
        <v>0</v>
      </c>
      <c r="K236" s="237" t="s">
        <v>458</v>
      </c>
      <c r="L236" s="72"/>
      <c r="M236" s="242" t="s">
        <v>21</v>
      </c>
      <c r="N236" s="243" t="s">
        <v>40</v>
      </c>
      <c r="O236" s="47"/>
      <c r="P236" s="244">
        <f>O236*H236</f>
        <v>0</v>
      </c>
      <c r="Q236" s="244">
        <v>0</v>
      </c>
      <c r="R236" s="244">
        <f>Q236*H236</f>
        <v>0</v>
      </c>
      <c r="S236" s="244">
        <v>0</v>
      </c>
      <c r="T236" s="245">
        <f>S236*H236</f>
        <v>0</v>
      </c>
      <c r="AR236" s="24" t="s">
        <v>255</v>
      </c>
      <c r="AT236" s="24" t="s">
        <v>175</v>
      </c>
      <c r="AU236" s="24" t="s">
        <v>79</v>
      </c>
      <c r="AY236" s="24" t="s">
        <v>172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24" t="s">
        <v>76</v>
      </c>
      <c r="BK236" s="246">
        <f>ROUND(I236*H236,2)</f>
        <v>0</v>
      </c>
      <c r="BL236" s="24" t="s">
        <v>255</v>
      </c>
      <c r="BM236" s="24" t="s">
        <v>459</v>
      </c>
    </row>
    <row r="237" spans="2:51" s="12" customFormat="1" ht="13.5">
      <c r="B237" s="247"/>
      <c r="C237" s="248"/>
      <c r="D237" s="249" t="s">
        <v>182</v>
      </c>
      <c r="E237" s="250" t="s">
        <v>21</v>
      </c>
      <c r="F237" s="251" t="s">
        <v>270</v>
      </c>
      <c r="G237" s="248"/>
      <c r="H237" s="252">
        <v>66.61</v>
      </c>
      <c r="I237" s="253"/>
      <c r="J237" s="248"/>
      <c r="K237" s="248"/>
      <c r="L237" s="254"/>
      <c r="M237" s="255"/>
      <c r="N237" s="256"/>
      <c r="O237" s="256"/>
      <c r="P237" s="256"/>
      <c r="Q237" s="256"/>
      <c r="R237" s="256"/>
      <c r="S237" s="256"/>
      <c r="T237" s="257"/>
      <c r="AT237" s="258" t="s">
        <v>182</v>
      </c>
      <c r="AU237" s="258" t="s">
        <v>79</v>
      </c>
      <c r="AV237" s="12" t="s">
        <v>79</v>
      </c>
      <c r="AW237" s="12" t="s">
        <v>33</v>
      </c>
      <c r="AX237" s="12" t="s">
        <v>76</v>
      </c>
      <c r="AY237" s="258" t="s">
        <v>172</v>
      </c>
    </row>
    <row r="238" spans="2:65" s="1" customFormat="1" ht="16.5" customHeight="1">
      <c r="B238" s="46"/>
      <c r="C238" s="271" t="s">
        <v>460</v>
      </c>
      <c r="D238" s="271" t="s">
        <v>200</v>
      </c>
      <c r="E238" s="272" t="s">
        <v>461</v>
      </c>
      <c r="F238" s="273" t="s">
        <v>462</v>
      </c>
      <c r="G238" s="274" t="s">
        <v>371</v>
      </c>
      <c r="H238" s="275">
        <v>0.013</v>
      </c>
      <c r="I238" s="276"/>
      <c r="J238" s="277">
        <f>ROUND(I238*H238,2)</f>
        <v>0</v>
      </c>
      <c r="K238" s="273" t="s">
        <v>458</v>
      </c>
      <c r="L238" s="278"/>
      <c r="M238" s="279" t="s">
        <v>21</v>
      </c>
      <c r="N238" s="280" t="s">
        <v>40</v>
      </c>
      <c r="O238" s="47"/>
      <c r="P238" s="244">
        <f>O238*H238</f>
        <v>0</v>
      </c>
      <c r="Q238" s="244">
        <v>1</v>
      </c>
      <c r="R238" s="244">
        <f>Q238*H238</f>
        <v>0.013</v>
      </c>
      <c r="S238" s="244">
        <v>0</v>
      </c>
      <c r="T238" s="245">
        <f>S238*H238</f>
        <v>0</v>
      </c>
      <c r="AR238" s="24" t="s">
        <v>337</v>
      </c>
      <c r="AT238" s="24" t="s">
        <v>200</v>
      </c>
      <c r="AU238" s="24" t="s">
        <v>79</v>
      </c>
      <c r="AY238" s="24" t="s">
        <v>172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24" t="s">
        <v>76</v>
      </c>
      <c r="BK238" s="246">
        <f>ROUND(I238*H238,2)</f>
        <v>0</v>
      </c>
      <c r="BL238" s="24" t="s">
        <v>255</v>
      </c>
      <c r="BM238" s="24" t="s">
        <v>463</v>
      </c>
    </row>
    <row r="239" spans="2:47" s="1" customFormat="1" ht="13.5">
      <c r="B239" s="46"/>
      <c r="C239" s="74"/>
      <c r="D239" s="249" t="s">
        <v>464</v>
      </c>
      <c r="E239" s="74"/>
      <c r="F239" s="281" t="s">
        <v>465</v>
      </c>
      <c r="G239" s="74"/>
      <c r="H239" s="74"/>
      <c r="I239" s="203"/>
      <c r="J239" s="74"/>
      <c r="K239" s="74"/>
      <c r="L239" s="72"/>
      <c r="M239" s="282"/>
      <c r="N239" s="47"/>
      <c r="O239" s="47"/>
      <c r="P239" s="47"/>
      <c r="Q239" s="47"/>
      <c r="R239" s="47"/>
      <c r="S239" s="47"/>
      <c r="T239" s="95"/>
      <c r="AT239" s="24" t="s">
        <v>464</v>
      </c>
      <c r="AU239" s="24" t="s">
        <v>79</v>
      </c>
    </row>
    <row r="240" spans="2:51" s="12" customFormat="1" ht="13.5">
      <c r="B240" s="247"/>
      <c r="C240" s="248"/>
      <c r="D240" s="249" t="s">
        <v>182</v>
      </c>
      <c r="E240" s="250" t="s">
        <v>21</v>
      </c>
      <c r="F240" s="251" t="s">
        <v>466</v>
      </c>
      <c r="G240" s="248"/>
      <c r="H240" s="252">
        <v>0.013</v>
      </c>
      <c r="I240" s="253"/>
      <c r="J240" s="248"/>
      <c r="K240" s="248"/>
      <c r="L240" s="254"/>
      <c r="M240" s="255"/>
      <c r="N240" s="256"/>
      <c r="O240" s="256"/>
      <c r="P240" s="256"/>
      <c r="Q240" s="256"/>
      <c r="R240" s="256"/>
      <c r="S240" s="256"/>
      <c r="T240" s="257"/>
      <c r="AT240" s="258" t="s">
        <v>182</v>
      </c>
      <c r="AU240" s="258" t="s">
        <v>79</v>
      </c>
      <c r="AV240" s="12" t="s">
        <v>79</v>
      </c>
      <c r="AW240" s="12" t="s">
        <v>33</v>
      </c>
      <c r="AX240" s="12" t="s">
        <v>76</v>
      </c>
      <c r="AY240" s="258" t="s">
        <v>172</v>
      </c>
    </row>
    <row r="241" spans="2:65" s="1" customFormat="1" ht="25.5" customHeight="1">
      <c r="B241" s="46"/>
      <c r="C241" s="235" t="s">
        <v>467</v>
      </c>
      <c r="D241" s="235" t="s">
        <v>175</v>
      </c>
      <c r="E241" s="236" t="s">
        <v>468</v>
      </c>
      <c r="F241" s="237" t="s">
        <v>469</v>
      </c>
      <c r="G241" s="238" t="s">
        <v>186</v>
      </c>
      <c r="H241" s="239">
        <v>66.61</v>
      </c>
      <c r="I241" s="240"/>
      <c r="J241" s="241">
        <f>ROUND(I241*H241,2)</f>
        <v>0</v>
      </c>
      <c r="K241" s="237" t="s">
        <v>458</v>
      </c>
      <c r="L241" s="72"/>
      <c r="M241" s="242" t="s">
        <v>21</v>
      </c>
      <c r="N241" s="243" t="s">
        <v>40</v>
      </c>
      <c r="O241" s="47"/>
      <c r="P241" s="244">
        <f>O241*H241</f>
        <v>0</v>
      </c>
      <c r="Q241" s="244">
        <v>0.0004</v>
      </c>
      <c r="R241" s="244">
        <f>Q241*H241</f>
        <v>0.026644</v>
      </c>
      <c r="S241" s="244">
        <v>0</v>
      </c>
      <c r="T241" s="245">
        <f>S241*H241</f>
        <v>0</v>
      </c>
      <c r="AR241" s="24" t="s">
        <v>255</v>
      </c>
      <c r="AT241" s="24" t="s">
        <v>175</v>
      </c>
      <c r="AU241" s="24" t="s">
        <v>79</v>
      </c>
      <c r="AY241" s="24" t="s">
        <v>172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24" t="s">
        <v>76</v>
      </c>
      <c r="BK241" s="246">
        <f>ROUND(I241*H241,2)</f>
        <v>0</v>
      </c>
      <c r="BL241" s="24" t="s">
        <v>255</v>
      </c>
      <c r="BM241" s="24" t="s">
        <v>470</v>
      </c>
    </row>
    <row r="242" spans="2:51" s="12" customFormat="1" ht="13.5">
      <c r="B242" s="247"/>
      <c r="C242" s="248"/>
      <c r="D242" s="249" t="s">
        <v>182</v>
      </c>
      <c r="E242" s="250" t="s">
        <v>21</v>
      </c>
      <c r="F242" s="251" t="s">
        <v>270</v>
      </c>
      <c r="G242" s="248"/>
      <c r="H242" s="252">
        <v>66.61</v>
      </c>
      <c r="I242" s="253"/>
      <c r="J242" s="248"/>
      <c r="K242" s="248"/>
      <c r="L242" s="254"/>
      <c r="M242" s="255"/>
      <c r="N242" s="256"/>
      <c r="O242" s="256"/>
      <c r="P242" s="256"/>
      <c r="Q242" s="256"/>
      <c r="R242" s="256"/>
      <c r="S242" s="256"/>
      <c r="T242" s="257"/>
      <c r="AT242" s="258" t="s">
        <v>182</v>
      </c>
      <c r="AU242" s="258" t="s">
        <v>79</v>
      </c>
      <c r="AV242" s="12" t="s">
        <v>79</v>
      </c>
      <c r="AW242" s="12" t="s">
        <v>33</v>
      </c>
      <c r="AX242" s="12" t="s">
        <v>76</v>
      </c>
      <c r="AY242" s="258" t="s">
        <v>172</v>
      </c>
    </row>
    <row r="243" spans="2:65" s="1" customFormat="1" ht="16.5" customHeight="1">
      <c r="B243" s="46"/>
      <c r="C243" s="271" t="s">
        <v>471</v>
      </c>
      <c r="D243" s="271" t="s">
        <v>200</v>
      </c>
      <c r="E243" s="272" t="s">
        <v>472</v>
      </c>
      <c r="F243" s="273" t="s">
        <v>473</v>
      </c>
      <c r="G243" s="274" t="s">
        <v>186</v>
      </c>
      <c r="H243" s="275">
        <v>88.092</v>
      </c>
      <c r="I243" s="276"/>
      <c r="J243" s="277">
        <f>ROUND(I243*H243,2)</f>
        <v>0</v>
      </c>
      <c r="K243" s="273" t="s">
        <v>458</v>
      </c>
      <c r="L243" s="278"/>
      <c r="M243" s="279" t="s">
        <v>21</v>
      </c>
      <c r="N243" s="280" t="s">
        <v>40</v>
      </c>
      <c r="O243" s="47"/>
      <c r="P243" s="244">
        <f>O243*H243</f>
        <v>0</v>
      </c>
      <c r="Q243" s="244">
        <v>0.00388</v>
      </c>
      <c r="R243" s="244">
        <f>Q243*H243</f>
        <v>0.34179696000000004</v>
      </c>
      <c r="S243" s="244">
        <v>0</v>
      </c>
      <c r="T243" s="245">
        <f>S243*H243</f>
        <v>0</v>
      </c>
      <c r="AR243" s="24" t="s">
        <v>337</v>
      </c>
      <c r="AT243" s="24" t="s">
        <v>200</v>
      </c>
      <c r="AU243" s="24" t="s">
        <v>79</v>
      </c>
      <c r="AY243" s="24" t="s">
        <v>172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24" t="s">
        <v>76</v>
      </c>
      <c r="BK243" s="246">
        <f>ROUND(I243*H243,2)</f>
        <v>0</v>
      </c>
      <c r="BL243" s="24" t="s">
        <v>255</v>
      </c>
      <c r="BM243" s="24" t="s">
        <v>474</v>
      </c>
    </row>
    <row r="244" spans="2:51" s="12" customFormat="1" ht="13.5">
      <c r="B244" s="247"/>
      <c r="C244" s="248"/>
      <c r="D244" s="249" t="s">
        <v>182</v>
      </c>
      <c r="E244" s="250" t="s">
        <v>21</v>
      </c>
      <c r="F244" s="251" t="s">
        <v>475</v>
      </c>
      <c r="G244" s="248"/>
      <c r="H244" s="252">
        <v>76.602</v>
      </c>
      <c r="I244" s="253"/>
      <c r="J244" s="248"/>
      <c r="K244" s="248"/>
      <c r="L244" s="254"/>
      <c r="M244" s="255"/>
      <c r="N244" s="256"/>
      <c r="O244" s="256"/>
      <c r="P244" s="256"/>
      <c r="Q244" s="256"/>
      <c r="R244" s="256"/>
      <c r="S244" s="256"/>
      <c r="T244" s="257"/>
      <c r="AT244" s="258" t="s">
        <v>182</v>
      </c>
      <c r="AU244" s="258" t="s">
        <v>79</v>
      </c>
      <c r="AV244" s="12" t="s">
        <v>79</v>
      </c>
      <c r="AW244" s="12" t="s">
        <v>33</v>
      </c>
      <c r="AX244" s="12" t="s">
        <v>76</v>
      </c>
      <c r="AY244" s="258" t="s">
        <v>172</v>
      </c>
    </row>
    <row r="245" spans="2:51" s="12" customFormat="1" ht="13.5">
      <c r="B245" s="247"/>
      <c r="C245" s="248"/>
      <c r="D245" s="249" t="s">
        <v>182</v>
      </c>
      <c r="E245" s="248"/>
      <c r="F245" s="251" t="s">
        <v>476</v>
      </c>
      <c r="G245" s="248"/>
      <c r="H245" s="252">
        <v>88.092</v>
      </c>
      <c r="I245" s="253"/>
      <c r="J245" s="248"/>
      <c r="K245" s="248"/>
      <c r="L245" s="254"/>
      <c r="M245" s="255"/>
      <c r="N245" s="256"/>
      <c r="O245" s="256"/>
      <c r="P245" s="256"/>
      <c r="Q245" s="256"/>
      <c r="R245" s="256"/>
      <c r="S245" s="256"/>
      <c r="T245" s="257"/>
      <c r="AT245" s="258" t="s">
        <v>182</v>
      </c>
      <c r="AU245" s="258" t="s">
        <v>79</v>
      </c>
      <c r="AV245" s="12" t="s">
        <v>79</v>
      </c>
      <c r="AW245" s="12" t="s">
        <v>6</v>
      </c>
      <c r="AX245" s="12" t="s">
        <v>76</v>
      </c>
      <c r="AY245" s="258" t="s">
        <v>172</v>
      </c>
    </row>
    <row r="246" spans="2:65" s="1" customFormat="1" ht="25.5" customHeight="1">
      <c r="B246" s="46"/>
      <c r="C246" s="235" t="s">
        <v>477</v>
      </c>
      <c r="D246" s="235" t="s">
        <v>175</v>
      </c>
      <c r="E246" s="236" t="s">
        <v>478</v>
      </c>
      <c r="F246" s="237" t="s">
        <v>479</v>
      </c>
      <c r="G246" s="238" t="s">
        <v>186</v>
      </c>
      <c r="H246" s="239">
        <v>16.72</v>
      </c>
      <c r="I246" s="240"/>
      <c r="J246" s="241">
        <f>ROUND(I246*H246,2)</f>
        <v>0</v>
      </c>
      <c r="K246" s="237" t="s">
        <v>179</v>
      </c>
      <c r="L246" s="72"/>
      <c r="M246" s="242" t="s">
        <v>21</v>
      </c>
      <c r="N246" s="243" t="s">
        <v>40</v>
      </c>
      <c r="O246" s="47"/>
      <c r="P246" s="244">
        <f>O246*H246</f>
        <v>0</v>
      </c>
      <c r="Q246" s="244">
        <v>0.00458</v>
      </c>
      <c r="R246" s="244">
        <f>Q246*H246</f>
        <v>0.0765776</v>
      </c>
      <c r="S246" s="244">
        <v>0</v>
      </c>
      <c r="T246" s="245">
        <f>S246*H246</f>
        <v>0</v>
      </c>
      <c r="AR246" s="24" t="s">
        <v>255</v>
      </c>
      <c r="AT246" s="24" t="s">
        <v>175</v>
      </c>
      <c r="AU246" s="24" t="s">
        <v>79</v>
      </c>
      <c r="AY246" s="24" t="s">
        <v>172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24" t="s">
        <v>76</v>
      </c>
      <c r="BK246" s="246">
        <f>ROUND(I246*H246,2)</f>
        <v>0</v>
      </c>
      <c r="BL246" s="24" t="s">
        <v>255</v>
      </c>
      <c r="BM246" s="24" t="s">
        <v>480</v>
      </c>
    </row>
    <row r="247" spans="2:51" s="12" customFormat="1" ht="13.5">
      <c r="B247" s="247"/>
      <c r="C247" s="248"/>
      <c r="D247" s="249" t="s">
        <v>182</v>
      </c>
      <c r="E247" s="250" t="s">
        <v>21</v>
      </c>
      <c r="F247" s="251" t="s">
        <v>481</v>
      </c>
      <c r="G247" s="248"/>
      <c r="H247" s="252">
        <v>12.97</v>
      </c>
      <c r="I247" s="253"/>
      <c r="J247" s="248"/>
      <c r="K247" s="248"/>
      <c r="L247" s="254"/>
      <c r="M247" s="255"/>
      <c r="N247" s="256"/>
      <c r="O247" s="256"/>
      <c r="P247" s="256"/>
      <c r="Q247" s="256"/>
      <c r="R247" s="256"/>
      <c r="S247" s="256"/>
      <c r="T247" s="257"/>
      <c r="AT247" s="258" t="s">
        <v>182</v>
      </c>
      <c r="AU247" s="258" t="s">
        <v>79</v>
      </c>
      <c r="AV247" s="12" t="s">
        <v>79</v>
      </c>
      <c r="AW247" s="12" t="s">
        <v>33</v>
      </c>
      <c r="AX247" s="12" t="s">
        <v>69</v>
      </c>
      <c r="AY247" s="258" t="s">
        <v>172</v>
      </c>
    </row>
    <row r="248" spans="2:51" s="12" customFormat="1" ht="13.5">
      <c r="B248" s="247"/>
      <c r="C248" s="248"/>
      <c r="D248" s="249" t="s">
        <v>182</v>
      </c>
      <c r="E248" s="250" t="s">
        <v>21</v>
      </c>
      <c r="F248" s="251" t="s">
        <v>482</v>
      </c>
      <c r="G248" s="248"/>
      <c r="H248" s="252">
        <v>3.75</v>
      </c>
      <c r="I248" s="253"/>
      <c r="J248" s="248"/>
      <c r="K248" s="248"/>
      <c r="L248" s="254"/>
      <c r="M248" s="255"/>
      <c r="N248" s="256"/>
      <c r="O248" s="256"/>
      <c r="P248" s="256"/>
      <c r="Q248" s="256"/>
      <c r="R248" s="256"/>
      <c r="S248" s="256"/>
      <c r="T248" s="257"/>
      <c r="AT248" s="258" t="s">
        <v>182</v>
      </c>
      <c r="AU248" s="258" t="s">
        <v>79</v>
      </c>
      <c r="AV248" s="12" t="s">
        <v>79</v>
      </c>
      <c r="AW248" s="12" t="s">
        <v>33</v>
      </c>
      <c r="AX248" s="12" t="s">
        <v>69</v>
      </c>
      <c r="AY248" s="258" t="s">
        <v>172</v>
      </c>
    </row>
    <row r="249" spans="2:51" s="13" customFormat="1" ht="13.5">
      <c r="B249" s="259"/>
      <c r="C249" s="260"/>
      <c r="D249" s="249" t="s">
        <v>182</v>
      </c>
      <c r="E249" s="261" t="s">
        <v>21</v>
      </c>
      <c r="F249" s="262" t="s">
        <v>190</v>
      </c>
      <c r="G249" s="260"/>
      <c r="H249" s="263">
        <v>16.72</v>
      </c>
      <c r="I249" s="264"/>
      <c r="J249" s="260"/>
      <c r="K249" s="260"/>
      <c r="L249" s="265"/>
      <c r="M249" s="266"/>
      <c r="N249" s="267"/>
      <c r="O249" s="267"/>
      <c r="P249" s="267"/>
      <c r="Q249" s="267"/>
      <c r="R249" s="267"/>
      <c r="S249" s="267"/>
      <c r="T249" s="268"/>
      <c r="AT249" s="269" t="s">
        <v>182</v>
      </c>
      <c r="AU249" s="269" t="s">
        <v>79</v>
      </c>
      <c r="AV249" s="13" t="s">
        <v>180</v>
      </c>
      <c r="AW249" s="13" t="s">
        <v>33</v>
      </c>
      <c r="AX249" s="13" t="s">
        <v>76</v>
      </c>
      <c r="AY249" s="269" t="s">
        <v>172</v>
      </c>
    </row>
    <row r="250" spans="2:65" s="1" customFormat="1" ht="25.5" customHeight="1">
      <c r="B250" s="46"/>
      <c r="C250" s="235" t="s">
        <v>483</v>
      </c>
      <c r="D250" s="235" t="s">
        <v>175</v>
      </c>
      <c r="E250" s="236" t="s">
        <v>484</v>
      </c>
      <c r="F250" s="237" t="s">
        <v>485</v>
      </c>
      <c r="G250" s="238" t="s">
        <v>434</v>
      </c>
      <c r="H250" s="270"/>
      <c r="I250" s="240"/>
      <c r="J250" s="241">
        <f>ROUND(I250*H250,2)</f>
        <v>0</v>
      </c>
      <c r="K250" s="237" t="s">
        <v>179</v>
      </c>
      <c r="L250" s="72"/>
      <c r="M250" s="242" t="s">
        <v>21</v>
      </c>
      <c r="N250" s="243" t="s">
        <v>40</v>
      </c>
      <c r="O250" s="47"/>
      <c r="P250" s="244">
        <f>O250*H250</f>
        <v>0</v>
      </c>
      <c r="Q250" s="244">
        <v>0</v>
      </c>
      <c r="R250" s="244">
        <f>Q250*H250</f>
        <v>0</v>
      </c>
      <c r="S250" s="244">
        <v>0</v>
      </c>
      <c r="T250" s="245">
        <f>S250*H250</f>
        <v>0</v>
      </c>
      <c r="AR250" s="24" t="s">
        <v>255</v>
      </c>
      <c r="AT250" s="24" t="s">
        <v>175</v>
      </c>
      <c r="AU250" s="24" t="s">
        <v>79</v>
      </c>
      <c r="AY250" s="24" t="s">
        <v>172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24" t="s">
        <v>76</v>
      </c>
      <c r="BK250" s="246">
        <f>ROUND(I250*H250,2)</f>
        <v>0</v>
      </c>
      <c r="BL250" s="24" t="s">
        <v>255</v>
      </c>
      <c r="BM250" s="24" t="s">
        <v>486</v>
      </c>
    </row>
    <row r="251" spans="2:63" s="11" customFormat="1" ht="29.85" customHeight="1">
      <c r="B251" s="219"/>
      <c r="C251" s="220"/>
      <c r="D251" s="221" t="s">
        <v>68</v>
      </c>
      <c r="E251" s="233" t="s">
        <v>487</v>
      </c>
      <c r="F251" s="233" t="s">
        <v>488</v>
      </c>
      <c r="G251" s="220"/>
      <c r="H251" s="220"/>
      <c r="I251" s="223"/>
      <c r="J251" s="234">
        <f>BK251</f>
        <v>0</v>
      </c>
      <c r="K251" s="220"/>
      <c r="L251" s="225"/>
      <c r="M251" s="226"/>
      <c r="N251" s="227"/>
      <c r="O251" s="227"/>
      <c r="P251" s="228">
        <f>SUM(P252:P275)</f>
        <v>0</v>
      </c>
      <c r="Q251" s="227"/>
      <c r="R251" s="228">
        <f>SUM(R252:R275)</f>
        <v>0.16636326999999998</v>
      </c>
      <c r="S251" s="227"/>
      <c r="T251" s="229">
        <f>SUM(T252:T275)</f>
        <v>0.359</v>
      </c>
      <c r="AR251" s="230" t="s">
        <v>79</v>
      </c>
      <c r="AT251" s="231" t="s">
        <v>68</v>
      </c>
      <c r="AU251" s="231" t="s">
        <v>76</v>
      </c>
      <c r="AY251" s="230" t="s">
        <v>172</v>
      </c>
      <c r="BK251" s="232">
        <f>SUM(BK252:BK275)</f>
        <v>0</v>
      </c>
    </row>
    <row r="252" spans="2:65" s="1" customFormat="1" ht="25.5" customHeight="1">
      <c r="B252" s="46"/>
      <c r="C252" s="235" t="s">
        <v>489</v>
      </c>
      <c r="D252" s="235" t="s">
        <v>175</v>
      </c>
      <c r="E252" s="236" t="s">
        <v>490</v>
      </c>
      <c r="F252" s="237" t="s">
        <v>491</v>
      </c>
      <c r="G252" s="238" t="s">
        <v>186</v>
      </c>
      <c r="H252" s="239">
        <v>66.61</v>
      </c>
      <c r="I252" s="240"/>
      <c r="J252" s="241">
        <f>ROUND(I252*H252,2)</f>
        <v>0</v>
      </c>
      <c r="K252" s="237" t="s">
        <v>458</v>
      </c>
      <c r="L252" s="72"/>
      <c r="M252" s="242" t="s">
        <v>21</v>
      </c>
      <c r="N252" s="243" t="s">
        <v>40</v>
      </c>
      <c r="O252" s="47"/>
      <c r="P252" s="244">
        <f>O252*H252</f>
        <v>0</v>
      </c>
      <c r="Q252" s="244">
        <v>0</v>
      </c>
      <c r="R252" s="244">
        <f>Q252*H252</f>
        <v>0</v>
      </c>
      <c r="S252" s="244">
        <v>0</v>
      </c>
      <c r="T252" s="245">
        <f>S252*H252</f>
        <v>0</v>
      </c>
      <c r="AR252" s="24" t="s">
        <v>255</v>
      </c>
      <c r="AT252" s="24" t="s">
        <v>175</v>
      </c>
      <c r="AU252" s="24" t="s">
        <v>79</v>
      </c>
      <c r="AY252" s="24" t="s">
        <v>172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24" t="s">
        <v>76</v>
      </c>
      <c r="BK252" s="246">
        <f>ROUND(I252*H252,2)</f>
        <v>0</v>
      </c>
      <c r="BL252" s="24" t="s">
        <v>255</v>
      </c>
      <c r="BM252" s="24" t="s">
        <v>492</v>
      </c>
    </row>
    <row r="253" spans="2:51" s="12" customFormat="1" ht="13.5">
      <c r="B253" s="247"/>
      <c r="C253" s="248"/>
      <c r="D253" s="249" t="s">
        <v>182</v>
      </c>
      <c r="E253" s="250" t="s">
        <v>21</v>
      </c>
      <c r="F253" s="251" t="s">
        <v>270</v>
      </c>
      <c r="G253" s="248"/>
      <c r="H253" s="252">
        <v>66.61</v>
      </c>
      <c r="I253" s="253"/>
      <c r="J253" s="248"/>
      <c r="K253" s="248"/>
      <c r="L253" s="254"/>
      <c r="M253" s="255"/>
      <c r="N253" s="256"/>
      <c r="O253" s="256"/>
      <c r="P253" s="256"/>
      <c r="Q253" s="256"/>
      <c r="R253" s="256"/>
      <c r="S253" s="256"/>
      <c r="T253" s="257"/>
      <c r="AT253" s="258" t="s">
        <v>182</v>
      </c>
      <c r="AU253" s="258" t="s">
        <v>79</v>
      </c>
      <c r="AV253" s="12" t="s">
        <v>79</v>
      </c>
      <c r="AW253" s="12" t="s">
        <v>33</v>
      </c>
      <c r="AX253" s="12" t="s">
        <v>76</v>
      </c>
      <c r="AY253" s="258" t="s">
        <v>172</v>
      </c>
    </row>
    <row r="254" spans="2:65" s="1" customFormat="1" ht="16.5" customHeight="1">
      <c r="B254" s="46"/>
      <c r="C254" s="271" t="s">
        <v>493</v>
      </c>
      <c r="D254" s="271" t="s">
        <v>200</v>
      </c>
      <c r="E254" s="272" t="s">
        <v>494</v>
      </c>
      <c r="F254" s="273" t="s">
        <v>495</v>
      </c>
      <c r="G254" s="274" t="s">
        <v>186</v>
      </c>
      <c r="H254" s="275">
        <v>73.271</v>
      </c>
      <c r="I254" s="276"/>
      <c r="J254" s="277">
        <f>ROUND(I254*H254,2)</f>
        <v>0</v>
      </c>
      <c r="K254" s="273" t="s">
        <v>458</v>
      </c>
      <c r="L254" s="278"/>
      <c r="M254" s="279" t="s">
        <v>21</v>
      </c>
      <c r="N254" s="280" t="s">
        <v>40</v>
      </c>
      <c r="O254" s="47"/>
      <c r="P254" s="244">
        <f>O254*H254</f>
        <v>0</v>
      </c>
      <c r="Q254" s="244">
        <v>0.0009</v>
      </c>
      <c r="R254" s="244">
        <f>Q254*H254</f>
        <v>0.0659439</v>
      </c>
      <c r="S254" s="244">
        <v>0</v>
      </c>
      <c r="T254" s="245">
        <f>S254*H254</f>
        <v>0</v>
      </c>
      <c r="AR254" s="24" t="s">
        <v>337</v>
      </c>
      <c r="AT254" s="24" t="s">
        <v>200</v>
      </c>
      <c r="AU254" s="24" t="s">
        <v>79</v>
      </c>
      <c r="AY254" s="24" t="s">
        <v>172</v>
      </c>
      <c r="BE254" s="246">
        <f>IF(N254="základní",J254,0)</f>
        <v>0</v>
      </c>
      <c r="BF254" s="246">
        <f>IF(N254="snížená",J254,0)</f>
        <v>0</v>
      </c>
      <c r="BG254" s="246">
        <f>IF(N254="zákl. přenesená",J254,0)</f>
        <v>0</v>
      </c>
      <c r="BH254" s="246">
        <f>IF(N254="sníž. přenesená",J254,0)</f>
        <v>0</v>
      </c>
      <c r="BI254" s="246">
        <f>IF(N254="nulová",J254,0)</f>
        <v>0</v>
      </c>
      <c r="BJ254" s="24" t="s">
        <v>76</v>
      </c>
      <c r="BK254" s="246">
        <f>ROUND(I254*H254,2)</f>
        <v>0</v>
      </c>
      <c r="BL254" s="24" t="s">
        <v>255</v>
      </c>
      <c r="BM254" s="24" t="s">
        <v>496</v>
      </c>
    </row>
    <row r="255" spans="2:47" s="1" customFormat="1" ht="13.5">
      <c r="B255" s="46"/>
      <c r="C255" s="74"/>
      <c r="D255" s="249" t="s">
        <v>464</v>
      </c>
      <c r="E255" s="74"/>
      <c r="F255" s="281" t="s">
        <v>497</v>
      </c>
      <c r="G255" s="74"/>
      <c r="H255" s="74"/>
      <c r="I255" s="203"/>
      <c r="J255" s="74"/>
      <c r="K255" s="74"/>
      <c r="L255" s="72"/>
      <c r="M255" s="282"/>
      <c r="N255" s="47"/>
      <c r="O255" s="47"/>
      <c r="P255" s="47"/>
      <c r="Q255" s="47"/>
      <c r="R255" s="47"/>
      <c r="S255" s="47"/>
      <c r="T255" s="95"/>
      <c r="AT255" s="24" t="s">
        <v>464</v>
      </c>
      <c r="AU255" s="24" t="s">
        <v>79</v>
      </c>
    </row>
    <row r="256" spans="2:51" s="12" customFormat="1" ht="13.5">
      <c r="B256" s="247"/>
      <c r="C256" s="248"/>
      <c r="D256" s="249" t="s">
        <v>182</v>
      </c>
      <c r="E256" s="250" t="s">
        <v>21</v>
      </c>
      <c r="F256" s="251" t="s">
        <v>498</v>
      </c>
      <c r="G256" s="248"/>
      <c r="H256" s="252">
        <v>73.271</v>
      </c>
      <c r="I256" s="253"/>
      <c r="J256" s="248"/>
      <c r="K256" s="248"/>
      <c r="L256" s="254"/>
      <c r="M256" s="255"/>
      <c r="N256" s="256"/>
      <c r="O256" s="256"/>
      <c r="P256" s="256"/>
      <c r="Q256" s="256"/>
      <c r="R256" s="256"/>
      <c r="S256" s="256"/>
      <c r="T256" s="257"/>
      <c r="AT256" s="258" t="s">
        <v>182</v>
      </c>
      <c r="AU256" s="258" t="s">
        <v>79</v>
      </c>
      <c r="AV256" s="12" t="s">
        <v>79</v>
      </c>
      <c r="AW256" s="12" t="s">
        <v>33</v>
      </c>
      <c r="AX256" s="12" t="s">
        <v>76</v>
      </c>
      <c r="AY256" s="258" t="s">
        <v>172</v>
      </c>
    </row>
    <row r="257" spans="2:65" s="1" customFormat="1" ht="16.5" customHeight="1">
      <c r="B257" s="46"/>
      <c r="C257" s="271" t="s">
        <v>499</v>
      </c>
      <c r="D257" s="271" t="s">
        <v>200</v>
      </c>
      <c r="E257" s="272" t="s">
        <v>500</v>
      </c>
      <c r="F257" s="273" t="s">
        <v>501</v>
      </c>
      <c r="G257" s="274" t="s">
        <v>186</v>
      </c>
      <c r="H257" s="275">
        <v>73.271</v>
      </c>
      <c r="I257" s="276"/>
      <c r="J257" s="277">
        <f>ROUND(I257*H257,2)</f>
        <v>0</v>
      </c>
      <c r="K257" s="273" t="s">
        <v>458</v>
      </c>
      <c r="L257" s="278"/>
      <c r="M257" s="279" t="s">
        <v>21</v>
      </c>
      <c r="N257" s="280" t="s">
        <v>40</v>
      </c>
      <c r="O257" s="47"/>
      <c r="P257" s="244">
        <f>O257*H257</f>
        <v>0</v>
      </c>
      <c r="Q257" s="244">
        <v>0.0012</v>
      </c>
      <c r="R257" s="244">
        <f>Q257*H257</f>
        <v>0.0879252</v>
      </c>
      <c r="S257" s="244">
        <v>0</v>
      </c>
      <c r="T257" s="245">
        <f>S257*H257</f>
        <v>0</v>
      </c>
      <c r="AR257" s="24" t="s">
        <v>337</v>
      </c>
      <c r="AT257" s="24" t="s">
        <v>200</v>
      </c>
      <c r="AU257" s="24" t="s">
        <v>79</v>
      </c>
      <c r="AY257" s="24" t="s">
        <v>172</v>
      </c>
      <c r="BE257" s="246">
        <f>IF(N257="základní",J257,0)</f>
        <v>0</v>
      </c>
      <c r="BF257" s="246">
        <f>IF(N257="snížená",J257,0)</f>
        <v>0</v>
      </c>
      <c r="BG257" s="246">
        <f>IF(N257="zákl. přenesená",J257,0)</f>
        <v>0</v>
      </c>
      <c r="BH257" s="246">
        <f>IF(N257="sníž. přenesená",J257,0)</f>
        <v>0</v>
      </c>
      <c r="BI257" s="246">
        <f>IF(N257="nulová",J257,0)</f>
        <v>0</v>
      </c>
      <c r="BJ257" s="24" t="s">
        <v>76</v>
      </c>
      <c r="BK257" s="246">
        <f>ROUND(I257*H257,2)</f>
        <v>0</v>
      </c>
      <c r="BL257" s="24" t="s">
        <v>255</v>
      </c>
      <c r="BM257" s="24" t="s">
        <v>502</v>
      </c>
    </row>
    <row r="258" spans="2:47" s="1" customFormat="1" ht="13.5">
      <c r="B258" s="46"/>
      <c r="C258" s="74"/>
      <c r="D258" s="249" t="s">
        <v>464</v>
      </c>
      <c r="E258" s="74"/>
      <c r="F258" s="281" t="s">
        <v>497</v>
      </c>
      <c r="G258" s="74"/>
      <c r="H258" s="74"/>
      <c r="I258" s="203"/>
      <c r="J258" s="74"/>
      <c r="K258" s="74"/>
      <c r="L258" s="72"/>
      <c r="M258" s="282"/>
      <c r="N258" s="47"/>
      <c r="O258" s="47"/>
      <c r="P258" s="47"/>
      <c r="Q258" s="47"/>
      <c r="R258" s="47"/>
      <c r="S258" s="47"/>
      <c r="T258" s="95"/>
      <c r="AT258" s="24" t="s">
        <v>464</v>
      </c>
      <c r="AU258" s="24" t="s">
        <v>79</v>
      </c>
    </row>
    <row r="259" spans="2:51" s="12" customFormat="1" ht="13.5">
      <c r="B259" s="247"/>
      <c r="C259" s="248"/>
      <c r="D259" s="249" t="s">
        <v>182</v>
      </c>
      <c r="E259" s="250" t="s">
        <v>21</v>
      </c>
      <c r="F259" s="251" t="s">
        <v>498</v>
      </c>
      <c r="G259" s="248"/>
      <c r="H259" s="252">
        <v>73.271</v>
      </c>
      <c r="I259" s="253"/>
      <c r="J259" s="248"/>
      <c r="K259" s="248"/>
      <c r="L259" s="254"/>
      <c r="M259" s="255"/>
      <c r="N259" s="256"/>
      <c r="O259" s="256"/>
      <c r="P259" s="256"/>
      <c r="Q259" s="256"/>
      <c r="R259" s="256"/>
      <c r="S259" s="256"/>
      <c r="T259" s="257"/>
      <c r="AT259" s="258" t="s">
        <v>182</v>
      </c>
      <c r="AU259" s="258" t="s">
        <v>79</v>
      </c>
      <c r="AV259" s="12" t="s">
        <v>79</v>
      </c>
      <c r="AW259" s="12" t="s">
        <v>33</v>
      </c>
      <c r="AX259" s="12" t="s">
        <v>76</v>
      </c>
      <c r="AY259" s="258" t="s">
        <v>172</v>
      </c>
    </row>
    <row r="260" spans="2:65" s="1" customFormat="1" ht="25.5" customHeight="1">
      <c r="B260" s="46"/>
      <c r="C260" s="235" t="s">
        <v>503</v>
      </c>
      <c r="D260" s="235" t="s">
        <v>175</v>
      </c>
      <c r="E260" s="236" t="s">
        <v>504</v>
      </c>
      <c r="F260" s="237" t="s">
        <v>505</v>
      </c>
      <c r="G260" s="238" t="s">
        <v>186</v>
      </c>
      <c r="H260" s="239">
        <v>66.61</v>
      </c>
      <c r="I260" s="240"/>
      <c r="J260" s="241">
        <f>ROUND(I260*H260,2)</f>
        <v>0</v>
      </c>
      <c r="K260" s="237" t="s">
        <v>458</v>
      </c>
      <c r="L260" s="72"/>
      <c r="M260" s="242" t="s">
        <v>21</v>
      </c>
      <c r="N260" s="243" t="s">
        <v>40</v>
      </c>
      <c r="O260" s="47"/>
      <c r="P260" s="244">
        <f>O260*H260</f>
        <v>0</v>
      </c>
      <c r="Q260" s="244">
        <v>0</v>
      </c>
      <c r="R260" s="244">
        <f>Q260*H260</f>
        <v>0</v>
      </c>
      <c r="S260" s="244">
        <v>0</v>
      </c>
      <c r="T260" s="245">
        <f>S260*H260</f>
        <v>0</v>
      </c>
      <c r="AR260" s="24" t="s">
        <v>255</v>
      </c>
      <c r="AT260" s="24" t="s">
        <v>175</v>
      </c>
      <c r="AU260" s="24" t="s">
        <v>79</v>
      </c>
      <c r="AY260" s="24" t="s">
        <v>172</v>
      </c>
      <c r="BE260" s="246">
        <f>IF(N260="základní",J260,0)</f>
        <v>0</v>
      </c>
      <c r="BF260" s="246">
        <f>IF(N260="snížená",J260,0)</f>
        <v>0</v>
      </c>
      <c r="BG260" s="246">
        <f>IF(N260="zákl. přenesená",J260,0)</f>
        <v>0</v>
      </c>
      <c r="BH260" s="246">
        <f>IF(N260="sníž. přenesená",J260,0)</f>
        <v>0</v>
      </c>
      <c r="BI260" s="246">
        <f>IF(N260="nulová",J260,0)</f>
        <v>0</v>
      </c>
      <c r="BJ260" s="24" t="s">
        <v>76</v>
      </c>
      <c r="BK260" s="246">
        <f>ROUND(I260*H260,2)</f>
        <v>0</v>
      </c>
      <c r="BL260" s="24" t="s">
        <v>255</v>
      </c>
      <c r="BM260" s="24" t="s">
        <v>506</v>
      </c>
    </row>
    <row r="261" spans="2:51" s="12" customFormat="1" ht="13.5">
      <c r="B261" s="247"/>
      <c r="C261" s="248"/>
      <c r="D261" s="249" t="s">
        <v>182</v>
      </c>
      <c r="E261" s="250" t="s">
        <v>21</v>
      </c>
      <c r="F261" s="251" t="s">
        <v>270</v>
      </c>
      <c r="G261" s="248"/>
      <c r="H261" s="252">
        <v>66.61</v>
      </c>
      <c r="I261" s="253"/>
      <c r="J261" s="248"/>
      <c r="K261" s="248"/>
      <c r="L261" s="254"/>
      <c r="M261" s="255"/>
      <c r="N261" s="256"/>
      <c r="O261" s="256"/>
      <c r="P261" s="256"/>
      <c r="Q261" s="256"/>
      <c r="R261" s="256"/>
      <c r="S261" s="256"/>
      <c r="T261" s="257"/>
      <c r="AT261" s="258" t="s">
        <v>182</v>
      </c>
      <c r="AU261" s="258" t="s">
        <v>79</v>
      </c>
      <c r="AV261" s="12" t="s">
        <v>79</v>
      </c>
      <c r="AW261" s="12" t="s">
        <v>33</v>
      </c>
      <c r="AX261" s="12" t="s">
        <v>76</v>
      </c>
      <c r="AY261" s="258" t="s">
        <v>172</v>
      </c>
    </row>
    <row r="262" spans="2:65" s="1" customFormat="1" ht="16.5" customHeight="1">
      <c r="B262" s="46"/>
      <c r="C262" s="271" t="s">
        <v>507</v>
      </c>
      <c r="D262" s="271" t="s">
        <v>200</v>
      </c>
      <c r="E262" s="272" t="s">
        <v>508</v>
      </c>
      <c r="F262" s="273" t="s">
        <v>509</v>
      </c>
      <c r="G262" s="274" t="s">
        <v>186</v>
      </c>
      <c r="H262" s="275">
        <v>76.947</v>
      </c>
      <c r="I262" s="276"/>
      <c r="J262" s="277">
        <f>ROUND(I262*H262,2)</f>
        <v>0</v>
      </c>
      <c r="K262" s="273" t="s">
        <v>179</v>
      </c>
      <c r="L262" s="278"/>
      <c r="M262" s="279" t="s">
        <v>21</v>
      </c>
      <c r="N262" s="280" t="s">
        <v>40</v>
      </c>
      <c r="O262" s="47"/>
      <c r="P262" s="244">
        <f>O262*H262</f>
        <v>0</v>
      </c>
      <c r="Q262" s="244">
        <v>0.00011</v>
      </c>
      <c r="R262" s="244">
        <f>Q262*H262</f>
        <v>0.00846417</v>
      </c>
      <c r="S262" s="244">
        <v>0</v>
      </c>
      <c r="T262" s="245">
        <f>S262*H262</f>
        <v>0</v>
      </c>
      <c r="AR262" s="24" t="s">
        <v>337</v>
      </c>
      <c r="AT262" s="24" t="s">
        <v>200</v>
      </c>
      <c r="AU262" s="24" t="s">
        <v>79</v>
      </c>
      <c r="AY262" s="24" t="s">
        <v>172</v>
      </c>
      <c r="BE262" s="246">
        <f>IF(N262="základní",J262,0)</f>
        <v>0</v>
      </c>
      <c r="BF262" s="246">
        <f>IF(N262="snížená",J262,0)</f>
        <v>0</v>
      </c>
      <c r="BG262" s="246">
        <f>IF(N262="zákl. přenesená",J262,0)</f>
        <v>0</v>
      </c>
      <c r="BH262" s="246">
        <f>IF(N262="sníž. přenesená",J262,0)</f>
        <v>0</v>
      </c>
      <c r="BI262" s="246">
        <f>IF(N262="nulová",J262,0)</f>
        <v>0</v>
      </c>
      <c r="BJ262" s="24" t="s">
        <v>76</v>
      </c>
      <c r="BK262" s="246">
        <f>ROUND(I262*H262,2)</f>
        <v>0</v>
      </c>
      <c r="BL262" s="24" t="s">
        <v>255</v>
      </c>
      <c r="BM262" s="24" t="s">
        <v>510</v>
      </c>
    </row>
    <row r="263" spans="2:47" s="1" customFormat="1" ht="13.5">
      <c r="B263" s="46"/>
      <c r="C263" s="74"/>
      <c r="D263" s="249" t="s">
        <v>464</v>
      </c>
      <c r="E263" s="74"/>
      <c r="F263" s="281" t="s">
        <v>511</v>
      </c>
      <c r="G263" s="74"/>
      <c r="H263" s="74"/>
      <c r="I263" s="203"/>
      <c r="J263" s="74"/>
      <c r="K263" s="74"/>
      <c r="L263" s="72"/>
      <c r="M263" s="282"/>
      <c r="N263" s="47"/>
      <c r="O263" s="47"/>
      <c r="P263" s="47"/>
      <c r="Q263" s="47"/>
      <c r="R263" s="47"/>
      <c r="S263" s="47"/>
      <c r="T263" s="95"/>
      <c r="AT263" s="24" t="s">
        <v>464</v>
      </c>
      <c r="AU263" s="24" t="s">
        <v>79</v>
      </c>
    </row>
    <row r="264" spans="2:51" s="12" customFormat="1" ht="13.5">
      <c r="B264" s="247"/>
      <c r="C264" s="248"/>
      <c r="D264" s="249" t="s">
        <v>182</v>
      </c>
      <c r="E264" s="250" t="s">
        <v>21</v>
      </c>
      <c r="F264" s="251" t="s">
        <v>512</v>
      </c>
      <c r="G264" s="248"/>
      <c r="H264" s="252">
        <v>76.947</v>
      </c>
      <c r="I264" s="253"/>
      <c r="J264" s="248"/>
      <c r="K264" s="248"/>
      <c r="L264" s="254"/>
      <c r="M264" s="255"/>
      <c r="N264" s="256"/>
      <c r="O264" s="256"/>
      <c r="P264" s="256"/>
      <c r="Q264" s="256"/>
      <c r="R264" s="256"/>
      <c r="S264" s="256"/>
      <c r="T264" s="257"/>
      <c r="AT264" s="258" t="s">
        <v>182</v>
      </c>
      <c r="AU264" s="258" t="s">
        <v>79</v>
      </c>
      <c r="AV264" s="12" t="s">
        <v>79</v>
      </c>
      <c r="AW264" s="12" t="s">
        <v>33</v>
      </c>
      <c r="AX264" s="12" t="s">
        <v>76</v>
      </c>
      <c r="AY264" s="258" t="s">
        <v>172</v>
      </c>
    </row>
    <row r="265" spans="2:65" s="1" customFormat="1" ht="25.5" customHeight="1">
      <c r="B265" s="46"/>
      <c r="C265" s="235" t="s">
        <v>513</v>
      </c>
      <c r="D265" s="235" t="s">
        <v>175</v>
      </c>
      <c r="E265" s="236" t="s">
        <v>514</v>
      </c>
      <c r="F265" s="237" t="s">
        <v>515</v>
      </c>
      <c r="G265" s="238" t="s">
        <v>258</v>
      </c>
      <c r="H265" s="239">
        <v>50</v>
      </c>
      <c r="I265" s="240"/>
      <c r="J265" s="241">
        <f>ROUND(I265*H265,2)</f>
        <v>0</v>
      </c>
      <c r="K265" s="237" t="s">
        <v>179</v>
      </c>
      <c r="L265" s="72"/>
      <c r="M265" s="242" t="s">
        <v>21</v>
      </c>
      <c r="N265" s="243" t="s">
        <v>40</v>
      </c>
      <c r="O265" s="47"/>
      <c r="P265" s="244">
        <f>O265*H265</f>
        <v>0</v>
      </c>
      <c r="Q265" s="244">
        <v>0</v>
      </c>
      <c r="R265" s="244">
        <f>Q265*H265</f>
        <v>0</v>
      </c>
      <c r="S265" s="244">
        <v>0.00718</v>
      </c>
      <c r="T265" s="245">
        <f>S265*H265</f>
        <v>0.359</v>
      </c>
      <c r="AR265" s="24" t="s">
        <v>255</v>
      </c>
      <c r="AT265" s="24" t="s">
        <v>175</v>
      </c>
      <c r="AU265" s="24" t="s">
        <v>79</v>
      </c>
      <c r="AY265" s="24" t="s">
        <v>172</v>
      </c>
      <c r="BE265" s="246">
        <f>IF(N265="základní",J265,0)</f>
        <v>0</v>
      </c>
      <c r="BF265" s="246">
        <f>IF(N265="snížená",J265,0)</f>
        <v>0</v>
      </c>
      <c r="BG265" s="246">
        <f>IF(N265="zákl. přenesená",J265,0)</f>
        <v>0</v>
      </c>
      <c r="BH265" s="246">
        <f>IF(N265="sníž. přenesená",J265,0)</f>
        <v>0</v>
      </c>
      <c r="BI265" s="246">
        <f>IF(N265="nulová",J265,0)</f>
        <v>0</v>
      </c>
      <c r="BJ265" s="24" t="s">
        <v>76</v>
      </c>
      <c r="BK265" s="246">
        <f>ROUND(I265*H265,2)</f>
        <v>0</v>
      </c>
      <c r="BL265" s="24" t="s">
        <v>255</v>
      </c>
      <c r="BM265" s="24" t="s">
        <v>516</v>
      </c>
    </row>
    <row r="266" spans="2:51" s="12" customFormat="1" ht="13.5">
      <c r="B266" s="247"/>
      <c r="C266" s="248"/>
      <c r="D266" s="249" t="s">
        <v>182</v>
      </c>
      <c r="E266" s="250" t="s">
        <v>21</v>
      </c>
      <c r="F266" s="251" t="s">
        <v>517</v>
      </c>
      <c r="G266" s="248"/>
      <c r="H266" s="252">
        <v>50</v>
      </c>
      <c r="I266" s="253"/>
      <c r="J266" s="248"/>
      <c r="K266" s="248"/>
      <c r="L266" s="254"/>
      <c r="M266" s="255"/>
      <c r="N266" s="256"/>
      <c r="O266" s="256"/>
      <c r="P266" s="256"/>
      <c r="Q266" s="256"/>
      <c r="R266" s="256"/>
      <c r="S266" s="256"/>
      <c r="T266" s="257"/>
      <c r="AT266" s="258" t="s">
        <v>182</v>
      </c>
      <c r="AU266" s="258" t="s">
        <v>79</v>
      </c>
      <c r="AV266" s="12" t="s">
        <v>79</v>
      </c>
      <c r="AW266" s="12" t="s">
        <v>33</v>
      </c>
      <c r="AX266" s="12" t="s">
        <v>76</v>
      </c>
      <c r="AY266" s="258" t="s">
        <v>172</v>
      </c>
    </row>
    <row r="267" spans="2:65" s="1" customFormat="1" ht="25.5" customHeight="1">
      <c r="B267" s="46"/>
      <c r="C267" s="235" t="s">
        <v>518</v>
      </c>
      <c r="D267" s="235" t="s">
        <v>175</v>
      </c>
      <c r="E267" s="236" t="s">
        <v>519</v>
      </c>
      <c r="F267" s="237" t="s">
        <v>520</v>
      </c>
      <c r="G267" s="238" t="s">
        <v>258</v>
      </c>
      <c r="H267" s="239">
        <v>30</v>
      </c>
      <c r="I267" s="240"/>
      <c r="J267" s="241">
        <f>ROUND(I267*H267,2)</f>
        <v>0</v>
      </c>
      <c r="K267" s="237" t="s">
        <v>424</v>
      </c>
      <c r="L267" s="72"/>
      <c r="M267" s="242" t="s">
        <v>21</v>
      </c>
      <c r="N267" s="243" t="s">
        <v>40</v>
      </c>
      <c r="O267" s="47"/>
      <c r="P267" s="244">
        <f>O267*H267</f>
        <v>0</v>
      </c>
      <c r="Q267" s="244">
        <v>0.0001</v>
      </c>
      <c r="R267" s="244">
        <f>Q267*H267</f>
        <v>0.003</v>
      </c>
      <c r="S267" s="244">
        <v>0</v>
      </c>
      <c r="T267" s="245">
        <f>S267*H267</f>
        <v>0</v>
      </c>
      <c r="AR267" s="24" t="s">
        <v>255</v>
      </c>
      <c r="AT267" s="24" t="s">
        <v>175</v>
      </c>
      <c r="AU267" s="24" t="s">
        <v>79</v>
      </c>
      <c r="AY267" s="24" t="s">
        <v>172</v>
      </c>
      <c r="BE267" s="246">
        <f>IF(N267="základní",J267,0)</f>
        <v>0</v>
      </c>
      <c r="BF267" s="246">
        <f>IF(N267="snížená",J267,0)</f>
        <v>0</v>
      </c>
      <c r="BG267" s="246">
        <f>IF(N267="zákl. přenesená",J267,0)</f>
        <v>0</v>
      </c>
      <c r="BH267" s="246">
        <f>IF(N267="sníž. přenesená",J267,0)</f>
        <v>0</v>
      </c>
      <c r="BI267" s="246">
        <f>IF(N267="nulová",J267,0)</f>
        <v>0</v>
      </c>
      <c r="BJ267" s="24" t="s">
        <v>76</v>
      </c>
      <c r="BK267" s="246">
        <f>ROUND(I267*H267,2)</f>
        <v>0</v>
      </c>
      <c r="BL267" s="24" t="s">
        <v>255</v>
      </c>
      <c r="BM267" s="24" t="s">
        <v>521</v>
      </c>
    </row>
    <row r="268" spans="2:51" s="12" customFormat="1" ht="13.5">
      <c r="B268" s="247"/>
      <c r="C268" s="248"/>
      <c r="D268" s="249" t="s">
        <v>182</v>
      </c>
      <c r="E268" s="250" t="s">
        <v>21</v>
      </c>
      <c r="F268" s="251" t="s">
        <v>409</v>
      </c>
      <c r="G268" s="248"/>
      <c r="H268" s="252">
        <v>30</v>
      </c>
      <c r="I268" s="253"/>
      <c r="J268" s="248"/>
      <c r="K268" s="248"/>
      <c r="L268" s="254"/>
      <c r="M268" s="255"/>
      <c r="N268" s="256"/>
      <c r="O268" s="256"/>
      <c r="P268" s="256"/>
      <c r="Q268" s="256"/>
      <c r="R268" s="256"/>
      <c r="S268" s="256"/>
      <c r="T268" s="257"/>
      <c r="AT268" s="258" t="s">
        <v>182</v>
      </c>
      <c r="AU268" s="258" t="s">
        <v>79</v>
      </c>
      <c r="AV268" s="12" t="s">
        <v>79</v>
      </c>
      <c r="AW268" s="12" t="s">
        <v>33</v>
      </c>
      <c r="AX268" s="12" t="s">
        <v>76</v>
      </c>
      <c r="AY268" s="258" t="s">
        <v>172</v>
      </c>
    </row>
    <row r="269" spans="2:65" s="1" customFormat="1" ht="16.5" customHeight="1">
      <c r="B269" s="46"/>
      <c r="C269" s="271" t="s">
        <v>522</v>
      </c>
      <c r="D269" s="271" t="s">
        <v>200</v>
      </c>
      <c r="E269" s="272" t="s">
        <v>523</v>
      </c>
      <c r="F269" s="273" t="s">
        <v>524</v>
      </c>
      <c r="G269" s="274" t="s">
        <v>258</v>
      </c>
      <c r="H269" s="275">
        <v>13</v>
      </c>
      <c r="I269" s="276"/>
      <c r="J269" s="277">
        <f>ROUND(I269*H269,2)</f>
        <v>0</v>
      </c>
      <c r="K269" s="273" t="s">
        <v>424</v>
      </c>
      <c r="L269" s="278"/>
      <c r="M269" s="279" t="s">
        <v>21</v>
      </c>
      <c r="N269" s="280" t="s">
        <v>40</v>
      </c>
      <c r="O269" s="47"/>
      <c r="P269" s="244">
        <f>O269*H269</f>
        <v>0</v>
      </c>
      <c r="Q269" s="244">
        <v>4E-05</v>
      </c>
      <c r="R269" s="244">
        <f>Q269*H269</f>
        <v>0.0005200000000000001</v>
      </c>
      <c r="S269" s="244">
        <v>0</v>
      </c>
      <c r="T269" s="245">
        <f>S269*H269</f>
        <v>0</v>
      </c>
      <c r="AR269" s="24" t="s">
        <v>337</v>
      </c>
      <c r="AT269" s="24" t="s">
        <v>200</v>
      </c>
      <c r="AU269" s="24" t="s">
        <v>79</v>
      </c>
      <c r="AY269" s="24" t="s">
        <v>172</v>
      </c>
      <c r="BE269" s="246">
        <f>IF(N269="základní",J269,0)</f>
        <v>0</v>
      </c>
      <c r="BF269" s="246">
        <f>IF(N269="snížená",J269,0)</f>
        <v>0</v>
      </c>
      <c r="BG269" s="246">
        <f>IF(N269="zákl. přenesená",J269,0)</f>
        <v>0</v>
      </c>
      <c r="BH269" s="246">
        <f>IF(N269="sníž. přenesená",J269,0)</f>
        <v>0</v>
      </c>
      <c r="BI269" s="246">
        <f>IF(N269="nulová",J269,0)</f>
        <v>0</v>
      </c>
      <c r="BJ269" s="24" t="s">
        <v>76</v>
      </c>
      <c r="BK269" s="246">
        <f>ROUND(I269*H269,2)</f>
        <v>0</v>
      </c>
      <c r="BL269" s="24" t="s">
        <v>255</v>
      </c>
      <c r="BM269" s="24" t="s">
        <v>525</v>
      </c>
    </row>
    <row r="270" spans="2:47" s="1" customFormat="1" ht="13.5">
      <c r="B270" s="46"/>
      <c r="C270" s="74"/>
      <c r="D270" s="249" t="s">
        <v>464</v>
      </c>
      <c r="E270" s="74"/>
      <c r="F270" s="281" t="s">
        <v>526</v>
      </c>
      <c r="G270" s="74"/>
      <c r="H270" s="74"/>
      <c r="I270" s="203"/>
      <c r="J270" s="74"/>
      <c r="K270" s="74"/>
      <c r="L270" s="72"/>
      <c r="M270" s="282"/>
      <c r="N270" s="47"/>
      <c r="O270" s="47"/>
      <c r="P270" s="47"/>
      <c r="Q270" s="47"/>
      <c r="R270" s="47"/>
      <c r="S270" s="47"/>
      <c r="T270" s="95"/>
      <c r="AT270" s="24" t="s">
        <v>464</v>
      </c>
      <c r="AU270" s="24" t="s">
        <v>79</v>
      </c>
    </row>
    <row r="271" spans="2:51" s="12" customFormat="1" ht="13.5">
      <c r="B271" s="247"/>
      <c r="C271" s="248"/>
      <c r="D271" s="249" t="s">
        <v>182</v>
      </c>
      <c r="E271" s="250" t="s">
        <v>21</v>
      </c>
      <c r="F271" s="251" t="s">
        <v>527</v>
      </c>
      <c r="G271" s="248"/>
      <c r="H271" s="252">
        <v>13</v>
      </c>
      <c r="I271" s="253"/>
      <c r="J271" s="248"/>
      <c r="K271" s="248"/>
      <c r="L271" s="254"/>
      <c r="M271" s="255"/>
      <c r="N271" s="256"/>
      <c r="O271" s="256"/>
      <c r="P271" s="256"/>
      <c r="Q271" s="256"/>
      <c r="R271" s="256"/>
      <c r="S271" s="256"/>
      <c r="T271" s="257"/>
      <c r="AT271" s="258" t="s">
        <v>182</v>
      </c>
      <c r="AU271" s="258" t="s">
        <v>79</v>
      </c>
      <c r="AV271" s="12" t="s">
        <v>79</v>
      </c>
      <c r="AW271" s="12" t="s">
        <v>33</v>
      </c>
      <c r="AX271" s="12" t="s">
        <v>76</v>
      </c>
      <c r="AY271" s="258" t="s">
        <v>172</v>
      </c>
    </row>
    <row r="272" spans="2:65" s="1" customFormat="1" ht="16.5" customHeight="1">
      <c r="B272" s="46"/>
      <c r="C272" s="271" t="s">
        <v>528</v>
      </c>
      <c r="D272" s="271" t="s">
        <v>200</v>
      </c>
      <c r="E272" s="272" t="s">
        <v>529</v>
      </c>
      <c r="F272" s="273" t="s">
        <v>530</v>
      </c>
      <c r="G272" s="274" t="s">
        <v>258</v>
      </c>
      <c r="H272" s="275">
        <v>17</v>
      </c>
      <c r="I272" s="276"/>
      <c r="J272" s="277">
        <f>ROUND(I272*H272,2)</f>
        <v>0</v>
      </c>
      <c r="K272" s="273" t="s">
        <v>179</v>
      </c>
      <c r="L272" s="278"/>
      <c r="M272" s="279" t="s">
        <v>21</v>
      </c>
      <c r="N272" s="280" t="s">
        <v>40</v>
      </c>
      <c r="O272" s="47"/>
      <c r="P272" s="244">
        <f>O272*H272</f>
        <v>0</v>
      </c>
      <c r="Q272" s="244">
        <v>3E-05</v>
      </c>
      <c r="R272" s="244">
        <f>Q272*H272</f>
        <v>0.00051</v>
      </c>
      <c r="S272" s="244">
        <v>0</v>
      </c>
      <c r="T272" s="245">
        <f>S272*H272</f>
        <v>0</v>
      </c>
      <c r="AR272" s="24" t="s">
        <v>337</v>
      </c>
      <c r="AT272" s="24" t="s">
        <v>200</v>
      </c>
      <c r="AU272" s="24" t="s">
        <v>79</v>
      </c>
      <c r="AY272" s="24" t="s">
        <v>172</v>
      </c>
      <c r="BE272" s="246">
        <f>IF(N272="základní",J272,0)</f>
        <v>0</v>
      </c>
      <c r="BF272" s="246">
        <f>IF(N272="snížená",J272,0)</f>
        <v>0</v>
      </c>
      <c r="BG272" s="246">
        <f>IF(N272="zákl. přenesená",J272,0)</f>
        <v>0</v>
      </c>
      <c r="BH272" s="246">
        <f>IF(N272="sníž. přenesená",J272,0)</f>
        <v>0</v>
      </c>
      <c r="BI272" s="246">
        <f>IF(N272="nulová",J272,0)</f>
        <v>0</v>
      </c>
      <c r="BJ272" s="24" t="s">
        <v>76</v>
      </c>
      <c r="BK272" s="246">
        <f>ROUND(I272*H272,2)</f>
        <v>0</v>
      </c>
      <c r="BL272" s="24" t="s">
        <v>255</v>
      </c>
      <c r="BM272" s="24" t="s">
        <v>531</v>
      </c>
    </row>
    <row r="273" spans="2:51" s="12" customFormat="1" ht="13.5">
      <c r="B273" s="247"/>
      <c r="C273" s="248"/>
      <c r="D273" s="249" t="s">
        <v>182</v>
      </c>
      <c r="E273" s="250" t="s">
        <v>21</v>
      </c>
      <c r="F273" s="251" t="s">
        <v>532</v>
      </c>
      <c r="G273" s="248"/>
      <c r="H273" s="252">
        <v>17</v>
      </c>
      <c r="I273" s="253"/>
      <c r="J273" s="248"/>
      <c r="K273" s="248"/>
      <c r="L273" s="254"/>
      <c r="M273" s="255"/>
      <c r="N273" s="256"/>
      <c r="O273" s="256"/>
      <c r="P273" s="256"/>
      <c r="Q273" s="256"/>
      <c r="R273" s="256"/>
      <c r="S273" s="256"/>
      <c r="T273" s="257"/>
      <c r="AT273" s="258" t="s">
        <v>182</v>
      </c>
      <c r="AU273" s="258" t="s">
        <v>79</v>
      </c>
      <c r="AV273" s="12" t="s">
        <v>79</v>
      </c>
      <c r="AW273" s="12" t="s">
        <v>33</v>
      </c>
      <c r="AX273" s="12" t="s">
        <v>76</v>
      </c>
      <c r="AY273" s="258" t="s">
        <v>172</v>
      </c>
    </row>
    <row r="274" spans="2:65" s="1" customFormat="1" ht="16.5" customHeight="1">
      <c r="B274" s="46"/>
      <c r="C274" s="235" t="s">
        <v>533</v>
      </c>
      <c r="D274" s="235" t="s">
        <v>175</v>
      </c>
      <c r="E274" s="236" t="s">
        <v>534</v>
      </c>
      <c r="F274" s="237" t="s">
        <v>535</v>
      </c>
      <c r="G274" s="238" t="s">
        <v>434</v>
      </c>
      <c r="H274" s="270"/>
      <c r="I274" s="240"/>
      <c r="J274" s="241">
        <f>ROUND(I274*H274,2)</f>
        <v>0</v>
      </c>
      <c r="K274" s="237" t="s">
        <v>179</v>
      </c>
      <c r="L274" s="72"/>
      <c r="M274" s="242" t="s">
        <v>21</v>
      </c>
      <c r="N274" s="243" t="s">
        <v>40</v>
      </c>
      <c r="O274" s="47"/>
      <c r="P274" s="244">
        <f>O274*H274</f>
        <v>0</v>
      </c>
      <c r="Q274" s="244">
        <v>0</v>
      </c>
      <c r="R274" s="244">
        <f>Q274*H274</f>
        <v>0</v>
      </c>
      <c r="S274" s="244">
        <v>0</v>
      </c>
      <c r="T274" s="245">
        <f>S274*H274</f>
        <v>0</v>
      </c>
      <c r="AR274" s="24" t="s">
        <v>255</v>
      </c>
      <c r="AT274" s="24" t="s">
        <v>175</v>
      </c>
      <c r="AU274" s="24" t="s">
        <v>79</v>
      </c>
      <c r="AY274" s="24" t="s">
        <v>172</v>
      </c>
      <c r="BE274" s="246">
        <f>IF(N274="základní",J274,0)</f>
        <v>0</v>
      </c>
      <c r="BF274" s="246">
        <f>IF(N274="snížená",J274,0)</f>
        <v>0</v>
      </c>
      <c r="BG274" s="246">
        <f>IF(N274="zákl. přenesená",J274,0)</f>
        <v>0</v>
      </c>
      <c r="BH274" s="246">
        <f>IF(N274="sníž. přenesená",J274,0)</f>
        <v>0</v>
      </c>
      <c r="BI274" s="246">
        <f>IF(N274="nulová",J274,0)</f>
        <v>0</v>
      </c>
      <c r="BJ274" s="24" t="s">
        <v>76</v>
      </c>
      <c r="BK274" s="246">
        <f>ROUND(I274*H274,2)</f>
        <v>0</v>
      </c>
      <c r="BL274" s="24" t="s">
        <v>255</v>
      </c>
      <c r="BM274" s="24" t="s">
        <v>536</v>
      </c>
    </row>
    <row r="275" spans="2:65" s="1" customFormat="1" ht="16.5" customHeight="1">
      <c r="B275" s="46"/>
      <c r="C275" s="235" t="s">
        <v>537</v>
      </c>
      <c r="D275" s="235" t="s">
        <v>175</v>
      </c>
      <c r="E275" s="236" t="s">
        <v>538</v>
      </c>
      <c r="F275" s="237" t="s">
        <v>539</v>
      </c>
      <c r="G275" s="238" t="s">
        <v>258</v>
      </c>
      <c r="H275" s="239">
        <v>60</v>
      </c>
      <c r="I275" s="240"/>
      <c r="J275" s="241">
        <f>ROUND(I275*H275,2)</f>
        <v>0</v>
      </c>
      <c r="K275" s="237" t="s">
        <v>21</v>
      </c>
      <c r="L275" s="72"/>
      <c r="M275" s="242" t="s">
        <v>21</v>
      </c>
      <c r="N275" s="243" t="s">
        <v>40</v>
      </c>
      <c r="O275" s="47"/>
      <c r="P275" s="244">
        <f>O275*H275</f>
        <v>0</v>
      </c>
      <c r="Q275" s="244">
        <v>0</v>
      </c>
      <c r="R275" s="244">
        <f>Q275*H275</f>
        <v>0</v>
      </c>
      <c r="S275" s="244">
        <v>0</v>
      </c>
      <c r="T275" s="245">
        <f>S275*H275</f>
        <v>0</v>
      </c>
      <c r="AR275" s="24" t="s">
        <v>255</v>
      </c>
      <c r="AT275" s="24" t="s">
        <v>175</v>
      </c>
      <c r="AU275" s="24" t="s">
        <v>79</v>
      </c>
      <c r="AY275" s="24" t="s">
        <v>172</v>
      </c>
      <c r="BE275" s="246">
        <f>IF(N275="základní",J275,0)</f>
        <v>0</v>
      </c>
      <c r="BF275" s="246">
        <f>IF(N275="snížená",J275,0)</f>
        <v>0</v>
      </c>
      <c r="BG275" s="246">
        <f>IF(N275="zákl. přenesená",J275,0)</f>
        <v>0</v>
      </c>
      <c r="BH275" s="246">
        <f>IF(N275="sníž. přenesená",J275,0)</f>
        <v>0</v>
      </c>
      <c r="BI275" s="246">
        <f>IF(N275="nulová",J275,0)</f>
        <v>0</v>
      </c>
      <c r="BJ275" s="24" t="s">
        <v>76</v>
      </c>
      <c r="BK275" s="246">
        <f>ROUND(I275*H275,2)</f>
        <v>0</v>
      </c>
      <c r="BL275" s="24" t="s">
        <v>255</v>
      </c>
      <c r="BM275" s="24" t="s">
        <v>540</v>
      </c>
    </row>
    <row r="276" spans="2:63" s="11" customFormat="1" ht="29.85" customHeight="1">
      <c r="B276" s="219"/>
      <c r="C276" s="220"/>
      <c r="D276" s="221" t="s">
        <v>68</v>
      </c>
      <c r="E276" s="233" t="s">
        <v>541</v>
      </c>
      <c r="F276" s="233" t="s">
        <v>542</v>
      </c>
      <c r="G276" s="220"/>
      <c r="H276" s="220"/>
      <c r="I276" s="223"/>
      <c r="J276" s="234">
        <f>BK276</f>
        <v>0</v>
      </c>
      <c r="K276" s="220"/>
      <c r="L276" s="225"/>
      <c r="M276" s="226"/>
      <c r="N276" s="227"/>
      <c r="O276" s="227"/>
      <c r="P276" s="228">
        <f>SUM(P277:P289)</f>
        <v>0</v>
      </c>
      <c r="Q276" s="227"/>
      <c r="R276" s="228">
        <f>SUM(R277:R289)</f>
        <v>0.0041199999999999995</v>
      </c>
      <c r="S276" s="227"/>
      <c r="T276" s="229">
        <f>SUM(T277:T289)</f>
        <v>0.267</v>
      </c>
      <c r="AR276" s="230" t="s">
        <v>79</v>
      </c>
      <c r="AT276" s="231" t="s">
        <v>68</v>
      </c>
      <c r="AU276" s="231" t="s">
        <v>76</v>
      </c>
      <c r="AY276" s="230" t="s">
        <v>172</v>
      </c>
      <c r="BK276" s="232">
        <f>SUM(BK277:BK289)</f>
        <v>0</v>
      </c>
    </row>
    <row r="277" spans="2:65" s="1" customFormat="1" ht="16.5" customHeight="1">
      <c r="B277" s="46"/>
      <c r="C277" s="235" t="s">
        <v>543</v>
      </c>
      <c r="D277" s="235" t="s">
        <v>175</v>
      </c>
      <c r="E277" s="236" t="s">
        <v>544</v>
      </c>
      <c r="F277" s="237" t="s">
        <v>545</v>
      </c>
      <c r="G277" s="238" t="s">
        <v>258</v>
      </c>
      <c r="H277" s="239">
        <v>10</v>
      </c>
      <c r="I277" s="240"/>
      <c r="J277" s="241">
        <f>ROUND(I277*H277,2)</f>
        <v>0</v>
      </c>
      <c r="K277" s="237" t="s">
        <v>179</v>
      </c>
      <c r="L277" s="72"/>
      <c r="M277" s="242" t="s">
        <v>21</v>
      </c>
      <c r="N277" s="243" t="s">
        <v>40</v>
      </c>
      <c r="O277" s="47"/>
      <c r="P277" s="244">
        <f>O277*H277</f>
        <v>0</v>
      </c>
      <c r="Q277" s="244">
        <v>0</v>
      </c>
      <c r="R277" s="244">
        <f>Q277*H277</f>
        <v>0</v>
      </c>
      <c r="S277" s="244">
        <v>0.0267</v>
      </c>
      <c r="T277" s="245">
        <f>S277*H277</f>
        <v>0.267</v>
      </c>
      <c r="AR277" s="24" t="s">
        <v>255</v>
      </c>
      <c r="AT277" s="24" t="s">
        <v>175</v>
      </c>
      <c r="AU277" s="24" t="s">
        <v>79</v>
      </c>
      <c r="AY277" s="24" t="s">
        <v>172</v>
      </c>
      <c r="BE277" s="246">
        <f>IF(N277="základní",J277,0)</f>
        <v>0</v>
      </c>
      <c r="BF277" s="246">
        <f>IF(N277="snížená",J277,0)</f>
        <v>0</v>
      </c>
      <c r="BG277" s="246">
        <f>IF(N277="zákl. přenesená",J277,0)</f>
        <v>0</v>
      </c>
      <c r="BH277" s="246">
        <f>IF(N277="sníž. přenesená",J277,0)</f>
        <v>0</v>
      </c>
      <c r="BI277" s="246">
        <f>IF(N277="nulová",J277,0)</f>
        <v>0</v>
      </c>
      <c r="BJ277" s="24" t="s">
        <v>76</v>
      </c>
      <c r="BK277" s="246">
        <f>ROUND(I277*H277,2)</f>
        <v>0</v>
      </c>
      <c r="BL277" s="24" t="s">
        <v>255</v>
      </c>
      <c r="BM277" s="24" t="s">
        <v>546</v>
      </c>
    </row>
    <row r="278" spans="2:51" s="12" customFormat="1" ht="13.5">
      <c r="B278" s="247"/>
      <c r="C278" s="248"/>
      <c r="D278" s="249" t="s">
        <v>182</v>
      </c>
      <c r="E278" s="250" t="s">
        <v>21</v>
      </c>
      <c r="F278" s="251" t="s">
        <v>547</v>
      </c>
      <c r="G278" s="248"/>
      <c r="H278" s="252">
        <v>10</v>
      </c>
      <c r="I278" s="253"/>
      <c r="J278" s="248"/>
      <c r="K278" s="248"/>
      <c r="L278" s="254"/>
      <c r="M278" s="255"/>
      <c r="N278" s="256"/>
      <c r="O278" s="256"/>
      <c r="P278" s="256"/>
      <c r="Q278" s="256"/>
      <c r="R278" s="256"/>
      <c r="S278" s="256"/>
      <c r="T278" s="257"/>
      <c r="AT278" s="258" t="s">
        <v>182</v>
      </c>
      <c r="AU278" s="258" t="s">
        <v>79</v>
      </c>
      <c r="AV278" s="12" t="s">
        <v>79</v>
      </c>
      <c r="AW278" s="12" t="s">
        <v>33</v>
      </c>
      <c r="AX278" s="12" t="s">
        <v>76</v>
      </c>
      <c r="AY278" s="258" t="s">
        <v>172</v>
      </c>
    </row>
    <row r="279" spans="2:65" s="1" customFormat="1" ht="16.5" customHeight="1">
      <c r="B279" s="46"/>
      <c r="C279" s="235" t="s">
        <v>548</v>
      </c>
      <c r="D279" s="235" t="s">
        <v>175</v>
      </c>
      <c r="E279" s="236" t="s">
        <v>549</v>
      </c>
      <c r="F279" s="237" t="s">
        <v>550</v>
      </c>
      <c r="G279" s="238" t="s">
        <v>258</v>
      </c>
      <c r="H279" s="239">
        <v>2</v>
      </c>
      <c r="I279" s="240"/>
      <c r="J279" s="241">
        <f>ROUND(I279*H279,2)</f>
        <v>0</v>
      </c>
      <c r="K279" s="237" t="s">
        <v>424</v>
      </c>
      <c r="L279" s="72"/>
      <c r="M279" s="242" t="s">
        <v>21</v>
      </c>
      <c r="N279" s="243" t="s">
        <v>40</v>
      </c>
      <c r="O279" s="47"/>
      <c r="P279" s="244">
        <f>O279*H279</f>
        <v>0</v>
      </c>
      <c r="Q279" s="244">
        <v>0.00035</v>
      </c>
      <c r="R279" s="244">
        <f>Q279*H279</f>
        <v>0.0007</v>
      </c>
      <c r="S279" s="244">
        <v>0</v>
      </c>
      <c r="T279" s="245">
        <f>S279*H279</f>
        <v>0</v>
      </c>
      <c r="AR279" s="24" t="s">
        <v>255</v>
      </c>
      <c r="AT279" s="24" t="s">
        <v>175</v>
      </c>
      <c r="AU279" s="24" t="s">
        <v>79</v>
      </c>
      <c r="AY279" s="24" t="s">
        <v>172</v>
      </c>
      <c r="BE279" s="246">
        <f>IF(N279="základní",J279,0)</f>
        <v>0</v>
      </c>
      <c r="BF279" s="246">
        <f>IF(N279="snížená",J279,0)</f>
        <v>0</v>
      </c>
      <c r="BG279" s="246">
        <f>IF(N279="zákl. přenesená",J279,0)</f>
        <v>0</v>
      </c>
      <c r="BH279" s="246">
        <f>IF(N279="sníž. přenesená",J279,0)</f>
        <v>0</v>
      </c>
      <c r="BI279" s="246">
        <f>IF(N279="nulová",J279,0)</f>
        <v>0</v>
      </c>
      <c r="BJ279" s="24" t="s">
        <v>76</v>
      </c>
      <c r="BK279" s="246">
        <f>ROUND(I279*H279,2)</f>
        <v>0</v>
      </c>
      <c r="BL279" s="24" t="s">
        <v>255</v>
      </c>
      <c r="BM279" s="24" t="s">
        <v>551</v>
      </c>
    </row>
    <row r="280" spans="2:51" s="12" customFormat="1" ht="13.5">
      <c r="B280" s="247"/>
      <c r="C280" s="248"/>
      <c r="D280" s="249" t="s">
        <v>182</v>
      </c>
      <c r="E280" s="250" t="s">
        <v>21</v>
      </c>
      <c r="F280" s="251" t="s">
        <v>552</v>
      </c>
      <c r="G280" s="248"/>
      <c r="H280" s="252">
        <v>2</v>
      </c>
      <c r="I280" s="253"/>
      <c r="J280" s="248"/>
      <c r="K280" s="248"/>
      <c r="L280" s="254"/>
      <c r="M280" s="255"/>
      <c r="N280" s="256"/>
      <c r="O280" s="256"/>
      <c r="P280" s="256"/>
      <c r="Q280" s="256"/>
      <c r="R280" s="256"/>
      <c r="S280" s="256"/>
      <c r="T280" s="257"/>
      <c r="AT280" s="258" t="s">
        <v>182</v>
      </c>
      <c r="AU280" s="258" t="s">
        <v>79</v>
      </c>
      <c r="AV280" s="12" t="s">
        <v>79</v>
      </c>
      <c r="AW280" s="12" t="s">
        <v>33</v>
      </c>
      <c r="AX280" s="12" t="s">
        <v>76</v>
      </c>
      <c r="AY280" s="258" t="s">
        <v>172</v>
      </c>
    </row>
    <row r="281" spans="2:65" s="1" customFormat="1" ht="16.5" customHeight="1">
      <c r="B281" s="46"/>
      <c r="C281" s="235" t="s">
        <v>553</v>
      </c>
      <c r="D281" s="235" t="s">
        <v>175</v>
      </c>
      <c r="E281" s="236" t="s">
        <v>554</v>
      </c>
      <c r="F281" s="237" t="s">
        <v>555</v>
      </c>
      <c r="G281" s="238" t="s">
        <v>258</v>
      </c>
      <c r="H281" s="239">
        <v>3</v>
      </c>
      <c r="I281" s="240"/>
      <c r="J281" s="241">
        <f>ROUND(I281*H281,2)</f>
        <v>0</v>
      </c>
      <c r="K281" s="237" t="s">
        <v>424</v>
      </c>
      <c r="L281" s="72"/>
      <c r="M281" s="242" t="s">
        <v>21</v>
      </c>
      <c r="N281" s="243" t="s">
        <v>40</v>
      </c>
      <c r="O281" s="47"/>
      <c r="P281" s="244">
        <f>O281*H281</f>
        <v>0</v>
      </c>
      <c r="Q281" s="244">
        <v>0.00114</v>
      </c>
      <c r="R281" s="244">
        <f>Q281*H281</f>
        <v>0.00342</v>
      </c>
      <c r="S281" s="244">
        <v>0</v>
      </c>
      <c r="T281" s="245">
        <f>S281*H281</f>
        <v>0</v>
      </c>
      <c r="AR281" s="24" t="s">
        <v>255</v>
      </c>
      <c r="AT281" s="24" t="s">
        <v>175</v>
      </c>
      <c r="AU281" s="24" t="s">
        <v>79</v>
      </c>
      <c r="AY281" s="24" t="s">
        <v>172</v>
      </c>
      <c r="BE281" s="246">
        <f>IF(N281="základní",J281,0)</f>
        <v>0</v>
      </c>
      <c r="BF281" s="246">
        <f>IF(N281="snížená",J281,0)</f>
        <v>0</v>
      </c>
      <c r="BG281" s="246">
        <f>IF(N281="zákl. přenesená",J281,0)</f>
        <v>0</v>
      </c>
      <c r="BH281" s="246">
        <f>IF(N281="sníž. přenesená",J281,0)</f>
        <v>0</v>
      </c>
      <c r="BI281" s="246">
        <f>IF(N281="nulová",J281,0)</f>
        <v>0</v>
      </c>
      <c r="BJ281" s="24" t="s">
        <v>76</v>
      </c>
      <c r="BK281" s="246">
        <f>ROUND(I281*H281,2)</f>
        <v>0</v>
      </c>
      <c r="BL281" s="24" t="s">
        <v>255</v>
      </c>
      <c r="BM281" s="24" t="s">
        <v>556</v>
      </c>
    </row>
    <row r="282" spans="2:51" s="12" customFormat="1" ht="13.5">
      <c r="B282" s="247"/>
      <c r="C282" s="248"/>
      <c r="D282" s="249" t="s">
        <v>182</v>
      </c>
      <c r="E282" s="250" t="s">
        <v>21</v>
      </c>
      <c r="F282" s="251" t="s">
        <v>557</v>
      </c>
      <c r="G282" s="248"/>
      <c r="H282" s="252">
        <v>3</v>
      </c>
      <c r="I282" s="253"/>
      <c r="J282" s="248"/>
      <c r="K282" s="248"/>
      <c r="L282" s="254"/>
      <c r="M282" s="255"/>
      <c r="N282" s="256"/>
      <c r="O282" s="256"/>
      <c r="P282" s="256"/>
      <c r="Q282" s="256"/>
      <c r="R282" s="256"/>
      <c r="S282" s="256"/>
      <c r="T282" s="257"/>
      <c r="AT282" s="258" t="s">
        <v>182</v>
      </c>
      <c r="AU282" s="258" t="s">
        <v>79</v>
      </c>
      <c r="AV282" s="12" t="s">
        <v>79</v>
      </c>
      <c r="AW282" s="12" t="s">
        <v>33</v>
      </c>
      <c r="AX282" s="12" t="s">
        <v>76</v>
      </c>
      <c r="AY282" s="258" t="s">
        <v>172</v>
      </c>
    </row>
    <row r="283" spans="2:65" s="1" customFormat="1" ht="16.5" customHeight="1">
      <c r="B283" s="46"/>
      <c r="C283" s="235" t="s">
        <v>558</v>
      </c>
      <c r="D283" s="235" t="s">
        <v>175</v>
      </c>
      <c r="E283" s="236" t="s">
        <v>559</v>
      </c>
      <c r="F283" s="237" t="s">
        <v>560</v>
      </c>
      <c r="G283" s="238" t="s">
        <v>178</v>
      </c>
      <c r="H283" s="239">
        <v>2</v>
      </c>
      <c r="I283" s="240"/>
      <c r="J283" s="241">
        <f>ROUND(I283*H283,2)</f>
        <v>0</v>
      </c>
      <c r="K283" s="237" t="s">
        <v>424</v>
      </c>
      <c r="L283" s="72"/>
      <c r="M283" s="242" t="s">
        <v>21</v>
      </c>
      <c r="N283" s="243" t="s">
        <v>40</v>
      </c>
      <c r="O283" s="47"/>
      <c r="P283" s="244">
        <f>O283*H283</f>
        <v>0</v>
      </c>
      <c r="Q283" s="244">
        <v>0</v>
      </c>
      <c r="R283" s="244">
        <f>Q283*H283</f>
        <v>0</v>
      </c>
      <c r="S283" s="244">
        <v>0</v>
      </c>
      <c r="T283" s="245">
        <f>S283*H283</f>
        <v>0</v>
      </c>
      <c r="AR283" s="24" t="s">
        <v>255</v>
      </c>
      <c r="AT283" s="24" t="s">
        <v>175</v>
      </c>
      <c r="AU283" s="24" t="s">
        <v>79</v>
      </c>
      <c r="AY283" s="24" t="s">
        <v>172</v>
      </c>
      <c r="BE283" s="246">
        <f>IF(N283="základní",J283,0)</f>
        <v>0</v>
      </c>
      <c r="BF283" s="246">
        <f>IF(N283="snížená",J283,0)</f>
        <v>0</v>
      </c>
      <c r="BG283" s="246">
        <f>IF(N283="zákl. přenesená",J283,0)</f>
        <v>0</v>
      </c>
      <c r="BH283" s="246">
        <f>IF(N283="sníž. přenesená",J283,0)</f>
        <v>0</v>
      </c>
      <c r="BI283" s="246">
        <f>IF(N283="nulová",J283,0)</f>
        <v>0</v>
      </c>
      <c r="BJ283" s="24" t="s">
        <v>76</v>
      </c>
      <c r="BK283" s="246">
        <f>ROUND(I283*H283,2)</f>
        <v>0</v>
      </c>
      <c r="BL283" s="24" t="s">
        <v>255</v>
      </c>
      <c r="BM283" s="24" t="s">
        <v>561</v>
      </c>
    </row>
    <row r="284" spans="2:51" s="12" customFormat="1" ht="13.5">
      <c r="B284" s="247"/>
      <c r="C284" s="248"/>
      <c r="D284" s="249" t="s">
        <v>182</v>
      </c>
      <c r="E284" s="250" t="s">
        <v>21</v>
      </c>
      <c r="F284" s="251" t="s">
        <v>552</v>
      </c>
      <c r="G284" s="248"/>
      <c r="H284" s="252">
        <v>2</v>
      </c>
      <c r="I284" s="253"/>
      <c r="J284" s="248"/>
      <c r="K284" s="248"/>
      <c r="L284" s="254"/>
      <c r="M284" s="255"/>
      <c r="N284" s="256"/>
      <c r="O284" s="256"/>
      <c r="P284" s="256"/>
      <c r="Q284" s="256"/>
      <c r="R284" s="256"/>
      <c r="S284" s="256"/>
      <c r="T284" s="257"/>
      <c r="AT284" s="258" t="s">
        <v>182</v>
      </c>
      <c r="AU284" s="258" t="s">
        <v>79</v>
      </c>
      <c r="AV284" s="12" t="s">
        <v>79</v>
      </c>
      <c r="AW284" s="12" t="s">
        <v>33</v>
      </c>
      <c r="AX284" s="12" t="s">
        <v>76</v>
      </c>
      <c r="AY284" s="258" t="s">
        <v>172</v>
      </c>
    </row>
    <row r="285" spans="2:65" s="1" customFormat="1" ht="16.5" customHeight="1">
      <c r="B285" s="46"/>
      <c r="C285" s="235" t="s">
        <v>562</v>
      </c>
      <c r="D285" s="235" t="s">
        <v>175</v>
      </c>
      <c r="E285" s="236" t="s">
        <v>563</v>
      </c>
      <c r="F285" s="237" t="s">
        <v>564</v>
      </c>
      <c r="G285" s="238" t="s">
        <v>178</v>
      </c>
      <c r="H285" s="239">
        <v>2</v>
      </c>
      <c r="I285" s="240"/>
      <c r="J285" s="241">
        <f>ROUND(I285*H285,2)</f>
        <v>0</v>
      </c>
      <c r="K285" s="237" t="s">
        <v>424</v>
      </c>
      <c r="L285" s="72"/>
      <c r="M285" s="242" t="s">
        <v>21</v>
      </c>
      <c r="N285" s="243" t="s">
        <v>40</v>
      </c>
      <c r="O285" s="47"/>
      <c r="P285" s="244">
        <f>O285*H285</f>
        <v>0</v>
      </c>
      <c r="Q285" s="244">
        <v>0</v>
      </c>
      <c r="R285" s="244">
        <f>Q285*H285</f>
        <v>0</v>
      </c>
      <c r="S285" s="244">
        <v>0</v>
      </c>
      <c r="T285" s="245">
        <f>S285*H285</f>
        <v>0</v>
      </c>
      <c r="AR285" s="24" t="s">
        <v>255</v>
      </c>
      <c r="AT285" s="24" t="s">
        <v>175</v>
      </c>
      <c r="AU285" s="24" t="s">
        <v>79</v>
      </c>
      <c r="AY285" s="24" t="s">
        <v>172</v>
      </c>
      <c r="BE285" s="246">
        <f>IF(N285="základní",J285,0)</f>
        <v>0</v>
      </c>
      <c r="BF285" s="246">
        <f>IF(N285="snížená",J285,0)</f>
        <v>0</v>
      </c>
      <c r="BG285" s="246">
        <f>IF(N285="zákl. přenesená",J285,0)</f>
        <v>0</v>
      </c>
      <c r="BH285" s="246">
        <f>IF(N285="sníž. přenesená",J285,0)</f>
        <v>0</v>
      </c>
      <c r="BI285" s="246">
        <f>IF(N285="nulová",J285,0)</f>
        <v>0</v>
      </c>
      <c r="BJ285" s="24" t="s">
        <v>76</v>
      </c>
      <c r="BK285" s="246">
        <f>ROUND(I285*H285,2)</f>
        <v>0</v>
      </c>
      <c r="BL285" s="24" t="s">
        <v>255</v>
      </c>
      <c r="BM285" s="24" t="s">
        <v>565</v>
      </c>
    </row>
    <row r="286" spans="2:51" s="12" customFormat="1" ht="13.5">
      <c r="B286" s="247"/>
      <c r="C286" s="248"/>
      <c r="D286" s="249" t="s">
        <v>182</v>
      </c>
      <c r="E286" s="250" t="s">
        <v>21</v>
      </c>
      <c r="F286" s="251" t="s">
        <v>552</v>
      </c>
      <c r="G286" s="248"/>
      <c r="H286" s="252">
        <v>2</v>
      </c>
      <c r="I286" s="253"/>
      <c r="J286" s="248"/>
      <c r="K286" s="248"/>
      <c r="L286" s="254"/>
      <c r="M286" s="255"/>
      <c r="N286" s="256"/>
      <c r="O286" s="256"/>
      <c r="P286" s="256"/>
      <c r="Q286" s="256"/>
      <c r="R286" s="256"/>
      <c r="S286" s="256"/>
      <c r="T286" s="257"/>
      <c r="AT286" s="258" t="s">
        <v>182</v>
      </c>
      <c r="AU286" s="258" t="s">
        <v>79</v>
      </c>
      <c r="AV286" s="12" t="s">
        <v>79</v>
      </c>
      <c r="AW286" s="12" t="s">
        <v>33</v>
      </c>
      <c r="AX286" s="12" t="s">
        <v>76</v>
      </c>
      <c r="AY286" s="258" t="s">
        <v>172</v>
      </c>
    </row>
    <row r="287" spans="2:65" s="1" customFormat="1" ht="16.5" customHeight="1">
      <c r="B287" s="46"/>
      <c r="C287" s="235" t="s">
        <v>566</v>
      </c>
      <c r="D287" s="235" t="s">
        <v>175</v>
      </c>
      <c r="E287" s="236" t="s">
        <v>567</v>
      </c>
      <c r="F287" s="237" t="s">
        <v>568</v>
      </c>
      <c r="G287" s="238" t="s">
        <v>258</v>
      </c>
      <c r="H287" s="239">
        <v>5</v>
      </c>
      <c r="I287" s="240"/>
      <c r="J287" s="241">
        <f>ROUND(I287*H287,2)</f>
        <v>0</v>
      </c>
      <c r="K287" s="237" t="s">
        <v>424</v>
      </c>
      <c r="L287" s="72"/>
      <c r="M287" s="242" t="s">
        <v>21</v>
      </c>
      <c r="N287" s="243" t="s">
        <v>40</v>
      </c>
      <c r="O287" s="47"/>
      <c r="P287" s="244">
        <f>O287*H287</f>
        <v>0</v>
      </c>
      <c r="Q287" s="244">
        <v>0</v>
      </c>
      <c r="R287" s="244">
        <f>Q287*H287</f>
        <v>0</v>
      </c>
      <c r="S287" s="244">
        <v>0</v>
      </c>
      <c r="T287" s="245">
        <f>S287*H287</f>
        <v>0</v>
      </c>
      <c r="AR287" s="24" t="s">
        <v>255</v>
      </c>
      <c r="AT287" s="24" t="s">
        <v>175</v>
      </c>
      <c r="AU287" s="24" t="s">
        <v>79</v>
      </c>
      <c r="AY287" s="24" t="s">
        <v>172</v>
      </c>
      <c r="BE287" s="246">
        <f>IF(N287="základní",J287,0)</f>
        <v>0</v>
      </c>
      <c r="BF287" s="246">
        <f>IF(N287="snížená",J287,0)</f>
        <v>0</v>
      </c>
      <c r="BG287" s="246">
        <f>IF(N287="zákl. přenesená",J287,0)</f>
        <v>0</v>
      </c>
      <c r="BH287" s="246">
        <f>IF(N287="sníž. přenesená",J287,0)</f>
        <v>0</v>
      </c>
      <c r="BI287" s="246">
        <f>IF(N287="nulová",J287,0)</f>
        <v>0</v>
      </c>
      <c r="BJ287" s="24" t="s">
        <v>76</v>
      </c>
      <c r="BK287" s="246">
        <f>ROUND(I287*H287,2)</f>
        <v>0</v>
      </c>
      <c r="BL287" s="24" t="s">
        <v>255</v>
      </c>
      <c r="BM287" s="24" t="s">
        <v>569</v>
      </c>
    </row>
    <row r="288" spans="2:51" s="12" customFormat="1" ht="13.5">
      <c r="B288" s="247"/>
      <c r="C288" s="248"/>
      <c r="D288" s="249" t="s">
        <v>182</v>
      </c>
      <c r="E288" s="250" t="s">
        <v>21</v>
      </c>
      <c r="F288" s="251" t="s">
        <v>570</v>
      </c>
      <c r="G288" s="248"/>
      <c r="H288" s="252">
        <v>5</v>
      </c>
      <c r="I288" s="253"/>
      <c r="J288" s="248"/>
      <c r="K288" s="248"/>
      <c r="L288" s="254"/>
      <c r="M288" s="255"/>
      <c r="N288" s="256"/>
      <c r="O288" s="256"/>
      <c r="P288" s="256"/>
      <c r="Q288" s="256"/>
      <c r="R288" s="256"/>
      <c r="S288" s="256"/>
      <c r="T288" s="257"/>
      <c r="AT288" s="258" t="s">
        <v>182</v>
      </c>
      <c r="AU288" s="258" t="s">
        <v>79</v>
      </c>
      <c r="AV288" s="12" t="s">
        <v>79</v>
      </c>
      <c r="AW288" s="12" t="s">
        <v>33</v>
      </c>
      <c r="AX288" s="12" t="s">
        <v>76</v>
      </c>
      <c r="AY288" s="258" t="s">
        <v>172</v>
      </c>
    </row>
    <row r="289" spans="2:65" s="1" customFormat="1" ht="16.5" customHeight="1">
      <c r="B289" s="46"/>
      <c r="C289" s="235" t="s">
        <v>571</v>
      </c>
      <c r="D289" s="235" t="s">
        <v>175</v>
      </c>
      <c r="E289" s="236" t="s">
        <v>572</v>
      </c>
      <c r="F289" s="237" t="s">
        <v>573</v>
      </c>
      <c r="G289" s="238" t="s">
        <v>178</v>
      </c>
      <c r="H289" s="239">
        <v>4</v>
      </c>
      <c r="I289" s="240"/>
      <c r="J289" s="241">
        <f>ROUND(I289*H289,2)</f>
        <v>0</v>
      </c>
      <c r="K289" s="237" t="s">
        <v>21</v>
      </c>
      <c r="L289" s="72"/>
      <c r="M289" s="242" t="s">
        <v>21</v>
      </c>
      <c r="N289" s="243" t="s">
        <v>40</v>
      </c>
      <c r="O289" s="47"/>
      <c r="P289" s="244">
        <f>O289*H289</f>
        <v>0</v>
      </c>
      <c r="Q289" s="244">
        <v>0</v>
      </c>
      <c r="R289" s="244">
        <f>Q289*H289</f>
        <v>0</v>
      </c>
      <c r="S289" s="244">
        <v>0</v>
      </c>
      <c r="T289" s="245">
        <f>S289*H289</f>
        <v>0</v>
      </c>
      <c r="AR289" s="24" t="s">
        <v>255</v>
      </c>
      <c r="AT289" s="24" t="s">
        <v>175</v>
      </c>
      <c r="AU289" s="24" t="s">
        <v>79</v>
      </c>
      <c r="AY289" s="24" t="s">
        <v>172</v>
      </c>
      <c r="BE289" s="246">
        <f>IF(N289="základní",J289,0)</f>
        <v>0</v>
      </c>
      <c r="BF289" s="246">
        <f>IF(N289="snížená",J289,0)</f>
        <v>0</v>
      </c>
      <c r="BG289" s="246">
        <f>IF(N289="zákl. přenesená",J289,0)</f>
        <v>0</v>
      </c>
      <c r="BH289" s="246">
        <f>IF(N289="sníž. přenesená",J289,0)</f>
        <v>0</v>
      </c>
      <c r="BI289" s="246">
        <f>IF(N289="nulová",J289,0)</f>
        <v>0</v>
      </c>
      <c r="BJ289" s="24" t="s">
        <v>76</v>
      </c>
      <c r="BK289" s="246">
        <f>ROUND(I289*H289,2)</f>
        <v>0</v>
      </c>
      <c r="BL289" s="24" t="s">
        <v>255</v>
      </c>
      <c r="BM289" s="24" t="s">
        <v>574</v>
      </c>
    </row>
    <row r="290" spans="2:63" s="11" customFormat="1" ht="29.85" customHeight="1">
      <c r="B290" s="219"/>
      <c r="C290" s="220"/>
      <c r="D290" s="221" t="s">
        <v>68</v>
      </c>
      <c r="E290" s="233" t="s">
        <v>575</v>
      </c>
      <c r="F290" s="233" t="s">
        <v>576</v>
      </c>
      <c r="G290" s="220"/>
      <c r="H290" s="220"/>
      <c r="I290" s="223"/>
      <c r="J290" s="234">
        <f>BK290</f>
        <v>0</v>
      </c>
      <c r="K290" s="220"/>
      <c r="L290" s="225"/>
      <c r="M290" s="226"/>
      <c r="N290" s="227"/>
      <c r="O290" s="227"/>
      <c r="P290" s="228">
        <f>SUM(P291:P355)</f>
        <v>0</v>
      </c>
      <c r="Q290" s="227"/>
      <c r="R290" s="228">
        <f>SUM(R291:R355)</f>
        <v>0.09906</v>
      </c>
      <c r="S290" s="227"/>
      <c r="T290" s="229">
        <f>SUM(T291:T355)</f>
        <v>0.27008000000000004</v>
      </c>
      <c r="AR290" s="230" t="s">
        <v>79</v>
      </c>
      <c r="AT290" s="231" t="s">
        <v>68</v>
      </c>
      <c r="AU290" s="231" t="s">
        <v>76</v>
      </c>
      <c r="AY290" s="230" t="s">
        <v>172</v>
      </c>
      <c r="BK290" s="232">
        <f>SUM(BK291:BK355)</f>
        <v>0</v>
      </c>
    </row>
    <row r="291" spans="2:65" s="1" customFormat="1" ht="16.5" customHeight="1">
      <c r="B291" s="46"/>
      <c r="C291" s="235" t="s">
        <v>577</v>
      </c>
      <c r="D291" s="235" t="s">
        <v>175</v>
      </c>
      <c r="E291" s="236" t="s">
        <v>578</v>
      </c>
      <c r="F291" s="237" t="s">
        <v>579</v>
      </c>
      <c r="G291" s="238" t="s">
        <v>439</v>
      </c>
      <c r="H291" s="239">
        <v>2</v>
      </c>
      <c r="I291" s="240"/>
      <c r="J291" s="241">
        <f>ROUND(I291*H291,2)</f>
        <v>0</v>
      </c>
      <c r="K291" s="237" t="s">
        <v>179</v>
      </c>
      <c r="L291" s="72"/>
      <c r="M291" s="242" t="s">
        <v>21</v>
      </c>
      <c r="N291" s="243" t="s">
        <v>40</v>
      </c>
      <c r="O291" s="47"/>
      <c r="P291" s="244">
        <f>O291*H291</f>
        <v>0</v>
      </c>
      <c r="Q291" s="244">
        <v>0</v>
      </c>
      <c r="R291" s="244">
        <f>Q291*H291</f>
        <v>0</v>
      </c>
      <c r="S291" s="244">
        <v>0.01933</v>
      </c>
      <c r="T291" s="245">
        <f>S291*H291</f>
        <v>0.03866</v>
      </c>
      <c r="AR291" s="24" t="s">
        <v>255</v>
      </c>
      <c r="AT291" s="24" t="s">
        <v>175</v>
      </c>
      <c r="AU291" s="24" t="s">
        <v>79</v>
      </c>
      <c r="AY291" s="24" t="s">
        <v>172</v>
      </c>
      <c r="BE291" s="246">
        <f>IF(N291="základní",J291,0)</f>
        <v>0</v>
      </c>
      <c r="BF291" s="246">
        <f>IF(N291="snížená",J291,0)</f>
        <v>0</v>
      </c>
      <c r="BG291" s="246">
        <f>IF(N291="zákl. přenesená",J291,0)</f>
        <v>0</v>
      </c>
      <c r="BH291" s="246">
        <f>IF(N291="sníž. přenesená",J291,0)</f>
        <v>0</v>
      </c>
      <c r="BI291" s="246">
        <f>IF(N291="nulová",J291,0)</f>
        <v>0</v>
      </c>
      <c r="BJ291" s="24" t="s">
        <v>76</v>
      </c>
      <c r="BK291" s="246">
        <f>ROUND(I291*H291,2)</f>
        <v>0</v>
      </c>
      <c r="BL291" s="24" t="s">
        <v>255</v>
      </c>
      <c r="BM291" s="24" t="s">
        <v>580</v>
      </c>
    </row>
    <row r="292" spans="2:51" s="12" customFormat="1" ht="13.5">
      <c r="B292" s="247"/>
      <c r="C292" s="248"/>
      <c r="D292" s="249" t="s">
        <v>182</v>
      </c>
      <c r="E292" s="250" t="s">
        <v>21</v>
      </c>
      <c r="F292" s="251" t="s">
        <v>581</v>
      </c>
      <c r="G292" s="248"/>
      <c r="H292" s="252">
        <v>2</v>
      </c>
      <c r="I292" s="253"/>
      <c r="J292" s="248"/>
      <c r="K292" s="248"/>
      <c r="L292" s="254"/>
      <c r="M292" s="255"/>
      <c r="N292" s="256"/>
      <c r="O292" s="256"/>
      <c r="P292" s="256"/>
      <c r="Q292" s="256"/>
      <c r="R292" s="256"/>
      <c r="S292" s="256"/>
      <c r="T292" s="257"/>
      <c r="AT292" s="258" t="s">
        <v>182</v>
      </c>
      <c r="AU292" s="258" t="s">
        <v>79</v>
      </c>
      <c r="AV292" s="12" t="s">
        <v>79</v>
      </c>
      <c r="AW292" s="12" t="s">
        <v>33</v>
      </c>
      <c r="AX292" s="12" t="s">
        <v>76</v>
      </c>
      <c r="AY292" s="258" t="s">
        <v>172</v>
      </c>
    </row>
    <row r="293" spans="2:65" s="1" customFormat="1" ht="16.5" customHeight="1">
      <c r="B293" s="46"/>
      <c r="C293" s="235" t="s">
        <v>582</v>
      </c>
      <c r="D293" s="235" t="s">
        <v>175</v>
      </c>
      <c r="E293" s="236" t="s">
        <v>583</v>
      </c>
      <c r="F293" s="237" t="s">
        <v>584</v>
      </c>
      <c r="G293" s="238" t="s">
        <v>439</v>
      </c>
      <c r="H293" s="239">
        <v>1</v>
      </c>
      <c r="I293" s="240"/>
      <c r="J293" s="241">
        <f>ROUND(I293*H293,2)</f>
        <v>0</v>
      </c>
      <c r="K293" s="237" t="s">
        <v>179</v>
      </c>
      <c r="L293" s="72"/>
      <c r="M293" s="242" t="s">
        <v>21</v>
      </c>
      <c r="N293" s="243" t="s">
        <v>40</v>
      </c>
      <c r="O293" s="47"/>
      <c r="P293" s="244">
        <f>O293*H293</f>
        <v>0</v>
      </c>
      <c r="Q293" s="244">
        <v>0.0232</v>
      </c>
      <c r="R293" s="244">
        <f>Q293*H293</f>
        <v>0.0232</v>
      </c>
      <c r="S293" s="244">
        <v>0</v>
      </c>
      <c r="T293" s="245">
        <f>S293*H293</f>
        <v>0</v>
      </c>
      <c r="AR293" s="24" t="s">
        <v>255</v>
      </c>
      <c r="AT293" s="24" t="s">
        <v>175</v>
      </c>
      <c r="AU293" s="24" t="s">
        <v>79</v>
      </c>
      <c r="AY293" s="24" t="s">
        <v>172</v>
      </c>
      <c r="BE293" s="246">
        <f>IF(N293="základní",J293,0)</f>
        <v>0</v>
      </c>
      <c r="BF293" s="246">
        <f>IF(N293="snížená",J293,0)</f>
        <v>0</v>
      </c>
      <c r="BG293" s="246">
        <f>IF(N293="zákl. přenesená",J293,0)</f>
        <v>0</v>
      </c>
      <c r="BH293" s="246">
        <f>IF(N293="sníž. přenesená",J293,0)</f>
        <v>0</v>
      </c>
      <c r="BI293" s="246">
        <f>IF(N293="nulová",J293,0)</f>
        <v>0</v>
      </c>
      <c r="BJ293" s="24" t="s">
        <v>76</v>
      </c>
      <c r="BK293" s="246">
        <f>ROUND(I293*H293,2)</f>
        <v>0</v>
      </c>
      <c r="BL293" s="24" t="s">
        <v>255</v>
      </c>
      <c r="BM293" s="24" t="s">
        <v>585</v>
      </c>
    </row>
    <row r="294" spans="2:51" s="12" customFormat="1" ht="13.5">
      <c r="B294" s="247"/>
      <c r="C294" s="248"/>
      <c r="D294" s="249" t="s">
        <v>182</v>
      </c>
      <c r="E294" s="250" t="s">
        <v>21</v>
      </c>
      <c r="F294" s="251" t="s">
        <v>586</v>
      </c>
      <c r="G294" s="248"/>
      <c r="H294" s="252">
        <v>1</v>
      </c>
      <c r="I294" s="253"/>
      <c r="J294" s="248"/>
      <c r="K294" s="248"/>
      <c r="L294" s="254"/>
      <c r="M294" s="255"/>
      <c r="N294" s="256"/>
      <c r="O294" s="256"/>
      <c r="P294" s="256"/>
      <c r="Q294" s="256"/>
      <c r="R294" s="256"/>
      <c r="S294" s="256"/>
      <c r="T294" s="257"/>
      <c r="AT294" s="258" t="s">
        <v>182</v>
      </c>
      <c r="AU294" s="258" t="s">
        <v>79</v>
      </c>
      <c r="AV294" s="12" t="s">
        <v>79</v>
      </c>
      <c r="AW294" s="12" t="s">
        <v>33</v>
      </c>
      <c r="AX294" s="12" t="s">
        <v>76</v>
      </c>
      <c r="AY294" s="258" t="s">
        <v>172</v>
      </c>
    </row>
    <row r="295" spans="2:65" s="1" customFormat="1" ht="16.5" customHeight="1">
      <c r="B295" s="46"/>
      <c r="C295" s="235" t="s">
        <v>587</v>
      </c>
      <c r="D295" s="235" t="s">
        <v>175</v>
      </c>
      <c r="E295" s="236" t="s">
        <v>588</v>
      </c>
      <c r="F295" s="237" t="s">
        <v>589</v>
      </c>
      <c r="G295" s="238" t="s">
        <v>178</v>
      </c>
      <c r="H295" s="239">
        <v>1</v>
      </c>
      <c r="I295" s="240"/>
      <c r="J295" s="241">
        <f>ROUND(I295*H295,2)</f>
        <v>0</v>
      </c>
      <c r="K295" s="237" t="s">
        <v>21</v>
      </c>
      <c r="L295" s="72"/>
      <c r="M295" s="242" t="s">
        <v>21</v>
      </c>
      <c r="N295" s="243" t="s">
        <v>40</v>
      </c>
      <c r="O295" s="47"/>
      <c r="P295" s="244">
        <f>O295*H295</f>
        <v>0</v>
      </c>
      <c r="Q295" s="244">
        <v>1E-05</v>
      </c>
      <c r="R295" s="244">
        <f>Q295*H295</f>
        <v>1E-05</v>
      </c>
      <c r="S295" s="244">
        <v>0.0001</v>
      </c>
      <c r="T295" s="245">
        <f>S295*H295</f>
        <v>0.0001</v>
      </c>
      <c r="AR295" s="24" t="s">
        <v>180</v>
      </c>
      <c r="AT295" s="24" t="s">
        <v>175</v>
      </c>
      <c r="AU295" s="24" t="s">
        <v>79</v>
      </c>
      <c r="AY295" s="24" t="s">
        <v>172</v>
      </c>
      <c r="BE295" s="246">
        <f>IF(N295="základní",J295,0)</f>
        <v>0</v>
      </c>
      <c r="BF295" s="246">
        <f>IF(N295="snížená",J295,0)</f>
        <v>0</v>
      </c>
      <c r="BG295" s="246">
        <f>IF(N295="zákl. přenesená",J295,0)</f>
        <v>0</v>
      </c>
      <c r="BH295" s="246">
        <f>IF(N295="sníž. přenesená",J295,0)</f>
        <v>0</v>
      </c>
      <c r="BI295" s="246">
        <f>IF(N295="nulová",J295,0)</f>
        <v>0</v>
      </c>
      <c r="BJ295" s="24" t="s">
        <v>76</v>
      </c>
      <c r="BK295" s="246">
        <f>ROUND(I295*H295,2)</f>
        <v>0</v>
      </c>
      <c r="BL295" s="24" t="s">
        <v>180</v>
      </c>
      <c r="BM295" s="24" t="s">
        <v>590</v>
      </c>
    </row>
    <row r="296" spans="2:51" s="12" customFormat="1" ht="13.5">
      <c r="B296" s="247"/>
      <c r="C296" s="248"/>
      <c r="D296" s="249" t="s">
        <v>182</v>
      </c>
      <c r="E296" s="250" t="s">
        <v>21</v>
      </c>
      <c r="F296" s="251" t="s">
        <v>586</v>
      </c>
      <c r="G296" s="248"/>
      <c r="H296" s="252">
        <v>1</v>
      </c>
      <c r="I296" s="253"/>
      <c r="J296" s="248"/>
      <c r="K296" s="248"/>
      <c r="L296" s="254"/>
      <c r="M296" s="255"/>
      <c r="N296" s="256"/>
      <c r="O296" s="256"/>
      <c r="P296" s="256"/>
      <c r="Q296" s="256"/>
      <c r="R296" s="256"/>
      <c r="S296" s="256"/>
      <c r="T296" s="257"/>
      <c r="AT296" s="258" t="s">
        <v>182</v>
      </c>
      <c r="AU296" s="258" t="s">
        <v>79</v>
      </c>
      <c r="AV296" s="12" t="s">
        <v>79</v>
      </c>
      <c r="AW296" s="12" t="s">
        <v>33</v>
      </c>
      <c r="AX296" s="12" t="s">
        <v>76</v>
      </c>
      <c r="AY296" s="258" t="s">
        <v>172</v>
      </c>
    </row>
    <row r="297" spans="2:65" s="1" customFormat="1" ht="16.5" customHeight="1">
      <c r="B297" s="46"/>
      <c r="C297" s="271" t="s">
        <v>591</v>
      </c>
      <c r="D297" s="271" t="s">
        <v>200</v>
      </c>
      <c r="E297" s="272" t="s">
        <v>592</v>
      </c>
      <c r="F297" s="273" t="s">
        <v>593</v>
      </c>
      <c r="G297" s="274" t="s">
        <v>178</v>
      </c>
      <c r="H297" s="275">
        <v>1</v>
      </c>
      <c r="I297" s="276"/>
      <c r="J297" s="277">
        <f>ROUND(I297*H297,2)</f>
        <v>0</v>
      </c>
      <c r="K297" s="273" t="s">
        <v>21</v>
      </c>
      <c r="L297" s="278"/>
      <c r="M297" s="279" t="s">
        <v>21</v>
      </c>
      <c r="N297" s="280" t="s">
        <v>40</v>
      </c>
      <c r="O297" s="47"/>
      <c r="P297" s="244">
        <f>O297*H297</f>
        <v>0</v>
      </c>
      <c r="Q297" s="244">
        <v>0.0015</v>
      </c>
      <c r="R297" s="244">
        <f>Q297*H297</f>
        <v>0.0015</v>
      </c>
      <c r="S297" s="244">
        <v>0</v>
      </c>
      <c r="T297" s="245">
        <f>S297*H297</f>
        <v>0</v>
      </c>
      <c r="AR297" s="24" t="s">
        <v>213</v>
      </c>
      <c r="AT297" s="24" t="s">
        <v>200</v>
      </c>
      <c r="AU297" s="24" t="s">
        <v>79</v>
      </c>
      <c r="AY297" s="24" t="s">
        <v>172</v>
      </c>
      <c r="BE297" s="246">
        <f>IF(N297="základní",J297,0)</f>
        <v>0</v>
      </c>
      <c r="BF297" s="246">
        <f>IF(N297="snížená",J297,0)</f>
        <v>0</v>
      </c>
      <c r="BG297" s="246">
        <f>IF(N297="zákl. přenesená",J297,0)</f>
        <v>0</v>
      </c>
      <c r="BH297" s="246">
        <f>IF(N297="sníž. přenesená",J297,0)</f>
        <v>0</v>
      </c>
      <c r="BI297" s="246">
        <f>IF(N297="nulová",J297,0)</f>
        <v>0</v>
      </c>
      <c r="BJ297" s="24" t="s">
        <v>76</v>
      </c>
      <c r="BK297" s="246">
        <f>ROUND(I297*H297,2)</f>
        <v>0</v>
      </c>
      <c r="BL297" s="24" t="s">
        <v>180</v>
      </c>
      <c r="BM297" s="24" t="s">
        <v>594</v>
      </c>
    </row>
    <row r="298" spans="2:51" s="12" customFormat="1" ht="13.5">
      <c r="B298" s="247"/>
      <c r="C298" s="248"/>
      <c r="D298" s="249" t="s">
        <v>182</v>
      </c>
      <c r="E298" s="250" t="s">
        <v>21</v>
      </c>
      <c r="F298" s="251" t="s">
        <v>586</v>
      </c>
      <c r="G298" s="248"/>
      <c r="H298" s="252">
        <v>1</v>
      </c>
      <c r="I298" s="253"/>
      <c r="J298" s="248"/>
      <c r="K298" s="248"/>
      <c r="L298" s="254"/>
      <c r="M298" s="255"/>
      <c r="N298" s="256"/>
      <c r="O298" s="256"/>
      <c r="P298" s="256"/>
      <c r="Q298" s="256"/>
      <c r="R298" s="256"/>
      <c r="S298" s="256"/>
      <c r="T298" s="257"/>
      <c r="AT298" s="258" t="s">
        <v>182</v>
      </c>
      <c r="AU298" s="258" t="s">
        <v>79</v>
      </c>
      <c r="AV298" s="12" t="s">
        <v>79</v>
      </c>
      <c r="AW298" s="12" t="s">
        <v>33</v>
      </c>
      <c r="AX298" s="12" t="s">
        <v>76</v>
      </c>
      <c r="AY298" s="258" t="s">
        <v>172</v>
      </c>
    </row>
    <row r="299" spans="2:65" s="1" customFormat="1" ht="16.5" customHeight="1">
      <c r="B299" s="46"/>
      <c r="C299" s="235" t="s">
        <v>595</v>
      </c>
      <c r="D299" s="235" t="s">
        <v>175</v>
      </c>
      <c r="E299" s="236" t="s">
        <v>596</v>
      </c>
      <c r="F299" s="237" t="s">
        <v>597</v>
      </c>
      <c r="G299" s="238" t="s">
        <v>439</v>
      </c>
      <c r="H299" s="239">
        <v>11</v>
      </c>
      <c r="I299" s="240"/>
      <c r="J299" s="241">
        <f>ROUND(I299*H299,2)</f>
        <v>0</v>
      </c>
      <c r="K299" s="237" t="s">
        <v>179</v>
      </c>
      <c r="L299" s="72"/>
      <c r="M299" s="242" t="s">
        <v>21</v>
      </c>
      <c r="N299" s="243" t="s">
        <v>40</v>
      </c>
      <c r="O299" s="47"/>
      <c r="P299" s="244">
        <f>O299*H299</f>
        <v>0</v>
      </c>
      <c r="Q299" s="244">
        <v>0</v>
      </c>
      <c r="R299" s="244">
        <f>Q299*H299</f>
        <v>0</v>
      </c>
      <c r="S299" s="244">
        <v>0.01946</v>
      </c>
      <c r="T299" s="245">
        <f>S299*H299</f>
        <v>0.21406000000000003</v>
      </c>
      <c r="AR299" s="24" t="s">
        <v>255</v>
      </c>
      <c r="AT299" s="24" t="s">
        <v>175</v>
      </c>
      <c r="AU299" s="24" t="s">
        <v>79</v>
      </c>
      <c r="AY299" s="24" t="s">
        <v>172</v>
      </c>
      <c r="BE299" s="246">
        <f>IF(N299="základní",J299,0)</f>
        <v>0</v>
      </c>
      <c r="BF299" s="246">
        <f>IF(N299="snížená",J299,0)</f>
        <v>0</v>
      </c>
      <c r="BG299" s="246">
        <f>IF(N299="zákl. přenesená",J299,0)</f>
        <v>0</v>
      </c>
      <c r="BH299" s="246">
        <f>IF(N299="sníž. přenesená",J299,0)</f>
        <v>0</v>
      </c>
      <c r="BI299" s="246">
        <f>IF(N299="nulová",J299,0)</f>
        <v>0</v>
      </c>
      <c r="BJ299" s="24" t="s">
        <v>76</v>
      </c>
      <c r="BK299" s="246">
        <f>ROUND(I299*H299,2)</f>
        <v>0</v>
      </c>
      <c r="BL299" s="24" t="s">
        <v>255</v>
      </c>
      <c r="BM299" s="24" t="s">
        <v>598</v>
      </c>
    </row>
    <row r="300" spans="2:51" s="12" customFormat="1" ht="13.5">
      <c r="B300" s="247"/>
      <c r="C300" s="248"/>
      <c r="D300" s="249" t="s">
        <v>182</v>
      </c>
      <c r="E300" s="250" t="s">
        <v>21</v>
      </c>
      <c r="F300" s="251" t="s">
        <v>599</v>
      </c>
      <c r="G300" s="248"/>
      <c r="H300" s="252">
        <v>11</v>
      </c>
      <c r="I300" s="253"/>
      <c r="J300" s="248"/>
      <c r="K300" s="248"/>
      <c r="L300" s="254"/>
      <c r="M300" s="255"/>
      <c r="N300" s="256"/>
      <c r="O300" s="256"/>
      <c r="P300" s="256"/>
      <c r="Q300" s="256"/>
      <c r="R300" s="256"/>
      <c r="S300" s="256"/>
      <c r="T300" s="257"/>
      <c r="AT300" s="258" t="s">
        <v>182</v>
      </c>
      <c r="AU300" s="258" t="s">
        <v>79</v>
      </c>
      <c r="AV300" s="12" t="s">
        <v>79</v>
      </c>
      <c r="AW300" s="12" t="s">
        <v>33</v>
      </c>
      <c r="AX300" s="12" t="s">
        <v>76</v>
      </c>
      <c r="AY300" s="258" t="s">
        <v>172</v>
      </c>
    </row>
    <row r="301" spans="2:65" s="1" customFormat="1" ht="16.5" customHeight="1">
      <c r="B301" s="46"/>
      <c r="C301" s="235" t="s">
        <v>600</v>
      </c>
      <c r="D301" s="235" t="s">
        <v>175</v>
      </c>
      <c r="E301" s="236" t="s">
        <v>601</v>
      </c>
      <c r="F301" s="237" t="s">
        <v>602</v>
      </c>
      <c r="G301" s="238" t="s">
        <v>439</v>
      </c>
      <c r="H301" s="239">
        <v>1</v>
      </c>
      <c r="I301" s="240"/>
      <c r="J301" s="241">
        <f>ROUND(I301*H301,2)</f>
        <v>0</v>
      </c>
      <c r="K301" s="237" t="s">
        <v>424</v>
      </c>
      <c r="L301" s="72"/>
      <c r="M301" s="242" t="s">
        <v>21</v>
      </c>
      <c r="N301" s="243" t="s">
        <v>40</v>
      </c>
      <c r="O301" s="47"/>
      <c r="P301" s="244">
        <f>O301*H301</f>
        <v>0</v>
      </c>
      <c r="Q301" s="244">
        <v>0.0034</v>
      </c>
      <c r="R301" s="244">
        <f>Q301*H301</f>
        <v>0.0034</v>
      </c>
      <c r="S301" s="244">
        <v>0</v>
      </c>
      <c r="T301" s="245">
        <f>S301*H301</f>
        <v>0</v>
      </c>
      <c r="AR301" s="24" t="s">
        <v>255</v>
      </c>
      <c r="AT301" s="24" t="s">
        <v>175</v>
      </c>
      <c r="AU301" s="24" t="s">
        <v>79</v>
      </c>
      <c r="AY301" s="24" t="s">
        <v>172</v>
      </c>
      <c r="BE301" s="246">
        <f>IF(N301="základní",J301,0)</f>
        <v>0</v>
      </c>
      <c r="BF301" s="246">
        <f>IF(N301="snížená",J301,0)</f>
        <v>0</v>
      </c>
      <c r="BG301" s="246">
        <f>IF(N301="zákl. přenesená",J301,0)</f>
        <v>0</v>
      </c>
      <c r="BH301" s="246">
        <f>IF(N301="sníž. přenesená",J301,0)</f>
        <v>0</v>
      </c>
      <c r="BI301" s="246">
        <f>IF(N301="nulová",J301,0)</f>
        <v>0</v>
      </c>
      <c r="BJ301" s="24" t="s">
        <v>76</v>
      </c>
      <c r="BK301" s="246">
        <f>ROUND(I301*H301,2)</f>
        <v>0</v>
      </c>
      <c r="BL301" s="24" t="s">
        <v>255</v>
      </c>
      <c r="BM301" s="24" t="s">
        <v>603</v>
      </c>
    </row>
    <row r="302" spans="2:51" s="12" customFormat="1" ht="13.5">
      <c r="B302" s="247"/>
      <c r="C302" s="248"/>
      <c r="D302" s="249" t="s">
        <v>182</v>
      </c>
      <c r="E302" s="250" t="s">
        <v>21</v>
      </c>
      <c r="F302" s="251" t="s">
        <v>586</v>
      </c>
      <c r="G302" s="248"/>
      <c r="H302" s="252">
        <v>1</v>
      </c>
      <c r="I302" s="253"/>
      <c r="J302" s="248"/>
      <c r="K302" s="248"/>
      <c r="L302" s="254"/>
      <c r="M302" s="255"/>
      <c r="N302" s="256"/>
      <c r="O302" s="256"/>
      <c r="P302" s="256"/>
      <c r="Q302" s="256"/>
      <c r="R302" s="256"/>
      <c r="S302" s="256"/>
      <c r="T302" s="257"/>
      <c r="AT302" s="258" t="s">
        <v>182</v>
      </c>
      <c r="AU302" s="258" t="s">
        <v>79</v>
      </c>
      <c r="AV302" s="12" t="s">
        <v>79</v>
      </c>
      <c r="AW302" s="12" t="s">
        <v>33</v>
      </c>
      <c r="AX302" s="12" t="s">
        <v>76</v>
      </c>
      <c r="AY302" s="258" t="s">
        <v>172</v>
      </c>
    </row>
    <row r="303" spans="2:65" s="1" customFormat="1" ht="16.5" customHeight="1">
      <c r="B303" s="46"/>
      <c r="C303" s="271" t="s">
        <v>604</v>
      </c>
      <c r="D303" s="271" t="s">
        <v>200</v>
      </c>
      <c r="E303" s="272" t="s">
        <v>605</v>
      </c>
      <c r="F303" s="273" t="s">
        <v>606</v>
      </c>
      <c r="G303" s="274" t="s">
        <v>178</v>
      </c>
      <c r="H303" s="275">
        <v>1</v>
      </c>
      <c r="I303" s="276"/>
      <c r="J303" s="277">
        <f>ROUND(I303*H303,2)</f>
        <v>0</v>
      </c>
      <c r="K303" s="273" t="s">
        <v>21</v>
      </c>
      <c r="L303" s="278"/>
      <c r="M303" s="279" t="s">
        <v>21</v>
      </c>
      <c r="N303" s="280" t="s">
        <v>40</v>
      </c>
      <c r="O303" s="47"/>
      <c r="P303" s="244">
        <f>O303*H303</f>
        <v>0</v>
      </c>
      <c r="Q303" s="244">
        <v>0.013</v>
      </c>
      <c r="R303" s="244">
        <f>Q303*H303</f>
        <v>0.013</v>
      </c>
      <c r="S303" s="244">
        <v>0</v>
      </c>
      <c r="T303" s="245">
        <f>S303*H303</f>
        <v>0</v>
      </c>
      <c r="AR303" s="24" t="s">
        <v>213</v>
      </c>
      <c r="AT303" s="24" t="s">
        <v>200</v>
      </c>
      <c r="AU303" s="24" t="s">
        <v>79</v>
      </c>
      <c r="AY303" s="24" t="s">
        <v>172</v>
      </c>
      <c r="BE303" s="246">
        <f>IF(N303="základní",J303,0)</f>
        <v>0</v>
      </c>
      <c r="BF303" s="246">
        <f>IF(N303="snížená",J303,0)</f>
        <v>0</v>
      </c>
      <c r="BG303" s="246">
        <f>IF(N303="zákl. přenesená",J303,0)</f>
        <v>0</v>
      </c>
      <c r="BH303" s="246">
        <f>IF(N303="sníž. přenesená",J303,0)</f>
        <v>0</v>
      </c>
      <c r="BI303" s="246">
        <f>IF(N303="nulová",J303,0)</f>
        <v>0</v>
      </c>
      <c r="BJ303" s="24" t="s">
        <v>76</v>
      </c>
      <c r="BK303" s="246">
        <f>ROUND(I303*H303,2)</f>
        <v>0</v>
      </c>
      <c r="BL303" s="24" t="s">
        <v>180</v>
      </c>
      <c r="BM303" s="24" t="s">
        <v>607</v>
      </c>
    </row>
    <row r="304" spans="2:51" s="12" customFormat="1" ht="13.5">
      <c r="B304" s="247"/>
      <c r="C304" s="248"/>
      <c r="D304" s="249" t="s">
        <v>182</v>
      </c>
      <c r="E304" s="250" t="s">
        <v>21</v>
      </c>
      <c r="F304" s="251" t="s">
        <v>586</v>
      </c>
      <c r="G304" s="248"/>
      <c r="H304" s="252">
        <v>1</v>
      </c>
      <c r="I304" s="253"/>
      <c r="J304" s="248"/>
      <c r="K304" s="248"/>
      <c r="L304" s="254"/>
      <c r="M304" s="255"/>
      <c r="N304" s="256"/>
      <c r="O304" s="256"/>
      <c r="P304" s="256"/>
      <c r="Q304" s="256"/>
      <c r="R304" s="256"/>
      <c r="S304" s="256"/>
      <c r="T304" s="257"/>
      <c r="AT304" s="258" t="s">
        <v>182</v>
      </c>
      <c r="AU304" s="258" t="s">
        <v>79</v>
      </c>
      <c r="AV304" s="12" t="s">
        <v>79</v>
      </c>
      <c r="AW304" s="12" t="s">
        <v>33</v>
      </c>
      <c r="AX304" s="12" t="s">
        <v>76</v>
      </c>
      <c r="AY304" s="258" t="s">
        <v>172</v>
      </c>
    </row>
    <row r="305" spans="2:65" s="1" customFormat="1" ht="16.5" customHeight="1">
      <c r="B305" s="46"/>
      <c r="C305" s="271" t="s">
        <v>608</v>
      </c>
      <c r="D305" s="271" t="s">
        <v>200</v>
      </c>
      <c r="E305" s="272" t="s">
        <v>609</v>
      </c>
      <c r="F305" s="273" t="s">
        <v>610</v>
      </c>
      <c r="G305" s="274" t="s">
        <v>178</v>
      </c>
      <c r="H305" s="275">
        <v>1</v>
      </c>
      <c r="I305" s="276"/>
      <c r="J305" s="277">
        <f>ROUND(I305*H305,2)</f>
        <v>0</v>
      </c>
      <c r="K305" s="273" t="s">
        <v>424</v>
      </c>
      <c r="L305" s="278"/>
      <c r="M305" s="279" t="s">
        <v>21</v>
      </c>
      <c r="N305" s="280" t="s">
        <v>40</v>
      </c>
      <c r="O305" s="47"/>
      <c r="P305" s="244">
        <f>O305*H305</f>
        <v>0</v>
      </c>
      <c r="Q305" s="244">
        <v>0.004</v>
      </c>
      <c r="R305" s="244">
        <f>Q305*H305</f>
        <v>0.004</v>
      </c>
      <c r="S305" s="244">
        <v>0</v>
      </c>
      <c r="T305" s="245">
        <f>S305*H305</f>
        <v>0</v>
      </c>
      <c r="AR305" s="24" t="s">
        <v>213</v>
      </c>
      <c r="AT305" s="24" t="s">
        <v>200</v>
      </c>
      <c r="AU305" s="24" t="s">
        <v>79</v>
      </c>
      <c r="AY305" s="24" t="s">
        <v>172</v>
      </c>
      <c r="BE305" s="246">
        <f>IF(N305="základní",J305,0)</f>
        <v>0</v>
      </c>
      <c r="BF305" s="246">
        <f>IF(N305="snížená",J305,0)</f>
        <v>0</v>
      </c>
      <c r="BG305" s="246">
        <f>IF(N305="zákl. přenesená",J305,0)</f>
        <v>0</v>
      </c>
      <c r="BH305" s="246">
        <f>IF(N305="sníž. přenesená",J305,0)</f>
        <v>0</v>
      </c>
      <c r="BI305" s="246">
        <f>IF(N305="nulová",J305,0)</f>
        <v>0</v>
      </c>
      <c r="BJ305" s="24" t="s">
        <v>76</v>
      </c>
      <c r="BK305" s="246">
        <f>ROUND(I305*H305,2)</f>
        <v>0</v>
      </c>
      <c r="BL305" s="24" t="s">
        <v>180</v>
      </c>
      <c r="BM305" s="24" t="s">
        <v>611</v>
      </c>
    </row>
    <row r="306" spans="2:51" s="12" customFormat="1" ht="13.5">
      <c r="B306" s="247"/>
      <c r="C306" s="248"/>
      <c r="D306" s="249" t="s">
        <v>182</v>
      </c>
      <c r="E306" s="250" t="s">
        <v>21</v>
      </c>
      <c r="F306" s="251" t="s">
        <v>586</v>
      </c>
      <c r="G306" s="248"/>
      <c r="H306" s="252">
        <v>1</v>
      </c>
      <c r="I306" s="253"/>
      <c r="J306" s="248"/>
      <c r="K306" s="248"/>
      <c r="L306" s="254"/>
      <c r="M306" s="255"/>
      <c r="N306" s="256"/>
      <c r="O306" s="256"/>
      <c r="P306" s="256"/>
      <c r="Q306" s="256"/>
      <c r="R306" s="256"/>
      <c r="S306" s="256"/>
      <c r="T306" s="257"/>
      <c r="AT306" s="258" t="s">
        <v>182</v>
      </c>
      <c r="AU306" s="258" t="s">
        <v>79</v>
      </c>
      <c r="AV306" s="12" t="s">
        <v>79</v>
      </c>
      <c r="AW306" s="12" t="s">
        <v>33</v>
      </c>
      <c r="AX306" s="12" t="s">
        <v>76</v>
      </c>
      <c r="AY306" s="258" t="s">
        <v>172</v>
      </c>
    </row>
    <row r="307" spans="2:65" s="1" customFormat="1" ht="25.5" customHeight="1">
      <c r="B307" s="46"/>
      <c r="C307" s="235" t="s">
        <v>612</v>
      </c>
      <c r="D307" s="235" t="s">
        <v>175</v>
      </c>
      <c r="E307" s="236" t="s">
        <v>613</v>
      </c>
      <c r="F307" s="237" t="s">
        <v>614</v>
      </c>
      <c r="G307" s="238" t="s">
        <v>439</v>
      </c>
      <c r="H307" s="239">
        <v>1</v>
      </c>
      <c r="I307" s="240"/>
      <c r="J307" s="241">
        <f>ROUND(I307*H307,2)</f>
        <v>0</v>
      </c>
      <c r="K307" s="237" t="s">
        <v>21</v>
      </c>
      <c r="L307" s="72"/>
      <c r="M307" s="242" t="s">
        <v>21</v>
      </c>
      <c r="N307" s="243" t="s">
        <v>40</v>
      </c>
      <c r="O307" s="47"/>
      <c r="P307" s="244">
        <f>O307*H307</f>
        <v>0</v>
      </c>
      <c r="Q307" s="244">
        <v>0.00419</v>
      </c>
      <c r="R307" s="244">
        <f>Q307*H307</f>
        <v>0.00419</v>
      </c>
      <c r="S307" s="244">
        <v>0</v>
      </c>
      <c r="T307" s="245">
        <f>S307*H307</f>
        <v>0</v>
      </c>
      <c r="AR307" s="24" t="s">
        <v>255</v>
      </c>
      <c r="AT307" s="24" t="s">
        <v>175</v>
      </c>
      <c r="AU307" s="24" t="s">
        <v>79</v>
      </c>
      <c r="AY307" s="24" t="s">
        <v>172</v>
      </c>
      <c r="BE307" s="246">
        <f>IF(N307="základní",J307,0)</f>
        <v>0</v>
      </c>
      <c r="BF307" s="246">
        <f>IF(N307="snížená",J307,0)</f>
        <v>0</v>
      </c>
      <c r="BG307" s="246">
        <f>IF(N307="zákl. přenesená",J307,0)</f>
        <v>0</v>
      </c>
      <c r="BH307" s="246">
        <f>IF(N307="sníž. přenesená",J307,0)</f>
        <v>0</v>
      </c>
      <c r="BI307" s="246">
        <f>IF(N307="nulová",J307,0)</f>
        <v>0</v>
      </c>
      <c r="BJ307" s="24" t="s">
        <v>76</v>
      </c>
      <c r="BK307" s="246">
        <f>ROUND(I307*H307,2)</f>
        <v>0</v>
      </c>
      <c r="BL307" s="24" t="s">
        <v>255</v>
      </c>
      <c r="BM307" s="24" t="s">
        <v>615</v>
      </c>
    </row>
    <row r="308" spans="2:51" s="12" customFormat="1" ht="13.5">
      <c r="B308" s="247"/>
      <c r="C308" s="248"/>
      <c r="D308" s="249" t="s">
        <v>182</v>
      </c>
      <c r="E308" s="250" t="s">
        <v>21</v>
      </c>
      <c r="F308" s="251" t="s">
        <v>586</v>
      </c>
      <c r="G308" s="248"/>
      <c r="H308" s="252">
        <v>1</v>
      </c>
      <c r="I308" s="253"/>
      <c r="J308" s="248"/>
      <c r="K308" s="248"/>
      <c r="L308" s="254"/>
      <c r="M308" s="255"/>
      <c r="N308" s="256"/>
      <c r="O308" s="256"/>
      <c r="P308" s="256"/>
      <c r="Q308" s="256"/>
      <c r="R308" s="256"/>
      <c r="S308" s="256"/>
      <c r="T308" s="257"/>
      <c r="AT308" s="258" t="s">
        <v>182</v>
      </c>
      <c r="AU308" s="258" t="s">
        <v>79</v>
      </c>
      <c r="AV308" s="12" t="s">
        <v>79</v>
      </c>
      <c r="AW308" s="12" t="s">
        <v>33</v>
      </c>
      <c r="AX308" s="12" t="s">
        <v>76</v>
      </c>
      <c r="AY308" s="258" t="s">
        <v>172</v>
      </c>
    </row>
    <row r="309" spans="2:65" s="1" customFormat="1" ht="16.5" customHeight="1">
      <c r="B309" s="46"/>
      <c r="C309" s="271" t="s">
        <v>616</v>
      </c>
      <c r="D309" s="271" t="s">
        <v>200</v>
      </c>
      <c r="E309" s="272" t="s">
        <v>617</v>
      </c>
      <c r="F309" s="273" t="s">
        <v>618</v>
      </c>
      <c r="G309" s="274" t="s">
        <v>178</v>
      </c>
      <c r="H309" s="275">
        <v>1</v>
      </c>
      <c r="I309" s="276"/>
      <c r="J309" s="277">
        <f>ROUND(I309*H309,2)</f>
        <v>0</v>
      </c>
      <c r="K309" s="273" t="s">
        <v>21</v>
      </c>
      <c r="L309" s="278"/>
      <c r="M309" s="279" t="s">
        <v>21</v>
      </c>
      <c r="N309" s="280" t="s">
        <v>40</v>
      </c>
      <c r="O309" s="47"/>
      <c r="P309" s="244">
        <f>O309*H309</f>
        <v>0</v>
      </c>
      <c r="Q309" s="244">
        <v>0.0165</v>
      </c>
      <c r="R309" s="244">
        <f>Q309*H309</f>
        <v>0.0165</v>
      </c>
      <c r="S309" s="244">
        <v>0</v>
      </c>
      <c r="T309" s="245">
        <f>S309*H309</f>
        <v>0</v>
      </c>
      <c r="AR309" s="24" t="s">
        <v>213</v>
      </c>
      <c r="AT309" s="24" t="s">
        <v>200</v>
      </c>
      <c r="AU309" s="24" t="s">
        <v>79</v>
      </c>
      <c r="AY309" s="24" t="s">
        <v>172</v>
      </c>
      <c r="BE309" s="246">
        <f>IF(N309="základní",J309,0)</f>
        <v>0</v>
      </c>
      <c r="BF309" s="246">
        <f>IF(N309="snížená",J309,0)</f>
        <v>0</v>
      </c>
      <c r="BG309" s="246">
        <f>IF(N309="zákl. přenesená",J309,0)</f>
        <v>0</v>
      </c>
      <c r="BH309" s="246">
        <f>IF(N309="sníž. přenesená",J309,0)</f>
        <v>0</v>
      </c>
      <c r="BI309" s="246">
        <f>IF(N309="nulová",J309,0)</f>
        <v>0</v>
      </c>
      <c r="BJ309" s="24" t="s">
        <v>76</v>
      </c>
      <c r="BK309" s="246">
        <f>ROUND(I309*H309,2)</f>
        <v>0</v>
      </c>
      <c r="BL309" s="24" t="s">
        <v>180</v>
      </c>
      <c r="BM309" s="24" t="s">
        <v>619</v>
      </c>
    </row>
    <row r="310" spans="2:51" s="12" customFormat="1" ht="13.5">
      <c r="B310" s="247"/>
      <c r="C310" s="248"/>
      <c r="D310" s="249" t="s">
        <v>182</v>
      </c>
      <c r="E310" s="250" t="s">
        <v>21</v>
      </c>
      <c r="F310" s="251" t="s">
        <v>586</v>
      </c>
      <c r="G310" s="248"/>
      <c r="H310" s="252">
        <v>1</v>
      </c>
      <c r="I310" s="253"/>
      <c r="J310" s="248"/>
      <c r="K310" s="248"/>
      <c r="L310" s="254"/>
      <c r="M310" s="255"/>
      <c r="N310" s="256"/>
      <c r="O310" s="256"/>
      <c r="P310" s="256"/>
      <c r="Q310" s="256"/>
      <c r="R310" s="256"/>
      <c r="S310" s="256"/>
      <c r="T310" s="257"/>
      <c r="AT310" s="258" t="s">
        <v>182</v>
      </c>
      <c r="AU310" s="258" t="s">
        <v>79</v>
      </c>
      <c r="AV310" s="12" t="s">
        <v>79</v>
      </c>
      <c r="AW310" s="12" t="s">
        <v>33</v>
      </c>
      <c r="AX310" s="12" t="s">
        <v>76</v>
      </c>
      <c r="AY310" s="258" t="s">
        <v>172</v>
      </c>
    </row>
    <row r="311" spans="2:65" s="1" customFormat="1" ht="25.5" customHeight="1">
      <c r="B311" s="46"/>
      <c r="C311" s="271" t="s">
        <v>620</v>
      </c>
      <c r="D311" s="271" t="s">
        <v>200</v>
      </c>
      <c r="E311" s="272" t="s">
        <v>621</v>
      </c>
      <c r="F311" s="273" t="s">
        <v>622</v>
      </c>
      <c r="G311" s="274" t="s">
        <v>178</v>
      </c>
      <c r="H311" s="275">
        <v>1</v>
      </c>
      <c r="I311" s="276"/>
      <c r="J311" s="277">
        <f>ROUND(I311*H311,2)</f>
        <v>0</v>
      </c>
      <c r="K311" s="273" t="s">
        <v>21</v>
      </c>
      <c r="L311" s="278"/>
      <c r="M311" s="279" t="s">
        <v>21</v>
      </c>
      <c r="N311" s="280" t="s">
        <v>40</v>
      </c>
      <c r="O311" s="47"/>
      <c r="P311" s="244">
        <f>O311*H311</f>
        <v>0</v>
      </c>
      <c r="Q311" s="244">
        <v>0</v>
      </c>
      <c r="R311" s="244">
        <f>Q311*H311</f>
        <v>0</v>
      </c>
      <c r="S311" s="244">
        <v>0</v>
      </c>
      <c r="T311" s="245">
        <f>S311*H311</f>
        <v>0</v>
      </c>
      <c r="AR311" s="24" t="s">
        <v>213</v>
      </c>
      <c r="AT311" s="24" t="s">
        <v>200</v>
      </c>
      <c r="AU311" s="24" t="s">
        <v>79</v>
      </c>
      <c r="AY311" s="24" t="s">
        <v>172</v>
      </c>
      <c r="BE311" s="246">
        <f>IF(N311="základní",J311,0)</f>
        <v>0</v>
      </c>
      <c r="BF311" s="246">
        <f>IF(N311="snížená",J311,0)</f>
        <v>0</v>
      </c>
      <c r="BG311" s="246">
        <f>IF(N311="zákl. přenesená",J311,0)</f>
        <v>0</v>
      </c>
      <c r="BH311" s="246">
        <f>IF(N311="sníž. přenesená",J311,0)</f>
        <v>0</v>
      </c>
      <c r="BI311" s="246">
        <f>IF(N311="nulová",J311,0)</f>
        <v>0</v>
      </c>
      <c r="BJ311" s="24" t="s">
        <v>76</v>
      </c>
      <c r="BK311" s="246">
        <f>ROUND(I311*H311,2)</f>
        <v>0</v>
      </c>
      <c r="BL311" s="24" t="s">
        <v>180</v>
      </c>
      <c r="BM311" s="24" t="s">
        <v>623</v>
      </c>
    </row>
    <row r="312" spans="2:51" s="12" customFormat="1" ht="13.5">
      <c r="B312" s="247"/>
      <c r="C312" s="248"/>
      <c r="D312" s="249" t="s">
        <v>182</v>
      </c>
      <c r="E312" s="250" t="s">
        <v>21</v>
      </c>
      <c r="F312" s="251" t="s">
        <v>586</v>
      </c>
      <c r="G312" s="248"/>
      <c r="H312" s="252">
        <v>1</v>
      </c>
      <c r="I312" s="253"/>
      <c r="J312" s="248"/>
      <c r="K312" s="248"/>
      <c r="L312" s="254"/>
      <c r="M312" s="255"/>
      <c r="N312" s="256"/>
      <c r="O312" s="256"/>
      <c r="P312" s="256"/>
      <c r="Q312" s="256"/>
      <c r="R312" s="256"/>
      <c r="S312" s="256"/>
      <c r="T312" s="257"/>
      <c r="AT312" s="258" t="s">
        <v>182</v>
      </c>
      <c r="AU312" s="258" t="s">
        <v>79</v>
      </c>
      <c r="AV312" s="12" t="s">
        <v>79</v>
      </c>
      <c r="AW312" s="12" t="s">
        <v>33</v>
      </c>
      <c r="AX312" s="12" t="s">
        <v>76</v>
      </c>
      <c r="AY312" s="258" t="s">
        <v>172</v>
      </c>
    </row>
    <row r="313" spans="2:65" s="1" customFormat="1" ht="25.5" customHeight="1">
      <c r="B313" s="46"/>
      <c r="C313" s="271" t="s">
        <v>624</v>
      </c>
      <c r="D313" s="271" t="s">
        <v>200</v>
      </c>
      <c r="E313" s="272" t="s">
        <v>625</v>
      </c>
      <c r="F313" s="273" t="s">
        <v>626</v>
      </c>
      <c r="G313" s="274" t="s">
        <v>178</v>
      </c>
      <c r="H313" s="275">
        <v>1</v>
      </c>
      <c r="I313" s="276"/>
      <c r="J313" s="277">
        <f>ROUND(I313*H313,2)</f>
        <v>0</v>
      </c>
      <c r="K313" s="273" t="s">
        <v>21</v>
      </c>
      <c r="L313" s="278"/>
      <c r="M313" s="279" t="s">
        <v>21</v>
      </c>
      <c r="N313" s="280" t="s">
        <v>40</v>
      </c>
      <c r="O313" s="47"/>
      <c r="P313" s="244">
        <f>O313*H313</f>
        <v>0</v>
      </c>
      <c r="Q313" s="244">
        <v>0.0165</v>
      </c>
      <c r="R313" s="244">
        <f>Q313*H313</f>
        <v>0.0165</v>
      </c>
      <c r="S313" s="244">
        <v>0</v>
      </c>
      <c r="T313" s="245">
        <f>S313*H313</f>
        <v>0</v>
      </c>
      <c r="AR313" s="24" t="s">
        <v>213</v>
      </c>
      <c r="AT313" s="24" t="s">
        <v>200</v>
      </c>
      <c r="AU313" s="24" t="s">
        <v>79</v>
      </c>
      <c r="AY313" s="24" t="s">
        <v>172</v>
      </c>
      <c r="BE313" s="246">
        <f>IF(N313="základní",J313,0)</f>
        <v>0</v>
      </c>
      <c r="BF313" s="246">
        <f>IF(N313="snížená",J313,0)</f>
        <v>0</v>
      </c>
      <c r="BG313" s="246">
        <f>IF(N313="zákl. přenesená",J313,0)</f>
        <v>0</v>
      </c>
      <c r="BH313" s="246">
        <f>IF(N313="sníž. přenesená",J313,0)</f>
        <v>0</v>
      </c>
      <c r="BI313" s="246">
        <f>IF(N313="nulová",J313,0)</f>
        <v>0</v>
      </c>
      <c r="BJ313" s="24" t="s">
        <v>76</v>
      </c>
      <c r="BK313" s="246">
        <f>ROUND(I313*H313,2)</f>
        <v>0</v>
      </c>
      <c r="BL313" s="24" t="s">
        <v>180</v>
      </c>
      <c r="BM313" s="24" t="s">
        <v>627</v>
      </c>
    </row>
    <row r="314" spans="2:51" s="12" customFormat="1" ht="13.5">
      <c r="B314" s="247"/>
      <c r="C314" s="248"/>
      <c r="D314" s="249" t="s">
        <v>182</v>
      </c>
      <c r="E314" s="250" t="s">
        <v>21</v>
      </c>
      <c r="F314" s="251" t="s">
        <v>586</v>
      </c>
      <c r="G314" s="248"/>
      <c r="H314" s="252">
        <v>1</v>
      </c>
      <c r="I314" s="253"/>
      <c r="J314" s="248"/>
      <c r="K314" s="248"/>
      <c r="L314" s="254"/>
      <c r="M314" s="255"/>
      <c r="N314" s="256"/>
      <c r="O314" s="256"/>
      <c r="P314" s="256"/>
      <c r="Q314" s="256"/>
      <c r="R314" s="256"/>
      <c r="S314" s="256"/>
      <c r="T314" s="257"/>
      <c r="AT314" s="258" t="s">
        <v>182</v>
      </c>
      <c r="AU314" s="258" t="s">
        <v>79</v>
      </c>
      <c r="AV314" s="12" t="s">
        <v>79</v>
      </c>
      <c r="AW314" s="12" t="s">
        <v>33</v>
      </c>
      <c r="AX314" s="12" t="s">
        <v>76</v>
      </c>
      <c r="AY314" s="258" t="s">
        <v>172</v>
      </c>
    </row>
    <row r="315" spans="2:65" s="1" customFormat="1" ht="25.5" customHeight="1">
      <c r="B315" s="46"/>
      <c r="C315" s="235" t="s">
        <v>628</v>
      </c>
      <c r="D315" s="235" t="s">
        <v>175</v>
      </c>
      <c r="E315" s="236" t="s">
        <v>629</v>
      </c>
      <c r="F315" s="237" t="s">
        <v>630</v>
      </c>
      <c r="G315" s="238" t="s">
        <v>439</v>
      </c>
      <c r="H315" s="239">
        <v>1</v>
      </c>
      <c r="I315" s="240"/>
      <c r="J315" s="241">
        <f>ROUND(I315*H315,2)</f>
        <v>0</v>
      </c>
      <c r="K315" s="237" t="s">
        <v>179</v>
      </c>
      <c r="L315" s="72"/>
      <c r="M315" s="242" t="s">
        <v>21</v>
      </c>
      <c r="N315" s="243" t="s">
        <v>40</v>
      </c>
      <c r="O315" s="47"/>
      <c r="P315" s="244">
        <f>O315*H315</f>
        <v>0</v>
      </c>
      <c r="Q315" s="244">
        <v>0.0147</v>
      </c>
      <c r="R315" s="244">
        <f>Q315*H315</f>
        <v>0.0147</v>
      </c>
      <c r="S315" s="244">
        <v>0</v>
      </c>
      <c r="T315" s="245">
        <f>S315*H315</f>
        <v>0</v>
      </c>
      <c r="AR315" s="24" t="s">
        <v>255</v>
      </c>
      <c r="AT315" s="24" t="s">
        <v>175</v>
      </c>
      <c r="AU315" s="24" t="s">
        <v>79</v>
      </c>
      <c r="AY315" s="24" t="s">
        <v>172</v>
      </c>
      <c r="BE315" s="246">
        <f>IF(N315="základní",J315,0)</f>
        <v>0</v>
      </c>
      <c r="BF315" s="246">
        <f>IF(N315="snížená",J315,0)</f>
        <v>0</v>
      </c>
      <c r="BG315" s="246">
        <f>IF(N315="zákl. přenesená",J315,0)</f>
        <v>0</v>
      </c>
      <c r="BH315" s="246">
        <f>IF(N315="sníž. přenesená",J315,0)</f>
        <v>0</v>
      </c>
      <c r="BI315" s="246">
        <f>IF(N315="nulová",J315,0)</f>
        <v>0</v>
      </c>
      <c r="BJ315" s="24" t="s">
        <v>76</v>
      </c>
      <c r="BK315" s="246">
        <f>ROUND(I315*H315,2)</f>
        <v>0</v>
      </c>
      <c r="BL315" s="24" t="s">
        <v>255</v>
      </c>
      <c r="BM315" s="24" t="s">
        <v>631</v>
      </c>
    </row>
    <row r="316" spans="2:51" s="12" customFormat="1" ht="13.5">
      <c r="B316" s="247"/>
      <c r="C316" s="248"/>
      <c r="D316" s="249" t="s">
        <v>182</v>
      </c>
      <c r="E316" s="250" t="s">
        <v>21</v>
      </c>
      <c r="F316" s="251" t="s">
        <v>586</v>
      </c>
      <c r="G316" s="248"/>
      <c r="H316" s="252">
        <v>1</v>
      </c>
      <c r="I316" s="253"/>
      <c r="J316" s="248"/>
      <c r="K316" s="248"/>
      <c r="L316" s="254"/>
      <c r="M316" s="255"/>
      <c r="N316" s="256"/>
      <c r="O316" s="256"/>
      <c r="P316" s="256"/>
      <c r="Q316" s="256"/>
      <c r="R316" s="256"/>
      <c r="S316" s="256"/>
      <c r="T316" s="257"/>
      <c r="AT316" s="258" t="s">
        <v>182</v>
      </c>
      <c r="AU316" s="258" t="s">
        <v>79</v>
      </c>
      <c r="AV316" s="12" t="s">
        <v>79</v>
      </c>
      <c r="AW316" s="12" t="s">
        <v>33</v>
      </c>
      <c r="AX316" s="12" t="s">
        <v>76</v>
      </c>
      <c r="AY316" s="258" t="s">
        <v>172</v>
      </c>
    </row>
    <row r="317" spans="2:65" s="1" customFormat="1" ht="16.5" customHeight="1">
      <c r="B317" s="46"/>
      <c r="C317" s="235" t="s">
        <v>632</v>
      </c>
      <c r="D317" s="235" t="s">
        <v>175</v>
      </c>
      <c r="E317" s="236" t="s">
        <v>633</v>
      </c>
      <c r="F317" s="237" t="s">
        <v>634</v>
      </c>
      <c r="G317" s="238" t="s">
        <v>439</v>
      </c>
      <c r="H317" s="239">
        <v>11</v>
      </c>
      <c r="I317" s="240"/>
      <c r="J317" s="241">
        <f>ROUND(I317*H317,2)</f>
        <v>0</v>
      </c>
      <c r="K317" s="237" t="s">
        <v>179</v>
      </c>
      <c r="L317" s="72"/>
      <c r="M317" s="242" t="s">
        <v>21</v>
      </c>
      <c r="N317" s="243" t="s">
        <v>40</v>
      </c>
      <c r="O317" s="47"/>
      <c r="P317" s="244">
        <f>O317*H317</f>
        <v>0</v>
      </c>
      <c r="Q317" s="244">
        <v>0</v>
      </c>
      <c r="R317" s="244">
        <f>Q317*H317</f>
        <v>0</v>
      </c>
      <c r="S317" s="244">
        <v>0.00156</v>
      </c>
      <c r="T317" s="245">
        <f>S317*H317</f>
        <v>0.017159999999999998</v>
      </c>
      <c r="AR317" s="24" t="s">
        <v>255</v>
      </c>
      <c r="AT317" s="24" t="s">
        <v>175</v>
      </c>
      <c r="AU317" s="24" t="s">
        <v>79</v>
      </c>
      <c r="AY317" s="24" t="s">
        <v>172</v>
      </c>
      <c r="BE317" s="246">
        <f>IF(N317="základní",J317,0)</f>
        <v>0</v>
      </c>
      <c r="BF317" s="246">
        <f>IF(N317="snížená",J317,0)</f>
        <v>0</v>
      </c>
      <c r="BG317" s="246">
        <f>IF(N317="zákl. přenesená",J317,0)</f>
        <v>0</v>
      </c>
      <c r="BH317" s="246">
        <f>IF(N317="sníž. přenesená",J317,0)</f>
        <v>0</v>
      </c>
      <c r="BI317" s="246">
        <f>IF(N317="nulová",J317,0)</f>
        <v>0</v>
      </c>
      <c r="BJ317" s="24" t="s">
        <v>76</v>
      </c>
      <c r="BK317" s="246">
        <f>ROUND(I317*H317,2)</f>
        <v>0</v>
      </c>
      <c r="BL317" s="24" t="s">
        <v>255</v>
      </c>
      <c r="BM317" s="24" t="s">
        <v>635</v>
      </c>
    </row>
    <row r="318" spans="2:51" s="12" customFormat="1" ht="13.5">
      <c r="B318" s="247"/>
      <c r="C318" s="248"/>
      <c r="D318" s="249" t="s">
        <v>182</v>
      </c>
      <c r="E318" s="250" t="s">
        <v>21</v>
      </c>
      <c r="F318" s="251" t="s">
        <v>636</v>
      </c>
      <c r="G318" s="248"/>
      <c r="H318" s="252">
        <v>11</v>
      </c>
      <c r="I318" s="253"/>
      <c r="J318" s="248"/>
      <c r="K318" s="248"/>
      <c r="L318" s="254"/>
      <c r="M318" s="255"/>
      <c r="N318" s="256"/>
      <c r="O318" s="256"/>
      <c r="P318" s="256"/>
      <c r="Q318" s="256"/>
      <c r="R318" s="256"/>
      <c r="S318" s="256"/>
      <c r="T318" s="257"/>
      <c r="AT318" s="258" t="s">
        <v>182</v>
      </c>
      <c r="AU318" s="258" t="s">
        <v>79</v>
      </c>
      <c r="AV318" s="12" t="s">
        <v>79</v>
      </c>
      <c r="AW318" s="12" t="s">
        <v>33</v>
      </c>
      <c r="AX318" s="12" t="s">
        <v>76</v>
      </c>
      <c r="AY318" s="258" t="s">
        <v>172</v>
      </c>
    </row>
    <row r="319" spans="2:65" s="1" customFormat="1" ht="16.5" customHeight="1">
      <c r="B319" s="46"/>
      <c r="C319" s="235" t="s">
        <v>637</v>
      </c>
      <c r="D319" s="235" t="s">
        <v>175</v>
      </c>
      <c r="E319" s="236" t="s">
        <v>638</v>
      </c>
      <c r="F319" s="237" t="s">
        <v>639</v>
      </c>
      <c r="G319" s="238" t="s">
        <v>178</v>
      </c>
      <c r="H319" s="239">
        <v>1</v>
      </c>
      <c r="I319" s="240"/>
      <c r="J319" s="241">
        <f>ROUND(I319*H319,2)</f>
        <v>0</v>
      </c>
      <c r="K319" s="237" t="s">
        <v>424</v>
      </c>
      <c r="L319" s="72"/>
      <c r="M319" s="242" t="s">
        <v>21</v>
      </c>
      <c r="N319" s="243" t="s">
        <v>40</v>
      </c>
      <c r="O319" s="47"/>
      <c r="P319" s="244">
        <f>O319*H319</f>
        <v>0</v>
      </c>
      <c r="Q319" s="244">
        <v>0</v>
      </c>
      <c r="R319" s="244">
        <f>Q319*H319</f>
        <v>0</v>
      </c>
      <c r="S319" s="244">
        <v>0</v>
      </c>
      <c r="T319" s="245">
        <f>S319*H319</f>
        <v>0</v>
      </c>
      <c r="AR319" s="24" t="s">
        <v>255</v>
      </c>
      <c r="AT319" s="24" t="s">
        <v>175</v>
      </c>
      <c r="AU319" s="24" t="s">
        <v>79</v>
      </c>
      <c r="AY319" s="24" t="s">
        <v>172</v>
      </c>
      <c r="BE319" s="246">
        <f>IF(N319="základní",J319,0)</f>
        <v>0</v>
      </c>
      <c r="BF319" s="246">
        <f>IF(N319="snížená",J319,0)</f>
        <v>0</v>
      </c>
      <c r="BG319" s="246">
        <f>IF(N319="zákl. přenesená",J319,0)</f>
        <v>0</v>
      </c>
      <c r="BH319" s="246">
        <f>IF(N319="sníž. přenesená",J319,0)</f>
        <v>0</v>
      </c>
      <c r="BI319" s="246">
        <f>IF(N319="nulová",J319,0)</f>
        <v>0</v>
      </c>
      <c r="BJ319" s="24" t="s">
        <v>76</v>
      </c>
      <c r="BK319" s="246">
        <f>ROUND(I319*H319,2)</f>
        <v>0</v>
      </c>
      <c r="BL319" s="24" t="s">
        <v>255</v>
      </c>
      <c r="BM319" s="24" t="s">
        <v>640</v>
      </c>
    </row>
    <row r="320" spans="2:51" s="12" customFormat="1" ht="13.5">
      <c r="B320" s="247"/>
      <c r="C320" s="248"/>
      <c r="D320" s="249" t="s">
        <v>182</v>
      </c>
      <c r="E320" s="250" t="s">
        <v>21</v>
      </c>
      <c r="F320" s="251" t="s">
        <v>586</v>
      </c>
      <c r="G320" s="248"/>
      <c r="H320" s="252">
        <v>1</v>
      </c>
      <c r="I320" s="253"/>
      <c r="J320" s="248"/>
      <c r="K320" s="248"/>
      <c r="L320" s="254"/>
      <c r="M320" s="255"/>
      <c r="N320" s="256"/>
      <c r="O320" s="256"/>
      <c r="P320" s="256"/>
      <c r="Q320" s="256"/>
      <c r="R320" s="256"/>
      <c r="S320" s="256"/>
      <c r="T320" s="257"/>
      <c r="AT320" s="258" t="s">
        <v>182</v>
      </c>
      <c r="AU320" s="258" t="s">
        <v>79</v>
      </c>
      <c r="AV320" s="12" t="s">
        <v>79</v>
      </c>
      <c r="AW320" s="12" t="s">
        <v>33</v>
      </c>
      <c r="AX320" s="12" t="s">
        <v>76</v>
      </c>
      <c r="AY320" s="258" t="s">
        <v>172</v>
      </c>
    </row>
    <row r="321" spans="2:65" s="1" customFormat="1" ht="16.5" customHeight="1">
      <c r="B321" s="46"/>
      <c r="C321" s="271" t="s">
        <v>641</v>
      </c>
      <c r="D321" s="271" t="s">
        <v>200</v>
      </c>
      <c r="E321" s="272" t="s">
        <v>642</v>
      </c>
      <c r="F321" s="273" t="s">
        <v>643</v>
      </c>
      <c r="G321" s="274" t="s">
        <v>178</v>
      </c>
      <c r="H321" s="275">
        <v>1</v>
      </c>
      <c r="I321" s="276"/>
      <c r="J321" s="277">
        <f>ROUND(I321*H321,2)</f>
        <v>0</v>
      </c>
      <c r="K321" s="273" t="s">
        <v>21</v>
      </c>
      <c r="L321" s="278"/>
      <c r="M321" s="279" t="s">
        <v>21</v>
      </c>
      <c r="N321" s="280" t="s">
        <v>40</v>
      </c>
      <c r="O321" s="47"/>
      <c r="P321" s="244">
        <f>O321*H321</f>
        <v>0</v>
      </c>
      <c r="Q321" s="244">
        <v>0.0018</v>
      </c>
      <c r="R321" s="244">
        <f>Q321*H321</f>
        <v>0.0018</v>
      </c>
      <c r="S321" s="244">
        <v>0</v>
      </c>
      <c r="T321" s="245">
        <f>S321*H321</f>
        <v>0</v>
      </c>
      <c r="AR321" s="24" t="s">
        <v>213</v>
      </c>
      <c r="AT321" s="24" t="s">
        <v>200</v>
      </c>
      <c r="AU321" s="24" t="s">
        <v>79</v>
      </c>
      <c r="AY321" s="24" t="s">
        <v>172</v>
      </c>
      <c r="BE321" s="246">
        <f>IF(N321="základní",J321,0)</f>
        <v>0</v>
      </c>
      <c r="BF321" s="246">
        <f>IF(N321="snížená",J321,0)</f>
        <v>0</v>
      </c>
      <c r="BG321" s="246">
        <f>IF(N321="zákl. přenesená",J321,0)</f>
        <v>0</v>
      </c>
      <c r="BH321" s="246">
        <f>IF(N321="sníž. přenesená",J321,0)</f>
        <v>0</v>
      </c>
      <c r="BI321" s="246">
        <f>IF(N321="nulová",J321,0)</f>
        <v>0</v>
      </c>
      <c r="BJ321" s="24" t="s">
        <v>76</v>
      </c>
      <c r="BK321" s="246">
        <f>ROUND(I321*H321,2)</f>
        <v>0</v>
      </c>
      <c r="BL321" s="24" t="s">
        <v>180</v>
      </c>
      <c r="BM321" s="24" t="s">
        <v>644</v>
      </c>
    </row>
    <row r="322" spans="2:51" s="12" customFormat="1" ht="13.5">
      <c r="B322" s="247"/>
      <c r="C322" s="248"/>
      <c r="D322" s="249" t="s">
        <v>182</v>
      </c>
      <c r="E322" s="250" t="s">
        <v>21</v>
      </c>
      <c r="F322" s="251" t="s">
        <v>586</v>
      </c>
      <c r="G322" s="248"/>
      <c r="H322" s="252">
        <v>1</v>
      </c>
      <c r="I322" s="253"/>
      <c r="J322" s="248"/>
      <c r="K322" s="248"/>
      <c r="L322" s="254"/>
      <c r="M322" s="255"/>
      <c r="N322" s="256"/>
      <c r="O322" s="256"/>
      <c r="P322" s="256"/>
      <c r="Q322" s="256"/>
      <c r="R322" s="256"/>
      <c r="S322" s="256"/>
      <c r="T322" s="257"/>
      <c r="AT322" s="258" t="s">
        <v>182</v>
      </c>
      <c r="AU322" s="258" t="s">
        <v>79</v>
      </c>
      <c r="AV322" s="12" t="s">
        <v>79</v>
      </c>
      <c r="AW322" s="12" t="s">
        <v>33</v>
      </c>
      <c r="AX322" s="12" t="s">
        <v>76</v>
      </c>
      <c r="AY322" s="258" t="s">
        <v>172</v>
      </c>
    </row>
    <row r="323" spans="2:65" s="1" customFormat="1" ht="16.5" customHeight="1">
      <c r="B323" s="46"/>
      <c r="C323" s="235" t="s">
        <v>645</v>
      </c>
      <c r="D323" s="235" t="s">
        <v>175</v>
      </c>
      <c r="E323" s="236" t="s">
        <v>646</v>
      </c>
      <c r="F323" s="237" t="s">
        <v>647</v>
      </c>
      <c r="G323" s="238" t="s">
        <v>178</v>
      </c>
      <c r="H323" s="239">
        <v>1</v>
      </c>
      <c r="I323" s="240"/>
      <c r="J323" s="241">
        <f>ROUND(I323*H323,2)</f>
        <v>0</v>
      </c>
      <c r="K323" s="237" t="s">
        <v>21</v>
      </c>
      <c r="L323" s="72"/>
      <c r="M323" s="242" t="s">
        <v>21</v>
      </c>
      <c r="N323" s="243" t="s">
        <v>40</v>
      </c>
      <c r="O323" s="47"/>
      <c r="P323" s="244">
        <f>O323*H323</f>
        <v>0</v>
      </c>
      <c r="Q323" s="244">
        <v>0.00016</v>
      </c>
      <c r="R323" s="244">
        <f>Q323*H323</f>
        <v>0.00016</v>
      </c>
      <c r="S323" s="244">
        <v>0</v>
      </c>
      <c r="T323" s="245">
        <f>S323*H323</f>
        <v>0</v>
      </c>
      <c r="AR323" s="24" t="s">
        <v>180</v>
      </c>
      <c r="AT323" s="24" t="s">
        <v>175</v>
      </c>
      <c r="AU323" s="24" t="s">
        <v>79</v>
      </c>
      <c r="AY323" s="24" t="s">
        <v>172</v>
      </c>
      <c r="BE323" s="246">
        <f>IF(N323="základní",J323,0)</f>
        <v>0</v>
      </c>
      <c r="BF323" s="246">
        <f>IF(N323="snížená",J323,0)</f>
        <v>0</v>
      </c>
      <c r="BG323" s="246">
        <f>IF(N323="zákl. přenesená",J323,0)</f>
        <v>0</v>
      </c>
      <c r="BH323" s="246">
        <f>IF(N323="sníž. přenesená",J323,0)</f>
        <v>0</v>
      </c>
      <c r="BI323" s="246">
        <f>IF(N323="nulová",J323,0)</f>
        <v>0</v>
      </c>
      <c r="BJ323" s="24" t="s">
        <v>76</v>
      </c>
      <c r="BK323" s="246">
        <f>ROUND(I323*H323,2)</f>
        <v>0</v>
      </c>
      <c r="BL323" s="24" t="s">
        <v>180</v>
      </c>
      <c r="BM323" s="24" t="s">
        <v>648</v>
      </c>
    </row>
    <row r="324" spans="2:51" s="12" customFormat="1" ht="13.5">
      <c r="B324" s="247"/>
      <c r="C324" s="248"/>
      <c r="D324" s="249" t="s">
        <v>182</v>
      </c>
      <c r="E324" s="250" t="s">
        <v>21</v>
      </c>
      <c r="F324" s="251" t="s">
        <v>586</v>
      </c>
      <c r="G324" s="248"/>
      <c r="H324" s="252">
        <v>1</v>
      </c>
      <c r="I324" s="253"/>
      <c r="J324" s="248"/>
      <c r="K324" s="248"/>
      <c r="L324" s="254"/>
      <c r="M324" s="255"/>
      <c r="N324" s="256"/>
      <c r="O324" s="256"/>
      <c r="P324" s="256"/>
      <c r="Q324" s="256"/>
      <c r="R324" s="256"/>
      <c r="S324" s="256"/>
      <c r="T324" s="257"/>
      <c r="AT324" s="258" t="s">
        <v>182</v>
      </c>
      <c r="AU324" s="258" t="s">
        <v>79</v>
      </c>
      <c r="AV324" s="12" t="s">
        <v>79</v>
      </c>
      <c r="AW324" s="12" t="s">
        <v>33</v>
      </c>
      <c r="AX324" s="12" t="s">
        <v>76</v>
      </c>
      <c r="AY324" s="258" t="s">
        <v>172</v>
      </c>
    </row>
    <row r="325" spans="2:65" s="1" customFormat="1" ht="16.5" customHeight="1">
      <c r="B325" s="46"/>
      <c r="C325" s="271" t="s">
        <v>649</v>
      </c>
      <c r="D325" s="271" t="s">
        <v>200</v>
      </c>
      <c r="E325" s="272" t="s">
        <v>650</v>
      </c>
      <c r="F325" s="273" t="s">
        <v>651</v>
      </c>
      <c r="G325" s="274" t="s">
        <v>178</v>
      </c>
      <c r="H325" s="275">
        <v>1</v>
      </c>
      <c r="I325" s="276"/>
      <c r="J325" s="277">
        <f>ROUND(I325*H325,2)</f>
        <v>0</v>
      </c>
      <c r="K325" s="273" t="s">
        <v>21</v>
      </c>
      <c r="L325" s="278"/>
      <c r="M325" s="279" t="s">
        <v>21</v>
      </c>
      <c r="N325" s="280" t="s">
        <v>40</v>
      </c>
      <c r="O325" s="47"/>
      <c r="P325" s="244">
        <f>O325*H325</f>
        <v>0</v>
      </c>
      <c r="Q325" s="244">
        <v>0</v>
      </c>
      <c r="R325" s="244">
        <f>Q325*H325</f>
        <v>0</v>
      </c>
      <c r="S325" s="244">
        <v>0</v>
      </c>
      <c r="T325" s="245">
        <f>S325*H325</f>
        <v>0</v>
      </c>
      <c r="AR325" s="24" t="s">
        <v>213</v>
      </c>
      <c r="AT325" s="24" t="s">
        <v>200</v>
      </c>
      <c r="AU325" s="24" t="s">
        <v>79</v>
      </c>
      <c r="AY325" s="24" t="s">
        <v>172</v>
      </c>
      <c r="BE325" s="246">
        <f>IF(N325="základní",J325,0)</f>
        <v>0</v>
      </c>
      <c r="BF325" s="246">
        <f>IF(N325="snížená",J325,0)</f>
        <v>0</v>
      </c>
      <c r="BG325" s="246">
        <f>IF(N325="zákl. přenesená",J325,0)</f>
        <v>0</v>
      </c>
      <c r="BH325" s="246">
        <f>IF(N325="sníž. přenesená",J325,0)</f>
        <v>0</v>
      </c>
      <c r="BI325" s="246">
        <f>IF(N325="nulová",J325,0)</f>
        <v>0</v>
      </c>
      <c r="BJ325" s="24" t="s">
        <v>76</v>
      </c>
      <c r="BK325" s="246">
        <f>ROUND(I325*H325,2)</f>
        <v>0</v>
      </c>
      <c r="BL325" s="24" t="s">
        <v>180</v>
      </c>
      <c r="BM325" s="24" t="s">
        <v>652</v>
      </c>
    </row>
    <row r="326" spans="2:51" s="12" customFormat="1" ht="13.5">
      <c r="B326" s="247"/>
      <c r="C326" s="248"/>
      <c r="D326" s="249" t="s">
        <v>182</v>
      </c>
      <c r="E326" s="250" t="s">
        <v>21</v>
      </c>
      <c r="F326" s="251" t="s">
        <v>586</v>
      </c>
      <c r="G326" s="248"/>
      <c r="H326" s="252">
        <v>1</v>
      </c>
      <c r="I326" s="253"/>
      <c r="J326" s="248"/>
      <c r="K326" s="248"/>
      <c r="L326" s="254"/>
      <c r="M326" s="255"/>
      <c r="N326" s="256"/>
      <c r="O326" s="256"/>
      <c r="P326" s="256"/>
      <c r="Q326" s="256"/>
      <c r="R326" s="256"/>
      <c r="S326" s="256"/>
      <c r="T326" s="257"/>
      <c r="AT326" s="258" t="s">
        <v>182</v>
      </c>
      <c r="AU326" s="258" t="s">
        <v>79</v>
      </c>
      <c r="AV326" s="12" t="s">
        <v>79</v>
      </c>
      <c r="AW326" s="12" t="s">
        <v>33</v>
      </c>
      <c r="AX326" s="12" t="s">
        <v>76</v>
      </c>
      <c r="AY326" s="258" t="s">
        <v>172</v>
      </c>
    </row>
    <row r="327" spans="2:65" s="1" customFormat="1" ht="25.5" customHeight="1">
      <c r="B327" s="46"/>
      <c r="C327" s="235" t="s">
        <v>653</v>
      </c>
      <c r="D327" s="235" t="s">
        <v>175</v>
      </c>
      <c r="E327" s="236" t="s">
        <v>654</v>
      </c>
      <c r="F327" s="237" t="s">
        <v>655</v>
      </c>
      <c r="G327" s="238" t="s">
        <v>434</v>
      </c>
      <c r="H327" s="270"/>
      <c r="I327" s="240"/>
      <c r="J327" s="241">
        <f>ROUND(I327*H327,2)</f>
        <v>0</v>
      </c>
      <c r="K327" s="237" t="s">
        <v>179</v>
      </c>
      <c r="L327" s="72"/>
      <c r="M327" s="242" t="s">
        <v>21</v>
      </c>
      <c r="N327" s="243" t="s">
        <v>40</v>
      </c>
      <c r="O327" s="47"/>
      <c r="P327" s="244">
        <f>O327*H327</f>
        <v>0</v>
      </c>
      <c r="Q327" s="244">
        <v>0</v>
      </c>
      <c r="R327" s="244">
        <f>Q327*H327</f>
        <v>0</v>
      </c>
      <c r="S327" s="244">
        <v>0</v>
      </c>
      <c r="T327" s="245">
        <f>S327*H327</f>
        <v>0</v>
      </c>
      <c r="AR327" s="24" t="s">
        <v>180</v>
      </c>
      <c r="AT327" s="24" t="s">
        <v>175</v>
      </c>
      <c r="AU327" s="24" t="s">
        <v>79</v>
      </c>
      <c r="AY327" s="24" t="s">
        <v>172</v>
      </c>
      <c r="BE327" s="246">
        <f>IF(N327="základní",J327,0)</f>
        <v>0</v>
      </c>
      <c r="BF327" s="246">
        <f>IF(N327="snížená",J327,0)</f>
        <v>0</v>
      </c>
      <c r="BG327" s="246">
        <f>IF(N327="zákl. přenesená",J327,0)</f>
        <v>0</v>
      </c>
      <c r="BH327" s="246">
        <f>IF(N327="sníž. přenesená",J327,0)</f>
        <v>0</v>
      </c>
      <c r="BI327" s="246">
        <f>IF(N327="nulová",J327,0)</f>
        <v>0</v>
      </c>
      <c r="BJ327" s="24" t="s">
        <v>76</v>
      </c>
      <c r="BK327" s="246">
        <f>ROUND(I327*H327,2)</f>
        <v>0</v>
      </c>
      <c r="BL327" s="24" t="s">
        <v>180</v>
      </c>
      <c r="BM327" s="24" t="s">
        <v>656</v>
      </c>
    </row>
    <row r="328" spans="2:65" s="1" customFormat="1" ht="25.5" customHeight="1">
      <c r="B328" s="46"/>
      <c r="C328" s="235" t="s">
        <v>657</v>
      </c>
      <c r="D328" s="235" t="s">
        <v>175</v>
      </c>
      <c r="E328" s="236" t="s">
        <v>658</v>
      </c>
      <c r="F328" s="237" t="s">
        <v>659</v>
      </c>
      <c r="G328" s="238" t="s">
        <v>178</v>
      </c>
      <c r="H328" s="239">
        <v>2</v>
      </c>
      <c r="I328" s="240"/>
      <c r="J328" s="241">
        <f>ROUND(I328*H328,2)</f>
        <v>0</v>
      </c>
      <c r="K328" s="237" t="s">
        <v>21</v>
      </c>
      <c r="L328" s="72"/>
      <c r="M328" s="242" t="s">
        <v>21</v>
      </c>
      <c r="N328" s="243" t="s">
        <v>40</v>
      </c>
      <c r="O328" s="47"/>
      <c r="P328" s="244">
        <f>O328*H328</f>
        <v>0</v>
      </c>
      <c r="Q328" s="244">
        <v>0</v>
      </c>
      <c r="R328" s="244">
        <f>Q328*H328</f>
        <v>0</v>
      </c>
      <c r="S328" s="244">
        <v>0</v>
      </c>
      <c r="T328" s="245">
        <f>S328*H328</f>
        <v>0</v>
      </c>
      <c r="AR328" s="24" t="s">
        <v>255</v>
      </c>
      <c r="AT328" s="24" t="s">
        <v>175</v>
      </c>
      <c r="AU328" s="24" t="s">
        <v>79</v>
      </c>
      <c r="AY328" s="24" t="s">
        <v>172</v>
      </c>
      <c r="BE328" s="246">
        <f>IF(N328="základní",J328,0)</f>
        <v>0</v>
      </c>
      <c r="BF328" s="246">
        <f>IF(N328="snížená",J328,0)</f>
        <v>0</v>
      </c>
      <c r="BG328" s="246">
        <f>IF(N328="zákl. přenesená",J328,0)</f>
        <v>0</v>
      </c>
      <c r="BH328" s="246">
        <f>IF(N328="sníž. přenesená",J328,0)</f>
        <v>0</v>
      </c>
      <c r="BI328" s="246">
        <f>IF(N328="nulová",J328,0)</f>
        <v>0</v>
      </c>
      <c r="BJ328" s="24" t="s">
        <v>76</v>
      </c>
      <c r="BK328" s="246">
        <f>ROUND(I328*H328,2)</f>
        <v>0</v>
      </c>
      <c r="BL328" s="24" t="s">
        <v>255</v>
      </c>
      <c r="BM328" s="24" t="s">
        <v>660</v>
      </c>
    </row>
    <row r="329" spans="2:51" s="12" customFormat="1" ht="13.5">
      <c r="B329" s="247"/>
      <c r="C329" s="248"/>
      <c r="D329" s="249" t="s">
        <v>182</v>
      </c>
      <c r="E329" s="250" t="s">
        <v>21</v>
      </c>
      <c r="F329" s="251" t="s">
        <v>183</v>
      </c>
      <c r="G329" s="248"/>
      <c r="H329" s="252">
        <v>2</v>
      </c>
      <c r="I329" s="253"/>
      <c r="J329" s="248"/>
      <c r="K329" s="248"/>
      <c r="L329" s="254"/>
      <c r="M329" s="255"/>
      <c r="N329" s="256"/>
      <c r="O329" s="256"/>
      <c r="P329" s="256"/>
      <c r="Q329" s="256"/>
      <c r="R329" s="256"/>
      <c r="S329" s="256"/>
      <c r="T329" s="257"/>
      <c r="AT329" s="258" t="s">
        <v>182</v>
      </c>
      <c r="AU329" s="258" t="s">
        <v>79</v>
      </c>
      <c r="AV329" s="12" t="s">
        <v>79</v>
      </c>
      <c r="AW329" s="12" t="s">
        <v>33</v>
      </c>
      <c r="AX329" s="12" t="s">
        <v>76</v>
      </c>
      <c r="AY329" s="258" t="s">
        <v>172</v>
      </c>
    </row>
    <row r="330" spans="2:65" s="1" customFormat="1" ht="25.5" customHeight="1">
      <c r="B330" s="46"/>
      <c r="C330" s="235" t="s">
        <v>366</v>
      </c>
      <c r="D330" s="235" t="s">
        <v>175</v>
      </c>
      <c r="E330" s="236" t="s">
        <v>661</v>
      </c>
      <c r="F330" s="237" t="s">
        <v>662</v>
      </c>
      <c r="G330" s="238" t="s">
        <v>178</v>
      </c>
      <c r="H330" s="239">
        <v>1</v>
      </c>
      <c r="I330" s="240"/>
      <c r="J330" s="241">
        <f>ROUND(I330*H330,2)</f>
        <v>0</v>
      </c>
      <c r="K330" s="237" t="s">
        <v>21</v>
      </c>
      <c r="L330" s="72"/>
      <c r="M330" s="242" t="s">
        <v>21</v>
      </c>
      <c r="N330" s="243" t="s">
        <v>40</v>
      </c>
      <c r="O330" s="47"/>
      <c r="P330" s="244">
        <f>O330*H330</f>
        <v>0</v>
      </c>
      <c r="Q330" s="244">
        <v>0</v>
      </c>
      <c r="R330" s="244">
        <f>Q330*H330</f>
        <v>0</v>
      </c>
      <c r="S330" s="244">
        <v>0</v>
      </c>
      <c r="T330" s="245">
        <f>S330*H330</f>
        <v>0</v>
      </c>
      <c r="AR330" s="24" t="s">
        <v>255</v>
      </c>
      <c r="AT330" s="24" t="s">
        <v>175</v>
      </c>
      <c r="AU330" s="24" t="s">
        <v>79</v>
      </c>
      <c r="AY330" s="24" t="s">
        <v>172</v>
      </c>
      <c r="BE330" s="246">
        <f>IF(N330="základní",J330,0)</f>
        <v>0</v>
      </c>
      <c r="BF330" s="246">
        <f>IF(N330="snížená",J330,0)</f>
        <v>0</v>
      </c>
      <c r="BG330" s="246">
        <f>IF(N330="zákl. přenesená",J330,0)</f>
        <v>0</v>
      </c>
      <c r="BH330" s="246">
        <f>IF(N330="sníž. přenesená",J330,0)</f>
        <v>0</v>
      </c>
      <c r="BI330" s="246">
        <f>IF(N330="nulová",J330,0)</f>
        <v>0</v>
      </c>
      <c r="BJ330" s="24" t="s">
        <v>76</v>
      </c>
      <c r="BK330" s="246">
        <f>ROUND(I330*H330,2)</f>
        <v>0</v>
      </c>
      <c r="BL330" s="24" t="s">
        <v>255</v>
      </c>
      <c r="BM330" s="24" t="s">
        <v>663</v>
      </c>
    </row>
    <row r="331" spans="2:51" s="12" customFormat="1" ht="13.5">
      <c r="B331" s="247"/>
      <c r="C331" s="248"/>
      <c r="D331" s="249" t="s">
        <v>182</v>
      </c>
      <c r="E331" s="250" t="s">
        <v>21</v>
      </c>
      <c r="F331" s="251" t="s">
        <v>586</v>
      </c>
      <c r="G331" s="248"/>
      <c r="H331" s="252">
        <v>1</v>
      </c>
      <c r="I331" s="253"/>
      <c r="J331" s="248"/>
      <c r="K331" s="248"/>
      <c r="L331" s="254"/>
      <c r="M331" s="255"/>
      <c r="N331" s="256"/>
      <c r="O331" s="256"/>
      <c r="P331" s="256"/>
      <c r="Q331" s="256"/>
      <c r="R331" s="256"/>
      <c r="S331" s="256"/>
      <c r="T331" s="257"/>
      <c r="AT331" s="258" t="s">
        <v>182</v>
      </c>
      <c r="AU331" s="258" t="s">
        <v>79</v>
      </c>
      <c r="AV331" s="12" t="s">
        <v>79</v>
      </c>
      <c r="AW331" s="12" t="s">
        <v>33</v>
      </c>
      <c r="AX331" s="12" t="s">
        <v>76</v>
      </c>
      <c r="AY331" s="258" t="s">
        <v>172</v>
      </c>
    </row>
    <row r="332" spans="2:65" s="1" customFormat="1" ht="16.5" customHeight="1">
      <c r="B332" s="46"/>
      <c r="C332" s="235" t="s">
        <v>664</v>
      </c>
      <c r="D332" s="235" t="s">
        <v>175</v>
      </c>
      <c r="E332" s="236" t="s">
        <v>665</v>
      </c>
      <c r="F332" s="237" t="s">
        <v>666</v>
      </c>
      <c r="G332" s="238" t="s">
        <v>178</v>
      </c>
      <c r="H332" s="239">
        <v>1</v>
      </c>
      <c r="I332" s="240"/>
      <c r="J332" s="241">
        <f>ROUND(I332*H332,2)</f>
        <v>0</v>
      </c>
      <c r="K332" s="237" t="s">
        <v>21</v>
      </c>
      <c r="L332" s="72"/>
      <c r="M332" s="242" t="s">
        <v>21</v>
      </c>
      <c r="N332" s="243" t="s">
        <v>40</v>
      </c>
      <c r="O332" s="47"/>
      <c r="P332" s="244">
        <f>O332*H332</f>
        <v>0</v>
      </c>
      <c r="Q332" s="244">
        <v>0</v>
      </c>
      <c r="R332" s="244">
        <f>Q332*H332</f>
        <v>0</v>
      </c>
      <c r="S332" s="244">
        <v>0</v>
      </c>
      <c r="T332" s="245">
        <f>S332*H332</f>
        <v>0</v>
      </c>
      <c r="AR332" s="24" t="s">
        <v>255</v>
      </c>
      <c r="AT332" s="24" t="s">
        <v>175</v>
      </c>
      <c r="AU332" s="24" t="s">
        <v>79</v>
      </c>
      <c r="AY332" s="24" t="s">
        <v>172</v>
      </c>
      <c r="BE332" s="246">
        <f>IF(N332="základní",J332,0)</f>
        <v>0</v>
      </c>
      <c r="BF332" s="246">
        <f>IF(N332="snížená",J332,0)</f>
        <v>0</v>
      </c>
      <c r="BG332" s="246">
        <f>IF(N332="zákl. přenesená",J332,0)</f>
        <v>0</v>
      </c>
      <c r="BH332" s="246">
        <f>IF(N332="sníž. přenesená",J332,0)</f>
        <v>0</v>
      </c>
      <c r="BI332" s="246">
        <f>IF(N332="nulová",J332,0)</f>
        <v>0</v>
      </c>
      <c r="BJ332" s="24" t="s">
        <v>76</v>
      </c>
      <c r="BK332" s="246">
        <f>ROUND(I332*H332,2)</f>
        <v>0</v>
      </c>
      <c r="BL332" s="24" t="s">
        <v>255</v>
      </c>
      <c r="BM332" s="24" t="s">
        <v>667</v>
      </c>
    </row>
    <row r="333" spans="2:51" s="12" customFormat="1" ht="13.5">
      <c r="B333" s="247"/>
      <c r="C333" s="248"/>
      <c r="D333" s="249" t="s">
        <v>182</v>
      </c>
      <c r="E333" s="250" t="s">
        <v>21</v>
      </c>
      <c r="F333" s="251" t="s">
        <v>586</v>
      </c>
      <c r="G333" s="248"/>
      <c r="H333" s="252">
        <v>1</v>
      </c>
      <c r="I333" s="253"/>
      <c r="J333" s="248"/>
      <c r="K333" s="248"/>
      <c r="L333" s="254"/>
      <c r="M333" s="255"/>
      <c r="N333" s="256"/>
      <c r="O333" s="256"/>
      <c r="P333" s="256"/>
      <c r="Q333" s="256"/>
      <c r="R333" s="256"/>
      <c r="S333" s="256"/>
      <c r="T333" s="257"/>
      <c r="AT333" s="258" t="s">
        <v>182</v>
      </c>
      <c r="AU333" s="258" t="s">
        <v>79</v>
      </c>
      <c r="AV333" s="12" t="s">
        <v>79</v>
      </c>
      <c r="AW333" s="12" t="s">
        <v>33</v>
      </c>
      <c r="AX333" s="12" t="s">
        <v>76</v>
      </c>
      <c r="AY333" s="258" t="s">
        <v>172</v>
      </c>
    </row>
    <row r="334" spans="2:65" s="1" customFormat="1" ht="25.5" customHeight="1">
      <c r="B334" s="46"/>
      <c r="C334" s="235" t="s">
        <v>668</v>
      </c>
      <c r="D334" s="235" t="s">
        <v>175</v>
      </c>
      <c r="E334" s="236" t="s">
        <v>669</v>
      </c>
      <c r="F334" s="237" t="s">
        <v>670</v>
      </c>
      <c r="G334" s="238" t="s">
        <v>178</v>
      </c>
      <c r="H334" s="239">
        <v>1</v>
      </c>
      <c r="I334" s="240"/>
      <c r="J334" s="241">
        <f>ROUND(I334*H334,2)</f>
        <v>0</v>
      </c>
      <c r="K334" s="237" t="s">
        <v>21</v>
      </c>
      <c r="L334" s="72"/>
      <c r="M334" s="242" t="s">
        <v>21</v>
      </c>
      <c r="N334" s="243" t="s">
        <v>40</v>
      </c>
      <c r="O334" s="47"/>
      <c r="P334" s="244">
        <f>O334*H334</f>
        <v>0</v>
      </c>
      <c r="Q334" s="244">
        <v>0</v>
      </c>
      <c r="R334" s="244">
        <f>Q334*H334</f>
        <v>0</v>
      </c>
      <c r="S334" s="244">
        <v>0</v>
      </c>
      <c r="T334" s="245">
        <f>S334*H334</f>
        <v>0</v>
      </c>
      <c r="AR334" s="24" t="s">
        <v>255</v>
      </c>
      <c r="AT334" s="24" t="s">
        <v>175</v>
      </c>
      <c r="AU334" s="24" t="s">
        <v>79</v>
      </c>
      <c r="AY334" s="24" t="s">
        <v>172</v>
      </c>
      <c r="BE334" s="246">
        <f>IF(N334="základní",J334,0)</f>
        <v>0</v>
      </c>
      <c r="BF334" s="246">
        <f>IF(N334="snížená",J334,0)</f>
        <v>0</v>
      </c>
      <c r="BG334" s="246">
        <f>IF(N334="zákl. přenesená",J334,0)</f>
        <v>0</v>
      </c>
      <c r="BH334" s="246">
        <f>IF(N334="sníž. přenesená",J334,0)</f>
        <v>0</v>
      </c>
      <c r="BI334" s="246">
        <f>IF(N334="nulová",J334,0)</f>
        <v>0</v>
      </c>
      <c r="BJ334" s="24" t="s">
        <v>76</v>
      </c>
      <c r="BK334" s="246">
        <f>ROUND(I334*H334,2)</f>
        <v>0</v>
      </c>
      <c r="BL334" s="24" t="s">
        <v>255</v>
      </c>
      <c r="BM334" s="24" t="s">
        <v>671</v>
      </c>
    </row>
    <row r="335" spans="2:51" s="12" customFormat="1" ht="13.5">
      <c r="B335" s="247"/>
      <c r="C335" s="248"/>
      <c r="D335" s="249" t="s">
        <v>182</v>
      </c>
      <c r="E335" s="250" t="s">
        <v>21</v>
      </c>
      <c r="F335" s="251" t="s">
        <v>586</v>
      </c>
      <c r="G335" s="248"/>
      <c r="H335" s="252">
        <v>1</v>
      </c>
      <c r="I335" s="253"/>
      <c r="J335" s="248"/>
      <c r="K335" s="248"/>
      <c r="L335" s="254"/>
      <c r="M335" s="255"/>
      <c r="N335" s="256"/>
      <c r="O335" s="256"/>
      <c r="P335" s="256"/>
      <c r="Q335" s="256"/>
      <c r="R335" s="256"/>
      <c r="S335" s="256"/>
      <c r="T335" s="257"/>
      <c r="AT335" s="258" t="s">
        <v>182</v>
      </c>
      <c r="AU335" s="258" t="s">
        <v>79</v>
      </c>
      <c r="AV335" s="12" t="s">
        <v>79</v>
      </c>
      <c r="AW335" s="12" t="s">
        <v>33</v>
      </c>
      <c r="AX335" s="12" t="s">
        <v>76</v>
      </c>
      <c r="AY335" s="258" t="s">
        <v>172</v>
      </c>
    </row>
    <row r="336" spans="2:65" s="1" customFormat="1" ht="25.5" customHeight="1">
      <c r="B336" s="46"/>
      <c r="C336" s="235" t="s">
        <v>672</v>
      </c>
      <c r="D336" s="235" t="s">
        <v>175</v>
      </c>
      <c r="E336" s="236" t="s">
        <v>673</v>
      </c>
      <c r="F336" s="237" t="s">
        <v>674</v>
      </c>
      <c r="G336" s="238" t="s">
        <v>178</v>
      </c>
      <c r="H336" s="239">
        <v>1</v>
      </c>
      <c r="I336" s="240"/>
      <c r="J336" s="241">
        <f>ROUND(I336*H336,2)</f>
        <v>0</v>
      </c>
      <c r="K336" s="237" t="s">
        <v>21</v>
      </c>
      <c r="L336" s="72"/>
      <c r="M336" s="242" t="s">
        <v>21</v>
      </c>
      <c r="N336" s="243" t="s">
        <v>40</v>
      </c>
      <c r="O336" s="47"/>
      <c r="P336" s="244">
        <f>O336*H336</f>
        <v>0</v>
      </c>
      <c r="Q336" s="244">
        <v>0</v>
      </c>
      <c r="R336" s="244">
        <f>Q336*H336</f>
        <v>0</v>
      </c>
      <c r="S336" s="244">
        <v>0</v>
      </c>
      <c r="T336" s="245">
        <f>S336*H336</f>
        <v>0</v>
      </c>
      <c r="AR336" s="24" t="s">
        <v>255</v>
      </c>
      <c r="AT336" s="24" t="s">
        <v>175</v>
      </c>
      <c r="AU336" s="24" t="s">
        <v>79</v>
      </c>
      <c r="AY336" s="24" t="s">
        <v>172</v>
      </c>
      <c r="BE336" s="246">
        <f>IF(N336="základní",J336,0)</f>
        <v>0</v>
      </c>
      <c r="BF336" s="246">
        <f>IF(N336="snížená",J336,0)</f>
        <v>0</v>
      </c>
      <c r="BG336" s="246">
        <f>IF(N336="zákl. přenesená",J336,0)</f>
        <v>0</v>
      </c>
      <c r="BH336" s="246">
        <f>IF(N336="sníž. přenesená",J336,0)</f>
        <v>0</v>
      </c>
      <c r="BI336" s="246">
        <f>IF(N336="nulová",J336,0)</f>
        <v>0</v>
      </c>
      <c r="BJ336" s="24" t="s">
        <v>76</v>
      </c>
      <c r="BK336" s="246">
        <f>ROUND(I336*H336,2)</f>
        <v>0</v>
      </c>
      <c r="BL336" s="24" t="s">
        <v>255</v>
      </c>
      <c r="BM336" s="24" t="s">
        <v>675</v>
      </c>
    </row>
    <row r="337" spans="2:51" s="12" customFormat="1" ht="13.5">
      <c r="B337" s="247"/>
      <c r="C337" s="248"/>
      <c r="D337" s="249" t="s">
        <v>182</v>
      </c>
      <c r="E337" s="250" t="s">
        <v>21</v>
      </c>
      <c r="F337" s="251" t="s">
        <v>586</v>
      </c>
      <c r="G337" s="248"/>
      <c r="H337" s="252">
        <v>1</v>
      </c>
      <c r="I337" s="253"/>
      <c r="J337" s="248"/>
      <c r="K337" s="248"/>
      <c r="L337" s="254"/>
      <c r="M337" s="255"/>
      <c r="N337" s="256"/>
      <c r="O337" s="256"/>
      <c r="P337" s="256"/>
      <c r="Q337" s="256"/>
      <c r="R337" s="256"/>
      <c r="S337" s="256"/>
      <c r="T337" s="257"/>
      <c r="AT337" s="258" t="s">
        <v>182</v>
      </c>
      <c r="AU337" s="258" t="s">
        <v>79</v>
      </c>
      <c r="AV337" s="12" t="s">
        <v>79</v>
      </c>
      <c r="AW337" s="12" t="s">
        <v>33</v>
      </c>
      <c r="AX337" s="12" t="s">
        <v>76</v>
      </c>
      <c r="AY337" s="258" t="s">
        <v>172</v>
      </c>
    </row>
    <row r="338" spans="2:65" s="1" customFormat="1" ht="25.5" customHeight="1">
      <c r="B338" s="46"/>
      <c r="C338" s="235" t="s">
        <v>676</v>
      </c>
      <c r="D338" s="235" t="s">
        <v>175</v>
      </c>
      <c r="E338" s="236" t="s">
        <v>677</v>
      </c>
      <c r="F338" s="237" t="s">
        <v>678</v>
      </c>
      <c r="G338" s="238" t="s">
        <v>178</v>
      </c>
      <c r="H338" s="239">
        <v>1</v>
      </c>
      <c r="I338" s="240"/>
      <c r="J338" s="241">
        <f>ROUND(I338*H338,2)</f>
        <v>0</v>
      </c>
      <c r="K338" s="237" t="s">
        <v>21</v>
      </c>
      <c r="L338" s="72"/>
      <c r="M338" s="242" t="s">
        <v>21</v>
      </c>
      <c r="N338" s="243" t="s">
        <v>40</v>
      </c>
      <c r="O338" s="47"/>
      <c r="P338" s="244">
        <f>O338*H338</f>
        <v>0</v>
      </c>
      <c r="Q338" s="244">
        <v>0</v>
      </c>
      <c r="R338" s="244">
        <f>Q338*H338</f>
        <v>0</v>
      </c>
      <c r="S338" s="244">
        <v>0</v>
      </c>
      <c r="T338" s="245">
        <f>S338*H338</f>
        <v>0</v>
      </c>
      <c r="AR338" s="24" t="s">
        <v>255</v>
      </c>
      <c r="AT338" s="24" t="s">
        <v>175</v>
      </c>
      <c r="AU338" s="24" t="s">
        <v>79</v>
      </c>
      <c r="AY338" s="24" t="s">
        <v>172</v>
      </c>
      <c r="BE338" s="246">
        <f>IF(N338="základní",J338,0)</f>
        <v>0</v>
      </c>
      <c r="BF338" s="246">
        <f>IF(N338="snížená",J338,0)</f>
        <v>0</v>
      </c>
      <c r="BG338" s="246">
        <f>IF(N338="zákl. přenesená",J338,0)</f>
        <v>0</v>
      </c>
      <c r="BH338" s="246">
        <f>IF(N338="sníž. přenesená",J338,0)</f>
        <v>0</v>
      </c>
      <c r="BI338" s="246">
        <f>IF(N338="nulová",J338,0)</f>
        <v>0</v>
      </c>
      <c r="BJ338" s="24" t="s">
        <v>76</v>
      </c>
      <c r="BK338" s="246">
        <f>ROUND(I338*H338,2)</f>
        <v>0</v>
      </c>
      <c r="BL338" s="24" t="s">
        <v>255</v>
      </c>
      <c r="BM338" s="24" t="s">
        <v>679</v>
      </c>
    </row>
    <row r="339" spans="2:51" s="12" customFormat="1" ht="13.5">
      <c r="B339" s="247"/>
      <c r="C339" s="248"/>
      <c r="D339" s="249" t="s">
        <v>182</v>
      </c>
      <c r="E339" s="250" t="s">
        <v>21</v>
      </c>
      <c r="F339" s="251" t="s">
        <v>586</v>
      </c>
      <c r="G339" s="248"/>
      <c r="H339" s="252">
        <v>1</v>
      </c>
      <c r="I339" s="253"/>
      <c r="J339" s="248"/>
      <c r="K339" s="248"/>
      <c r="L339" s="254"/>
      <c r="M339" s="255"/>
      <c r="N339" s="256"/>
      <c r="O339" s="256"/>
      <c r="P339" s="256"/>
      <c r="Q339" s="256"/>
      <c r="R339" s="256"/>
      <c r="S339" s="256"/>
      <c r="T339" s="257"/>
      <c r="AT339" s="258" t="s">
        <v>182</v>
      </c>
      <c r="AU339" s="258" t="s">
        <v>79</v>
      </c>
      <c r="AV339" s="12" t="s">
        <v>79</v>
      </c>
      <c r="AW339" s="12" t="s">
        <v>33</v>
      </c>
      <c r="AX339" s="12" t="s">
        <v>76</v>
      </c>
      <c r="AY339" s="258" t="s">
        <v>172</v>
      </c>
    </row>
    <row r="340" spans="2:65" s="1" customFormat="1" ht="25.5" customHeight="1">
      <c r="B340" s="46"/>
      <c r="C340" s="235" t="s">
        <v>680</v>
      </c>
      <c r="D340" s="235" t="s">
        <v>175</v>
      </c>
      <c r="E340" s="236" t="s">
        <v>681</v>
      </c>
      <c r="F340" s="237" t="s">
        <v>682</v>
      </c>
      <c r="G340" s="238" t="s">
        <v>178</v>
      </c>
      <c r="H340" s="239">
        <v>1</v>
      </c>
      <c r="I340" s="240"/>
      <c r="J340" s="241">
        <f>ROUND(I340*H340,2)</f>
        <v>0</v>
      </c>
      <c r="K340" s="237" t="s">
        <v>21</v>
      </c>
      <c r="L340" s="72"/>
      <c r="M340" s="242" t="s">
        <v>21</v>
      </c>
      <c r="N340" s="243" t="s">
        <v>40</v>
      </c>
      <c r="O340" s="47"/>
      <c r="P340" s="244">
        <f>O340*H340</f>
        <v>0</v>
      </c>
      <c r="Q340" s="244">
        <v>0</v>
      </c>
      <c r="R340" s="244">
        <f>Q340*H340</f>
        <v>0</v>
      </c>
      <c r="S340" s="244">
        <v>0</v>
      </c>
      <c r="T340" s="245">
        <f>S340*H340</f>
        <v>0</v>
      </c>
      <c r="AR340" s="24" t="s">
        <v>255</v>
      </c>
      <c r="AT340" s="24" t="s">
        <v>175</v>
      </c>
      <c r="AU340" s="24" t="s">
        <v>79</v>
      </c>
      <c r="AY340" s="24" t="s">
        <v>172</v>
      </c>
      <c r="BE340" s="246">
        <f>IF(N340="základní",J340,0)</f>
        <v>0</v>
      </c>
      <c r="BF340" s="246">
        <f>IF(N340="snížená",J340,0)</f>
        <v>0</v>
      </c>
      <c r="BG340" s="246">
        <f>IF(N340="zákl. přenesená",J340,0)</f>
        <v>0</v>
      </c>
      <c r="BH340" s="246">
        <f>IF(N340="sníž. přenesená",J340,0)</f>
        <v>0</v>
      </c>
      <c r="BI340" s="246">
        <f>IF(N340="nulová",J340,0)</f>
        <v>0</v>
      </c>
      <c r="BJ340" s="24" t="s">
        <v>76</v>
      </c>
      <c r="BK340" s="246">
        <f>ROUND(I340*H340,2)</f>
        <v>0</v>
      </c>
      <c r="BL340" s="24" t="s">
        <v>255</v>
      </c>
      <c r="BM340" s="24" t="s">
        <v>683</v>
      </c>
    </row>
    <row r="341" spans="2:51" s="12" customFormat="1" ht="13.5">
      <c r="B341" s="247"/>
      <c r="C341" s="248"/>
      <c r="D341" s="249" t="s">
        <v>182</v>
      </c>
      <c r="E341" s="250" t="s">
        <v>21</v>
      </c>
      <c r="F341" s="251" t="s">
        <v>586</v>
      </c>
      <c r="G341" s="248"/>
      <c r="H341" s="252">
        <v>1</v>
      </c>
      <c r="I341" s="253"/>
      <c r="J341" s="248"/>
      <c r="K341" s="248"/>
      <c r="L341" s="254"/>
      <c r="M341" s="255"/>
      <c r="N341" s="256"/>
      <c r="O341" s="256"/>
      <c r="P341" s="256"/>
      <c r="Q341" s="256"/>
      <c r="R341" s="256"/>
      <c r="S341" s="256"/>
      <c r="T341" s="257"/>
      <c r="AT341" s="258" t="s">
        <v>182</v>
      </c>
      <c r="AU341" s="258" t="s">
        <v>79</v>
      </c>
      <c r="AV341" s="12" t="s">
        <v>79</v>
      </c>
      <c r="AW341" s="12" t="s">
        <v>33</v>
      </c>
      <c r="AX341" s="12" t="s">
        <v>76</v>
      </c>
      <c r="AY341" s="258" t="s">
        <v>172</v>
      </c>
    </row>
    <row r="342" spans="2:65" s="1" customFormat="1" ht="25.5" customHeight="1">
      <c r="B342" s="46"/>
      <c r="C342" s="235" t="s">
        <v>684</v>
      </c>
      <c r="D342" s="235" t="s">
        <v>175</v>
      </c>
      <c r="E342" s="236" t="s">
        <v>685</v>
      </c>
      <c r="F342" s="237" t="s">
        <v>686</v>
      </c>
      <c r="G342" s="238" t="s">
        <v>178</v>
      </c>
      <c r="H342" s="239">
        <v>1</v>
      </c>
      <c r="I342" s="240"/>
      <c r="J342" s="241">
        <f>ROUND(I342*H342,2)</f>
        <v>0</v>
      </c>
      <c r="K342" s="237" t="s">
        <v>21</v>
      </c>
      <c r="L342" s="72"/>
      <c r="M342" s="242" t="s">
        <v>21</v>
      </c>
      <c r="N342" s="243" t="s">
        <v>40</v>
      </c>
      <c r="O342" s="47"/>
      <c r="P342" s="244">
        <f>O342*H342</f>
        <v>0</v>
      </c>
      <c r="Q342" s="244">
        <v>0</v>
      </c>
      <c r="R342" s="244">
        <f>Q342*H342</f>
        <v>0</v>
      </c>
      <c r="S342" s="244">
        <v>0</v>
      </c>
      <c r="T342" s="245">
        <f>S342*H342</f>
        <v>0</v>
      </c>
      <c r="AR342" s="24" t="s">
        <v>255</v>
      </c>
      <c r="AT342" s="24" t="s">
        <v>175</v>
      </c>
      <c r="AU342" s="24" t="s">
        <v>79</v>
      </c>
      <c r="AY342" s="24" t="s">
        <v>172</v>
      </c>
      <c r="BE342" s="246">
        <f>IF(N342="základní",J342,0)</f>
        <v>0</v>
      </c>
      <c r="BF342" s="246">
        <f>IF(N342="snížená",J342,0)</f>
        <v>0</v>
      </c>
      <c r="BG342" s="246">
        <f>IF(N342="zákl. přenesená",J342,0)</f>
        <v>0</v>
      </c>
      <c r="BH342" s="246">
        <f>IF(N342="sníž. přenesená",J342,0)</f>
        <v>0</v>
      </c>
      <c r="BI342" s="246">
        <f>IF(N342="nulová",J342,0)</f>
        <v>0</v>
      </c>
      <c r="BJ342" s="24" t="s">
        <v>76</v>
      </c>
      <c r="BK342" s="246">
        <f>ROUND(I342*H342,2)</f>
        <v>0</v>
      </c>
      <c r="BL342" s="24" t="s">
        <v>255</v>
      </c>
      <c r="BM342" s="24" t="s">
        <v>687</v>
      </c>
    </row>
    <row r="343" spans="2:51" s="12" customFormat="1" ht="13.5">
      <c r="B343" s="247"/>
      <c r="C343" s="248"/>
      <c r="D343" s="249" t="s">
        <v>182</v>
      </c>
      <c r="E343" s="250" t="s">
        <v>21</v>
      </c>
      <c r="F343" s="251" t="s">
        <v>586</v>
      </c>
      <c r="G343" s="248"/>
      <c r="H343" s="252">
        <v>1</v>
      </c>
      <c r="I343" s="253"/>
      <c r="J343" s="248"/>
      <c r="K343" s="248"/>
      <c r="L343" s="254"/>
      <c r="M343" s="255"/>
      <c r="N343" s="256"/>
      <c r="O343" s="256"/>
      <c r="P343" s="256"/>
      <c r="Q343" s="256"/>
      <c r="R343" s="256"/>
      <c r="S343" s="256"/>
      <c r="T343" s="257"/>
      <c r="AT343" s="258" t="s">
        <v>182</v>
      </c>
      <c r="AU343" s="258" t="s">
        <v>79</v>
      </c>
      <c r="AV343" s="12" t="s">
        <v>79</v>
      </c>
      <c r="AW343" s="12" t="s">
        <v>33</v>
      </c>
      <c r="AX343" s="12" t="s">
        <v>76</v>
      </c>
      <c r="AY343" s="258" t="s">
        <v>172</v>
      </c>
    </row>
    <row r="344" spans="2:65" s="1" customFormat="1" ht="16.5" customHeight="1">
      <c r="B344" s="46"/>
      <c r="C344" s="235" t="s">
        <v>688</v>
      </c>
      <c r="D344" s="235" t="s">
        <v>175</v>
      </c>
      <c r="E344" s="236" t="s">
        <v>689</v>
      </c>
      <c r="F344" s="237" t="s">
        <v>690</v>
      </c>
      <c r="G344" s="238" t="s">
        <v>178</v>
      </c>
      <c r="H344" s="239">
        <v>1</v>
      </c>
      <c r="I344" s="240"/>
      <c r="J344" s="241">
        <f>ROUND(I344*H344,2)</f>
        <v>0</v>
      </c>
      <c r="K344" s="237" t="s">
        <v>21</v>
      </c>
      <c r="L344" s="72"/>
      <c r="M344" s="242" t="s">
        <v>21</v>
      </c>
      <c r="N344" s="243" t="s">
        <v>40</v>
      </c>
      <c r="O344" s="47"/>
      <c r="P344" s="244">
        <f>O344*H344</f>
        <v>0</v>
      </c>
      <c r="Q344" s="244">
        <v>1E-05</v>
      </c>
      <c r="R344" s="244">
        <f>Q344*H344</f>
        <v>1E-05</v>
      </c>
      <c r="S344" s="244">
        <v>0.0001</v>
      </c>
      <c r="T344" s="245">
        <f>S344*H344</f>
        <v>0.0001</v>
      </c>
      <c r="AR344" s="24" t="s">
        <v>180</v>
      </c>
      <c r="AT344" s="24" t="s">
        <v>175</v>
      </c>
      <c r="AU344" s="24" t="s">
        <v>79</v>
      </c>
      <c r="AY344" s="24" t="s">
        <v>172</v>
      </c>
      <c r="BE344" s="246">
        <f>IF(N344="základní",J344,0)</f>
        <v>0</v>
      </c>
      <c r="BF344" s="246">
        <f>IF(N344="snížená",J344,0)</f>
        <v>0</v>
      </c>
      <c r="BG344" s="246">
        <f>IF(N344="zákl. přenesená",J344,0)</f>
        <v>0</v>
      </c>
      <c r="BH344" s="246">
        <f>IF(N344="sníž. přenesená",J344,0)</f>
        <v>0</v>
      </c>
      <c r="BI344" s="246">
        <f>IF(N344="nulová",J344,0)</f>
        <v>0</v>
      </c>
      <c r="BJ344" s="24" t="s">
        <v>76</v>
      </c>
      <c r="BK344" s="246">
        <f>ROUND(I344*H344,2)</f>
        <v>0</v>
      </c>
      <c r="BL344" s="24" t="s">
        <v>180</v>
      </c>
      <c r="BM344" s="24" t="s">
        <v>691</v>
      </c>
    </row>
    <row r="345" spans="2:51" s="12" customFormat="1" ht="13.5">
      <c r="B345" s="247"/>
      <c r="C345" s="248"/>
      <c r="D345" s="249" t="s">
        <v>182</v>
      </c>
      <c r="E345" s="250" t="s">
        <v>21</v>
      </c>
      <c r="F345" s="251" t="s">
        <v>586</v>
      </c>
      <c r="G345" s="248"/>
      <c r="H345" s="252">
        <v>1</v>
      </c>
      <c r="I345" s="253"/>
      <c r="J345" s="248"/>
      <c r="K345" s="248"/>
      <c r="L345" s="254"/>
      <c r="M345" s="255"/>
      <c r="N345" s="256"/>
      <c r="O345" s="256"/>
      <c r="P345" s="256"/>
      <c r="Q345" s="256"/>
      <c r="R345" s="256"/>
      <c r="S345" s="256"/>
      <c r="T345" s="257"/>
      <c r="AT345" s="258" t="s">
        <v>182</v>
      </c>
      <c r="AU345" s="258" t="s">
        <v>79</v>
      </c>
      <c r="AV345" s="12" t="s">
        <v>79</v>
      </c>
      <c r="AW345" s="12" t="s">
        <v>33</v>
      </c>
      <c r="AX345" s="12" t="s">
        <v>76</v>
      </c>
      <c r="AY345" s="258" t="s">
        <v>172</v>
      </c>
    </row>
    <row r="346" spans="2:65" s="1" customFormat="1" ht="16.5" customHeight="1">
      <c r="B346" s="46"/>
      <c r="C346" s="271" t="s">
        <v>692</v>
      </c>
      <c r="D346" s="271" t="s">
        <v>200</v>
      </c>
      <c r="E346" s="272" t="s">
        <v>693</v>
      </c>
      <c r="F346" s="273" t="s">
        <v>694</v>
      </c>
      <c r="G346" s="274" t="s">
        <v>178</v>
      </c>
      <c r="H346" s="275">
        <v>1</v>
      </c>
      <c r="I346" s="276"/>
      <c r="J346" s="277">
        <f>ROUND(I346*H346,2)</f>
        <v>0</v>
      </c>
      <c r="K346" s="273" t="s">
        <v>21</v>
      </c>
      <c r="L346" s="278"/>
      <c r="M346" s="279" t="s">
        <v>21</v>
      </c>
      <c r="N346" s="280" t="s">
        <v>40</v>
      </c>
      <c r="O346" s="47"/>
      <c r="P346" s="244">
        <f>O346*H346</f>
        <v>0</v>
      </c>
      <c r="Q346" s="244">
        <v>0</v>
      </c>
      <c r="R346" s="244">
        <f>Q346*H346</f>
        <v>0</v>
      </c>
      <c r="S346" s="244">
        <v>0</v>
      </c>
      <c r="T346" s="245">
        <f>S346*H346</f>
        <v>0</v>
      </c>
      <c r="AR346" s="24" t="s">
        <v>213</v>
      </c>
      <c r="AT346" s="24" t="s">
        <v>200</v>
      </c>
      <c r="AU346" s="24" t="s">
        <v>79</v>
      </c>
      <c r="AY346" s="24" t="s">
        <v>172</v>
      </c>
      <c r="BE346" s="246">
        <f>IF(N346="základní",J346,0)</f>
        <v>0</v>
      </c>
      <c r="BF346" s="246">
        <f>IF(N346="snížená",J346,0)</f>
        <v>0</v>
      </c>
      <c r="BG346" s="246">
        <f>IF(N346="zákl. přenesená",J346,0)</f>
        <v>0</v>
      </c>
      <c r="BH346" s="246">
        <f>IF(N346="sníž. přenesená",J346,0)</f>
        <v>0</v>
      </c>
      <c r="BI346" s="246">
        <f>IF(N346="nulová",J346,0)</f>
        <v>0</v>
      </c>
      <c r="BJ346" s="24" t="s">
        <v>76</v>
      </c>
      <c r="BK346" s="246">
        <f>ROUND(I346*H346,2)</f>
        <v>0</v>
      </c>
      <c r="BL346" s="24" t="s">
        <v>180</v>
      </c>
      <c r="BM346" s="24" t="s">
        <v>695</v>
      </c>
    </row>
    <row r="347" spans="2:51" s="12" customFormat="1" ht="13.5">
      <c r="B347" s="247"/>
      <c r="C347" s="248"/>
      <c r="D347" s="249" t="s">
        <v>182</v>
      </c>
      <c r="E347" s="250" t="s">
        <v>21</v>
      </c>
      <c r="F347" s="251" t="s">
        <v>586</v>
      </c>
      <c r="G347" s="248"/>
      <c r="H347" s="252">
        <v>1</v>
      </c>
      <c r="I347" s="253"/>
      <c r="J347" s="248"/>
      <c r="K347" s="248"/>
      <c r="L347" s="254"/>
      <c r="M347" s="255"/>
      <c r="N347" s="256"/>
      <c r="O347" s="256"/>
      <c r="P347" s="256"/>
      <c r="Q347" s="256"/>
      <c r="R347" s="256"/>
      <c r="S347" s="256"/>
      <c r="T347" s="257"/>
      <c r="AT347" s="258" t="s">
        <v>182</v>
      </c>
      <c r="AU347" s="258" t="s">
        <v>79</v>
      </c>
      <c r="AV347" s="12" t="s">
        <v>79</v>
      </c>
      <c r="AW347" s="12" t="s">
        <v>33</v>
      </c>
      <c r="AX347" s="12" t="s">
        <v>76</v>
      </c>
      <c r="AY347" s="258" t="s">
        <v>172</v>
      </c>
    </row>
    <row r="348" spans="2:65" s="1" customFormat="1" ht="25.5" customHeight="1">
      <c r="B348" s="46"/>
      <c r="C348" s="235" t="s">
        <v>696</v>
      </c>
      <c r="D348" s="235" t="s">
        <v>175</v>
      </c>
      <c r="E348" s="236" t="s">
        <v>697</v>
      </c>
      <c r="F348" s="237" t="s">
        <v>698</v>
      </c>
      <c r="G348" s="238" t="s">
        <v>178</v>
      </c>
      <c r="H348" s="239">
        <v>1</v>
      </c>
      <c r="I348" s="240"/>
      <c r="J348" s="241">
        <f>ROUND(I348*H348,2)</f>
        <v>0</v>
      </c>
      <c r="K348" s="237" t="s">
        <v>21</v>
      </c>
      <c r="L348" s="72"/>
      <c r="M348" s="242" t="s">
        <v>21</v>
      </c>
      <c r="N348" s="243" t="s">
        <v>40</v>
      </c>
      <c r="O348" s="47"/>
      <c r="P348" s="244">
        <f>O348*H348</f>
        <v>0</v>
      </c>
      <c r="Q348" s="244">
        <v>0</v>
      </c>
      <c r="R348" s="244">
        <f>Q348*H348</f>
        <v>0</v>
      </c>
      <c r="S348" s="244">
        <v>0</v>
      </c>
      <c r="T348" s="245">
        <f>S348*H348</f>
        <v>0</v>
      </c>
      <c r="AR348" s="24" t="s">
        <v>255</v>
      </c>
      <c r="AT348" s="24" t="s">
        <v>175</v>
      </c>
      <c r="AU348" s="24" t="s">
        <v>79</v>
      </c>
      <c r="AY348" s="24" t="s">
        <v>172</v>
      </c>
      <c r="BE348" s="246">
        <f>IF(N348="základní",J348,0)</f>
        <v>0</v>
      </c>
      <c r="BF348" s="246">
        <f>IF(N348="snížená",J348,0)</f>
        <v>0</v>
      </c>
      <c r="BG348" s="246">
        <f>IF(N348="zákl. přenesená",J348,0)</f>
        <v>0</v>
      </c>
      <c r="BH348" s="246">
        <f>IF(N348="sníž. přenesená",J348,0)</f>
        <v>0</v>
      </c>
      <c r="BI348" s="246">
        <f>IF(N348="nulová",J348,0)</f>
        <v>0</v>
      </c>
      <c r="BJ348" s="24" t="s">
        <v>76</v>
      </c>
      <c r="BK348" s="246">
        <f>ROUND(I348*H348,2)</f>
        <v>0</v>
      </c>
      <c r="BL348" s="24" t="s">
        <v>255</v>
      </c>
      <c r="BM348" s="24" t="s">
        <v>699</v>
      </c>
    </row>
    <row r="349" spans="2:51" s="12" customFormat="1" ht="13.5">
      <c r="B349" s="247"/>
      <c r="C349" s="248"/>
      <c r="D349" s="249" t="s">
        <v>182</v>
      </c>
      <c r="E349" s="250" t="s">
        <v>21</v>
      </c>
      <c r="F349" s="251" t="s">
        <v>586</v>
      </c>
      <c r="G349" s="248"/>
      <c r="H349" s="252">
        <v>1</v>
      </c>
      <c r="I349" s="253"/>
      <c r="J349" s="248"/>
      <c r="K349" s="248"/>
      <c r="L349" s="254"/>
      <c r="M349" s="255"/>
      <c r="N349" s="256"/>
      <c r="O349" s="256"/>
      <c r="P349" s="256"/>
      <c r="Q349" s="256"/>
      <c r="R349" s="256"/>
      <c r="S349" s="256"/>
      <c r="T349" s="257"/>
      <c r="AT349" s="258" t="s">
        <v>182</v>
      </c>
      <c r="AU349" s="258" t="s">
        <v>79</v>
      </c>
      <c r="AV349" s="12" t="s">
        <v>79</v>
      </c>
      <c r="AW349" s="12" t="s">
        <v>33</v>
      </c>
      <c r="AX349" s="12" t="s">
        <v>76</v>
      </c>
      <c r="AY349" s="258" t="s">
        <v>172</v>
      </c>
    </row>
    <row r="350" spans="2:65" s="1" customFormat="1" ht="25.5" customHeight="1">
      <c r="B350" s="46"/>
      <c r="C350" s="235" t="s">
        <v>700</v>
      </c>
      <c r="D350" s="235" t="s">
        <v>175</v>
      </c>
      <c r="E350" s="236" t="s">
        <v>701</v>
      </c>
      <c r="F350" s="237" t="s">
        <v>702</v>
      </c>
      <c r="G350" s="238" t="s">
        <v>178</v>
      </c>
      <c r="H350" s="239">
        <v>2</v>
      </c>
      <c r="I350" s="240"/>
      <c r="J350" s="241">
        <f>ROUND(I350*H350,2)</f>
        <v>0</v>
      </c>
      <c r="K350" s="237" t="s">
        <v>21</v>
      </c>
      <c r="L350" s="72"/>
      <c r="M350" s="242" t="s">
        <v>21</v>
      </c>
      <c r="N350" s="243" t="s">
        <v>40</v>
      </c>
      <c r="O350" s="47"/>
      <c r="P350" s="244">
        <f>O350*H350</f>
        <v>0</v>
      </c>
      <c r="Q350" s="244">
        <v>0</v>
      </c>
      <c r="R350" s="244">
        <f>Q350*H350</f>
        <v>0</v>
      </c>
      <c r="S350" s="244">
        <v>0</v>
      </c>
      <c r="T350" s="245">
        <f>S350*H350</f>
        <v>0</v>
      </c>
      <c r="AR350" s="24" t="s">
        <v>255</v>
      </c>
      <c r="AT350" s="24" t="s">
        <v>175</v>
      </c>
      <c r="AU350" s="24" t="s">
        <v>79</v>
      </c>
      <c r="AY350" s="24" t="s">
        <v>172</v>
      </c>
      <c r="BE350" s="246">
        <f>IF(N350="základní",J350,0)</f>
        <v>0</v>
      </c>
      <c r="BF350" s="246">
        <f>IF(N350="snížená",J350,0)</f>
        <v>0</v>
      </c>
      <c r="BG350" s="246">
        <f>IF(N350="zákl. přenesená",J350,0)</f>
        <v>0</v>
      </c>
      <c r="BH350" s="246">
        <f>IF(N350="sníž. přenesená",J350,0)</f>
        <v>0</v>
      </c>
      <c r="BI350" s="246">
        <f>IF(N350="nulová",J350,0)</f>
        <v>0</v>
      </c>
      <c r="BJ350" s="24" t="s">
        <v>76</v>
      </c>
      <c r="BK350" s="246">
        <f>ROUND(I350*H350,2)</f>
        <v>0</v>
      </c>
      <c r="BL350" s="24" t="s">
        <v>255</v>
      </c>
      <c r="BM350" s="24" t="s">
        <v>703</v>
      </c>
    </row>
    <row r="351" spans="2:51" s="12" customFormat="1" ht="13.5">
      <c r="B351" s="247"/>
      <c r="C351" s="248"/>
      <c r="D351" s="249" t="s">
        <v>182</v>
      </c>
      <c r="E351" s="250" t="s">
        <v>21</v>
      </c>
      <c r="F351" s="251" t="s">
        <v>183</v>
      </c>
      <c r="G351" s="248"/>
      <c r="H351" s="252">
        <v>2</v>
      </c>
      <c r="I351" s="253"/>
      <c r="J351" s="248"/>
      <c r="K351" s="248"/>
      <c r="L351" s="254"/>
      <c r="M351" s="255"/>
      <c r="N351" s="256"/>
      <c r="O351" s="256"/>
      <c r="P351" s="256"/>
      <c r="Q351" s="256"/>
      <c r="R351" s="256"/>
      <c r="S351" s="256"/>
      <c r="T351" s="257"/>
      <c r="AT351" s="258" t="s">
        <v>182</v>
      </c>
      <c r="AU351" s="258" t="s">
        <v>79</v>
      </c>
      <c r="AV351" s="12" t="s">
        <v>79</v>
      </c>
      <c r="AW351" s="12" t="s">
        <v>33</v>
      </c>
      <c r="AX351" s="12" t="s">
        <v>76</v>
      </c>
      <c r="AY351" s="258" t="s">
        <v>172</v>
      </c>
    </row>
    <row r="352" spans="2:65" s="1" customFormat="1" ht="25.5" customHeight="1">
      <c r="B352" s="46"/>
      <c r="C352" s="235" t="s">
        <v>704</v>
      </c>
      <c r="D352" s="235" t="s">
        <v>175</v>
      </c>
      <c r="E352" s="236" t="s">
        <v>705</v>
      </c>
      <c r="F352" s="237" t="s">
        <v>706</v>
      </c>
      <c r="G352" s="238" t="s">
        <v>178</v>
      </c>
      <c r="H352" s="239">
        <v>1</v>
      </c>
      <c r="I352" s="240"/>
      <c r="J352" s="241">
        <f>ROUND(I352*H352,2)</f>
        <v>0</v>
      </c>
      <c r="K352" s="237" t="s">
        <v>21</v>
      </c>
      <c r="L352" s="72"/>
      <c r="M352" s="242" t="s">
        <v>21</v>
      </c>
      <c r="N352" s="243" t="s">
        <v>40</v>
      </c>
      <c r="O352" s="47"/>
      <c r="P352" s="244">
        <f>O352*H352</f>
        <v>0</v>
      </c>
      <c r="Q352" s="244">
        <v>0</v>
      </c>
      <c r="R352" s="244">
        <f>Q352*H352</f>
        <v>0</v>
      </c>
      <c r="S352" s="244">
        <v>0</v>
      </c>
      <c r="T352" s="245">
        <f>S352*H352</f>
        <v>0</v>
      </c>
      <c r="AR352" s="24" t="s">
        <v>255</v>
      </c>
      <c r="AT352" s="24" t="s">
        <v>175</v>
      </c>
      <c r="AU352" s="24" t="s">
        <v>79</v>
      </c>
      <c r="AY352" s="24" t="s">
        <v>172</v>
      </c>
      <c r="BE352" s="246">
        <f>IF(N352="základní",J352,0)</f>
        <v>0</v>
      </c>
      <c r="BF352" s="246">
        <f>IF(N352="snížená",J352,0)</f>
        <v>0</v>
      </c>
      <c r="BG352" s="246">
        <f>IF(N352="zákl. přenesená",J352,0)</f>
        <v>0</v>
      </c>
      <c r="BH352" s="246">
        <f>IF(N352="sníž. přenesená",J352,0)</f>
        <v>0</v>
      </c>
      <c r="BI352" s="246">
        <f>IF(N352="nulová",J352,0)</f>
        <v>0</v>
      </c>
      <c r="BJ352" s="24" t="s">
        <v>76</v>
      </c>
      <c r="BK352" s="246">
        <f>ROUND(I352*H352,2)</f>
        <v>0</v>
      </c>
      <c r="BL352" s="24" t="s">
        <v>255</v>
      </c>
      <c r="BM352" s="24" t="s">
        <v>707</v>
      </c>
    </row>
    <row r="353" spans="2:51" s="12" customFormat="1" ht="13.5">
      <c r="B353" s="247"/>
      <c r="C353" s="248"/>
      <c r="D353" s="249" t="s">
        <v>182</v>
      </c>
      <c r="E353" s="250" t="s">
        <v>21</v>
      </c>
      <c r="F353" s="251" t="s">
        <v>586</v>
      </c>
      <c r="G353" s="248"/>
      <c r="H353" s="252">
        <v>1</v>
      </c>
      <c r="I353" s="253"/>
      <c r="J353" s="248"/>
      <c r="K353" s="248"/>
      <c r="L353" s="254"/>
      <c r="M353" s="255"/>
      <c r="N353" s="256"/>
      <c r="O353" s="256"/>
      <c r="P353" s="256"/>
      <c r="Q353" s="256"/>
      <c r="R353" s="256"/>
      <c r="S353" s="256"/>
      <c r="T353" s="257"/>
      <c r="AT353" s="258" t="s">
        <v>182</v>
      </c>
      <c r="AU353" s="258" t="s">
        <v>79</v>
      </c>
      <c r="AV353" s="12" t="s">
        <v>79</v>
      </c>
      <c r="AW353" s="12" t="s">
        <v>33</v>
      </c>
      <c r="AX353" s="12" t="s">
        <v>76</v>
      </c>
      <c r="AY353" s="258" t="s">
        <v>172</v>
      </c>
    </row>
    <row r="354" spans="2:65" s="1" customFormat="1" ht="16.5" customHeight="1">
      <c r="B354" s="46"/>
      <c r="C354" s="235" t="s">
        <v>708</v>
      </c>
      <c r="D354" s="235" t="s">
        <v>175</v>
      </c>
      <c r="E354" s="236" t="s">
        <v>709</v>
      </c>
      <c r="F354" s="237" t="s">
        <v>710</v>
      </c>
      <c r="G354" s="238" t="s">
        <v>178</v>
      </c>
      <c r="H354" s="239">
        <v>1</v>
      </c>
      <c r="I354" s="240"/>
      <c r="J354" s="241">
        <f>ROUND(I354*H354,2)</f>
        <v>0</v>
      </c>
      <c r="K354" s="237" t="s">
        <v>21</v>
      </c>
      <c r="L354" s="72"/>
      <c r="M354" s="242" t="s">
        <v>21</v>
      </c>
      <c r="N354" s="243" t="s">
        <v>40</v>
      </c>
      <c r="O354" s="47"/>
      <c r="P354" s="244">
        <f>O354*H354</f>
        <v>0</v>
      </c>
      <c r="Q354" s="244">
        <v>9E-05</v>
      </c>
      <c r="R354" s="244">
        <f>Q354*H354</f>
        <v>9E-05</v>
      </c>
      <c r="S354" s="244">
        <v>0</v>
      </c>
      <c r="T354" s="245">
        <f>S354*H354</f>
        <v>0</v>
      </c>
      <c r="AR354" s="24" t="s">
        <v>180</v>
      </c>
      <c r="AT354" s="24" t="s">
        <v>175</v>
      </c>
      <c r="AU354" s="24" t="s">
        <v>79</v>
      </c>
      <c r="AY354" s="24" t="s">
        <v>172</v>
      </c>
      <c r="BE354" s="246">
        <f>IF(N354="základní",J354,0)</f>
        <v>0</v>
      </c>
      <c r="BF354" s="246">
        <f>IF(N354="snížená",J354,0)</f>
        <v>0</v>
      </c>
      <c r="BG354" s="246">
        <f>IF(N354="zákl. přenesená",J354,0)</f>
        <v>0</v>
      </c>
      <c r="BH354" s="246">
        <f>IF(N354="sníž. přenesená",J354,0)</f>
        <v>0</v>
      </c>
      <c r="BI354" s="246">
        <f>IF(N354="nulová",J354,0)</f>
        <v>0</v>
      </c>
      <c r="BJ354" s="24" t="s">
        <v>76</v>
      </c>
      <c r="BK354" s="246">
        <f>ROUND(I354*H354,2)</f>
        <v>0</v>
      </c>
      <c r="BL354" s="24" t="s">
        <v>180</v>
      </c>
      <c r="BM354" s="24" t="s">
        <v>711</v>
      </c>
    </row>
    <row r="355" spans="2:51" s="12" customFormat="1" ht="13.5">
      <c r="B355" s="247"/>
      <c r="C355" s="248"/>
      <c r="D355" s="249" t="s">
        <v>182</v>
      </c>
      <c r="E355" s="250" t="s">
        <v>21</v>
      </c>
      <c r="F355" s="251" t="s">
        <v>586</v>
      </c>
      <c r="G355" s="248"/>
      <c r="H355" s="252">
        <v>1</v>
      </c>
      <c r="I355" s="253"/>
      <c r="J355" s="248"/>
      <c r="K355" s="248"/>
      <c r="L355" s="254"/>
      <c r="M355" s="255"/>
      <c r="N355" s="256"/>
      <c r="O355" s="256"/>
      <c r="P355" s="256"/>
      <c r="Q355" s="256"/>
      <c r="R355" s="256"/>
      <c r="S355" s="256"/>
      <c r="T355" s="257"/>
      <c r="AT355" s="258" t="s">
        <v>182</v>
      </c>
      <c r="AU355" s="258" t="s">
        <v>79</v>
      </c>
      <c r="AV355" s="12" t="s">
        <v>79</v>
      </c>
      <c r="AW355" s="12" t="s">
        <v>33</v>
      </c>
      <c r="AX355" s="12" t="s">
        <v>76</v>
      </c>
      <c r="AY355" s="258" t="s">
        <v>172</v>
      </c>
    </row>
    <row r="356" spans="2:63" s="11" customFormat="1" ht="29.85" customHeight="1">
      <c r="B356" s="219"/>
      <c r="C356" s="220"/>
      <c r="D356" s="221" t="s">
        <v>68</v>
      </c>
      <c r="E356" s="233" t="s">
        <v>712</v>
      </c>
      <c r="F356" s="233" t="s">
        <v>713</v>
      </c>
      <c r="G356" s="220"/>
      <c r="H356" s="220"/>
      <c r="I356" s="223"/>
      <c r="J356" s="234">
        <f>BK356</f>
        <v>0</v>
      </c>
      <c r="K356" s="220"/>
      <c r="L356" s="225"/>
      <c r="M356" s="226"/>
      <c r="N356" s="227"/>
      <c r="O356" s="227"/>
      <c r="P356" s="228">
        <f>SUM(P357:P361)</f>
        <v>0</v>
      </c>
      <c r="Q356" s="227"/>
      <c r="R356" s="228">
        <f>SUM(R357:R361)</f>
        <v>0</v>
      </c>
      <c r="S356" s="227"/>
      <c r="T356" s="229">
        <f>SUM(T357:T361)</f>
        <v>0</v>
      </c>
      <c r="AR356" s="230" t="s">
        <v>79</v>
      </c>
      <c r="AT356" s="231" t="s">
        <v>68</v>
      </c>
      <c r="AU356" s="231" t="s">
        <v>76</v>
      </c>
      <c r="AY356" s="230" t="s">
        <v>172</v>
      </c>
      <c r="BK356" s="232">
        <f>SUM(BK357:BK361)</f>
        <v>0</v>
      </c>
    </row>
    <row r="357" spans="2:65" s="1" customFormat="1" ht="16.5" customHeight="1">
      <c r="B357" s="46"/>
      <c r="C357" s="235" t="s">
        <v>714</v>
      </c>
      <c r="D357" s="235" t="s">
        <v>175</v>
      </c>
      <c r="E357" s="236" t="s">
        <v>715</v>
      </c>
      <c r="F357" s="237" t="s">
        <v>716</v>
      </c>
      <c r="G357" s="238" t="s">
        <v>439</v>
      </c>
      <c r="H357" s="239">
        <v>1</v>
      </c>
      <c r="I357" s="240"/>
      <c r="J357" s="241">
        <f>ROUND(I357*H357,2)</f>
        <v>0</v>
      </c>
      <c r="K357" s="237" t="s">
        <v>21</v>
      </c>
      <c r="L357" s="72"/>
      <c r="M357" s="242" t="s">
        <v>21</v>
      </c>
      <c r="N357" s="243" t="s">
        <v>40</v>
      </c>
      <c r="O357" s="47"/>
      <c r="P357" s="244">
        <f>O357*H357</f>
        <v>0</v>
      </c>
      <c r="Q357" s="244">
        <v>0</v>
      </c>
      <c r="R357" s="244">
        <f>Q357*H357</f>
        <v>0</v>
      </c>
      <c r="S357" s="244">
        <v>0</v>
      </c>
      <c r="T357" s="245">
        <f>S357*H357</f>
        <v>0</v>
      </c>
      <c r="AR357" s="24" t="s">
        <v>255</v>
      </c>
      <c r="AT357" s="24" t="s">
        <v>175</v>
      </c>
      <c r="AU357" s="24" t="s">
        <v>79</v>
      </c>
      <c r="AY357" s="24" t="s">
        <v>172</v>
      </c>
      <c r="BE357" s="246">
        <f>IF(N357="základní",J357,0)</f>
        <v>0</v>
      </c>
      <c r="BF357" s="246">
        <f>IF(N357="snížená",J357,0)</f>
        <v>0</v>
      </c>
      <c r="BG357" s="246">
        <f>IF(N357="zákl. přenesená",J357,0)</f>
        <v>0</v>
      </c>
      <c r="BH357" s="246">
        <f>IF(N357="sníž. přenesená",J357,0)</f>
        <v>0</v>
      </c>
      <c r="BI357" s="246">
        <f>IF(N357="nulová",J357,0)</f>
        <v>0</v>
      </c>
      <c r="BJ357" s="24" t="s">
        <v>76</v>
      </c>
      <c r="BK357" s="246">
        <f>ROUND(I357*H357,2)</f>
        <v>0</v>
      </c>
      <c r="BL357" s="24" t="s">
        <v>255</v>
      </c>
      <c r="BM357" s="24" t="s">
        <v>717</v>
      </c>
    </row>
    <row r="358" spans="2:65" s="1" customFormat="1" ht="16.5" customHeight="1">
      <c r="B358" s="46"/>
      <c r="C358" s="235" t="s">
        <v>718</v>
      </c>
      <c r="D358" s="235" t="s">
        <v>175</v>
      </c>
      <c r="E358" s="236" t="s">
        <v>719</v>
      </c>
      <c r="F358" s="237" t="s">
        <v>720</v>
      </c>
      <c r="G358" s="238" t="s">
        <v>721</v>
      </c>
      <c r="H358" s="239">
        <v>8</v>
      </c>
      <c r="I358" s="240"/>
      <c r="J358" s="241">
        <f>ROUND(I358*H358,2)</f>
        <v>0</v>
      </c>
      <c r="K358" s="237" t="s">
        <v>21</v>
      </c>
      <c r="L358" s="72"/>
      <c r="M358" s="242" t="s">
        <v>21</v>
      </c>
      <c r="N358" s="243" t="s">
        <v>40</v>
      </c>
      <c r="O358" s="47"/>
      <c r="P358" s="244">
        <f>O358*H358</f>
        <v>0</v>
      </c>
      <c r="Q358" s="244">
        <v>0</v>
      </c>
      <c r="R358" s="244">
        <f>Q358*H358</f>
        <v>0</v>
      </c>
      <c r="S358" s="244">
        <v>0</v>
      </c>
      <c r="T358" s="245">
        <f>S358*H358</f>
        <v>0</v>
      </c>
      <c r="AR358" s="24" t="s">
        <v>255</v>
      </c>
      <c r="AT358" s="24" t="s">
        <v>175</v>
      </c>
      <c r="AU358" s="24" t="s">
        <v>79</v>
      </c>
      <c r="AY358" s="24" t="s">
        <v>172</v>
      </c>
      <c r="BE358" s="246">
        <f>IF(N358="základní",J358,0)</f>
        <v>0</v>
      </c>
      <c r="BF358" s="246">
        <f>IF(N358="snížená",J358,0)</f>
        <v>0</v>
      </c>
      <c r="BG358" s="246">
        <f>IF(N358="zákl. přenesená",J358,0)</f>
        <v>0</v>
      </c>
      <c r="BH358" s="246">
        <f>IF(N358="sníž. přenesená",J358,0)</f>
        <v>0</v>
      </c>
      <c r="BI358" s="246">
        <f>IF(N358="nulová",J358,0)</f>
        <v>0</v>
      </c>
      <c r="BJ358" s="24" t="s">
        <v>76</v>
      </c>
      <c r="BK358" s="246">
        <f>ROUND(I358*H358,2)</f>
        <v>0</v>
      </c>
      <c r="BL358" s="24" t="s">
        <v>255</v>
      </c>
      <c r="BM358" s="24" t="s">
        <v>722</v>
      </c>
    </row>
    <row r="359" spans="2:51" s="12" customFormat="1" ht="13.5">
      <c r="B359" s="247"/>
      <c r="C359" s="248"/>
      <c r="D359" s="249" t="s">
        <v>182</v>
      </c>
      <c r="E359" s="250" t="s">
        <v>21</v>
      </c>
      <c r="F359" s="251" t="s">
        <v>723</v>
      </c>
      <c r="G359" s="248"/>
      <c r="H359" s="252">
        <v>8</v>
      </c>
      <c r="I359" s="253"/>
      <c r="J359" s="248"/>
      <c r="K359" s="248"/>
      <c r="L359" s="254"/>
      <c r="M359" s="255"/>
      <c r="N359" s="256"/>
      <c r="O359" s="256"/>
      <c r="P359" s="256"/>
      <c r="Q359" s="256"/>
      <c r="R359" s="256"/>
      <c r="S359" s="256"/>
      <c r="T359" s="257"/>
      <c r="AT359" s="258" t="s">
        <v>182</v>
      </c>
      <c r="AU359" s="258" t="s">
        <v>79</v>
      </c>
      <c r="AV359" s="12" t="s">
        <v>79</v>
      </c>
      <c r="AW359" s="12" t="s">
        <v>33</v>
      </c>
      <c r="AX359" s="12" t="s">
        <v>76</v>
      </c>
      <c r="AY359" s="258" t="s">
        <v>172</v>
      </c>
    </row>
    <row r="360" spans="2:65" s="1" customFormat="1" ht="16.5" customHeight="1">
      <c r="B360" s="46"/>
      <c r="C360" s="235" t="s">
        <v>724</v>
      </c>
      <c r="D360" s="235" t="s">
        <v>175</v>
      </c>
      <c r="E360" s="236" t="s">
        <v>725</v>
      </c>
      <c r="F360" s="237" t="s">
        <v>726</v>
      </c>
      <c r="G360" s="238" t="s">
        <v>439</v>
      </c>
      <c r="H360" s="239">
        <v>1</v>
      </c>
      <c r="I360" s="240"/>
      <c r="J360" s="241">
        <f>ROUND(I360*H360,2)</f>
        <v>0</v>
      </c>
      <c r="K360" s="237" t="s">
        <v>21</v>
      </c>
      <c r="L360" s="72"/>
      <c r="M360" s="242" t="s">
        <v>21</v>
      </c>
      <c r="N360" s="243" t="s">
        <v>40</v>
      </c>
      <c r="O360" s="47"/>
      <c r="P360" s="244">
        <f>O360*H360</f>
        <v>0</v>
      </c>
      <c r="Q360" s="244">
        <v>0</v>
      </c>
      <c r="R360" s="244">
        <f>Q360*H360</f>
        <v>0</v>
      </c>
      <c r="S360" s="244">
        <v>0</v>
      </c>
      <c r="T360" s="245">
        <f>S360*H360</f>
        <v>0</v>
      </c>
      <c r="AR360" s="24" t="s">
        <v>255</v>
      </c>
      <c r="AT360" s="24" t="s">
        <v>175</v>
      </c>
      <c r="AU360" s="24" t="s">
        <v>79</v>
      </c>
      <c r="AY360" s="24" t="s">
        <v>172</v>
      </c>
      <c r="BE360" s="246">
        <f>IF(N360="základní",J360,0)</f>
        <v>0</v>
      </c>
      <c r="BF360" s="246">
        <f>IF(N360="snížená",J360,0)</f>
        <v>0</v>
      </c>
      <c r="BG360" s="246">
        <f>IF(N360="zákl. přenesená",J360,0)</f>
        <v>0</v>
      </c>
      <c r="BH360" s="246">
        <f>IF(N360="sníž. přenesená",J360,0)</f>
        <v>0</v>
      </c>
      <c r="BI360" s="246">
        <f>IF(N360="nulová",J360,0)</f>
        <v>0</v>
      </c>
      <c r="BJ360" s="24" t="s">
        <v>76</v>
      </c>
      <c r="BK360" s="246">
        <f>ROUND(I360*H360,2)</f>
        <v>0</v>
      </c>
      <c r="BL360" s="24" t="s">
        <v>255</v>
      </c>
      <c r="BM360" s="24" t="s">
        <v>727</v>
      </c>
    </row>
    <row r="361" spans="2:65" s="1" customFormat="1" ht="16.5" customHeight="1">
      <c r="B361" s="46"/>
      <c r="C361" s="235" t="s">
        <v>728</v>
      </c>
      <c r="D361" s="235" t="s">
        <v>175</v>
      </c>
      <c r="E361" s="236" t="s">
        <v>729</v>
      </c>
      <c r="F361" s="237" t="s">
        <v>730</v>
      </c>
      <c r="G361" s="238" t="s">
        <v>439</v>
      </c>
      <c r="H361" s="239">
        <v>1</v>
      </c>
      <c r="I361" s="240"/>
      <c r="J361" s="241">
        <f>ROUND(I361*H361,2)</f>
        <v>0</v>
      </c>
      <c r="K361" s="237" t="s">
        <v>21</v>
      </c>
      <c r="L361" s="72"/>
      <c r="M361" s="242" t="s">
        <v>21</v>
      </c>
      <c r="N361" s="243" t="s">
        <v>40</v>
      </c>
      <c r="O361" s="47"/>
      <c r="P361" s="244">
        <f>O361*H361</f>
        <v>0</v>
      </c>
      <c r="Q361" s="244">
        <v>0</v>
      </c>
      <c r="R361" s="244">
        <f>Q361*H361</f>
        <v>0</v>
      </c>
      <c r="S361" s="244">
        <v>0</v>
      </c>
      <c r="T361" s="245">
        <f>S361*H361</f>
        <v>0</v>
      </c>
      <c r="AR361" s="24" t="s">
        <v>255</v>
      </c>
      <c r="AT361" s="24" t="s">
        <v>175</v>
      </c>
      <c r="AU361" s="24" t="s">
        <v>79</v>
      </c>
      <c r="AY361" s="24" t="s">
        <v>172</v>
      </c>
      <c r="BE361" s="246">
        <f>IF(N361="základní",J361,0)</f>
        <v>0</v>
      </c>
      <c r="BF361" s="246">
        <f>IF(N361="snížená",J361,0)</f>
        <v>0</v>
      </c>
      <c r="BG361" s="246">
        <f>IF(N361="zákl. přenesená",J361,0)</f>
        <v>0</v>
      </c>
      <c r="BH361" s="246">
        <f>IF(N361="sníž. přenesená",J361,0)</f>
        <v>0</v>
      </c>
      <c r="BI361" s="246">
        <f>IF(N361="nulová",J361,0)</f>
        <v>0</v>
      </c>
      <c r="BJ361" s="24" t="s">
        <v>76</v>
      </c>
      <c r="BK361" s="246">
        <f>ROUND(I361*H361,2)</f>
        <v>0</v>
      </c>
      <c r="BL361" s="24" t="s">
        <v>255</v>
      </c>
      <c r="BM361" s="24" t="s">
        <v>731</v>
      </c>
    </row>
    <row r="362" spans="2:63" s="11" customFormat="1" ht="29.85" customHeight="1">
      <c r="B362" s="219"/>
      <c r="C362" s="220"/>
      <c r="D362" s="221" t="s">
        <v>68</v>
      </c>
      <c r="E362" s="233" t="s">
        <v>732</v>
      </c>
      <c r="F362" s="233" t="s">
        <v>733</v>
      </c>
      <c r="G362" s="220"/>
      <c r="H362" s="220"/>
      <c r="I362" s="223"/>
      <c r="J362" s="234">
        <f>BK362</f>
        <v>0</v>
      </c>
      <c r="K362" s="220"/>
      <c r="L362" s="225"/>
      <c r="M362" s="226"/>
      <c r="N362" s="227"/>
      <c r="O362" s="227"/>
      <c r="P362" s="228">
        <f>SUM(P363:P367)</f>
        <v>0</v>
      </c>
      <c r="Q362" s="227"/>
      <c r="R362" s="228">
        <f>SUM(R363:R367)</f>
        <v>0.5723004999999999</v>
      </c>
      <c r="S362" s="227"/>
      <c r="T362" s="229">
        <f>SUM(T363:T367)</f>
        <v>0</v>
      </c>
      <c r="AR362" s="230" t="s">
        <v>79</v>
      </c>
      <c r="AT362" s="231" t="s">
        <v>68</v>
      </c>
      <c r="AU362" s="231" t="s">
        <v>76</v>
      </c>
      <c r="AY362" s="230" t="s">
        <v>172</v>
      </c>
      <c r="BK362" s="232">
        <f>SUM(BK363:BK367)</f>
        <v>0</v>
      </c>
    </row>
    <row r="363" spans="2:65" s="1" customFormat="1" ht="25.5" customHeight="1">
      <c r="B363" s="46"/>
      <c r="C363" s="235" t="s">
        <v>734</v>
      </c>
      <c r="D363" s="235" t="s">
        <v>175</v>
      </c>
      <c r="E363" s="236" t="s">
        <v>735</v>
      </c>
      <c r="F363" s="237" t="s">
        <v>736</v>
      </c>
      <c r="G363" s="238" t="s">
        <v>186</v>
      </c>
      <c r="H363" s="239">
        <v>38.51</v>
      </c>
      <c r="I363" s="240"/>
      <c r="J363" s="241">
        <f>ROUND(I363*H363,2)</f>
        <v>0</v>
      </c>
      <c r="K363" s="237" t="s">
        <v>179</v>
      </c>
      <c r="L363" s="72"/>
      <c r="M363" s="242" t="s">
        <v>21</v>
      </c>
      <c r="N363" s="243" t="s">
        <v>40</v>
      </c>
      <c r="O363" s="47"/>
      <c r="P363" s="244">
        <f>O363*H363</f>
        <v>0</v>
      </c>
      <c r="Q363" s="244">
        <v>0.01223</v>
      </c>
      <c r="R363" s="244">
        <f>Q363*H363</f>
        <v>0.47097729999999993</v>
      </c>
      <c r="S363" s="244">
        <v>0</v>
      </c>
      <c r="T363" s="245">
        <f>S363*H363</f>
        <v>0</v>
      </c>
      <c r="AR363" s="24" t="s">
        <v>255</v>
      </c>
      <c r="AT363" s="24" t="s">
        <v>175</v>
      </c>
      <c r="AU363" s="24" t="s">
        <v>79</v>
      </c>
      <c r="AY363" s="24" t="s">
        <v>172</v>
      </c>
      <c r="BE363" s="246">
        <f>IF(N363="základní",J363,0)</f>
        <v>0</v>
      </c>
      <c r="BF363" s="246">
        <f>IF(N363="snížená",J363,0)</f>
        <v>0</v>
      </c>
      <c r="BG363" s="246">
        <f>IF(N363="zákl. přenesená",J363,0)</f>
        <v>0</v>
      </c>
      <c r="BH363" s="246">
        <f>IF(N363="sníž. přenesená",J363,0)</f>
        <v>0</v>
      </c>
      <c r="BI363" s="246">
        <f>IF(N363="nulová",J363,0)</f>
        <v>0</v>
      </c>
      <c r="BJ363" s="24" t="s">
        <v>76</v>
      </c>
      <c r="BK363" s="246">
        <f>ROUND(I363*H363,2)</f>
        <v>0</v>
      </c>
      <c r="BL363" s="24" t="s">
        <v>255</v>
      </c>
      <c r="BM363" s="24" t="s">
        <v>737</v>
      </c>
    </row>
    <row r="364" spans="2:51" s="12" customFormat="1" ht="13.5">
      <c r="B364" s="247"/>
      <c r="C364" s="248"/>
      <c r="D364" s="249" t="s">
        <v>182</v>
      </c>
      <c r="E364" s="250" t="s">
        <v>21</v>
      </c>
      <c r="F364" s="251" t="s">
        <v>738</v>
      </c>
      <c r="G364" s="248"/>
      <c r="H364" s="252">
        <v>38.51</v>
      </c>
      <c r="I364" s="253"/>
      <c r="J364" s="248"/>
      <c r="K364" s="248"/>
      <c r="L364" s="254"/>
      <c r="M364" s="255"/>
      <c r="N364" s="256"/>
      <c r="O364" s="256"/>
      <c r="P364" s="256"/>
      <c r="Q364" s="256"/>
      <c r="R364" s="256"/>
      <c r="S364" s="256"/>
      <c r="T364" s="257"/>
      <c r="AT364" s="258" t="s">
        <v>182</v>
      </c>
      <c r="AU364" s="258" t="s">
        <v>79</v>
      </c>
      <c r="AV364" s="12" t="s">
        <v>79</v>
      </c>
      <c r="AW364" s="12" t="s">
        <v>33</v>
      </c>
      <c r="AX364" s="12" t="s">
        <v>76</v>
      </c>
      <c r="AY364" s="258" t="s">
        <v>172</v>
      </c>
    </row>
    <row r="365" spans="2:65" s="1" customFormat="1" ht="25.5" customHeight="1">
      <c r="B365" s="46"/>
      <c r="C365" s="235" t="s">
        <v>739</v>
      </c>
      <c r="D365" s="235" t="s">
        <v>175</v>
      </c>
      <c r="E365" s="236" t="s">
        <v>740</v>
      </c>
      <c r="F365" s="237" t="s">
        <v>741</v>
      </c>
      <c r="G365" s="238" t="s">
        <v>186</v>
      </c>
      <c r="H365" s="239">
        <v>8.08</v>
      </c>
      <c r="I365" s="240"/>
      <c r="J365" s="241">
        <f>ROUND(I365*H365,2)</f>
        <v>0</v>
      </c>
      <c r="K365" s="237" t="s">
        <v>179</v>
      </c>
      <c r="L365" s="72"/>
      <c r="M365" s="242" t="s">
        <v>21</v>
      </c>
      <c r="N365" s="243" t="s">
        <v>40</v>
      </c>
      <c r="O365" s="47"/>
      <c r="P365" s="244">
        <f>O365*H365</f>
        <v>0</v>
      </c>
      <c r="Q365" s="244">
        <v>0.01254</v>
      </c>
      <c r="R365" s="244">
        <f>Q365*H365</f>
        <v>0.1013232</v>
      </c>
      <c r="S365" s="244">
        <v>0</v>
      </c>
      <c r="T365" s="245">
        <f>S365*H365</f>
        <v>0</v>
      </c>
      <c r="AR365" s="24" t="s">
        <v>255</v>
      </c>
      <c r="AT365" s="24" t="s">
        <v>175</v>
      </c>
      <c r="AU365" s="24" t="s">
        <v>79</v>
      </c>
      <c r="AY365" s="24" t="s">
        <v>172</v>
      </c>
      <c r="BE365" s="246">
        <f>IF(N365="základní",J365,0)</f>
        <v>0</v>
      </c>
      <c r="BF365" s="246">
        <f>IF(N365="snížená",J365,0)</f>
        <v>0</v>
      </c>
      <c r="BG365" s="246">
        <f>IF(N365="zákl. přenesená",J365,0)</f>
        <v>0</v>
      </c>
      <c r="BH365" s="246">
        <f>IF(N365="sníž. přenesená",J365,0)</f>
        <v>0</v>
      </c>
      <c r="BI365" s="246">
        <f>IF(N365="nulová",J365,0)</f>
        <v>0</v>
      </c>
      <c r="BJ365" s="24" t="s">
        <v>76</v>
      </c>
      <c r="BK365" s="246">
        <f>ROUND(I365*H365,2)</f>
        <v>0</v>
      </c>
      <c r="BL365" s="24" t="s">
        <v>255</v>
      </c>
      <c r="BM365" s="24" t="s">
        <v>742</v>
      </c>
    </row>
    <row r="366" spans="2:51" s="12" customFormat="1" ht="13.5">
      <c r="B366" s="247"/>
      <c r="C366" s="248"/>
      <c r="D366" s="249" t="s">
        <v>182</v>
      </c>
      <c r="E366" s="250" t="s">
        <v>21</v>
      </c>
      <c r="F366" s="251" t="s">
        <v>743</v>
      </c>
      <c r="G366" s="248"/>
      <c r="H366" s="252">
        <v>8.08</v>
      </c>
      <c r="I366" s="253"/>
      <c r="J366" s="248"/>
      <c r="K366" s="248"/>
      <c r="L366" s="254"/>
      <c r="M366" s="255"/>
      <c r="N366" s="256"/>
      <c r="O366" s="256"/>
      <c r="P366" s="256"/>
      <c r="Q366" s="256"/>
      <c r="R366" s="256"/>
      <c r="S366" s="256"/>
      <c r="T366" s="257"/>
      <c r="AT366" s="258" t="s">
        <v>182</v>
      </c>
      <c r="AU366" s="258" t="s">
        <v>79</v>
      </c>
      <c r="AV366" s="12" t="s">
        <v>79</v>
      </c>
      <c r="AW366" s="12" t="s">
        <v>33</v>
      </c>
      <c r="AX366" s="12" t="s">
        <v>76</v>
      </c>
      <c r="AY366" s="258" t="s">
        <v>172</v>
      </c>
    </row>
    <row r="367" spans="2:65" s="1" customFormat="1" ht="16.5" customHeight="1">
      <c r="B367" s="46"/>
      <c r="C367" s="235" t="s">
        <v>744</v>
      </c>
      <c r="D367" s="235" t="s">
        <v>175</v>
      </c>
      <c r="E367" s="236" t="s">
        <v>745</v>
      </c>
      <c r="F367" s="237" t="s">
        <v>746</v>
      </c>
      <c r="G367" s="238" t="s">
        <v>434</v>
      </c>
      <c r="H367" s="270"/>
      <c r="I367" s="240"/>
      <c r="J367" s="241">
        <f>ROUND(I367*H367,2)</f>
        <v>0</v>
      </c>
      <c r="K367" s="237" t="s">
        <v>179</v>
      </c>
      <c r="L367" s="72"/>
      <c r="M367" s="242" t="s">
        <v>21</v>
      </c>
      <c r="N367" s="243" t="s">
        <v>40</v>
      </c>
      <c r="O367" s="47"/>
      <c r="P367" s="244">
        <f>O367*H367</f>
        <v>0</v>
      </c>
      <c r="Q367" s="244">
        <v>0</v>
      </c>
      <c r="R367" s="244">
        <f>Q367*H367</f>
        <v>0</v>
      </c>
      <c r="S367" s="244">
        <v>0</v>
      </c>
      <c r="T367" s="245">
        <f>S367*H367</f>
        <v>0</v>
      </c>
      <c r="AR367" s="24" t="s">
        <v>255</v>
      </c>
      <c r="AT367" s="24" t="s">
        <v>175</v>
      </c>
      <c r="AU367" s="24" t="s">
        <v>79</v>
      </c>
      <c r="AY367" s="24" t="s">
        <v>172</v>
      </c>
      <c r="BE367" s="246">
        <f>IF(N367="základní",J367,0)</f>
        <v>0</v>
      </c>
      <c r="BF367" s="246">
        <f>IF(N367="snížená",J367,0)</f>
        <v>0</v>
      </c>
      <c r="BG367" s="246">
        <f>IF(N367="zákl. přenesená",J367,0)</f>
        <v>0</v>
      </c>
      <c r="BH367" s="246">
        <f>IF(N367="sníž. přenesená",J367,0)</f>
        <v>0</v>
      </c>
      <c r="BI367" s="246">
        <f>IF(N367="nulová",J367,0)</f>
        <v>0</v>
      </c>
      <c r="BJ367" s="24" t="s">
        <v>76</v>
      </c>
      <c r="BK367" s="246">
        <f>ROUND(I367*H367,2)</f>
        <v>0</v>
      </c>
      <c r="BL367" s="24" t="s">
        <v>255</v>
      </c>
      <c r="BM367" s="24" t="s">
        <v>747</v>
      </c>
    </row>
    <row r="368" spans="2:63" s="11" customFormat="1" ht="29.85" customHeight="1">
      <c r="B368" s="219"/>
      <c r="C368" s="220"/>
      <c r="D368" s="221" t="s">
        <v>68</v>
      </c>
      <c r="E368" s="233" t="s">
        <v>748</v>
      </c>
      <c r="F368" s="233" t="s">
        <v>749</v>
      </c>
      <c r="G368" s="220"/>
      <c r="H368" s="220"/>
      <c r="I368" s="223"/>
      <c r="J368" s="234">
        <f>BK368</f>
        <v>0</v>
      </c>
      <c r="K368" s="220"/>
      <c r="L368" s="225"/>
      <c r="M368" s="226"/>
      <c r="N368" s="227"/>
      <c r="O368" s="227"/>
      <c r="P368" s="228">
        <f>SUM(P369:P385)</f>
        <v>0</v>
      </c>
      <c r="Q368" s="227"/>
      <c r="R368" s="228">
        <f>SUM(R369:R385)</f>
        <v>0</v>
      </c>
      <c r="S368" s="227"/>
      <c r="T368" s="229">
        <f>SUM(T369:T385)</f>
        <v>0.312</v>
      </c>
      <c r="AR368" s="230" t="s">
        <v>79</v>
      </c>
      <c r="AT368" s="231" t="s">
        <v>68</v>
      </c>
      <c r="AU368" s="231" t="s">
        <v>76</v>
      </c>
      <c r="AY368" s="230" t="s">
        <v>172</v>
      </c>
      <c r="BK368" s="232">
        <f>SUM(BK369:BK385)</f>
        <v>0</v>
      </c>
    </row>
    <row r="369" spans="2:65" s="1" customFormat="1" ht="16.5" customHeight="1">
      <c r="B369" s="46"/>
      <c r="C369" s="235" t="s">
        <v>750</v>
      </c>
      <c r="D369" s="235" t="s">
        <v>175</v>
      </c>
      <c r="E369" s="236" t="s">
        <v>751</v>
      </c>
      <c r="F369" s="237" t="s">
        <v>752</v>
      </c>
      <c r="G369" s="238" t="s">
        <v>178</v>
      </c>
      <c r="H369" s="239">
        <v>13</v>
      </c>
      <c r="I369" s="240"/>
      <c r="J369" s="241">
        <f>ROUND(I369*H369,2)</f>
        <v>0</v>
      </c>
      <c r="K369" s="237" t="s">
        <v>179</v>
      </c>
      <c r="L369" s="72"/>
      <c r="M369" s="242" t="s">
        <v>21</v>
      </c>
      <c r="N369" s="243" t="s">
        <v>40</v>
      </c>
      <c r="O369" s="47"/>
      <c r="P369" s="244">
        <f>O369*H369</f>
        <v>0</v>
      </c>
      <c r="Q369" s="244">
        <v>0</v>
      </c>
      <c r="R369" s="244">
        <f>Q369*H369</f>
        <v>0</v>
      </c>
      <c r="S369" s="244">
        <v>0.024</v>
      </c>
      <c r="T369" s="245">
        <f>S369*H369</f>
        <v>0.312</v>
      </c>
      <c r="AR369" s="24" t="s">
        <v>255</v>
      </c>
      <c r="AT369" s="24" t="s">
        <v>175</v>
      </c>
      <c r="AU369" s="24" t="s">
        <v>79</v>
      </c>
      <c r="AY369" s="24" t="s">
        <v>172</v>
      </c>
      <c r="BE369" s="246">
        <f>IF(N369="základní",J369,0)</f>
        <v>0</v>
      </c>
      <c r="BF369" s="246">
        <f>IF(N369="snížená",J369,0)</f>
        <v>0</v>
      </c>
      <c r="BG369" s="246">
        <f>IF(N369="zákl. přenesená",J369,0)</f>
        <v>0</v>
      </c>
      <c r="BH369" s="246">
        <f>IF(N369="sníž. přenesená",J369,0)</f>
        <v>0</v>
      </c>
      <c r="BI369" s="246">
        <f>IF(N369="nulová",J369,0)</f>
        <v>0</v>
      </c>
      <c r="BJ369" s="24" t="s">
        <v>76</v>
      </c>
      <c r="BK369" s="246">
        <f>ROUND(I369*H369,2)</f>
        <v>0</v>
      </c>
      <c r="BL369" s="24" t="s">
        <v>255</v>
      </c>
      <c r="BM369" s="24" t="s">
        <v>753</v>
      </c>
    </row>
    <row r="370" spans="2:51" s="12" customFormat="1" ht="13.5">
      <c r="B370" s="247"/>
      <c r="C370" s="248"/>
      <c r="D370" s="249" t="s">
        <v>182</v>
      </c>
      <c r="E370" s="250" t="s">
        <v>21</v>
      </c>
      <c r="F370" s="251" t="s">
        <v>754</v>
      </c>
      <c r="G370" s="248"/>
      <c r="H370" s="252">
        <v>13</v>
      </c>
      <c r="I370" s="253"/>
      <c r="J370" s="248"/>
      <c r="K370" s="248"/>
      <c r="L370" s="254"/>
      <c r="M370" s="255"/>
      <c r="N370" s="256"/>
      <c r="O370" s="256"/>
      <c r="P370" s="256"/>
      <c r="Q370" s="256"/>
      <c r="R370" s="256"/>
      <c r="S370" s="256"/>
      <c r="T370" s="257"/>
      <c r="AT370" s="258" t="s">
        <v>182</v>
      </c>
      <c r="AU370" s="258" t="s">
        <v>79</v>
      </c>
      <c r="AV370" s="12" t="s">
        <v>79</v>
      </c>
      <c r="AW370" s="12" t="s">
        <v>33</v>
      </c>
      <c r="AX370" s="12" t="s">
        <v>76</v>
      </c>
      <c r="AY370" s="258" t="s">
        <v>172</v>
      </c>
    </row>
    <row r="371" spans="2:65" s="1" customFormat="1" ht="25.5" customHeight="1">
      <c r="B371" s="46"/>
      <c r="C371" s="235" t="s">
        <v>755</v>
      </c>
      <c r="D371" s="235" t="s">
        <v>175</v>
      </c>
      <c r="E371" s="236" t="s">
        <v>756</v>
      </c>
      <c r="F371" s="237" t="s">
        <v>757</v>
      </c>
      <c r="G371" s="238" t="s">
        <v>434</v>
      </c>
      <c r="H371" s="270"/>
      <c r="I371" s="240"/>
      <c r="J371" s="241">
        <f>ROUND(I371*H371,2)</f>
        <v>0</v>
      </c>
      <c r="K371" s="237" t="s">
        <v>179</v>
      </c>
      <c r="L371" s="72"/>
      <c r="M371" s="242" t="s">
        <v>21</v>
      </c>
      <c r="N371" s="243" t="s">
        <v>40</v>
      </c>
      <c r="O371" s="47"/>
      <c r="P371" s="244">
        <f>O371*H371</f>
        <v>0</v>
      </c>
      <c r="Q371" s="244">
        <v>0</v>
      </c>
      <c r="R371" s="244">
        <f>Q371*H371</f>
        <v>0</v>
      </c>
      <c r="S371" s="244">
        <v>0</v>
      </c>
      <c r="T371" s="245">
        <f>S371*H371</f>
        <v>0</v>
      </c>
      <c r="AR371" s="24" t="s">
        <v>255</v>
      </c>
      <c r="AT371" s="24" t="s">
        <v>175</v>
      </c>
      <c r="AU371" s="24" t="s">
        <v>79</v>
      </c>
      <c r="AY371" s="24" t="s">
        <v>172</v>
      </c>
      <c r="BE371" s="246">
        <f>IF(N371="základní",J371,0)</f>
        <v>0</v>
      </c>
      <c r="BF371" s="246">
        <f>IF(N371="snížená",J371,0)</f>
        <v>0</v>
      </c>
      <c r="BG371" s="246">
        <f>IF(N371="zákl. přenesená",J371,0)</f>
        <v>0</v>
      </c>
      <c r="BH371" s="246">
        <f>IF(N371="sníž. přenesená",J371,0)</f>
        <v>0</v>
      </c>
      <c r="BI371" s="246">
        <f>IF(N371="nulová",J371,0)</f>
        <v>0</v>
      </c>
      <c r="BJ371" s="24" t="s">
        <v>76</v>
      </c>
      <c r="BK371" s="246">
        <f>ROUND(I371*H371,2)</f>
        <v>0</v>
      </c>
      <c r="BL371" s="24" t="s">
        <v>255</v>
      </c>
      <c r="BM371" s="24" t="s">
        <v>758</v>
      </c>
    </row>
    <row r="372" spans="2:65" s="1" customFormat="1" ht="25.5" customHeight="1">
      <c r="B372" s="46"/>
      <c r="C372" s="235" t="s">
        <v>759</v>
      </c>
      <c r="D372" s="235" t="s">
        <v>175</v>
      </c>
      <c r="E372" s="236" t="s">
        <v>760</v>
      </c>
      <c r="F372" s="237" t="s">
        <v>761</v>
      </c>
      <c r="G372" s="238" t="s">
        <v>178</v>
      </c>
      <c r="H372" s="239">
        <v>1</v>
      </c>
      <c r="I372" s="240"/>
      <c r="J372" s="241">
        <f>ROUND(I372*H372,2)</f>
        <v>0</v>
      </c>
      <c r="K372" s="237" t="s">
        <v>21</v>
      </c>
      <c r="L372" s="72"/>
      <c r="M372" s="242" t="s">
        <v>21</v>
      </c>
      <c r="N372" s="243" t="s">
        <v>40</v>
      </c>
      <c r="O372" s="47"/>
      <c r="P372" s="244">
        <f>O372*H372</f>
        <v>0</v>
      </c>
      <c r="Q372" s="244">
        <v>0</v>
      </c>
      <c r="R372" s="244">
        <f>Q372*H372</f>
        <v>0</v>
      </c>
      <c r="S372" s="244">
        <v>0</v>
      </c>
      <c r="T372" s="245">
        <f>S372*H372</f>
        <v>0</v>
      </c>
      <c r="AR372" s="24" t="s">
        <v>255</v>
      </c>
      <c r="AT372" s="24" t="s">
        <v>175</v>
      </c>
      <c r="AU372" s="24" t="s">
        <v>79</v>
      </c>
      <c r="AY372" s="24" t="s">
        <v>172</v>
      </c>
      <c r="BE372" s="246">
        <f>IF(N372="základní",J372,0)</f>
        <v>0</v>
      </c>
      <c r="BF372" s="246">
        <f>IF(N372="snížená",J372,0)</f>
        <v>0</v>
      </c>
      <c r="BG372" s="246">
        <f>IF(N372="zákl. přenesená",J372,0)</f>
        <v>0</v>
      </c>
      <c r="BH372" s="246">
        <f>IF(N372="sníž. přenesená",J372,0)</f>
        <v>0</v>
      </c>
      <c r="BI372" s="246">
        <f>IF(N372="nulová",J372,0)</f>
        <v>0</v>
      </c>
      <c r="BJ372" s="24" t="s">
        <v>76</v>
      </c>
      <c r="BK372" s="246">
        <f>ROUND(I372*H372,2)</f>
        <v>0</v>
      </c>
      <c r="BL372" s="24" t="s">
        <v>255</v>
      </c>
      <c r="BM372" s="24" t="s">
        <v>762</v>
      </c>
    </row>
    <row r="373" spans="2:51" s="12" customFormat="1" ht="13.5">
      <c r="B373" s="247"/>
      <c r="C373" s="248"/>
      <c r="D373" s="249" t="s">
        <v>182</v>
      </c>
      <c r="E373" s="250" t="s">
        <v>21</v>
      </c>
      <c r="F373" s="251" t="s">
        <v>763</v>
      </c>
      <c r="G373" s="248"/>
      <c r="H373" s="252">
        <v>1</v>
      </c>
      <c r="I373" s="253"/>
      <c r="J373" s="248"/>
      <c r="K373" s="248"/>
      <c r="L373" s="254"/>
      <c r="M373" s="255"/>
      <c r="N373" s="256"/>
      <c r="O373" s="256"/>
      <c r="P373" s="256"/>
      <c r="Q373" s="256"/>
      <c r="R373" s="256"/>
      <c r="S373" s="256"/>
      <c r="T373" s="257"/>
      <c r="AT373" s="258" t="s">
        <v>182</v>
      </c>
      <c r="AU373" s="258" t="s">
        <v>79</v>
      </c>
      <c r="AV373" s="12" t="s">
        <v>79</v>
      </c>
      <c r="AW373" s="12" t="s">
        <v>33</v>
      </c>
      <c r="AX373" s="12" t="s">
        <v>76</v>
      </c>
      <c r="AY373" s="258" t="s">
        <v>172</v>
      </c>
    </row>
    <row r="374" spans="2:65" s="1" customFormat="1" ht="25.5" customHeight="1">
      <c r="B374" s="46"/>
      <c r="C374" s="235" t="s">
        <v>764</v>
      </c>
      <c r="D374" s="235" t="s">
        <v>175</v>
      </c>
      <c r="E374" s="236" t="s">
        <v>765</v>
      </c>
      <c r="F374" s="237" t="s">
        <v>766</v>
      </c>
      <c r="G374" s="238" t="s">
        <v>178</v>
      </c>
      <c r="H374" s="239">
        <v>1</v>
      </c>
      <c r="I374" s="240"/>
      <c r="J374" s="241">
        <f>ROUND(I374*H374,2)</f>
        <v>0</v>
      </c>
      <c r="K374" s="237" t="s">
        <v>21</v>
      </c>
      <c r="L374" s="72"/>
      <c r="M374" s="242" t="s">
        <v>21</v>
      </c>
      <c r="N374" s="243" t="s">
        <v>40</v>
      </c>
      <c r="O374" s="47"/>
      <c r="P374" s="244">
        <f>O374*H374</f>
        <v>0</v>
      </c>
      <c r="Q374" s="244">
        <v>0</v>
      </c>
      <c r="R374" s="244">
        <f>Q374*H374</f>
        <v>0</v>
      </c>
      <c r="S374" s="244">
        <v>0</v>
      </c>
      <c r="T374" s="245">
        <f>S374*H374</f>
        <v>0</v>
      </c>
      <c r="AR374" s="24" t="s">
        <v>255</v>
      </c>
      <c r="AT374" s="24" t="s">
        <v>175</v>
      </c>
      <c r="AU374" s="24" t="s">
        <v>79</v>
      </c>
      <c r="AY374" s="24" t="s">
        <v>172</v>
      </c>
      <c r="BE374" s="246">
        <f>IF(N374="základní",J374,0)</f>
        <v>0</v>
      </c>
      <c r="BF374" s="246">
        <f>IF(N374="snížená",J374,0)</f>
        <v>0</v>
      </c>
      <c r="BG374" s="246">
        <f>IF(N374="zákl. přenesená",J374,0)</f>
        <v>0</v>
      </c>
      <c r="BH374" s="246">
        <f>IF(N374="sníž. přenesená",J374,0)</f>
        <v>0</v>
      </c>
      <c r="BI374" s="246">
        <f>IF(N374="nulová",J374,0)</f>
        <v>0</v>
      </c>
      <c r="BJ374" s="24" t="s">
        <v>76</v>
      </c>
      <c r="BK374" s="246">
        <f>ROUND(I374*H374,2)</f>
        <v>0</v>
      </c>
      <c r="BL374" s="24" t="s">
        <v>255</v>
      </c>
      <c r="BM374" s="24" t="s">
        <v>767</v>
      </c>
    </row>
    <row r="375" spans="2:51" s="12" customFormat="1" ht="13.5">
      <c r="B375" s="247"/>
      <c r="C375" s="248"/>
      <c r="D375" s="249" t="s">
        <v>182</v>
      </c>
      <c r="E375" s="250" t="s">
        <v>21</v>
      </c>
      <c r="F375" s="251" t="s">
        <v>768</v>
      </c>
      <c r="G375" s="248"/>
      <c r="H375" s="252">
        <v>1</v>
      </c>
      <c r="I375" s="253"/>
      <c r="J375" s="248"/>
      <c r="K375" s="248"/>
      <c r="L375" s="254"/>
      <c r="M375" s="255"/>
      <c r="N375" s="256"/>
      <c r="O375" s="256"/>
      <c r="P375" s="256"/>
      <c r="Q375" s="256"/>
      <c r="R375" s="256"/>
      <c r="S375" s="256"/>
      <c r="T375" s="257"/>
      <c r="AT375" s="258" t="s">
        <v>182</v>
      </c>
      <c r="AU375" s="258" t="s">
        <v>79</v>
      </c>
      <c r="AV375" s="12" t="s">
        <v>79</v>
      </c>
      <c r="AW375" s="12" t="s">
        <v>33</v>
      </c>
      <c r="AX375" s="12" t="s">
        <v>76</v>
      </c>
      <c r="AY375" s="258" t="s">
        <v>172</v>
      </c>
    </row>
    <row r="376" spans="2:65" s="1" customFormat="1" ht="25.5" customHeight="1">
      <c r="B376" s="46"/>
      <c r="C376" s="235" t="s">
        <v>769</v>
      </c>
      <c r="D376" s="235" t="s">
        <v>175</v>
      </c>
      <c r="E376" s="236" t="s">
        <v>770</v>
      </c>
      <c r="F376" s="237" t="s">
        <v>771</v>
      </c>
      <c r="G376" s="238" t="s">
        <v>178</v>
      </c>
      <c r="H376" s="239">
        <v>3</v>
      </c>
      <c r="I376" s="240"/>
      <c r="J376" s="241">
        <f>ROUND(I376*H376,2)</f>
        <v>0</v>
      </c>
      <c r="K376" s="237" t="s">
        <v>21</v>
      </c>
      <c r="L376" s="72"/>
      <c r="M376" s="242" t="s">
        <v>21</v>
      </c>
      <c r="N376" s="243" t="s">
        <v>40</v>
      </c>
      <c r="O376" s="47"/>
      <c r="P376" s="244">
        <f>O376*H376</f>
        <v>0</v>
      </c>
      <c r="Q376" s="244">
        <v>0</v>
      </c>
      <c r="R376" s="244">
        <f>Q376*H376</f>
        <v>0</v>
      </c>
      <c r="S376" s="244">
        <v>0</v>
      </c>
      <c r="T376" s="245">
        <f>S376*H376</f>
        <v>0</v>
      </c>
      <c r="AR376" s="24" t="s">
        <v>255</v>
      </c>
      <c r="AT376" s="24" t="s">
        <v>175</v>
      </c>
      <c r="AU376" s="24" t="s">
        <v>79</v>
      </c>
      <c r="AY376" s="24" t="s">
        <v>172</v>
      </c>
      <c r="BE376" s="246">
        <f>IF(N376="základní",J376,0)</f>
        <v>0</v>
      </c>
      <c r="BF376" s="246">
        <f>IF(N376="snížená",J376,0)</f>
        <v>0</v>
      </c>
      <c r="BG376" s="246">
        <f>IF(N376="zákl. přenesená",J376,0)</f>
        <v>0</v>
      </c>
      <c r="BH376" s="246">
        <f>IF(N376="sníž. přenesená",J376,0)</f>
        <v>0</v>
      </c>
      <c r="BI376" s="246">
        <f>IF(N376="nulová",J376,0)</f>
        <v>0</v>
      </c>
      <c r="BJ376" s="24" t="s">
        <v>76</v>
      </c>
      <c r="BK376" s="246">
        <f>ROUND(I376*H376,2)</f>
        <v>0</v>
      </c>
      <c r="BL376" s="24" t="s">
        <v>255</v>
      </c>
      <c r="BM376" s="24" t="s">
        <v>772</v>
      </c>
    </row>
    <row r="377" spans="2:51" s="12" customFormat="1" ht="13.5">
      <c r="B377" s="247"/>
      <c r="C377" s="248"/>
      <c r="D377" s="249" t="s">
        <v>182</v>
      </c>
      <c r="E377" s="250" t="s">
        <v>21</v>
      </c>
      <c r="F377" s="251" t="s">
        <v>773</v>
      </c>
      <c r="G377" s="248"/>
      <c r="H377" s="252">
        <v>3</v>
      </c>
      <c r="I377" s="253"/>
      <c r="J377" s="248"/>
      <c r="K377" s="248"/>
      <c r="L377" s="254"/>
      <c r="M377" s="255"/>
      <c r="N377" s="256"/>
      <c r="O377" s="256"/>
      <c r="P377" s="256"/>
      <c r="Q377" s="256"/>
      <c r="R377" s="256"/>
      <c r="S377" s="256"/>
      <c r="T377" s="257"/>
      <c r="AT377" s="258" t="s">
        <v>182</v>
      </c>
      <c r="AU377" s="258" t="s">
        <v>79</v>
      </c>
      <c r="AV377" s="12" t="s">
        <v>79</v>
      </c>
      <c r="AW377" s="12" t="s">
        <v>33</v>
      </c>
      <c r="AX377" s="12" t="s">
        <v>76</v>
      </c>
      <c r="AY377" s="258" t="s">
        <v>172</v>
      </c>
    </row>
    <row r="378" spans="2:65" s="1" customFormat="1" ht="25.5" customHeight="1">
      <c r="B378" s="46"/>
      <c r="C378" s="235" t="s">
        <v>774</v>
      </c>
      <c r="D378" s="235" t="s">
        <v>175</v>
      </c>
      <c r="E378" s="236" t="s">
        <v>775</v>
      </c>
      <c r="F378" s="237" t="s">
        <v>776</v>
      </c>
      <c r="G378" s="238" t="s">
        <v>178</v>
      </c>
      <c r="H378" s="239">
        <v>1</v>
      </c>
      <c r="I378" s="240"/>
      <c r="J378" s="241">
        <f>ROUND(I378*H378,2)</f>
        <v>0</v>
      </c>
      <c r="K378" s="237" t="s">
        <v>21</v>
      </c>
      <c r="L378" s="72"/>
      <c r="M378" s="242" t="s">
        <v>21</v>
      </c>
      <c r="N378" s="243" t="s">
        <v>40</v>
      </c>
      <c r="O378" s="47"/>
      <c r="P378" s="244">
        <f>O378*H378</f>
        <v>0</v>
      </c>
      <c r="Q378" s="244">
        <v>0</v>
      </c>
      <c r="R378" s="244">
        <f>Q378*H378</f>
        <v>0</v>
      </c>
      <c r="S378" s="244">
        <v>0</v>
      </c>
      <c r="T378" s="245">
        <f>S378*H378</f>
        <v>0</v>
      </c>
      <c r="AR378" s="24" t="s">
        <v>255</v>
      </c>
      <c r="AT378" s="24" t="s">
        <v>175</v>
      </c>
      <c r="AU378" s="24" t="s">
        <v>79</v>
      </c>
      <c r="AY378" s="24" t="s">
        <v>172</v>
      </c>
      <c r="BE378" s="246">
        <f>IF(N378="základní",J378,0)</f>
        <v>0</v>
      </c>
      <c r="BF378" s="246">
        <f>IF(N378="snížená",J378,0)</f>
        <v>0</v>
      </c>
      <c r="BG378" s="246">
        <f>IF(N378="zákl. přenesená",J378,0)</f>
        <v>0</v>
      </c>
      <c r="BH378" s="246">
        <f>IF(N378="sníž. přenesená",J378,0)</f>
        <v>0</v>
      </c>
      <c r="BI378" s="246">
        <f>IF(N378="nulová",J378,0)</f>
        <v>0</v>
      </c>
      <c r="BJ378" s="24" t="s">
        <v>76</v>
      </c>
      <c r="BK378" s="246">
        <f>ROUND(I378*H378,2)</f>
        <v>0</v>
      </c>
      <c r="BL378" s="24" t="s">
        <v>255</v>
      </c>
      <c r="BM378" s="24" t="s">
        <v>777</v>
      </c>
    </row>
    <row r="379" spans="2:51" s="12" customFormat="1" ht="13.5">
      <c r="B379" s="247"/>
      <c r="C379" s="248"/>
      <c r="D379" s="249" t="s">
        <v>182</v>
      </c>
      <c r="E379" s="250" t="s">
        <v>21</v>
      </c>
      <c r="F379" s="251" t="s">
        <v>778</v>
      </c>
      <c r="G379" s="248"/>
      <c r="H379" s="252">
        <v>1</v>
      </c>
      <c r="I379" s="253"/>
      <c r="J379" s="248"/>
      <c r="K379" s="248"/>
      <c r="L379" s="254"/>
      <c r="M379" s="255"/>
      <c r="N379" s="256"/>
      <c r="O379" s="256"/>
      <c r="P379" s="256"/>
      <c r="Q379" s="256"/>
      <c r="R379" s="256"/>
      <c r="S379" s="256"/>
      <c r="T379" s="257"/>
      <c r="AT379" s="258" t="s">
        <v>182</v>
      </c>
      <c r="AU379" s="258" t="s">
        <v>79</v>
      </c>
      <c r="AV379" s="12" t="s">
        <v>79</v>
      </c>
      <c r="AW379" s="12" t="s">
        <v>33</v>
      </c>
      <c r="AX379" s="12" t="s">
        <v>76</v>
      </c>
      <c r="AY379" s="258" t="s">
        <v>172</v>
      </c>
    </row>
    <row r="380" spans="2:65" s="1" customFormat="1" ht="25.5" customHeight="1">
      <c r="B380" s="46"/>
      <c r="C380" s="235" t="s">
        <v>779</v>
      </c>
      <c r="D380" s="235" t="s">
        <v>175</v>
      </c>
      <c r="E380" s="236" t="s">
        <v>780</v>
      </c>
      <c r="F380" s="237" t="s">
        <v>781</v>
      </c>
      <c r="G380" s="238" t="s">
        <v>178</v>
      </c>
      <c r="H380" s="239">
        <v>1</v>
      </c>
      <c r="I380" s="240"/>
      <c r="J380" s="241">
        <f>ROUND(I380*H380,2)</f>
        <v>0</v>
      </c>
      <c r="K380" s="237" t="s">
        <v>21</v>
      </c>
      <c r="L380" s="72"/>
      <c r="M380" s="242" t="s">
        <v>21</v>
      </c>
      <c r="N380" s="243" t="s">
        <v>40</v>
      </c>
      <c r="O380" s="47"/>
      <c r="P380" s="244">
        <f>O380*H380</f>
        <v>0</v>
      </c>
      <c r="Q380" s="244">
        <v>0</v>
      </c>
      <c r="R380" s="244">
        <f>Q380*H380</f>
        <v>0</v>
      </c>
      <c r="S380" s="244">
        <v>0</v>
      </c>
      <c r="T380" s="245">
        <f>S380*H380</f>
        <v>0</v>
      </c>
      <c r="AR380" s="24" t="s">
        <v>255</v>
      </c>
      <c r="AT380" s="24" t="s">
        <v>175</v>
      </c>
      <c r="AU380" s="24" t="s">
        <v>79</v>
      </c>
      <c r="AY380" s="24" t="s">
        <v>172</v>
      </c>
      <c r="BE380" s="246">
        <f>IF(N380="základní",J380,0)</f>
        <v>0</v>
      </c>
      <c r="BF380" s="246">
        <f>IF(N380="snížená",J380,0)</f>
        <v>0</v>
      </c>
      <c r="BG380" s="246">
        <f>IF(N380="zákl. přenesená",J380,0)</f>
        <v>0</v>
      </c>
      <c r="BH380" s="246">
        <f>IF(N380="sníž. přenesená",J380,0)</f>
        <v>0</v>
      </c>
      <c r="BI380" s="246">
        <f>IF(N380="nulová",J380,0)</f>
        <v>0</v>
      </c>
      <c r="BJ380" s="24" t="s">
        <v>76</v>
      </c>
      <c r="BK380" s="246">
        <f>ROUND(I380*H380,2)</f>
        <v>0</v>
      </c>
      <c r="BL380" s="24" t="s">
        <v>255</v>
      </c>
      <c r="BM380" s="24" t="s">
        <v>782</v>
      </c>
    </row>
    <row r="381" spans="2:51" s="12" customFormat="1" ht="13.5">
      <c r="B381" s="247"/>
      <c r="C381" s="248"/>
      <c r="D381" s="249" t="s">
        <v>182</v>
      </c>
      <c r="E381" s="250" t="s">
        <v>21</v>
      </c>
      <c r="F381" s="251" t="s">
        <v>783</v>
      </c>
      <c r="G381" s="248"/>
      <c r="H381" s="252">
        <v>1</v>
      </c>
      <c r="I381" s="253"/>
      <c r="J381" s="248"/>
      <c r="K381" s="248"/>
      <c r="L381" s="254"/>
      <c r="M381" s="255"/>
      <c r="N381" s="256"/>
      <c r="O381" s="256"/>
      <c r="P381" s="256"/>
      <c r="Q381" s="256"/>
      <c r="R381" s="256"/>
      <c r="S381" s="256"/>
      <c r="T381" s="257"/>
      <c r="AT381" s="258" t="s">
        <v>182</v>
      </c>
      <c r="AU381" s="258" t="s">
        <v>79</v>
      </c>
      <c r="AV381" s="12" t="s">
        <v>79</v>
      </c>
      <c r="AW381" s="12" t="s">
        <v>33</v>
      </c>
      <c r="AX381" s="12" t="s">
        <v>76</v>
      </c>
      <c r="AY381" s="258" t="s">
        <v>172</v>
      </c>
    </row>
    <row r="382" spans="2:65" s="1" customFormat="1" ht="25.5" customHeight="1">
      <c r="B382" s="46"/>
      <c r="C382" s="235" t="s">
        <v>784</v>
      </c>
      <c r="D382" s="235" t="s">
        <v>175</v>
      </c>
      <c r="E382" s="236" t="s">
        <v>785</v>
      </c>
      <c r="F382" s="237" t="s">
        <v>786</v>
      </c>
      <c r="G382" s="238" t="s">
        <v>178</v>
      </c>
      <c r="H382" s="239">
        <v>2</v>
      </c>
      <c r="I382" s="240"/>
      <c r="J382" s="241">
        <f>ROUND(I382*H382,2)</f>
        <v>0</v>
      </c>
      <c r="K382" s="237" t="s">
        <v>21</v>
      </c>
      <c r="L382" s="72"/>
      <c r="M382" s="242" t="s">
        <v>21</v>
      </c>
      <c r="N382" s="243" t="s">
        <v>40</v>
      </c>
      <c r="O382" s="47"/>
      <c r="P382" s="244">
        <f>O382*H382</f>
        <v>0</v>
      </c>
      <c r="Q382" s="244">
        <v>0</v>
      </c>
      <c r="R382" s="244">
        <f>Q382*H382</f>
        <v>0</v>
      </c>
      <c r="S382" s="244">
        <v>0</v>
      </c>
      <c r="T382" s="245">
        <f>S382*H382</f>
        <v>0</v>
      </c>
      <c r="AR382" s="24" t="s">
        <v>255</v>
      </c>
      <c r="AT382" s="24" t="s">
        <v>175</v>
      </c>
      <c r="AU382" s="24" t="s">
        <v>79</v>
      </c>
      <c r="AY382" s="24" t="s">
        <v>172</v>
      </c>
      <c r="BE382" s="246">
        <f>IF(N382="základní",J382,0)</f>
        <v>0</v>
      </c>
      <c r="BF382" s="246">
        <f>IF(N382="snížená",J382,0)</f>
        <v>0</v>
      </c>
      <c r="BG382" s="246">
        <f>IF(N382="zákl. přenesená",J382,0)</f>
        <v>0</v>
      </c>
      <c r="BH382" s="246">
        <f>IF(N382="sníž. přenesená",J382,0)</f>
        <v>0</v>
      </c>
      <c r="BI382" s="246">
        <f>IF(N382="nulová",J382,0)</f>
        <v>0</v>
      </c>
      <c r="BJ382" s="24" t="s">
        <v>76</v>
      </c>
      <c r="BK382" s="246">
        <f>ROUND(I382*H382,2)</f>
        <v>0</v>
      </c>
      <c r="BL382" s="24" t="s">
        <v>255</v>
      </c>
      <c r="BM382" s="24" t="s">
        <v>787</v>
      </c>
    </row>
    <row r="383" spans="2:51" s="12" customFormat="1" ht="13.5">
      <c r="B383" s="247"/>
      <c r="C383" s="248"/>
      <c r="D383" s="249" t="s">
        <v>182</v>
      </c>
      <c r="E383" s="250" t="s">
        <v>21</v>
      </c>
      <c r="F383" s="251" t="s">
        <v>788</v>
      </c>
      <c r="G383" s="248"/>
      <c r="H383" s="252">
        <v>2</v>
      </c>
      <c r="I383" s="253"/>
      <c r="J383" s="248"/>
      <c r="K383" s="248"/>
      <c r="L383" s="254"/>
      <c r="M383" s="255"/>
      <c r="N383" s="256"/>
      <c r="O383" s="256"/>
      <c r="P383" s="256"/>
      <c r="Q383" s="256"/>
      <c r="R383" s="256"/>
      <c r="S383" s="256"/>
      <c r="T383" s="257"/>
      <c r="AT383" s="258" t="s">
        <v>182</v>
      </c>
      <c r="AU383" s="258" t="s">
        <v>79</v>
      </c>
      <c r="AV383" s="12" t="s">
        <v>79</v>
      </c>
      <c r="AW383" s="12" t="s">
        <v>33</v>
      </c>
      <c r="AX383" s="12" t="s">
        <v>76</v>
      </c>
      <c r="AY383" s="258" t="s">
        <v>172</v>
      </c>
    </row>
    <row r="384" spans="2:65" s="1" customFormat="1" ht="25.5" customHeight="1">
      <c r="B384" s="46"/>
      <c r="C384" s="235" t="s">
        <v>789</v>
      </c>
      <c r="D384" s="235" t="s">
        <v>175</v>
      </c>
      <c r="E384" s="236" t="s">
        <v>790</v>
      </c>
      <c r="F384" s="237" t="s">
        <v>791</v>
      </c>
      <c r="G384" s="238" t="s">
        <v>178</v>
      </c>
      <c r="H384" s="239">
        <v>1</v>
      </c>
      <c r="I384" s="240"/>
      <c r="J384" s="241">
        <f>ROUND(I384*H384,2)</f>
        <v>0</v>
      </c>
      <c r="K384" s="237" t="s">
        <v>21</v>
      </c>
      <c r="L384" s="72"/>
      <c r="M384" s="242" t="s">
        <v>21</v>
      </c>
      <c r="N384" s="243" t="s">
        <v>40</v>
      </c>
      <c r="O384" s="47"/>
      <c r="P384" s="244">
        <f>O384*H384</f>
        <v>0</v>
      </c>
      <c r="Q384" s="244">
        <v>0</v>
      </c>
      <c r="R384" s="244">
        <f>Q384*H384</f>
        <v>0</v>
      </c>
      <c r="S384" s="244">
        <v>0</v>
      </c>
      <c r="T384" s="245">
        <f>S384*H384</f>
        <v>0</v>
      </c>
      <c r="AR384" s="24" t="s">
        <v>255</v>
      </c>
      <c r="AT384" s="24" t="s">
        <v>175</v>
      </c>
      <c r="AU384" s="24" t="s">
        <v>79</v>
      </c>
      <c r="AY384" s="24" t="s">
        <v>172</v>
      </c>
      <c r="BE384" s="246">
        <f>IF(N384="základní",J384,0)</f>
        <v>0</v>
      </c>
      <c r="BF384" s="246">
        <f>IF(N384="snížená",J384,0)</f>
        <v>0</v>
      </c>
      <c r="BG384" s="246">
        <f>IF(N384="zákl. přenesená",J384,0)</f>
        <v>0</v>
      </c>
      <c r="BH384" s="246">
        <f>IF(N384="sníž. přenesená",J384,0)</f>
        <v>0</v>
      </c>
      <c r="BI384" s="246">
        <f>IF(N384="nulová",J384,0)</f>
        <v>0</v>
      </c>
      <c r="BJ384" s="24" t="s">
        <v>76</v>
      </c>
      <c r="BK384" s="246">
        <f>ROUND(I384*H384,2)</f>
        <v>0</v>
      </c>
      <c r="BL384" s="24" t="s">
        <v>255</v>
      </c>
      <c r="BM384" s="24" t="s">
        <v>792</v>
      </c>
    </row>
    <row r="385" spans="2:51" s="12" customFormat="1" ht="13.5">
      <c r="B385" s="247"/>
      <c r="C385" s="248"/>
      <c r="D385" s="249" t="s">
        <v>182</v>
      </c>
      <c r="E385" s="250" t="s">
        <v>21</v>
      </c>
      <c r="F385" s="251" t="s">
        <v>793</v>
      </c>
      <c r="G385" s="248"/>
      <c r="H385" s="252">
        <v>1</v>
      </c>
      <c r="I385" s="253"/>
      <c r="J385" s="248"/>
      <c r="K385" s="248"/>
      <c r="L385" s="254"/>
      <c r="M385" s="255"/>
      <c r="N385" s="256"/>
      <c r="O385" s="256"/>
      <c r="P385" s="256"/>
      <c r="Q385" s="256"/>
      <c r="R385" s="256"/>
      <c r="S385" s="256"/>
      <c r="T385" s="257"/>
      <c r="AT385" s="258" t="s">
        <v>182</v>
      </c>
      <c r="AU385" s="258" t="s">
        <v>79</v>
      </c>
      <c r="AV385" s="12" t="s">
        <v>79</v>
      </c>
      <c r="AW385" s="12" t="s">
        <v>33</v>
      </c>
      <c r="AX385" s="12" t="s">
        <v>76</v>
      </c>
      <c r="AY385" s="258" t="s">
        <v>172</v>
      </c>
    </row>
    <row r="386" spans="2:63" s="11" customFormat="1" ht="29.85" customHeight="1">
      <c r="B386" s="219"/>
      <c r="C386" s="220"/>
      <c r="D386" s="221" t="s">
        <v>68</v>
      </c>
      <c r="E386" s="233" t="s">
        <v>794</v>
      </c>
      <c r="F386" s="233" t="s">
        <v>795</v>
      </c>
      <c r="G386" s="220"/>
      <c r="H386" s="220"/>
      <c r="I386" s="223"/>
      <c r="J386" s="234">
        <f>BK386</f>
        <v>0</v>
      </c>
      <c r="K386" s="220"/>
      <c r="L386" s="225"/>
      <c r="M386" s="226"/>
      <c r="N386" s="227"/>
      <c r="O386" s="227"/>
      <c r="P386" s="228">
        <f>SUM(P387:P389)</f>
        <v>0</v>
      </c>
      <c r="Q386" s="227"/>
      <c r="R386" s="228">
        <f>SUM(R387:R389)</f>
        <v>0</v>
      </c>
      <c r="S386" s="227"/>
      <c r="T386" s="229">
        <f>SUM(T387:T389)</f>
        <v>0</v>
      </c>
      <c r="AR386" s="230" t="s">
        <v>79</v>
      </c>
      <c r="AT386" s="231" t="s">
        <v>68</v>
      </c>
      <c r="AU386" s="231" t="s">
        <v>76</v>
      </c>
      <c r="AY386" s="230" t="s">
        <v>172</v>
      </c>
      <c r="BK386" s="232">
        <f>SUM(BK387:BK389)</f>
        <v>0</v>
      </c>
    </row>
    <row r="387" spans="2:65" s="1" customFormat="1" ht="25.5" customHeight="1">
      <c r="B387" s="46"/>
      <c r="C387" s="235" t="s">
        <v>796</v>
      </c>
      <c r="D387" s="235" t="s">
        <v>175</v>
      </c>
      <c r="E387" s="236" t="s">
        <v>797</v>
      </c>
      <c r="F387" s="237" t="s">
        <v>798</v>
      </c>
      <c r="G387" s="238" t="s">
        <v>434</v>
      </c>
      <c r="H387" s="270"/>
      <c r="I387" s="240"/>
      <c r="J387" s="241">
        <f>ROUND(I387*H387,2)</f>
        <v>0</v>
      </c>
      <c r="K387" s="237" t="s">
        <v>179</v>
      </c>
      <c r="L387" s="72"/>
      <c r="M387" s="242" t="s">
        <v>21</v>
      </c>
      <c r="N387" s="243" t="s">
        <v>40</v>
      </c>
      <c r="O387" s="47"/>
      <c r="P387" s="244">
        <f>O387*H387</f>
        <v>0</v>
      </c>
      <c r="Q387" s="244">
        <v>0</v>
      </c>
      <c r="R387" s="244">
        <f>Q387*H387</f>
        <v>0</v>
      </c>
      <c r="S387" s="244">
        <v>0</v>
      </c>
      <c r="T387" s="245">
        <f>S387*H387</f>
        <v>0</v>
      </c>
      <c r="AR387" s="24" t="s">
        <v>255</v>
      </c>
      <c r="AT387" s="24" t="s">
        <v>175</v>
      </c>
      <c r="AU387" s="24" t="s">
        <v>79</v>
      </c>
      <c r="AY387" s="24" t="s">
        <v>172</v>
      </c>
      <c r="BE387" s="246">
        <f>IF(N387="základní",J387,0)</f>
        <v>0</v>
      </c>
      <c r="BF387" s="246">
        <f>IF(N387="snížená",J387,0)</f>
        <v>0</v>
      </c>
      <c r="BG387" s="246">
        <f>IF(N387="zákl. přenesená",J387,0)</f>
        <v>0</v>
      </c>
      <c r="BH387" s="246">
        <f>IF(N387="sníž. přenesená",J387,0)</f>
        <v>0</v>
      </c>
      <c r="BI387" s="246">
        <f>IF(N387="nulová",J387,0)</f>
        <v>0</v>
      </c>
      <c r="BJ387" s="24" t="s">
        <v>76</v>
      </c>
      <c r="BK387" s="246">
        <f>ROUND(I387*H387,2)</f>
        <v>0</v>
      </c>
      <c r="BL387" s="24" t="s">
        <v>255</v>
      </c>
      <c r="BM387" s="24" t="s">
        <v>799</v>
      </c>
    </row>
    <row r="388" spans="2:65" s="1" customFormat="1" ht="16.5" customHeight="1">
      <c r="B388" s="46"/>
      <c r="C388" s="235" t="s">
        <v>800</v>
      </c>
      <c r="D388" s="235" t="s">
        <v>175</v>
      </c>
      <c r="E388" s="236" t="s">
        <v>801</v>
      </c>
      <c r="F388" s="237" t="s">
        <v>802</v>
      </c>
      <c r="G388" s="238" t="s">
        <v>178</v>
      </c>
      <c r="H388" s="239">
        <v>1</v>
      </c>
      <c r="I388" s="240"/>
      <c r="J388" s="241">
        <f>ROUND(I388*H388,2)</f>
        <v>0</v>
      </c>
      <c r="K388" s="237" t="s">
        <v>21</v>
      </c>
      <c r="L388" s="72"/>
      <c r="M388" s="242" t="s">
        <v>21</v>
      </c>
      <c r="N388" s="243" t="s">
        <v>40</v>
      </c>
      <c r="O388" s="47"/>
      <c r="P388" s="244">
        <f>O388*H388</f>
        <v>0</v>
      </c>
      <c r="Q388" s="244">
        <v>0</v>
      </c>
      <c r="R388" s="244">
        <f>Q388*H388</f>
        <v>0</v>
      </c>
      <c r="S388" s="244">
        <v>0</v>
      </c>
      <c r="T388" s="245">
        <f>S388*H388</f>
        <v>0</v>
      </c>
      <c r="AR388" s="24" t="s">
        <v>255</v>
      </c>
      <c r="AT388" s="24" t="s">
        <v>175</v>
      </c>
      <c r="AU388" s="24" t="s">
        <v>79</v>
      </c>
      <c r="AY388" s="24" t="s">
        <v>172</v>
      </c>
      <c r="BE388" s="246">
        <f>IF(N388="základní",J388,0)</f>
        <v>0</v>
      </c>
      <c r="BF388" s="246">
        <f>IF(N388="snížená",J388,0)</f>
        <v>0</v>
      </c>
      <c r="BG388" s="246">
        <f>IF(N388="zákl. přenesená",J388,0)</f>
        <v>0</v>
      </c>
      <c r="BH388" s="246">
        <f>IF(N388="sníž. přenesená",J388,0)</f>
        <v>0</v>
      </c>
      <c r="BI388" s="246">
        <f>IF(N388="nulová",J388,0)</f>
        <v>0</v>
      </c>
      <c r="BJ388" s="24" t="s">
        <v>76</v>
      </c>
      <c r="BK388" s="246">
        <f>ROUND(I388*H388,2)</f>
        <v>0</v>
      </c>
      <c r="BL388" s="24" t="s">
        <v>255</v>
      </c>
      <c r="BM388" s="24" t="s">
        <v>803</v>
      </c>
    </row>
    <row r="389" spans="2:51" s="12" customFormat="1" ht="13.5">
      <c r="B389" s="247"/>
      <c r="C389" s="248"/>
      <c r="D389" s="249" t="s">
        <v>182</v>
      </c>
      <c r="E389" s="250" t="s">
        <v>21</v>
      </c>
      <c r="F389" s="251" t="s">
        <v>804</v>
      </c>
      <c r="G389" s="248"/>
      <c r="H389" s="252">
        <v>1</v>
      </c>
      <c r="I389" s="253"/>
      <c r="J389" s="248"/>
      <c r="K389" s="248"/>
      <c r="L389" s="254"/>
      <c r="M389" s="255"/>
      <c r="N389" s="256"/>
      <c r="O389" s="256"/>
      <c r="P389" s="256"/>
      <c r="Q389" s="256"/>
      <c r="R389" s="256"/>
      <c r="S389" s="256"/>
      <c r="T389" s="257"/>
      <c r="AT389" s="258" t="s">
        <v>182</v>
      </c>
      <c r="AU389" s="258" t="s">
        <v>79</v>
      </c>
      <c r="AV389" s="12" t="s">
        <v>79</v>
      </c>
      <c r="AW389" s="12" t="s">
        <v>33</v>
      </c>
      <c r="AX389" s="12" t="s">
        <v>76</v>
      </c>
      <c r="AY389" s="258" t="s">
        <v>172</v>
      </c>
    </row>
    <row r="390" spans="2:63" s="11" customFormat="1" ht="29.85" customHeight="1">
      <c r="B390" s="219"/>
      <c r="C390" s="220"/>
      <c r="D390" s="221" t="s">
        <v>68</v>
      </c>
      <c r="E390" s="233" t="s">
        <v>805</v>
      </c>
      <c r="F390" s="233" t="s">
        <v>806</v>
      </c>
      <c r="G390" s="220"/>
      <c r="H390" s="220"/>
      <c r="I390" s="223"/>
      <c r="J390" s="234">
        <f>BK390</f>
        <v>0</v>
      </c>
      <c r="K390" s="220"/>
      <c r="L390" s="225"/>
      <c r="M390" s="226"/>
      <c r="N390" s="227"/>
      <c r="O390" s="227"/>
      <c r="P390" s="228">
        <f>SUM(P391:P399)</f>
        <v>0</v>
      </c>
      <c r="Q390" s="227"/>
      <c r="R390" s="228">
        <f>SUM(R391:R399)</f>
        <v>0.20637679999999997</v>
      </c>
      <c r="S390" s="227"/>
      <c r="T390" s="229">
        <f>SUM(T391:T399)</f>
        <v>0</v>
      </c>
      <c r="AR390" s="230" t="s">
        <v>79</v>
      </c>
      <c r="AT390" s="231" t="s">
        <v>68</v>
      </c>
      <c r="AU390" s="231" t="s">
        <v>76</v>
      </c>
      <c r="AY390" s="230" t="s">
        <v>172</v>
      </c>
      <c r="BK390" s="232">
        <f>SUM(BK391:BK399)</f>
        <v>0</v>
      </c>
    </row>
    <row r="391" spans="2:65" s="1" customFormat="1" ht="25.5" customHeight="1">
      <c r="B391" s="46"/>
      <c r="C391" s="235" t="s">
        <v>807</v>
      </c>
      <c r="D391" s="235" t="s">
        <v>175</v>
      </c>
      <c r="E391" s="236" t="s">
        <v>808</v>
      </c>
      <c r="F391" s="237" t="s">
        <v>809</v>
      </c>
      <c r="G391" s="238" t="s">
        <v>186</v>
      </c>
      <c r="H391" s="239">
        <v>8.08</v>
      </c>
      <c r="I391" s="240"/>
      <c r="J391" s="241">
        <f>ROUND(I391*H391,2)</f>
        <v>0</v>
      </c>
      <c r="K391" s="237" t="s">
        <v>179</v>
      </c>
      <c r="L391" s="72"/>
      <c r="M391" s="242" t="s">
        <v>21</v>
      </c>
      <c r="N391" s="243" t="s">
        <v>40</v>
      </c>
      <c r="O391" s="47"/>
      <c r="P391" s="244">
        <f>O391*H391</f>
        <v>0</v>
      </c>
      <c r="Q391" s="244">
        <v>0.00416</v>
      </c>
      <c r="R391" s="244">
        <f>Q391*H391</f>
        <v>0.0336128</v>
      </c>
      <c r="S391" s="244">
        <v>0</v>
      </c>
      <c r="T391" s="245">
        <f>S391*H391</f>
        <v>0</v>
      </c>
      <c r="AR391" s="24" t="s">
        <v>255</v>
      </c>
      <c r="AT391" s="24" t="s">
        <v>175</v>
      </c>
      <c r="AU391" s="24" t="s">
        <v>79</v>
      </c>
      <c r="AY391" s="24" t="s">
        <v>172</v>
      </c>
      <c r="BE391" s="246">
        <f>IF(N391="základní",J391,0)</f>
        <v>0</v>
      </c>
      <c r="BF391" s="246">
        <f>IF(N391="snížená",J391,0)</f>
        <v>0</v>
      </c>
      <c r="BG391" s="246">
        <f>IF(N391="zákl. přenesená",J391,0)</f>
        <v>0</v>
      </c>
      <c r="BH391" s="246">
        <f>IF(N391="sníž. přenesená",J391,0)</f>
        <v>0</v>
      </c>
      <c r="BI391" s="246">
        <f>IF(N391="nulová",J391,0)</f>
        <v>0</v>
      </c>
      <c r="BJ391" s="24" t="s">
        <v>76</v>
      </c>
      <c r="BK391" s="246">
        <f>ROUND(I391*H391,2)</f>
        <v>0</v>
      </c>
      <c r="BL391" s="24" t="s">
        <v>255</v>
      </c>
      <c r="BM391" s="24" t="s">
        <v>810</v>
      </c>
    </row>
    <row r="392" spans="2:51" s="12" customFormat="1" ht="13.5">
      <c r="B392" s="247"/>
      <c r="C392" s="248"/>
      <c r="D392" s="249" t="s">
        <v>182</v>
      </c>
      <c r="E392" s="250" t="s">
        <v>21</v>
      </c>
      <c r="F392" s="251" t="s">
        <v>811</v>
      </c>
      <c r="G392" s="248"/>
      <c r="H392" s="252">
        <v>8.08</v>
      </c>
      <c r="I392" s="253"/>
      <c r="J392" s="248"/>
      <c r="K392" s="248"/>
      <c r="L392" s="254"/>
      <c r="M392" s="255"/>
      <c r="N392" s="256"/>
      <c r="O392" s="256"/>
      <c r="P392" s="256"/>
      <c r="Q392" s="256"/>
      <c r="R392" s="256"/>
      <c r="S392" s="256"/>
      <c r="T392" s="257"/>
      <c r="AT392" s="258" t="s">
        <v>182</v>
      </c>
      <c r="AU392" s="258" t="s">
        <v>79</v>
      </c>
      <c r="AV392" s="12" t="s">
        <v>79</v>
      </c>
      <c r="AW392" s="12" t="s">
        <v>33</v>
      </c>
      <c r="AX392" s="12" t="s">
        <v>76</v>
      </c>
      <c r="AY392" s="258" t="s">
        <v>172</v>
      </c>
    </row>
    <row r="393" spans="2:65" s="1" customFormat="1" ht="16.5" customHeight="1">
      <c r="B393" s="46"/>
      <c r="C393" s="271" t="s">
        <v>812</v>
      </c>
      <c r="D393" s="271" t="s">
        <v>200</v>
      </c>
      <c r="E393" s="272" t="s">
        <v>813</v>
      </c>
      <c r="F393" s="273" t="s">
        <v>814</v>
      </c>
      <c r="G393" s="274" t="s">
        <v>186</v>
      </c>
      <c r="H393" s="275">
        <v>8.888</v>
      </c>
      <c r="I393" s="276"/>
      <c r="J393" s="277">
        <f>ROUND(I393*H393,2)</f>
        <v>0</v>
      </c>
      <c r="K393" s="273" t="s">
        <v>21</v>
      </c>
      <c r="L393" s="278"/>
      <c r="M393" s="279" t="s">
        <v>21</v>
      </c>
      <c r="N393" s="280" t="s">
        <v>40</v>
      </c>
      <c r="O393" s="47"/>
      <c r="P393" s="244">
        <f>O393*H393</f>
        <v>0</v>
      </c>
      <c r="Q393" s="244">
        <v>0</v>
      </c>
      <c r="R393" s="244">
        <f>Q393*H393</f>
        <v>0</v>
      </c>
      <c r="S393" s="244">
        <v>0</v>
      </c>
      <c r="T393" s="245">
        <f>S393*H393</f>
        <v>0</v>
      </c>
      <c r="AR393" s="24" t="s">
        <v>337</v>
      </c>
      <c r="AT393" s="24" t="s">
        <v>200</v>
      </c>
      <c r="AU393" s="24" t="s">
        <v>79</v>
      </c>
      <c r="AY393" s="24" t="s">
        <v>172</v>
      </c>
      <c r="BE393" s="246">
        <f>IF(N393="základní",J393,0)</f>
        <v>0</v>
      </c>
      <c r="BF393" s="246">
        <f>IF(N393="snížená",J393,0)</f>
        <v>0</v>
      </c>
      <c r="BG393" s="246">
        <f>IF(N393="zákl. přenesená",J393,0)</f>
        <v>0</v>
      </c>
      <c r="BH393" s="246">
        <f>IF(N393="sníž. přenesená",J393,0)</f>
        <v>0</v>
      </c>
      <c r="BI393" s="246">
        <f>IF(N393="nulová",J393,0)</f>
        <v>0</v>
      </c>
      <c r="BJ393" s="24" t="s">
        <v>76</v>
      </c>
      <c r="BK393" s="246">
        <f>ROUND(I393*H393,2)</f>
        <v>0</v>
      </c>
      <c r="BL393" s="24" t="s">
        <v>255</v>
      </c>
      <c r="BM393" s="24" t="s">
        <v>815</v>
      </c>
    </row>
    <row r="394" spans="2:51" s="12" customFormat="1" ht="13.5">
      <c r="B394" s="247"/>
      <c r="C394" s="248"/>
      <c r="D394" s="249" t="s">
        <v>182</v>
      </c>
      <c r="E394" s="250" t="s">
        <v>21</v>
      </c>
      <c r="F394" s="251" t="s">
        <v>816</v>
      </c>
      <c r="G394" s="248"/>
      <c r="H394" s="252">
        <v>8.888</v>
      </c>
      <c r="I394" s="253"/>
      <c r="J394" s="248"/>
      <c r="K394" s="248"/>
      <c r="L394" s="254"/>
      <c r="M394" s="255"/>
      <c r="N394" s="256"/>
      <c r="O394" s="256"/>
      <c r="P394" s="256"/>
      <c r="Q394" s="256"/>
      <c r="R394" s="256"/>
      <c r="S394" s="256"/>
      <c r="T394" s="257"/>
      <c r="AT394" s="258" t="s">
        <v>182</v>
      </c>
      <c r="AU394" s="258" t="s">
        <v>79</v>
      </c>
      <c r="AV394" s="12" t="s">
        <v>79</v>
      </c>
      <c r="AW394" s="12" t="s">
        <v>33</v>
      </c>
      <c r="AX394" s="12" t="s">
        <v>76</v>
      </c>
      <c r="AY394" s="258" t="s">
        <v>172</v>
      </c>
    </row>
    <row r="395" spans="2:65" s="1" customFormat="1" ht="16.5" customHeight="1">
      <c r="B395" s="46"/>
      <c r="C395" s="235" t="s">
        <v>817</v>
      </c>
      <c r="D395" s="235" t="s">
        <v>175</v>
      </c>
      <c r="E395" s="236" t="s">
        <v>818</v>
      </c>
      <c r="F395" s="237" t="s">
        <v>819</v>
      </c>
      <c r="G395" s="238" t="s">
        <v>186</v>
      </c>
      <c r="H395" s="239">
        <v>8.08</v>
      </c>
      <c r="I395" s="240"/>
      <c r="J395" s="241">
        <f>ROUND(I395*H395,2)</f>
        <v>0</v>
      </c>
      <c r="K395" s="237" t="s">
        <v>179</v>
      </c>
      <c r="L395" s="72"/>
      <c r="M395" s="242" t="s">
        <v>21</v>
      </c>
      <c r="N395" s="243" t="s">
        <v>40</v>
      </c>
      <c r="O395" s="47"/>
      <c r="P395" s="244">
        <f>O395*H395</f>
        <v>0</v>
      </c>
      <c r="Q395" s="244">
        <v>0</v>
      </c>
      <c r="R395" s="244">
        <f>Q395*H395</f>
        <v>0</v>
      </c>
      <c r="S395" s="244">
        <v>0</v>
      </c>
      <c r="T395" s="245">
        <f>S395*H395</f>
        <v>0</v>
      </c>
      <c r="AR395" s="24" t="s">
        <v>255</v>
      </c>
      <c r="AT395" s="24" t="s">
        <v>175</v>
      </c>
      <c r="AU395" s="24" t="s">
        <v>79</v>
      </c>
      <c r="AY395" s="24" t="s">
        <v>172</v>
      </c>
      <c r="BE395" s="246">
        <f>IF(N395="základní",J395,0)</f>
        <v>0</v>
      </c>
      <c r="BF395" s="246">
        <f>IF(N395="snížená",J395,0)</f>
        <v>0</v>
      </c>
      <c r="BG395" s="246">
        <f>IF(N395="zákl. přenesená",J395,0)</f>
        <v>0</v>
      </c>
      <c r="BH395" s="246">
        <f>IF(N395="sníž. přenesená",J395,0)</f>
        <v>0</v>
      </c>
      <c r="BI395" s="246">
        <f>IF(N395="nulová",J395,0)</f>
        <v>0</v>
      </c>
      <c r="BJ395" s="24" t="s">
        <v>76</v>
      </c>
      <c r="BK395" s="246">
        <f>ROUND(I395*H395,2)</f>
        <v>0</v>
      </c>
      <c r="BL395" s="24" t="s">
        <v>255</v>
      </c>
      <c r="BM395" s="24" t="s">
        <v>820</v>
      </c>
    </row>
    <row r="396" spans="2:65" s="1" customFormat="1" ht="25.5" customHeight="1">
      <c r="B396" s="46"/>
      <c r="C396" s="235" t="s">
        <v>821</v>
      </c>
      <c r="D396" s="235" t="s">
        <v>175</v>
      </c>
      <c r="E396" s="236" t="s">
        <v>822</v>
      </c>
      <c r="F396" s="237" t="s">
        <v>823</v>
      </c>
      <c r="G396" s="238" t="s">
        <v>186</v>
      </c>
      <c r="H396" s="239">
        <v>8.08</v>
      </c>
      <c r="I396" s="240"/>
      <c r="J396" s="241">
        <f>ROUND(I396*H396,2)</f>
        <v>0</v>
      </c>
      <c r="K396" s="237" t="s">
        <v>179</v>
      </c>
      <c r="L396" s="72"/>
      <c r="M396" s="242" t="s">
        <v>21</v>
      </c>
      <c r="N396" s="243" t="s">
        <v>40</v>
      </c>
      <c r="O396" s="47"/>
      <c r="P396" s="244">
        <f>O396*H396</f>
        <v>0</v>
      </c>
      <c r="Q396" s="244">
        <v>0</v>
      </c>
      <c r="R396" s="244">
        <f>Q396*H396</f>
        <v>0</v>
      </c>
      <c r="S396" s="244">
        <v>0</v>
      </c>
      <c r="T396" s="245">
        <f>S396*H396</f>
        <v>0</v>
      </c>
      <c r="AR396" s="24" t="s">
        <v>255</v>
      </c>
      <c r="AT396" s="24" t="s">
        <v>175</v>
      </c>
      <c r="AU396" s="24" t="s">
        <v>79</v>
      </c>
      <c r="AY396" s="24" t="s">
        <v>172</v>
      </c>
      <c r="BE396" s="246">
        <f>IF(N396="základní",J396,0)</f>
        <v>0</v>
      </c>
      <c r="BF396" s="246">
        <f>IF(N396="snížená",J396,0)</f>
        <v>0</v>
      </c>
      <c r="BG396" s="246">
        <f>IF(N396="zákl. přenesená",J396,0)</f>
        <v>0</v>
      </c>
      <c r="BH396" s="246">
        <f>IF(N396="sníž. přenesená",J396,0)</f>
        <v>0</v>
      </c>
      <c r="BI396" s="246">
        <f>IF(N396="nulová",J396,0)</f>
        <v>0</v>
      </c>
      <c r="BJ396" s="24" t="s">
        <v>76</v>
      </c>
      <c r="BK396" s="246">
        <f>ROUND(I396*H396,2)</f>
        <v>0</v>
      </c>
      <c r="BL396" s="24" t="s">
        <v>255</v>
      </c>
      <c r="BM396" s="24" t="s">
        <v>824</v>
      </c>
    </row>
    <row r="397" spans="2:65" s="1" customFormat="1" ht="16.5" customHeight="1">
      <c r="B397" s="46"/>
      <c r="C397" s="235" t="s">
        <v>825</v>
      </c>
      <c r="D397" s="235" t="s">
        <v>175</v>
      </c>
      <c r="E397" s="236" t="s">
        <v>826</v>
      </c>
      <c r="F397" s="237" t="s">
        <v>827</v>
      </c>
      <c r="G397" s="238" t="s">
        <v>186</v>
      </c>
      <c r="H397" s="239">
        <v>575.88</v>
      </c>
      <c r="I397" s="240"/>
      <c r="J397" s="241">
        <f>ROUND(I397*H397,2)</f>
        <v>0</v>
      </c>
      <c r="K397" s="237" t="s">
        <v>179</v>
      </c>
      <c r="L397" s="72"/>
      <c r="M397" s="242" t="s">
        <v>21</v>
      </c>
      <c r="N397" s="243" t="s">
        <v>40</v>
      </c>
      <c r="O397" s="47"/>
      <c r="P397" s="244">
        <f>O397*H397</f>
        <v>0</v>
      </c>
      <c r="Q397" s="244">
        <v>0.0003</v>
      </c>
      <c r="R397" s="244">
        <f>Q397*H397</f>
        <v>0.17276399999999997</v>
      </c>
      <c r="S397" s="244">
        <v>0</v>
      </c>
      <c r="T397" s="245">
        <f>S397*H397</f>
        <v>0</v>
      </c>
      <c r="AR397" s="24" t="s">
        <v>255</v>
      </c>
      <c r="AT397" s="24" t="s">
        <v>175</v>
      </c>
      <c r="AU397" s="24" t="s">
        <v>79</v>
      </c>
      <c r="AY397" s="24" t="s">
        <v>172</v>
      </c>
      <c r="BE397" s="246">
        <f>IF(N397="základní",J397,0)</f>
        <v>0</v>
      </c>
      <c r="BF397" s="246">
        <f>IF(N397="snížená",J397,0)</f>
        <v>0</v>
      </c>
      <c r="BG397" s="246">
        <f>IF(N397="zákl. přenesená",J397,0)</f>
        <v>0</v>
      </c>
      <c r="BH397" s="246">
        <f>IF(N397="sníž. přenesená",J397,0)</f>
        <v>0</v>
      </c>
      <c r="BI397" s="246">
        <f>IF(N397="nulová",J397,0)</f>
        <v>0</v>
      </c>
      <c r="BJ397" s="24" t="s">
        <v>76</v>
      </c>
      <c r="BK397" s="246">
        <f>ROUND(I397*H397,2)</f>
        <v>0</v>
      </c>
      <c r="BL397" s="24" t="s">
        <v>255</v>
      </c>
      <c r="BM397" s="24" t="s">
        <v>828</v>
      </c>
    </row>
    <row r="398" spans="2:51" s="12" customFormat="1" ht="13.5">
      <c r="B398" s="247"/>
      <c r="C398" s="248"/>
      <c r="D398" s="249" t="s">
        <v>182</v>
      </c>
      <c r="E398" s="250" t="s">
        <v>21</v>
      </c>
      <c r="F398" s="251" t="s">
        <v>829</v>
      </c>
      <c r="G398" s="248"/>
      <c r="H398" s="252">
        <v>575.88</v>
      </c>
      <c r="I398" s="253"/>
      <c r="J398" s="248"/>
      <c r="K398" s="248"/>
      <c r="L398" s="254"/>
      <c r="M398" s="255"/>
      <c r="N398" s="256"/>
      <c r="O398" s="256"/>
      <c r="P398" s="256"/>
      <c r="Q398" s="256"/>
      <c r="R398" s="256"/>
      <c r="S398" s="256"/>
      <c r="T398" s="257"/>
      <c r="AT398" s="258" t="s">
        <v>182</v>
      </c>
      <c r="AU398" s="258" t="s">
        <v>79</v>
      </c>
      <c r="AV398" s="12" t="s">
        <v>79</v>
      </c>
      <c r="AW398" s="12" t="s">
        <v>33</v>
      </c>
      <c r="AX398" s="12" t="s">
        <v>76</v>
      </c>
      <c r="AY398" s="258" t="s">
        <v>172</v>
      </c>
    </row>
    <row r="399" spans="2:65" s="1" customFormat="1" ht="25.5" customHeight="1">
      <c r="B399" s="46"/>
      <c r="C399" s="235" t="s">
        <v>830</v>
      </c>
      <c r="D399" s="235" t="s">
        <v>175</v>
      </c>
      <c r="E399" s="236" t="s">
        <v>831</v>
      </c>
      <c r="F399" s="237" t="s">
        <v>832</v>
      </c>
      <c r="G399" s="238" t="s">
        <v>434</v>
      </c>
      <c r="H399" s="270"/>
      <c r="I399" s="240"/>
      <c r="J399" s="241">
        <f>ROUND(I399*H399,2)</f>
        <v>0</v>
      </c>
      <c r="K399" s="237" t="s">
        <v>179</v>
      </c>
      <c r="L399" s="72"/>
      <c r="M399" s="242" t="s">
        <v>21</v>
      </c>
      <c r="N399" s="243" t="s">
        <v>40</v>
      </c>
      <c r="O399" s="47"/>
      <c r="P399" s="244">
        <f>O399*H399</f>
        <v>0</v>
      </c>
      <c r="Q399" s="244">
        <v>0</v>
      </c>
      <c r="R399" s="244">
        <f>Q399*H399</f>
        <v>0</v>
      </c>
      <c r="S399" s="244">
        <v>0</v>
      </c>
      <c r="T399" s="245">
        <f>S399*H399</f>
        <v>0</v>
      </c>
      <c r="AR399" s="24" t="s">
        <v>255</v>
      </c>
      <c r="AT399" s="24" t="s">
        <v>175</v>
      </c>
      <c r="AU399" s="24" t="s">
        <v>79</v>
      </c>
      <c r="AY399" s="24" t="s">
        <v>172</v>
      </c>
      <c r="BE399" s="246">
        <f>IF(N399="základní",J399,0)</f>
        <v>0</v>
      </c>
      <c r="BF399" s="246">
        <f>IF(N399="snížená",J399,0)</f>
        <v>0</v>
      </c>
      <c r="BG399" s="246">
        <f>IF(N399="zákl. přenesená",J399,0)</f>
        <v>0</v>
      </c>
      <c r="BH399" s="246">
        <f>IF(N399="sníž. přenesená",J399,0)</f>
        <v>0</v>
      </c>
      <c r="BI399" s="246">
        <f>IF(N399="nulová",J399,0)</f>
        <v>0</v>
      </c>
      <c r="BJ399" s="24" t="s">
        <v>76</v>
      </c>
      <c r="BK399" s="246">
        <f>ROUND(I399*H399,2)</f>
        <v>0</v>
      </c>
      <c r="BL399" s="24" t="s">
        <v>255</v>
      </c>
      <c r="BM399" s="24" t="s">
        <v>833</v>
      </c>
    </row>
    <row r="400" spans="2:63" s="11" customFormat="1" ht="29.85" customHeight="1">
      <c r="B400" s="219"/>
      <c r="C400" s="220"/>
      <c r="D400" s="221" t="s">
        <v>68</v>
      </c>
      <c r="E400" s="233" t="s">
        <v>834</v>
      </c>
      <c r="F400" s="233" t="s">
        <v>835</v>
      </c>
      <c r="G400" s="220"/>
      <c r="H400" s="220"/>
      <c r="I400" s="223"/>
      <c r="J400" s="234">
        <f>BK400</f>
        <v>0</v>
      </c>
      <c r="K400" s="220"/>
      <c r="L400" s="225"/>
      <c r="M400" s="226"/>
      <c r="N400" s="227"/>
      <c r="O400" s="227"/>
      <c r="P400" s="228">
        <f>SUM(P401:P405)</f>
        <v>0</v>
      </c>
      <c r="Q400" s="227"/>
      <c r="R400" s="228">
        <f>SUM(R401:R405)</f>
        <v>0</v>
      </c>
      <c r="S400" s="227"/>
      <c r="T400" s="229">
        <f>SUM(T401:T405)</f>
        <v>0.6</v>
      </c>
      <c r="AR400" s="230" t="s">
        <v>79</v>
      </c>
      <c r="AT400" s="231" t="s">
        <v>68</v>
      </c>
      <c r="AU400" s="231" t="s">
        <v>76</v>
      </c>
      <c r="AY400" s="230" t="s">
        <v>172</v>
      </c>
      <c r="BK400" s="232">
        <f>SUM(BK401:BK405)</f>
        <v>0</v>
      </c>
    </row>
    <row r="401" spans="2:65" s="1" customFormat="1" ht="16.5" customHeight="1">
      <c r="B401" s="46"/>
      <c r="C401" s="235" t="s">
        <v>836</v>
      </c>
      <c r="D401" s="235" t="s">
        <v>175</v>
      </c>
      <c r="E401" s="236" t="s">
        <v>837</v>
      </c>
      <c r="F401" s="237" t="s">
        <v>838</v>
      </c>
      <c r="G401" s="238" t="s">
        <v>186</v>
      </c>
      <c r="H401" s="239">
        <v>200</v>
      </c>
      <c r="I401" s="240"/>
      <c r="J401" s="241">
        <f>ROUND(I401*H401,2)</f>
        <v>0</v>
      </c>
      <c r="K401" s="237" t="s">
        <v>179</v>
      </c>
      <c r="L401" s="72"/>
      <c r="M401" s="242" t="s">
        <v>21</v>
      </c>
      <c r="N401" s="243" t="s">
        <v>40</v>
      </c>
      <c r="O401" s="47"/>
      <c r="P401" s="244">
        <f>O401*H401</f>
        <v>0</v>
      </c>
      <c r="Q401" s="244">
        <v>0</v>
      </c>
      <c r="R401" s="244">
        <f>Q401*H401</f>
        <v>0</v>
      </c>
      <c r="S401" s="244">
        <v>0.003</v>
      </c>
      <c r="T401" s="245">
        <f>S401*H401</f>
        <v>0.6</v>
      </c>
      <c r="AR401" s="24" t="s">
        <v>255</v>
      </c>
      <c r="AT401" s="24" t="s">
        <v>175</v>
      </c>
      <c r="AU401" s="24" t="s">
        <v>79</v>
      </c>
      <c r="AY401" s="24" t="s">
        <v>172</v>
      </c>
      <c r="BE401" s="246">
        <f>IF(N401="základní",J401,0)</f>
        <v>0</v>
      </c>
      <c r="BF401" s="246">
        <f>IF(N401="snížená",J401,0)</f>
        <v>0</v>
      </c>
      <c r="BG401" s="246">
        <f>IF(N401="zákl. přenesená",J401,0)</f>
        <v>0</v>
      </c>
      <c r="BH401" s="246">
        <f>IF(N401="sníž. přenesená",J401,0)</f>
        <v>0</v>
      </c>
      <c r="BI401" s="246">
        <f>IF(N401="nulová",J401,0)</f>
        <v>0</v>
      </c>
      <c r="BJ401" s="24" t="s">
        <v>76</v>
      </c>
      <c r="BK401" s="246">
        <f>ROUND(I401*H401,2)</f>
        <v>0</v>
      </c>
      <c r="BL401" s="24" t="s">
        <v>255</v>
      </c>
      <c r="BM401" s="24" t="s">
        <v>839</v>
      </c>
    </row>
    <row r="402" spans="2:51" s="12" customFormat="1" ht="13.5">
      <c r="B402" s="247"/>
      <c r="C402" s="248"/>
      <c r="D402" s="249" t="s">
        <v>182</v>
      </c>
      <c r="E402" s="250" t="s">
        <v>21</v>
      </c>
      <c r="F402" s="251" t="s">
        <v>840</v>
      </c>
      <c r="G402" s="248"/>
      <c r="H402" s="252">
        <v>200</v>
      </c>
      <c r="I402" s="253"/>
      <c r="J402" s="248"/>
      <c r="K402" s="248"/>
      <c r="L402" s="254"/>
      <c r="M402" s="255"/>
      <c r="N402" s="256"/>
      <c r="O402" s="256"/>
      <c r="P402" s="256"/>
      <c r="Q402" s="256"/>
      <c r="R402" s="256"/>
      <c r="S402" s="256"/>
      <c r="T402" s="257"/>
      <c r="AT402" s="258" t="s">
        <v>182</v>
      </c>
      <c r="AU402" s="258" t="s">
        <v>79</v>
      </c>
      <c r="AV402" s="12" t="s">
        <v>79</v>
      </c>
      <c r="AW402" s="12" t="s">
        <v>33</v>
      </c>
      <c r="AX402" s="12" t="s">
        <v>76</v>
      </c>
      <c r="AY402" s="258" t="s">
        <v>172</v>
      </c>
    </row>
    <row r="403" spans="2:65" s="1" customFormat="1" ht="25.5" customHeight="1">
      <c r="B403" s="46"/>
      <c r="C403" s="235" t="s">
        <v>841</v>
      </c>
      <c r="D403" s="235" t="s">
        <v>175</v>
      </c>
      <c r="E403" s="236" t="s">
        <v>842</v>
      </c>
      <c r="F403" s="237" t="s">
        <v>843</v>
      </c>
      <c r="G403" s="238" t="s">
        <v>434</v>
      </c>
      <c r="H403" s="270"/>
      <c r="I403" s="240"/>
      <c r="J403" s="241">
        <f>ROUND(I403*H403,2)</f>
        <v>0</v>
      </c>
      <c r="K403" s="237" t="s">
        <v>179</v>
      </c>
      <c r="L403" s="72"/>
      <c r="M403" s="242" t="s">
        <v>21</v>
      </c>
      <c r="N403" s="243" t="s">
        <v>40</v>
      </c>
      <c r="O403" s="47"/>
      <c r="P403" s="244">
        <f>O403*H403</f>
        <v>0</v>
      </c>
      <c r="Q403" s="244">
        <v>0</v>
      </c>
      <c r="R403" s="244">
        <f>Q403*H403</f>
        <v>0</v>
      </c>
      <c r="S403" s="244">
        <v>0</v>
      </c>
      <c r="T403" s="245">
        <f>S403*H403</f>
        <v>0</v>
      </c>
      <c r="AR403" s="24" t="s">
        <v>255</v>
      </c>
      <c r="AT403" s="24" t="s">
        <v>175</v>
      </c>
      <c r="AU403" s="24" t="s">
        <v>79</v>
      </c>
      <c r="AY403" s="24" t="s">
        <v>172</v>
      </c>
      <c r="BE403" s="246">
        <f>IF(N403="základní",J403,0)</f>
        <v>0</v>
      </c>
      <c r="BF403" s="246">
        <f>IF(N403="snížená",J403,0)</f>
        <v>0</v>
      </c>
      <c r="BG403" s="246">
        <f>IF(N403="zákl. přenesená",J403,0)</f>
        <v>0</v>
      </c>
      <c r="BH403" s="246">
        <f>IF(N403="sníž. přenesená",J403,0)</f>
        <v>0</v>
      </c>
      <c r="BI403" s="246">
        <f>IF(N403="nulová",J403,0)</f>
        <v>0</v>
      </c>
      <c r="BJ403" s="24" t="s">
        <v>76</v>
      </c>
      <c r="BK403" s="246">
        <f>ROUND(I403*H403,2)</f>
        <v>0</v>
      </c>
      <c r="BL403" s="24" t="s">
        <v>255</v>
      </c>
      <c r="BM403" s="24" t="s">
        <v>844</v>
      </c>
    </row>
    <row r="404" spans="2:65" s="1" customFormat="1" ht="25.5" customHeight="1">
      <c r="B404" s="46"/>
      <c r="C404" s="235" t="s">
        <v>845</v>
      </c>
      <c r="D404" s="235" t="s">
        <v>175</v>
      </c>
      <c r="E404" s="236" t="s">
        <v>846</v>
      </c>
      <c r="F404" s="237" t="s">
        <v>847</v>
      </c>
      <c r="G404" s="238" t="s">
        <v>186</v>
      </c>
      <c r="H404" s="239">
        <v>183.88</v>
      </c>
      <c r="I404" s="240"/>
      <c r="J404" s="241">
        <f>ROUND(I404*H404,2)</f>
        <v>0</v>
      </c>
      <c r="K404" s="237" t="s">
        <v>21</v>
      </c>
      <c r="L404" s="72"/>
      <c r="M404" s="242" t="s">
        <v>21</v>
      </c>
      <c r="N404" s="243" t="s">
        <v>40</v>
      </c>
      <c r="O404" s="47"/>
      <c r="P404" s="244">
        <f>O404*H404</f>
        <v>0</v>
      </c>
      <c r="Q404" s="244">
        <v>0</v>
      </c>
      <c r="R404" s="244">
        <f>Q404*H404</f>
        <v>0</v>
      </c>
      <c r="S404" s="244">
        <v>0</v>
      </c>
      <c r="T404" s="245">
        <f>S404*H404</f>
        <v>0</v>
      </c>
      <c r="AR404" s="24" t="s">
        <v>255</v>
      </c>
      <c r="AT404" s="24" t="s">
        <v>175</v>
      </c>
      <c r="AU404" s="24" t="s">
        <v>79</v>
      </c>
      <c r="AY404" s="24" t="s">
        <v>172</v>
      </c>
      <c r="BE404" s="246">
        <f>IF(N404="základní",J404,0)</f>
        <v>0</v>
      </c>
      <c r="BF404" s="246">
        <f>IF(N404="snížená",J404,0)</f>
        <v>0</v>
      </c>
      <c r="BG404" s="246">
        <f>IF(N404="zákl. přenesená",J404,0)</f>
        <v>0</v>
      </c>
      <c r="BH404" s="246">
        <f>IF(N404="sníž. přenesená",J404,0)</f>
        <v>0</v>
      </c>
      <c r="BI404" s="246">
        <f>IF(N404="nulová",J404,0)</f>
        <v>0</v>
      </c>
      <c r="BJ404" s="24" t="s">
        <v>76</v>
      </c>
      <c r="BK404" s="246">
        <f>ROUND(I404*H404,2)</f>
        <v>0</v>
      </c>
      <c r="BL404" s="24" t="s">
        <v>255</v>
      </c>
      <c r="BM404" s="24" t="s">
        <v>848</v>
      </c>
    </row>
    <row r="405" spans="2:51" s="12" customFormat="1" ht="13.5">
      <c r="B405" s="247"/>
      <c r="C405" s="248"/>
      <c r="D405" s="249" t="s">
        <v>182</v>
      </c>
      <c r="E405" s="250" t="s">
        <v>21</v>
      </c>
      <c r="F405" s="251" t="s">
        <v>849</v>
      </c>
      <c r="G405" s="248"/>
      <c r="H405" s="252">
        <v>183.88</v>
      </c>
      <c r="I405" s="253"/>
      <c r="J405" s="248"/>
      <c r="K405" s="248"/>
      <c r="L405" s="254"/>
      <c r="M405" s="255"/>
      <c r="N405" s="256"/>
      <c r="O405" s="256"/>
      <c r="P405" s="256"/>
      <c r="Q405" s="256"/>
      <c r="R405" s="256"/>
      <c r="S405" s="256"/>
      <c r="T405" s="257"/>
      <c r="AT405" s="258" t="s">
        <v>182</v>
      </c>
      <c r="AU405" s="258" t="s">
        <v>79</v>
      </c>
      <c r="AV405" s="12" t="s">
        <v>79</v>
      </c>
      <c r="AW405" s="12" t="s">
        <v>33</v>
      </c>
      <c r="AX405" s="12" t="s">
        <v>76</v>
      </c>
      <c r="AY405" s="258" t="s">
        <v>172</v>
      </c>
    </row>
    <row r="406" spans="2:63" s="11" customFormat="1" ht="29.85" customHeight="1">
      <c r="B406" s="219"/>
      <c r="C406" s="220"/>
      <c r="D406" s="221" t="s">
        <v>68</v>
      </c>
      <c r="E406" s="233" t="s">
        <v>850</v>
      </c>
      <c r="F406" s="233" t="s">
        <v>851</v>
      </c>
      <c r="G406" s="220"/>
      <c r="H406" s="220"/>
      <c r="I406" s="223"/>
      <c r="J406" s="234">
        <f>BK406</f>
        <v>0</v>
      </c>
      <c r="K406" s="220"/>
      <c r="L406" s="225"/>
      <c r="M406" s="226"/>
      <c r="N406" s="227"/>
      <c r="O406" s="227"/>
      <c r="P406" s="228">
        <f>SUM(P407:P411)</f>
        <v>0</v>
      </c>
      <c r="Q406" s="227"/>
      <c r="R406" s="228">
        <f>SUM(R407:R411)</f>
        <v>2.379825</v>
      </c>
      <c r="S406" s="227"/>
      <c r="T406" s="229">
        <f>SUM(T407:T411)</f>
        <v>0</v>
      </c>
      <c r="AR406" s="230" t="s">
        <v>79</v>
      </c>
      <c r="AT406" s="231" t="s">
        <v>68</v>
      </c>
      <c r="AU406" s="231" t="s">
        <v>76</v>
      </c>
      <c r="AY406" s="230" t="s">
        <v>172</v>
      </c>
      <c r="BK406" s="232">
        <f>SUM(BK407:BK411)</f>
        <v>0</v>
      </c>
    </row>
    <row r="407" spans="2:65" s="1" customFormat="1" ht="16.5" customHeight="1">
      <c r="B407" s="46"/>
      <c r="C407" s="235" t="s">
        <v>852</v>
      </c>
      <c r="D407" s="235" t="s">
        <v>175</v>
      </c>
      <c r="E407" s="236" t="s">
        <v>853</v>
      </c>
      <c r="F407" s="237" t="s">
        <v>854</v>
      </c>
      <c r="G407" s="238" t="s">
        <v>434</v>
      </c>
      <c r="H407" s="270"/>
      <c r="I407" s="240"/>
      <c r="J407" s="241">
        <f>ROUND(I407*H407,2)</f>
        <v>0</v>
      </c>
      <c r="K407" s="237" t="s">
        <v>179</v>
      </c>
      <c r="L407" s="72"/>
      <c r="M407" s="242" t="s">
        <v>21</v>
      </c>
      <c r="N407" s="243" t="s">
        <v>40</v>
      </c>
      <c r="O407" s="47"/>
      <c r="P407" s="244">
        <f>O407*H407</f>
        <v>0</v>
      </c>
      <c r="Q407" s="244">
        <v>0</v>
      </c>
      <c r="R407" s="244">
        <f>Q407*H407</f>
        <v>0</v>
      </c>
      <c r="S407" s="244">
        <v>0</v>
      </c>
      <c r="T407" s="245">
        <f>S407*H407</f>
        <v>0</v>
      </c>
      <c r="AR407" s="24" t="s">
        <v>255</v>
      </c>
      <c r="AT407" s="24" t="s">
        <v>175</v>
      </c>
      <c r="AU407" s="24" t="s">
        <v>79</v>
      </c>
      <c r="AY407" s="24" t="s">
        <v>172</v>
      </c>
      <c r="BE407" s="246">
        <f>IF(N407="základní",J407,0)</f>
        <v>0</v>
      </c>
      <c r="BF407" s="246">
        <f>IF(N407="snížená",J407,0)</f>
        <v>0</v>
      </c>
      <c r="BG407" s="246">
        <f>IF(N407="zákl. přenesená",J407,0)</f>
        <v>0</v>
      </c>
      <c r="BH407" s="246">
        <f>IF(N407="sníž. přenesená",J407,0)</f>
        <v>0</v>
      </c>
      <c r="BI407" s="246">
        <f>IF(N407="nulová",J407,0)</f>
        <v>0</v>
      </c>
      <c r="BJ407" s="24" t="s">
        <v>76</v>
      </c>
      <c r="BK407" s="246">
        <f>ROUND(I407*H407,2)</f>
        <v>0</v>
      </c>
      <c r="BL407" s="24" t="s">
        <v>255</v>
      </c>
      <c r="BM407" s="24" t="s">
        <v>855</v>
      </c>
    </row>
    <row r="408" spans="2:65" s="1" customFormat="1" ht="25.5" customHeight="1">
      <c r="B408" s="46"/>
      <c r="C408" s="235" t="s">
        <v>856</v>
      </c>
      <c r="D408" s="235" t="s">
        <v>175</v>
      </c>
      <c r="E408" s="236" t="s">
        <v>857</v>
      </c>
      <c r="F408" s="237" t="s">
        <v>858</v>
      </c>
      <c r="G408" s="238" t="s">
        <v>186</v>
      </c>
      <c r="H408" s="239">
        <v>125.35</v>
      </c>
      <c r="I408" s="240"/>
      <c r="J408" s="241">
        <f>ROUND(I408*H408,2)</f>
        <v>0</v>
      </c>
      <c r="K408" s="237" t="s">
        <v>21</v>
      </c>
      <c r="L408" s="72"/>
      <c r="M408" s="242" t="s">
        <v>21</v>
      </c>
      <c r="N408" s="243" t="s">
        <v>40</v>
      </c>
      <c r="O408" s="47"/>
      <c r="P408" s="244">
        <f>O408*H408</f>
        <v>0</v>
      </c>
      <c r="Q408" s="244">
        <v>0.0075</v>
      </c>
      <c r="R408" s="244">
        <f>Q408*H408</f>
        <v>0.9401249999999999</v>
      </c>
      <c r="S408" s="244">
        <v>0</v>
      </c>
      <c r="T408" s="245">
        <f>S408*H408</f>
        <v>0</v>
      </c>
      <c r="AR408" s="24" t="s">
        <v>255</v>
      </c>
      <c r="AT408" s="24" t="s">
        <v>175</v>
      </c>
      <c r="AU408" s="24" t="s">
        <v>79</v>
      </c>
      <c r="AY408" s="24" t="s">
        <v>172</v>
      </c>
      <c r="BE408" s="246">
        <f>IF(N408="základní",J408,0)</f>
        <v>0</v>
      </c>
      <c r="BF408" s="246">
        <f>IF(N408="snížená",J408,0)</f>
        <v>0</v>
      </c>
      <c r="BG408" s="246">
        <f>IF(N408="zákl. přenesená",J408,0)</f>
        <v>0</v>
      </c>
      <c r="BH408" s="246">
        <f>IF(N408="sníž. přenesená",J408,0)</f>
        <v>0</v>
      </c>
      <c r="BI408" s="246">
        <f>IF(N408="nulová",J408,0)</f>
        <v>0</v>
      </c>
      <c r="BJ408" s="24" t="s">
        <v>76</v>
      </c>
      <c r="BK408" s="246">
        <f>ROUND(I408*H408,2)</f>
        <v>0</v>
      </c>
      <c r="BL408" s="24" t="s">
        <v>255</v>
      </c>
      <c r="BM408" s="24" t="s">
        <v>859</v>
      </c>
    </row>
    <row r="409" spans="2:51" s="12" customFormat="1" ht="13.5">
      <c r="B409" s="247"/>
      <c r="C409" s="248"/>
      <c r="D409" s="249" t="s">
        <v>182</v>
      </c>
      <c r="E409" s="250" t="s">
        <v>21</v>
      </c>
      <c r="F409" s="251" t="s">
        <v>860</v>
      </c>
      <c r="G409" s="248"/>
      <c r="H409" s="252">
        <v>125.35</v>
      </c>
      <c r="I409" s="253"/>
      <c r="J409" s="248"/>
      <c r="K409" s="248"/>
      <c r="L409" s="254"/>
      <c r="M409" s="255"/>
      <c r="N409" s="256"/>
      <c r="O409" s="256"/>
      <c r="P409" s="256"/>
      <c r="Q409" s="256"/>
      <c r="R409" s="256"/>
      <c r="S409" s="256"/>
      <c r="T409" s="257"/>
      <c r="AT409" s="258" t="s">
        <v>182</v>
      </c>
      <c r="AU409" s="258" t="s">
        <v>79</v>
      </c>
      <c r="AV409" s="12" t="s">
        <v>79</v>
      </c>
      <c r="AW409" s="12" t="s">
        <v>33</v>
      </c>
      <c r="AX409" s="12" t="s">
        <v>76</v>
      </c>
      <c r="AY409" s="258" t="s">
        <v>172</v>
      </c>
    </row>
    <row r="410" spans="2:65" s="1" customFormat="1" ht="16.5" customHeight="1">
      <c r="B410" s="46"/>
      <c r="C410" s="235" t="s">
        <v>861</v>
      </c>
      <c r="D410" s="235" t="s">
        <v>175</v>
      </c>
      <c r="E410" s="236" t="s">
        <v>862</v>
      </c>
      <c r="F410" s="237" t="s">
        <v>863</v>
      </c>
      <c r="G410" s="238" t="s">
        <v>186</v>
      </c>
      <c r="H410" s="239">
        <v>191.96</v>
      </c>
      <c r="I410" s="240"/>
      <c r="J410" s="241">
        <f>ROUND(I410*H410,2)</f>
        <v>0</v>
      </c>
      <c r="K410" s="237" t="s">
        <v>21</v>
      </c>
      <c r="L410" s="72"/>
      <c r="M410" s="242" t="s">
        <v>21</v>
      </c>
      <c r="N410" s="243" t="s">
        <v>40</v>
      </c>
      <c r="O410" s="47"/>
      <c r="P410" s="244">
        <f>O410*H410</f>
        <v>0</v>
      </c>
      <c r="Q410" s="244">
        <v>0.0075</v>
      </c>
      <c r="R410" s="244">
        <f>Q410*H410</f>
        <v>1.4397</v>
      </c>
      <c r="S410" s="244">
        <v>0</v>
      </c>
      <c r="T410" s="245">
        <f>S410*H410</f>
        <v>0</v>
      </c>
      <c r="AR410" s="24" t="s">
        <v>255</v>
      </c>
      <c r="AT410" s="24" t="s">
        <v>175</v>
      </c>
      <c r="AU410" s="24" t="s">
        <v>79</v>
      </c>
      <c r="AY410" s="24" t="s">
        <v>172</v>
      </c>
      <c r="BE410" s="246">
        <f>IF(N410="základní",J410,0)</f>
        <v>0</v>
      </c>
      <c r="BF410" s="246">
        <f>IF(N410="snížená",J410,0)</f>
        <v>0</v>
      </c>
      <c r="BG410" s="246">
        <f>IF(N410="zákl. přenesená",J410,0)</f>
        <v>0</v>
      </c>
      <c r="BH410" s="246">
        <f>IF(N410="sníž. přenesená",J410,0)</f>
        <v>0</v>
      </c>
      <c r="BI410" s="246">
        <f>IF(N410="nulová",J410,0)</f>
        <v>0</v>
      </c>
      <c r="BJ410" s="24" t="s">
        <v>76</v>
      </c>
      <c r="BK410" s="246">
        <f>ROUND(I410*H410,2)</f>
        <v>0</v>
      </c>
      <c r="BL410" s="24" t="s">
        <v>255</v>
      </c>
      <c r="BM410" s="24" t="s">
        <v>864</v>
      </c>
    </row>
    <row r="411" spans="2:51" s="12" customFormat="1" ht="13.5">
      <c r="B411" s="247"/>
      <c r="C411" s="248"/>
      <c r="D411" s="249" t="s">
        <v>182</v>
      </c>
      <c r="E411" s="250" t="s">
        <v>21</v>
      </c>
      <c r="F411" s="251" t="s">
        <v>865</v>
      </c>
      <c r="G411" s="248"/>
      <c r="H411" s="252">
        <v>191.96</v>
      </c>
      <c r="I411" s="253"/>
      <c r="J411" s="248"/>
      <c r="K411" s="248"/>
      <c r="L411" s="254"/>
      <c r="M411" s="255"/>
      <c r="N411" s="256"/>
      <c r="O411" s="256"/>
      <c r="P411" s="256"/>
      <c r="Q411" s="256"/>
      <c r="R411" s="256"/>
      <c r="S411" s="256"/>
      <c r="T411" s="257"/>
      <c r="AT411" s="258" t="s">
        <v>182</v>
      </c>
      <c r="AU411" s="258" t="s">
        <v>79</v>
      </c>
      <c r="AV411" s="12" t="s">
        <v>79</v>
      </c>
      <c r="AW411" s="12" t="s">
        <v>33</v>
      </c>
      <c r="AX411" s="12" t="s">
        <v>76</v>
      </c>
      <c r="AY411" s="258" t="s">
        <v>172</v>
      </c>
    </row>
    <row r="412" spans="2:63" s="11" customFormat="1" ht="29.85" customHeight="1">
      <c r="B412" s="219"/>
      <c r="C412" s="220"/>
      <c r="D412" s="221" t="s">
        <v>68</v>
      </c>
      <c r="E412" s="233" t="s">
        <v>866</v>
      </c>
      <c r="F412" s="233" t="s">
        <v>867</v>
      </c>
      <c r="G412" s="220"/>
      <c r="H412" s="220"/>
      <c r="I412" s="223"/>
      <c r="J412" s="234">
        <f>BK412</f>
        <v>0</v>
      </c>
      <c r="K412" s="220"/>
      <c r="L412" s="225"/>
      <c r="M412" s="226"/>
      <c r="N412" s="227"/>
      <c r="O412" s="227"/>
      <c r="P412" s="228">
        <f>SUM(P413:P418)</f>
        <v>0</v>
      </c>
      <c r="Q412" s="227"/>
      <c r="R412" s="228">
        <f>SUM(R413:R418)</f>
        <v>0.1221093</v>
      </c>
      <c r="S412" s="227"/>
      <c r="T412" s="229">
        <f>SUM(T413:T418)</f>
        <v>0</v>
      </c>
      <c r="AR412" s="230" t="s">
        <v>79</v>
      </c>
      <c r="AT412" s="231" t="s">
        <v>68</v>
      </c>
      <c r="AU412" s="231" t="s">
        <v>76</v>
      </c>
      <c r="AY412" s="230" t="s">
        <v>172</v>
      </c>
      <c r="BK412" s="232">
        <f>SUM(BK413:BK418)</f>
        <v>0</v>
      </c>
    </row>
    <row r="413" spans="2:65" s="1" customFormat="1" ht="25.5" customHeight="1">
      <c r="B413" s="46"/>
      <c r="C413" s="235" t="s">
        <v>868</v>
      </c>
      <c r="D413" s="235" t="s">
        <v>175</v>
      </c>
      <c r="E413" s="236" t="s">
        <v>869</v>
      </c>
      <c r="F413" s="237" t="s">
        <v>870</v>
      </c>
      <c r="G413" s="238" t="s">
        <v>186</v>
      </c>
      <c r="H413" s="239">
        <v>35.19</v>
      </c>
      <c r="I413" s="240"/>
      <c r="J413" s="241">
        <f>ROUND(I413*H413,2)</f>
        <v>0</v>
      </c>
      <c r="K413" s="237" t="s">
        <v>179</v>
      </c>
      <c r="L413" s="72"/>
      <c r="M413" s="242" t="s">
        <v>21</v>
      </c>
      <c r="N413" s="243" t="s">
        <v>40</v>
      </c>
      <c r="O413" s="47"/>
      <c r="P413" s="244">
        <f>O413*H413</f>
        <v>0</v>
      </c>
      <c r="Q413" s="244">
        <v>0.0032</v>
      </c>
      <c r="R413" s="244">
        <f>Q413*H413</f>
        <v>0.112608</v>
      </c>
      <c r="S413" s="244">
        <v>0</v>
      </c>
      <c r="T413" s="245">
        <f>S413*H413</f>
        <v>0</v>
      </c>
      <c r="AR413" s="24" t="s">
        <v>255</v>
      </c>
      <c r="AT413" s="24" t="s">
        <v>175</v>
      </c>
      <c r="AU413" s="24" t="s">
        <v>79</v>
      </c>
      <c r="AY413" s="24" t="s">
        <v>172</v>
      </c>
      <c r="BE413" s="246">
        <f>IF(N413="základní",J413,0)</f>
        <v>0</v>
      </c>
      <c r="BF413" s="246">
        <f>IF(N413="snížená",J413,0)</f>
        <v>0</v>
      </c>
      <c r="BG413" s="246">
        <f>IF(N413="zákl. přenesená",J413,0)</f>
        <v>0</v>
      </c>
      <c r="BH413" s="246">
        <f>IF(N413="sníž. přenesená",J413,0)</f>
        <v>0</v>
      </c>
      <c r="BI413" s="246">
        <f>IF(N413="nulová",J413,0)</f>
        <v>0</v>
      </c>
      <c r="BJ413" s="24" t="s">
        <v>76</v>
      </c>
      <c r="BK413" s="246">
        <f>ROUND(I413*H413,2)</f>
        <v>0</v>
      </c>
      <c r="BL413" s="24" t="s">
        <v>255</v>
      </c>
      <c r="BM413" s="24" t="s">
        <v>871</v>
      </c>
    </row>
    <row r="414" spans="2:51" s="12" customFormat="1" ht="13.5">
      <c r="B414" s="247"/>
      <c r="C414" s="248"/>
      <c r="D414" s="249" t="s">
        <v>182</v>
      </c>
      <c r="E414" s="250" t="s">
        <v>21</v>
      </c>
      <c r="F414" s="251" t="s">
        <v>254</v>
      </c>
      <c r="G414" s="248"/>
      <c r="H414" s="252">
        <v>35.19</v>
      </c>
      <c r="I414" s="253"/>
      <c r="J414" s="248"/>
      <c r="K414" s="248"/>
      <c r="L414" s="254"/>
      <c r="M414" s="255"/>
      <c r="N414" s="256"/>
      <c r="O414" s="256"/>
      <c r="P414" s="256"/>
      <c r="Q414" s="256"/>
      <c r="R414" s="256"/>
      <c r="S414" s="256"/>
      <c r="T414" s="257"/>
      <c r="AT414" s="258" t="s">
        <v>182</v>
      </c>
      <c r="AU414" s="258" t="s">
        <v>79</v>
      </c>
      <c r="AV414" s="12" t="s">
        <v>79</v>
      </c>
      <c r="AW414" s="12" t="s">
        <v>33</v>
      </c>
      <c r="AX414" s="12" t="s">
        <v>76</v>
      </c>
      <c r="AY414" s="258" t="s">
        <v>172</v>
      </c>
    </row>
    <row r="415" spans="2:65" s="1" customFormat="1" ht="16.5" customHeight="1">
      <c r="B415" s="46"/>
      <c r="C415" s="271" t="s">
        <v>872</v>
      </c>
      <c r="D415" s="271" t="s">
        <v>200</v>
      </c>
      <c r="E415" s="272" t="s">
        <v>873</v>
      </c>
      <c r="F415" s="273" t="s">
        <v>874</v>
      </c>
      <c r="G415" s="274" t="s">
        <v>186</v>
      </c>
      <c r="H415" s="275">
        <v>38.709</v>
      </c>
      <c r="I415" s="276"/>
      <c r="J415" s="277">
        <f>ROUND(I415*H415,2)</f>
        <v>0</v>
      </c>
      <c r="K415" s="273" t="s">
        <v>21</v>
      </c>
      <c r="L415" s="278"/>
      <c r="M415" s="279" t="s">
        <v>21</v>
      </c>
      <c r="N415" s="280" t="s">
        <v>40</v>
      </c>
      <c r="O415" s="47"/>
      <c r="P415" s="244">
        <f>O415*H415</f>
        <v>0</v>
      </c>
      <c r="Q415" s="244">
        <v>0</v>
      </c>
      <c r="R415" s="244">
        <f>Q415*H415</f>
        <v>0</v>
      </c>
      <c r="S415" s="244">
        <v>0</v>
      </c>
      <c r="T415" s="245">
        <f>S415*H415</f>
        <v>0</v>
      </c>
      <c r="AR415" s="24" t="s">
        <v>337</v>
      </c>
      <c r="AT415" s="24" t="s">
        <v>200</v>
      </c>
      <c r="AU415" s="24" t="s">
        <v>79</v>
      </c>
      <c r="AY415" s="24" t="s">
        <v>172</v>
      </c>
      <c r="BE415" s="246">
        <f>IF(N415="základní",J415,0)</f>
        <v>0</v>
      </c>
      <c r="BF415" s="246">
        <f>IF(N415="snížená",J415,0)</f>
        <v>0</v>
      </c>
      <c r="BG415" s="246">
        <f>IF(N415="zákl. přenesená",J415,0)</f>
        <v>0</v>
      </c>
      <c r="BH415" s="246">
        <f>IF(N415="sníž. přenesená",J415,0)</f>
        <v>0</v>
      </c>
      <c r="BI415" s="246">
        <f>IF(N415="nulová",J415,0)</f>
        <v>0</v>
      </c>
      <c r="BJ415" s="24" t="s">
        <v>76</v>
      </c>
      <c r="BK415" s="246">
        <f>ROUND(I415*H415,2)</f>
        <v>0</v>
      </c>
      <c r="BL415" s="24" t="s">
        <v>255</v>
      </c>
      <c r="BM415" s="24" t="s">
        <v>875</v>
      </c>
    </row>
    <row r="416" spans="2:51" s="12" customFormat="1" ht="13.5">
      <c r="B416" s="247"/>
      <c r="C416" s="248"/>
      <c r="D416" s="249" t="s">
        <v>182</v>
      </c>
      <c r="E416" s="250" t="s">
        <v>21</v>
      </c>
      <c r="F416" s="251" t="s">
        <v>876</v>
      </c>
      <c r="G416" s="248"/>
      <c r="H416" s="252">
        <v>38.709</v>
      </c>
      <c r="I416" s="253"/>
      <c r="J416" s="248"/>
      <c r="K416" s="248"/>
      <c r="L416" s="254"/>
      <c r="M416" s="255"/>
      <c r="N416" s="256"/>
      <c r="O416" s="256"/>
      <c r="P416" s="256"/>
      <c r="Q416" s="256"/>
      <c r="R416" s="256"/>
      <c r="S416" s="256"/>
      <c r="T416" s="257"/>
      <c r="AT416" s="258" t="s">
        <v>182</v>
      </c>
      <c r="AU416" s="258" t="s">
        <v>79</v>
      </c>
      <c r="AV416" s="12" t="s">
        <v>79</v>
      </c>
      <c r="AW416" s="12" t="s">
        <v>33</v>
      </c>
      <c r="AX416" s="12" t="s">
        <v>76</v>
      </c>
      <c r="AY416" s="258" t="s">
        <v>172</v>
      </c>
    </row>
    <row r="417" spans="2:65" s="1" customFormat="1" ht="25.5" customHeight="1">
      <c r="B417" s="46"/>
      <c r="C417" s="235" t="s">
        <v>877</v>
      </c>
      <c r="D417" s="235" t="s">
        <v>175</v>
      </c>
      <c r="E417" s="236" t="s">
        <v>878</v>
      </c>
      <c r="F417" s="237" t="s">
        <v>879</v>
      </c>
      <c r="G417" s="238" t="s">
        <v>186</v>
      </c>
      <c r="H417" s="239">
        <v>35.19</v>
      </c>
      <c r="I417" s="240"/>
      <c r="J417" s="241">
        <f>ROUND(I417*H417,2)</f>
        <v>0</v>
      </c>
      <c r="K417" s="237" t="s">
        <v>179</v>
      </c>
      <c r="L417" s="72"/>
      <c r="M417" s="242" t="s">
        <v>21</v>
      </c>
      <c r="N417" s="243" t="s">
        <v>40</v>
      </c>
      <c r="O417" s="47"/>
      <c r="P417" s="244">
        <f>O417*H417</f>
        <v>0</v>
      </c>
      <c r="Q417" s="244">
        <v>0.00027</v>
      </c>
      <c r="R417" s="244">
        <f>Q417*H417</f>
        <v>0.009501299999999999</v>
      </c>
      <c r="S417" s="244">
        <v>0</v>
      </c>
      <c r="T417" s="245">
        <f>S417*H417</f>
        <v>0</v>
      </c>
      <c r="AR417" s="24" t="s">
        <v>255</v>
      </c>
      <c r="AT417" s="24" t="s">
        <v>175</v>
      </c>
      <c r="AU417" s="24" t="s">
        <v>79</v>
      </c>
      <c r="AY417" s="24" t="s">
        <v>172</v>
      </c>
      <c r="BE417" s="246">
        <f>IF(N417="základní",J417,0)</f>
        <v>0</v>
      </c>
      <c r="BF417" s="246">
        <f>IF(N417="snížená",J417,0)</f>
        <v>0</v>
      </c>
      <c r="BG417" s="246">
        <f>IF(N417="zákl. přenesená",J417,0)</f>
        <v>0</v>
      </c>
      <c r="BH417" s="246">
        <f>IF(N417="sníž. přenesená",J417,0)</f>
        <v>0</v>
      </c>
      <c r="BI417" s="246">
        <f>IF(N417="nulová",J417,0)</f>
        <v>0</v>
      </c>
      <c r="BJ417" s="24" t="s">
        <v>76</v>
      </c>
      <c r="BK417" s="246">
        <f>ROUND(I417*H417,2)</f>
        <v>0</v>
      </c>
      <c r="BL417" s="24" t="s">
        <v>255</v>
      </c>
      <c r="BM417" s="24" t="s">
        <v>880</v>
      </c>
    </row>
    <row r="418" spans="2:65" s="1" customFormat="1" ht="25.5" customHeight="1">
      <c r="B418" s="46"/>
      <c r="C418" s="235" t="s">
        <v>881</v>
      </c>
      <c r="D418" s="235" t="s">
        <v>175</v>
      </c>
      <c r="E418" s="236" t="s">
        <v>882</v>
      </c>
      <c r="F418" s="237" t="s">
        <v>883</v>
      </c>
      <c r="G418" s="238" t="s">
        <v>434</v>
      </c>
      <c r="H418" s="270"/>
      <c r="I418" s="240"/>
      <c r="J418" s="241">
        <f>ROUND(I418*H418,2)</f>
        <v>0</v>
      </c>
      <c r="K418" s="237" t="s">
        <v>179</v>
      </c>
      <c r="L418" s="72"/>
      <c r="M418" s="242" t="s">
        <v>21</v>
      </c>
      <c r="N418" s="243" t="s">
        <v>40</v>
      </c>
      <c r="O418" s="47"/>
      <c r="P418" s="244">
        <f>O418*H418</f>
        <v>0</v>
      </c>
      <c r="Q418" s="244">
        <v>0</v>
      </c>
      <c r="R418" s="244">
        <f>Q418*H418</f>
        <v>0</v>
      </c>
      <c r="S418" s="244">
        <v>0</v>
      </c>
      <c r="T418" s="245">
        <f>S418*H418</f>
        <v>0</v>
      </c>
      <c r="AR418" s="24" t="s">
        <v>255</v>
      </c>
      <c r="AT418" s="24" t="s">
        <v>175</v>
      </c>
      <c r="AU418" s="24" t="s">
        <v>79</v>
      </c>
      <c r="AY418" s="24" t="s">
        <v>172</v>
      </c>
      <c r="BE418" s="246">
        <f>IF(N418="základní",J418,0)</f>
        <v>0</v>
      </c>
      <c r="BF418" s="246">
        <f>IF(N418="snížená",J418,0)</f>
        <v>0</v>
      </c>
      <c r="BG418" s="246">
        <f>IF(N418="zákl. přenesená",J418,0)</f>
        <v>0</v>
      </c>
      <c r="BH418" s="246">
        <f>IF(N418="sníž. přenesená",J418,0)</f>
        <v>0</v>
      </c>
      <c r="BI418" s="246">
        <f>IF(N418="nulová",J418,0)</f>
        <v>0</v>
      </c>
      <c r="BJ418" s="24" t="s">
        <v>76</v>
      </c>
      <c r="BK418" s="246">
        <f>ROUND(I418*H418,2)</f>
        <v>0</v>
      </c>
      <c r="BL418" s="24" t="s">
        <v>255</v>
      </c>
      <c r="BM418" s="24" t="s">
        <v>884</v>
      </c>
    </row>
    <row r="419" spans="2:63" s="11" customFormat="1" ht="29.85" customHeight="1">
      <c r="B419" s="219"/>
      <c r="C419" s="220"/>
      <c r="D419" s="221" t="s">
        <v>68</v>
      </c>
      <c r="E419" s="233" t="s">
        <v>885</v>
      </c>
      <c r="F419" s="233" t="s">
        <v>886</v>
      </c>
      <c r="G419" s="220"/>
      <c r="H419" s="220"/>
      <c r="I419" s="223"/>
      <c r="J419" s="234">
        <f>BK419</f>
        <v>0</v>
      </c>
      <c r="K419" s="220"/>
      <c r="L419" s="225"/>
      <c r="M419" s="226"/>
      <c r="N419" s="227"/>
      <c r="O419" s="227"/>
      <c r="P419" s="228">
        <f>SUM(P420:P421)</f>
        <v>0</v>
      </c>
      <c r="Q419" s="227"/>
      <c r="R419" s="228">
        <f>SUM(R420:R421)</f>
        <v>0</v>
      </c>
      <c r="S419" s="227"/>
      <c r="T419" s="229">
        <f>SUM(T420:T421)</f>
        <v>0</v>
      </c>
      <c r="AR419" s="230" t="s">
        <v>79</v>
      </c>
      <c r="AT419" s="231" t="s">
        <v>68</v>
      </c>
      <c r="AU419" s="231" t="s">
        <v>76</v>
      </c>
      <c r="AY419" s="230" t="s">
        <v>172</v>
      </c>
      <c r="BK419" s="232">
        <f>SUM(BK420:BK421)</f>
        <v>0</v>
      </c>
    </row>
    <row r="420" spans="2:65" s="1" customFormat="1" ht="16.5" customHeight="1">
      <c r="B420" s="46"/>
      <c r="C420" s="235" t="s">
        <v>887</v>
      </c>
      <c r="D420" s="235" t="s">
        <v>175</v>
      </c>
      <c r="E420" s="236" t="s">
        <v>888</v>
      </c>
      <c r="F420" s="237" t="s">
        <v>889</v>
      </c>
      <c r="G420" s="238" t="s">
        <v>178</v>
      </c>
      <c r="H420" s="239">
        <v>9</v>
      </c>
      <c r="I420" s="240"/>
      <c r="J420" s="241">
        <f>ROUND(I420*H420,2)</f>
        <v>0</v>
      </c>
      <c r="K420" s="237" t="s">
        <v>21</v>
      </c>
      <c r="L420" s="72"/>
      <c r="M420" s="242" t="s">
        <v>21</v>
      </c>
      <c r="N420" s="243" t="s">
        <v>40</v>
      </c>
      <c r="O420" s="47"/>
      <c r="P420" s="244">
        <f>O420*H420</f>
        <v>0</v>
      </c>
      <c r="Q420" s="244">
        <v>0</v>
      </c>
      <c r="R420" s="244">
        <f>Q420*H420</f>
        <v>0</v>
      </c>
      <c r="S420" s="244">
        <v>0</v>
      </c>
      <c r="T420" s="245">
        <f>S420*H420</f>
        <v>0</v>
      </c>
      <c r="AR420" s="24" t="s">
        <v>255</v>
      </c>
      <c r="AT420" s="24" t="s">
        <v>175</v>
      </c>
      <c r="AU420" s="24" t="s">
        <v>79</v>
      </c>
      <c r="AY420" s="24" t="s">
        <v>172</v>
      </c>
      <c r="BE420" s="246">
        <f>IF(N420="základní",J420,0)</f>
        <v>0</v>
      </c>
      <c r="BF420" s="246">
        <f>IF(N420="snížená",J420,0)</f>
        <v>0</v>
      </c>
      <c r="BG420" s="246">
        <f>IF(N420="zákl. přenesená",J420,0)</f>
        <v>0</v>
      </c>
      <c r="BH420" s="246">
        <f>IF(N420="sníž. přenesená",J420,0)</f>
        <v>0</v>
      </c>
      <c r="BI420" s="246">
        <f>IF(N420="nulová",J420,0)</f>
        <v>0</v>
      </c>
      <c r="BJ420" s="24" t="s">
        <v>76</v>
      </c>
      <c r="BK420" s="246">
        <f>ROUND(I420*H420,2)</f>
        <v>0</v>
      </c>
      <c r="BL420" s="24" t="s">
        <v>255</v>
      </c>
      <c r="BM420" s="24" t="s">
        <v>890</v>
      </c>
    </row>
    <row r="421" spans="2:51" s="12" customFormat="1" ht="13.5">
      <c r="B421" s="247"/>
      <c r="C421" s="248"/>
      <c r="D421" s="249" t="s">
        <v>182</v>
      </c>
      <c r="E421" s="250" t="s">
        <v>21</v>
      </c>
      <c r="F421" s="251" t="s">
        <v>891</v>
      </c>
      <c r="G421" s="248"/>
      <c r="H421" s="252">
        <v>9</v>
      </c>
      <c r="I421" s="253"/>
      <c r="J421" s="248"/>
      <c r="K421" s="248"/>
      <c r="L421" s="254"/>
      <c r="M421" s="255"/>
      <c r="N421" s="256"/>
      <c r="O421" s="256"/>
      <c r="P421" s="256"/>
      <c r="Q421" s="256"/>
      <c r="R421" s="256"/>
      <c r="S421" s="256"/>
      <c r="T421" s="257"/>
      <c r="AT421" s="258" t="s">
        <v>182</v>
      </c>
      <c r="AU421" s="258" t="s">
        <v>79</v>
      </c>
      <c r="AV421" s="12" t="s">
        <v>79</v>
      </c>
      <c r="AW421" s="12" t="s">
        <v>33</v>
      </c>
      <c r="AX421" s="12" t="s">
        <v>76</v>
      </c>
      <c r="AY421" s="258" t="s">
        <v>172</v>
      </c>
    </row>
    <row r="422" spans="2:63" s="11" customFormat="1" ht="29.85" customHeight="1">
      <c r="B422" s="219"/>
      <c r="C422" s="220"/>
      <c r="D422" s="221" t="s">
        <v>68</v>
      </c>
      <c r="E422" s="233" t="s">
        <v>892</v>
      </c>
      <c r="F422" s="233" t="s">
        <v>893</v>
      </c>
      <c r="G422" s="220"/>
      <c r="H422" s="220"/>
      <c r="I422" s="223"/>
      <c r="J422" s="234">
        <f>BK422</f>
        <v>0</v>
      </c>
      <c r="K422" s="220"/>
      <c r="L422" s="225"/>
      <c r="M422" s="226"/>
      <c r="N422" s="227"/>
      <c r="O422" s="227"/>
      <c r="P422" s="228">
        <f>SUM(P423:P456)</f>
        <v>0</v>
      </c>
      <c r="Q422" s="227"/>
      <c r="R422" s="228">
        <f>SUM(R423:R456)</f>
        <v>1.3841103000000001</v>
      </c>
      <c r="S422" s="227"/>
      <c r="T422" s="229">
        <f>SUM(T423:T456)</f>
        <v>0.2966576</v>
      </c>
      <c r="AR422" s="230" t="s">
        <v>79</v>
      </c>
      <c r="AT422" s="231" t="s">
        <v>68</v>
      </c>
      <c r="AU422" s="231" t="s">
        <v>76</v>
      </c>
      <c r="AY422" s="230" t="s">
        <v>172</v>
      </c>
      <c r="BK422" s="232">
        <f>SUM(BK423:BK456)</f>
        <v>0</v>
      </c>
    </row>
    <row r="423" spans="2:65" s="1" customFormat="1" ht="16.5" customHeight="1">
      <c r="B423" s="46"/>
      <c r="C423" s="235" t="s">
        <v>894</v>
      </c>
      <c r="D423" s="235" t="s">
        <v>175</v>
      </c>
      <c r="E423" s="236" t="s">
        <v>895</v>
      </c>
      <c r="F423" s="237" t="s">
        <v>896</v>
      </c>
      <c r="G423" s="238" t="s">
        <v>186</v>
      </c>
      <c r="H423" s="239">
        <v>956.96</v>
      </c>
      <c r="I423" s="240"/>
      <c r="J423" s="241">
        <f>ROUND(I423*H423,2)</f>
        <v>0</v>
      </c>
      <c r="K423" s="237" t="s">
        <v>179</v>
      </c>
      <c r="L423" s="72"/>
      <c r="M423" s="242" t="s">
        <v>21</v>
      </c>
      <c r="N423" s="243" t="s">
        <v>40</v>
      </c>
      <c r="O423" s="47"/>
      <c r="P423" s="244">
        <f>O423*H423</f>
        <v>0</v>
      </c>
      <c r="Q423" s="244">
        <v>0.001</v>
      </c>
      <c r="R423" s="244">
        <f>Q423*H423</f>
        <v>0.95696</v>
      </c>
      <c r="S423" s="244">
        <v>0.00031</v>
      </c>
      <c r="T423" s="245">
        <f>S423*H423</f>
        <v>0.2966576</v>
      </c>
      <c r="AR423" s="24" t="s">
        <v>255</v>
      </c>
      <c r="AT423" s="24" t="s">
        <v>175</v>
      </c>
      <c r="AU423" s="24" t="s">
        <v>79</v>
      </c>
      <c r="AY423" s="24" t="s">
        <v>172</v>
      </c>
      <c r="BE423" s="246">
        <f>IF(N423="základní",J423,0)</f>
        <v>0</v>
      </c>
      <c r="BF423" s="246">
        <f>IF(N423="snížená",J423,0)</f>
        <v>0</v>
      </c>
      <c r="BG423" s="246">
        <f>IF(N423="zákl. přenesená",J423,0)</f>
        <v>0</v>
      </c>
      <c r="BH423" s="246">
        <f>IF(N423="sníž. přenesená",J423,0)</f>
        <v>0</v>
      </c>
      <c r="BI423" s="246">
        <f>IF(N423="nulová",J423,0)</f>
        <v>0</v>
      </c>
      <c r="BJ423" s="24" t="s">
        <v>76</v>
      </c>
      <c r="BK423" s="246">
        <f>ROUND(I423*H423,2)</f>
        <v>0</v>
      </c>
      <c r="BL423" s="24" t="s">
        <v>255</v>
      </c>
      <c r="BM423" s="24" t="s">
        <v>897</v>
      </c>
    </row>
    <row r="424" spans="2:51" s="14" customFormat="1" ht="13.5">
      <c r="B424" s="283"/>
      <c r="C424" s="284"/>
      <c r="D424" s="249" t="s">
        <v>182</v>
      </c>
      <c r="E424" s="285" t="s">
        <v>21</v>
      </c>
      <c r="F424" s="286" t="s">
        <v>898</v>
      </c>
      <c r="G424" s="284"/>
      <c r="H424" s="285" t="s">
        <v>21</v>
      </c>
      <c r="I424" s="287"/>
      <c r="J424" s="284"/>
      <c r="K424" s="284"/>
      <c r="L424" s="288"/>
      <c r="M424" s="289"/>
      <c r="N424" s="290"/>
      <c r="O424" s="290"/>
      <c r="P424" s="290"/>
      <c r="Q424" s="290"/>
      <c r="R424" s="290"/>
      <c r="S424" s="290"/>
      <c r="T424" s="291"/>
      <c r="AT424" s="292" t="s">
        <v>182</v>
      </c>
      <c r="AU424" s="292" t="s">
        <v>79</v>
      </c>
      <c r="AV424" s="14" t="s">
        <v>76</v>
      </c>
      <c r="AW424" s="14" t="s">
        <v>33</v>
      </c>
      <c r="AX424" s="14" t="s">
        <v>69</v>
      </c>
      <c r="AY424" s="292" t="s">
        <v>172</v>
      </c>
    </row>
    <row r="425" spans="2:51" s="12" customFormat="1" ht="13.5">
      <c r="B425" s="247"/>
      <c r="C425" s="248"/>
      <c r="D425" s="249" t="s">
        <v>182</v>
      </c>
      <c r="E425" s="250" t="s">
        <v>21</v>
      </c>
      <c r="F425" s="251" t="s">
        <v>246</v>
      </c>
      <c r="G425" s="248"/>
      <c r="H425" s="252">
        <v>19.8</v>
      </c>
      <c r="I425" s="253"/>
      <c r="J425" s="248"/>
      <c r="K425" s="248"/>
      <c r="L425" s="254"/>
      <c r="M425" s="255"/>
      <c r="N425" s="256"/>
      <c r="O425" s="256"/>
      <c r="P425" s="256"/>
      <c r="Q425" s="256"/>
      <c r="R425" s="256"/>
      <c r="S425" s="256"/>
      <c r="T425" s="257"/>
      <c r="AT425" s="258" t="s">
        <v>182</v>
      </c>
      <c r="AU425" s="258" t="s">
        <v>79</v>
      </c>
      <c r="AV425" s="12" t="s">
        <v>79</v>
      </c>
      <c r="AW425" s="12" t="s">
        <v>33</v>
      </c>
      <c r="AX425" s="12" t="s">
        <v>69</v>
      </c>
      <c r="AY425" s="258" t="s">
        <v>172</v>
      </c>
    </row>
    <row r="426" spans="2:51" s="12" customFormat="1" ht="13.5">
      <c r="B426" s="247"/>
      <c r="C426" s="248"/>
      <c r="D426" s="249" t="s">
        <v>182</v>
      </c>
      <c r="E426" s="250" t="s">
        <v>21</v>
      </c>
      <c r="F426" s="251" t="s">
        <v>247</v>
      </c>
      <c r="G426" s="248"/>
      <c r="H426" s="252">
        <v>179.355</v>
      </c>
      <c r="I426" s="253"/>
      <c r="J426" s="248"/>
      <c r="K426" s="248"/>
      <c r="L426" s="254"/>
      <c r="M426" s="255"/>
      <c r="N426" s="256"/>
      <c r="O426" s="256"/>
      <c r="P426" s="256"/>
      <c r="Q426" s="256"/>
      <c r="R426" s="256"/>
      <c r="S426" s="256"/>
      <c r="T426" s="257"/>
      <c r="AT426" s="258" t="s">
        <v>182</v>
      </c>
      <c r="AU426" s="258" t="s">
        <v>79</v>
      </c>
      <c r="AV426" s="12" t="s">
        <v>79</v>
      </c>
      <c r="AW426" s="12" t="s">
        <v>33</v>
      </c>
      <c r="AX426" s="12" t="s">
        <v>69</v>
      </c>
      <c r="AY426" s="258" t="s">
        <v>172</v>
      </c>
    </row>
    <row r="427" spans="2:51" s="12" customFormat="1" ht="13.5">
      <c r="B427" s="247"/>
      <c r="C427" s="248"/>
      <c r="D427" s="249" t="s">
        <v>182</v>
      </c>
      <c r="E427" s="250" t="s">
        <v>21</v>
      </c>
      <c r="F427" s="251" t="s">
        <v>248</v>
      </c>
      <c r="G427" s="248"/>
      <c r="H427" s="252">
        <v>-5.2</v>
      </c>
      <c r="I427" s="253"/>
      <c r="J427" s="248"/>
      <c r="K427" s="248"/>
      <c r="L427" s="254"/>
      <c r="M427" s="255"/>
      <c r="N427" s="256"/>
      <c r="O427" s="256"/>
      <c r="P427" s="256"/>
      <c r="Q427" s="256"/>
      <c r="R427" s="256"/>
      <c r="S427" s="256"/>
      <c r="T427" s="257"/>
      <c r="AT427" s="258" t="s">
        <v>182</v>
      </c>
      <c r="AU427" s="258" t="s">
        <v>79</v>
      </c>
      <c r="AV427" s="12" t="s">
        <v>79</v>
      </c>
      <c r="AW427" s="12" t="s">
        <v>33</v>
      </c>
      <c r="AX427" s="12" t="s">
        <v>69</v>
      </c>
      <c r="AY427" s="258" t="s">
        <v>172</v>
      </c>
    </row>
    <row r="428" spans="2:51" s="12" customFormat="1" ht="13.5">
      <c r="B428" s="247"/>
      <c r="C428" s="248"/>
      <c r="D428" s="249" t="s">
        <v>182</v>
      </c>
      <c r="E428" s="250" t="s">
        <v>21</v>
      </c>
      <c r="F428" s="251" t="s">
        <v>249</v>
      </c>
      <c r="G428" s="248"/>
      <c r="H428" s="252">
        <v>221.595</v>
      </c>
      <c r="I428" s="253"/>
      <c r="J428" s="248"/>
      <c r="K428" s="248"/>
      <c r="L428" s="254"/>
      <c r="M428" s="255"/>
      <c r="N428" s="256"/>
      <c r="O428" s="256"/>
      <c r="P428" s="256"/>
      <c r="Q428" s="256"/>
      <c r="R428" s="256"/>
      <c r="S428" s="256"/>
      <c r="T428" s="257"/>
      <c r="AT428" s="258" t="s">
        <v>182</v>
      </c>
      <c r="AU428" s="258" t="s">
        <v>79</v>
      </c>
      <c r="AV428" s="12" t="s">
        <v>79</v>
      </c>
      <c r="AW428" s="12" t="s">
        <v>33</v>
      </c>
      <c r="AX428" s="12" t="s">
        <v>69</v>
      </c>
      <c r="AY428" s="258" t="s">
        <v>172</v>
      </c>
    </row>
    <row r="429" spans="2:51" s="12" customFormat="1" ht="13.5">
      <c r="B429" s="247"/>
      <c r="C429" s="248"/>
      <c r="D429" s="249" t="s">
        <v>182</v>
      </c>
      <c r="E429" s="250" t="s">
        <v>21</v>
      </c>
      <c r="F429" s="251" t="s">
        <v>250</v>
      </c>
      <c r="G429" s="248"/>
      <c r="H429" s="252">
        <v>-31.68</v>
      </c>
      <c r="I429" s="253"/>
      <c r="J429" s="248"/>
      <c r="K429" s="248"/>
      <c r="L429" s="254"/>
      <c r="M429" s="255"/>
      <c r="N429" s="256"/>
      <c r="O429" s="256"/>
      <c r="P429" s="256"/>
      <c r="Q429" s="256"/>
      <c r="R429" s="256"/>
      <c r="S429" s="256"/>
      <c r="T429" s="257"/>
      <c r="AT429" s="258" t="s">
        <v>182</v>
      </c>
      <c r="AU429" s="258" t="s">
        <v>79</v>
      </c>
      <c r="AV429" s="12" t="s">
        <v>79</v>
      </c>
      <c r="AW429" s="12" t="s">
        <v>33</v>
      </c>
      <c r="AX429" s="12" t="s">
        <v>69</v>
      </c>
      <c r="AY429" s="258" t="s">
        <v>172</v>
      </c>
    </row>
    <row r="430" spans="2:51" s="12" customFormat="1" ht="13.5">
      <c r="B430" s="247"/>
      <c r="C430" s="248"/>
      <c r="D430" s="249" t="s">
        <v>182</v>
      </c>
      <c r="E430" s="250" t="s">
        <v>21</v>
      </c>
      <c r="F430" s="251" t="s">
        <v>217</v>
      </c>
      <c r="G430" s="248"/>
      <c r="H430" s="252">
        <v>145.37</v>
      </c>
      <c r="I430" s="253"/>
      <c r="J430" s="248"/>
      <c r="K430" s="248"/>
      <c r="L430" s="254"/>
      <c r="M430" s="255"/>
      <c r="N430" s="256"/>
      <c r="O430" s="256"/>
      <c r="P430" s="256"/>
      <c r="Q430" s="256"/>
      <c r="R430" s="256"/>
      <c r="S430" s="256"/>
      <c r="T430" s="257"/>
      <c r="AT430" s="258" t="s">
        <v>182</v>
      </c>
      <c r="AU430" s="258" t="s">
        <v>79</v>
      </c>
      <c r="AV430" s="12" t="s">
        <v>79</v>
      </c>
      <c r="AW430" s="12" t="s">
        <v>33</v>
      </c>
      <c r="AX430" s="12" t="s">
        <v>69</v>
      </c>
      <c r="AY430" s="258" t="s">
        <v>172</v>
      </c>
    </row>
    <row r="431" spans="2:51" s="12" customFormat="1" ht="13.5">
      <c r="B431" s="247"/>
      <c r="C431" s="248"/>
      <c r="D431" s="249" t="s">
        <v>182</v>
      </c>
      <c r="E431" s="250" t="s">
        <v>21</v>
      </c>
      <c r="F431" s="251" t="s">
        <v>899</v>
      </c>
      <c r="G431" s="248"/>
      <c r="H431" s="252">
        <v>427.72</v>
      </c>
      <c r="I431" s="253"/>
      <c r="J431" s="248"/>
      <c r="K431" s="248"/>
      <c r="L431" s="254"/>
      <c r="M431" s="255"/>
      <c r="N431" s="256"/>
      <c r="O431" s="256"/>
      <c r="P431" s="256"/>
      <c r="Q431" s="256"/>
      <c r="R431" s="256"/>
      <c r="S431" s="256"/>
      <c r="T431" s="257"/>
      <c r="AT431" s="258" t="s">
        <v>182</v>
      </c>
      <c r="AU431" s="258" t="s">
        <v>79</v>
      </c>
      <c r="AV431" s="12" t="s">
        <v>79</v>
      </c>
      <c r="AW431" s="12" t="s">
        <v>33</v>
      </c>
      <c r="AX431" s="12" t="s">
        <v>69</v>
      </c>
      <c r="AY431" s="258" t="s">
        <v>172</v>
      </c>
    </row>
    <row r="432" spans="2:51" s="13" customFormat="1" ht="13.5">
      <c r="B432" s="259"/>
      <c r="C432" s="260"/>
      <c r="D432" s="249" t="s">
        <v>182</v>
      </c>
      <c r="E432" s="261" t="s">
        <v>21</v>
      </c>
      <c r="F432" s="262" t="s">
        <v>190</v>
      </c>
      <c r="G432" s="260"/>
      <c r="H432" s="263">
        <v>956.96</v>
      </c>
      <c r="I432" s="264"/>
      <c r="J432" s="260"/>
      <c r="K432" s="260"/>
      <c r="L432" s="265"/>
      <c r="M432" s="266"/>
      <c r="N432" s="267"/>
      <c r="O432" s="267"/>
      <c r="P432" s="267"/>
      <c r="Q432" s="267"/>
      <c r="R432" s="267"/>
      <c r="S432" s="267"/>
      <c r="T432" s="268"/>
      <c r="AT432" s="269" t="s">
        <v>182</v>
      </c>
      <c r="AU432" s="269" t="s">
        <v>79</v>
      </c>
      <c r="AV432" s="13" t="s">
        <v>180</v>
      </c>
      <c r="AW432" s="13" t="s">
        <v>33</v>
      </c>
      <c r="AX432" s="13" t="s">
        <v>76</v>
      </c>
      <c r="AY432" s="269" t="s">
        <v>172</v>
      </c>
    </row>
    <row r="433" spans="2:65" s="1" customFormat="1" ht="25.5" customHeight="1">
      <c r="B433" s="46"/>
      <c r="C433" s="235" t="s">
        <v>900</v>
      </c>
      <c r="D433" s="235" t="s">
        <v>175</v>
      </c>
      <c r="E433" s="236" t="s">
        <v>901</v>
      </c>
      <c r="F433" s="237" t="s">
        <v>902</v>
      </c>
      <c r="G433" s="238" t="s">
        <v>186</v>
      </c>
      <c r="H433" s="239">
        <v>1041.83</v>
      </c>
      <c r="I433" s="240"/>
      <c r="J433" s="241">
        <f>ROUND(I433*H433,2)</f>
        <v>0</v>
      </c>
      <c r="K433" s="237" t="s">
        <v>179</v>
      </c>
      <c r="L433" s="72"/>
      <c r="M433" s="242" t="s">
        <v>21</v>
      </c>
      <c r="N433" s="243" t="s">
        <v>40</v>
      </c>
      <c r="O433" s="47"/>
      <c r="P433" s="244">
        <f>O433*H433</f>
        <v>0</v>
      </c>
      <c r="Q433" s="244">
        <v>0.00021</v>
      </c>
      <c r="R433" s="244">
        <f>Q433*H433</f>
        <v>0.2187843</v>
      </c>
      <c r="S433" s="244">
        <v>0</v>
      </c>
      <c r="T433" s="245">
        <f>S433*H433</f>
        <v>0</v>
      </c>
      <c r="AR433" s="24" t="s">
        <v>255</v>
      </c>
      <c r="AT433" s="24" t="s">
        <v>175</v>
      </c>
      <c r="AU433" s="24" t="s">
        <v>79</v>
      </c>
      <c r="AY433" s="24" t="s">
        <v>172</v>
      </c>
      <c r="BE433" s="246">
        <f>IF(N433="základní",J433,0)</f>
        <v>0</v>
      </c>
      <c r="BF433" s="246">
        <f>IF(N433="snížená",J433,0)</f>
        <v>0</v>
      </c>
      <c r="BG433" s="246">
        <f>IF(N433="zákl. přenesená",J433,0)</f>
        <v>0</v>
      </c>
      <c r="BH433" s="246">
        <f>IF(N433="sníž. přenesená",J433,0)</f>
        <v>0</v>
      </c>
      <c r="BI433" s="246">
        <f>IF(N433="nulová",J433,0)</f>
        <v>0</v>
      </c>
      <c r="BJ433" s="24" t="s">
        <v>76</v>
      </c>
      <c r="BK433" s="246">
        <f>ROUND(I433*H433,2)</f>
        <v>0</v>
      </c>
      <c r="BL433" s="24" t="s">
        <v>255</v>
      </c>
      <c r="BM433" s="24" t="s">
        <v>903</v>
      </c>
    </row>
    <row r="434" spans="2:51" s="14" customFormat="1" ht="13.5">
      <c r="B434" s="283"/>
      <c r="C434" s="284"/>
      <c r="D434" s="249" t="s">
        <v>182</v>
      </c>
      <c r="E434" s="285" t="s">
        <v>21</v>
      </c>
      <c r="F434" s="286" t="s">
        <v>898</v>
      </c>
      <c r="G434" s="284"/>
      <c r="H434" s="285" t="s">
        <v>21</v>
      </c>
      <c r="I434" s="287"/>
      <c r="J434" s="284"/>
      <c r="K434" s="284"/>
      <c r="L434" s="288"/>
      <c r="M434" s="289"/>
      <c r="N434" s="290"/>
      <c r="O434" s="290"/>
      <c r="P434" s="290"/>
      <c r="Q434" s="290"/>
      <c r="R434" s="290"/>
      <c r="S434" s="290"/>
      <c r="T434" s="291"/>
      <c r="AT434" s="292" t="s">
        <v>182</v>
      </c>
      <c r="AU434" s="292" t="s">
        <v>79</v>
      </c>
      <c r="AV434" s="14" t="s">
        <v>76</v>
      </c>
      <c r="AW434" s="14" t="s">
        <v>33</v>
      </c>
      <c r="AX434" s="14" t="s">
        <v>69</v>
      </c>
      <c r="AY434" s="292" t="s">
        <v>172</v>
      </c>
    </row>
    <row r="435" spans="2:51" s="12" customFormat="1" ht="13.5">
      <c r="B435" s="247"/>
      <c r="C435" s="248"/>
      <c r="D435" s="249" t="s">
        <v>182</v>
      </c>
      <c r="E435" s="250" t="s">
        <v>21</v>
      </c>
      <c r="F435" s="251" t="s">
        <v>246</v>
      </c>
      <c r="G435" s="248"/>
      <c r="H435" s="252">
        <v>19.8</v>
      </c>
      <c r="I435" s="253"/>
      <c r="J435" s="248"/>
      <c r="K435" s="248"/>
      <c r="L435" s="254"/>
      <c r="M435" s="255"/>
      <c r="N435" s="256"/>
      <c r="O435" s="256"/>
      <c r="P435" s="256"/>
      <c r="Q435" s="256"/>
      <c r="R435" s="256"/>
      <c r="S435" s="256"/>
      <c r="T435" s="257"/>
      <c r="AT435" s="258" t="s">
        <v>182</v>
      </c>
      <c r="AU435" s="258" t="s">
        <v>79</v>
      </c>
      <c r="AV435" s="12" t="s">
        <v>79</v>
      </c>
      <c r="AW435" s="12" t="s">
        <v>33</v>
      </c>
      <c r="AX435" s="12" t="s">
        <v>69</v>
      </c>
      <c r="AY435" s="258" t="s">
        <v>172</v>
      </c>
    </row>
    <row r="436" spans="2:51" s="12" customFormat="1" ht="13.5">
      <c r="B436" s="247"/>
      <c r="C436" s="248"/>
      <c r="D436" s="249" t="s">
        <v>182</v>
      </c>
      <c r="E436" s="250" t="s">
        <v>21</v>
      </c>
      <c r="F436" s="251" t="s">
        <v>247</v>
      </c>
      <c r="G436" s="248"/>
      <c r="H436" s="252">
        <v>179.355</v>
      </c>
      <c r="I436" s="253"/>
      <c r="J436" s="248"/>
      <c r="K436" s="248"/>
      <c r="L436" s="254"/>
      <c r="M436" s="255"/>
      <c r="N436" s="256"/>
      <c r="O436" s="256"/>
      <c r="P436" s="256"/>
      <c r="Q436" s="256"/>
      <c r="R436" s="256"/>
      <c r="S436" s="256"/>
      <c r="T436" s="257"/>
      <c r="AT436" s="258" t="s">
        <v>182</v>
      </c>
      <c r="AU436" s="258" t="s">
        <v>79</v>
      </c>
      <c r="AV436" s="12" t="s">
        <v>79</v>
      </c>
      <c r="AW436" s="12" t="s">
        <v>33</v>
      </c>
      <c r="AX436" s="12" t="s">
        <v>69</v>
      </c>
      <c r="AY436" s="258" t="s">
        <v>172</v>
      </c>
    </row>
    <row r="437" spans="2:51" s="12" customFormat="1" ht="13.5">
      <c r="B437" s="247"/>
      <c r="C437" s="248"/>
      <c r="D437" s="249" t="s">
        <v>182</v>
      </c>
      <c r="E437" s="250" t="s">
        <v>21</v>
      </c>
      <c r="F437" s="251" t="s">
        <v>248</v>
      </c>
      <c r="G437" s="248"/>
      <c r="H437" s="252">
        <v>-5.2</v>
      </c>
      <c r="I437" s="253"/>
      <c r="J437" s="248"/>
      <c r="K437" s="248"/>
      <c r="L437" s="254"/>
      <c r="M437" s="255"/>
      <c r="N437" s="256"/>
      <c r="O437" s="256"/>
      <c r="P437" s="256"/>
      <c r="Q437" s="256"/>
      <c r="R437" s="256"/>
      <c r="S437" s="256"/>
      <c r="T437" s="257"/>
      <c r="AT437" s="258" t="s">
        <v>182</v>
      </c>
      <c r="AU437" s="258" t="s">
        <v>79</v>
      </c>
      <c r="AV437" s="12" t="s">
        <v>79</v>
      </c>
      <c r="AW437" s="12" t="s">
        <v>33</v>
      </c>
      <c r="AX437" s="12" t="s">
        <v>69</v>
      </c>
      <c r="AY437" s="258" t="s">
        <v>172</v>
      </c>
    </row>
    <row r="438" spans="2:51" s="12" customFormat="1" ht="13.5">
      <c r="B438" s="247"/>
      <c r="C438" s="248"/>
      <c r="D438" s="249" t="s">
        <v>182</v>
      </c>
      <c r="E438" s="250" t="s">
        <v>21</v>
      </c>
      <c r="F438" s="251" t="s">
        <v>249</v>
      </c>
      <c r="G438" s="248"/>
      <c r="H438" s="252">
        <v>221.595</v>
      </c>
      <c r="I438" s="253"/>
      <c r="J438" s="248"/>
      <c r="K438" s="248"/>
      <c r="L438" s="254"/>
      <c r="M438" s="255"/>
      <c r="N438" s="256"/>
      <c r="O438" s="256"/>
      <c r="P438" s="256"/>
      <c r="Q438" s="256"/>
      <c r="R438" s="256"/>
      <c r="S438" s="256"/>
      <c r="T438" s="257"/>
      <c r="AT438" s="258" t="s">
        <v>182</v>
      </c>
      <c r="AU438" s="258" t="s">
        <v>79</v>
      </c>
      <c r="AV438" s="12" t="s">
        <v>79</v>
      </c>
      <c r="AW438" s="12" t="s">
        <v>33</v>
      </c>
      <c r="AX438" s="12" t="s">
        <v>69</v>
      </c>
      <c r="AY438" s="258" t="s">
        <v>172</v>
      </c>
    </row>
    <row r="439" spans="2:51" s="12" customFormat="1" ht="13.5">
      <c r="B439" s="247"/>
      <c r="C439" s="248"/>
      <c r="D439" s="249" t="s">
        <v>182</v>
      </c>
      <c r="E439" s="250" t="s">
        <v>21</v>
      </c>
      <c r="F439" s="251" t="s">
        <v>250</v>
      </c>
      <c r="G439" s="248"/>
      <c r="H439" s="252">
        <v>-31.68</v>
      </c>
      <c r="I439" s="253"/>
      <c r="J439" s="248"/>
      <c r="K439" s="248"/>
      <c r="L439" s="254"/>
      <c r="M439" s="255"/>
      <c r="N439" s="256"/>
      <c r="O439" s="256"/>
      <c r="P439" s="256"/>
      <c r="Q439" s="256"/>
      <c r="R439" s="256"/>
      <c r="S439" s="256"/>
      <c r="T439" s="257"/>
      <c r="AT439" s="258" t="s">
        <v>182</v>
      </c>
      <c r="AU439" s="258" t="s">
        <v>79</v>
      </c>
      <c r="AV439" s="12" t="s">
        <v>79</v>
      </c>
      <c r="AW439" s="12" t="s">
        <v>33</v>
      </c>
      <c r="AX439" s="12" t="s">
        <v>69</v>
      </c>
      <c r="AY439" s="258" t="s">
        <v>172</v>
      </c>
    </row>
    <row r="440" spans="2:51" s="12" customFormat="1" ht="13.5">
      <c r="B440" s="247"/>
      <c r="C440" s="248"/>
      <c r="D440" s="249" t="s">
        <v>182</v>
      </c>
      <c r="E440" s="250" t="s">
        <v>21</v>
      </c>
      <c r="F440" s="251" t="s">
        <v>228</v>
      </c>
      <c r="G440" s="248"/>
      <c r="H440" s="252">
        <v>35.08</v>
      </c>
      <c r="I440" s="253"/>
      <c r="J440" s="248"/>
      <c r="K440" s="248"/>
      <c r="L440" s="254"/>
      <c r="M440" s="255"/>
      <c r="N440" s="256"/>
      <c r="O440" s="256"/>
      <c r="P440" s="256"/>
      <c r="Q440" s="256"/>
      <c r="R440" s="256"/>
      <c r="S440" s="256"/>
      <c r="T440" s="257"/>
      <c r="AT440" s="258" t="s">
        <v>182</v>
      </c>
      <c r="AU440" s="258" t="s">
        <v>79</v>
      </c>
      <c r="AV440" s="12" t="s">
        <v>79</v>
      </c>
      <c r="AW440" s="12" t="s">
        <v>33</v>
      </c>
      <c r="AX440" s="12" t="s">
        <v>69</v>
      </c>
      <c r="AY440" s="258" t="s">
        <v>172</v>
      </c>
    </row>
    <row r="441" spans="2:51" s="12" customFormat="1" ht="13.5">
      <c r="B441" s="247"/>
      <c r="C441" s="248"/>
      <c r="D441" s="249" t="s">
        <v>182</v>
      </c>
      <c r="E441" s="250" t="s">
        <v>21</v>
      </c>
      <c r="F441" s="251" t="s">
        <v>229</v>
      </c>
      <c r="G441" s="248"/>
      <c r="H441" s="252">
        <v>3.2</v>
      </c>
      <c r="I441" s="253"/>
      <c r="J441" s="248"/>
      <c r="K441" s="248"/>
      <c r="L441" s="254"/>
      <c r="M441" s="255"/>
      <c r="N441" s="256"/>
      <c r="O441" s="256"/>
      <c r="P441" s="256"/>
      <c r="Q441" s="256"/>
      <c r="R441" s="256"/>
      <c r="S441" s="256"/>
      <c r="T441" s="257"/>
      <c r="AT441" s="258" t="s">
        <v>182</v>
      </c>
      <c r="AU441" s="258" t="s">
        <v>79</v>
      </c>
      <c r="AV441" s="12" t="s">
        <v>79</v>
      </c>
      <c r="AW441" s="12" t="s">
        <v>33</v>
      </c>
      <c r="AX441" s="12" t="s">
        <v>69</v>
      </c>
      <c r="AY441" s="258" t="s">
        <v>172</v>
      </c>
    </row>
    <row r="442" spans="2:51" s="12" customFormat="1" ht="13.5">
      <c r="B442" s="247"/>
      <c r="C442" s="248"/>
      <c r="D442" s="249" t="s">
        <v>182</v>
      </c>
      <c r="E442" s="250" t="s">
        <v>21</v>
      </c>
      <c r="F442" s="251" t="s">
        <v>904</v>
      </c>
      <c r="G442" s="248"/>
      <c r="H442" s="252">
        <v>191.96</v>
      </c>
      <c r="I442" s="253"/>
      <c r="J442" s="248"/>
      <c r="K442" s="248"/>
      <c r="L442" s="254"/>
      <c r="M442" s="255"/>
      <c r="N442" s="256"/>
      <c r="O442" s="256"/>
      <c r="P442" s="256"/>
      <c r="Q442" s="256"/>
      <c r="R442" s="256"/>
      <c r="S442" s="256"/>
      <c r="T442" s="257"/>
      <c r="AT442" s="258" t="s">
        <v>182</v>
      </c>
      <c r="AU442" s="258" t="s">
        <v>79</v>
      </c>
      <c r="AV442" s="12" t="s">
        <v>79</v>
      </c>
      <c r="AW442" s="12" t="s">
        <v>33</v>
      </c>
      <c r="AX442" s="12" t="s">
        <v>69</v>
      </c>
      <c r="AY442" s="258" t="s">
        <v>172</v>
      </c>
    </row>
    <row r="443" spans="2:51" s="12" customFormat="1" ht="13.5">
      <c r="B443" s="247"/>
      <c r="C443" s="248"/>
      <c r="D443" s="249" t="s">
        <v>182</v>
      </c>
      <c r="E443" s="250" t="s">
        <v>21</v>
      </c>
      <c r="F443" s="251" t="s">
        <v>899</v>
      </c>
      <c r="G443" s="248"/>
      <c r="H443" s="252">
        <v>427.72</v>
      </c>
      <c r="I443" s="253"/>
      <c r="J443" s="248"/>
      <c r="K443" s="248"/>
      <c r="L443" s="254"/>
      <c r="M443" s="255"/>
      <c r="N443" s="256"/>
      <c r="O443" s="256"/>
      <c r="P443" s="256"/>
      <c r="Q443" s="256"/>
      <c r="R443" s="256"/>
      <c r="S443" s="256"/>
      <c r="T443" s="257"/>
      <c r="AT443" s="258" t="s">
        <v>182</v>
      </c>
      <c r="AU443" s="258" t="s">
        <v>79</v>
      </c>
      <c r="AV443" s="12" t="s">
        <v>79</v>
      </c>
      <c r="AW443" s="12" t="s">
        <v>33</v>
      </c>
      <c r="AX443" s="12" t="s">
        <v>69</v>
      </c>
      <c r="AY443" s="258" t="s">
        <v>172</v>
      </c>
    </row>
    <row r="444" spans="2:51" s="13" customFormat="1" ht="13.5">
      <c r="B444" s="259"/>
      <c r="C444" s="260"/>
      <c r="D444" s="249" t="s">
        <v>182</v>
      </c>
      <c r="E444" s="261" t="s">
        <v>21</v>
      </c>
      <c r="F444" s="262" t="s">
        <v>190</v>
      </c>
      <c r="G444" s="260"/>
      <c r="H444" s="263">
        <v>1041.83</v>
      </c>
      <c r="I444" s="264"/>
      <c r="J444" s="260"/>
      <c r="K444" s="260"/>
      <c r="L444" s="265"/>
      <c r="M444" s="266"/>
      <c r="N444" s="267"/>
      <c r="O444" s="267"/>
      <c r="P444" s="267"/>
      <c r="Q444" s="267"/>
      <c r="R444" s="267"/>
      <c r="S444" s="267"/>
      <c r="T444" s="268"/>
      <c r="AT444" s="269" t="s">
        <v>182</v>
      </c>
      <c r="AU444" s="269" t="s">
        <v>79</v>
      </c>
      <c r="AV444" s="13" t="s">
        <v>180</v>
      </c>
      <c r="AW444" s="13" t="s">
        <v>33</v>
      </c>
      <c r="AX444" s="13" t="s">
        <v>76</v>
      </c>
      <c r="AY444" s="269" t="s">
        <v>172</v>
      </c>
    </row>
    <row r="445" spans="2:65" s="1" customFormat="1" ht="25.5" customHeight="1">
      <c r="B445" s="46"/>
      <c r="C445" s="235" t="s">
        <v>905</v>
      </c>
      <c r="D445" s="235" t="s">
        <v>175</v>
      </c>
      <c r="E445" s="236" t="s">
        <v>906</v>
      </c>
      <c r="F445" s="237" t="s">
        <v>907</v>
      </c>
      <c r="G445" s="238" t="s">
        <v>186</v>
      </c>
      <c r="H445" s="239">
        <v>1041.83</v>
      </c>
      <c r="I445" s="240"/>
      <c r="J445" s="241">
        <f>ROUND(I445*H445,2)</f>
        <v>0</v>
      </c>
      <c r="K445" s="237" t="s">
        <v>179</v>
      </c>
      <c r="L445" s="72"/>
      <c r="M445" s="242" t="s">
        <v>21</v>
      </c>
      <c r="N445" s="243" t="s">
        <v>40</v>
      </c>
      <c r="O445" s="47"/>
      <c r="P445" s="244">
        <f>O445*H445</f>
        <v>0</v>
      </c>
      <c r="Q445" s="244">
        <v>0.0002</v>
      </c>
      <c r="R445" s="244">
        <f>Q445*H445</f>
        <v>0.208366</v>
      </c>
      <c r="S445" s="244">
        <v>0</v>
      </c>
      <c r="T445" s="245">
        <f>S445*H445</f>
        <v>0</v>
      </c>
      <c r="AR445" s="24" t="s">
        <v>255</v>
      </c>
      <c r="AT445" s="24" t="s">
        <v>175</v>
      </c>
      <c r="AU445" s="24" t="s">
        <v>79</v>
      </c>
      <c r="AY445" s="24" t="s">
        <v>172</v>
      </c>
      <c r="BE445" s="246">
        <f>IF(N445="základní",J445,0)</f>
        <v>0</v>
      </c>
      <c r="BF445" s="246">
        <f>IF(N445="snížená",J445,0)</f>
        <v>0</v>
      </c>
      <c r="BG445" s="246">
        <f>IF(N445="zákl. přenesená",J445,0)</f>
        <v>0</v>
      </c>
      <c r="BH445" s="246">
        <f>IF(N445="sníž. přenesená",J445,0)</f>
        <v>0</v>
      </c>
      <c r="BI445" s="246">
        <f>IF(N445="nulová",J445,0)</f>
        <v>0</v>
      </c>
      <c r="BJ445" s="24" t="s">
        <v>76</v>
      </c>
      <c r="BK445" s="246">
        <f>ROUND(I445*H445,2)</f>
        <v>0</v>
      </c>
      <c r="BL445" s="24" t="s">
        <v>255</v>
      </c>
      <c r="BM445" s="24" t="s">
        <v>908</v>
      </c>
    </row>
    <row r="446" spans="2:51" s="14" customFormat="1" ht="13.5">
      <c r="B446" s="283"/>
      <c r="C446" s="284"/>
      <c r="D446" s="249" t="s">
        <v>182</v>
      </c>
      <c r="E446" s="285" t="s">
        <v>21</v>
      </c>
      <c r="F446" s="286" t="s">
        <v>898</v>
      </c>
      <c r="G446" s="284"/>
      <c r="H446" s="285" t="s">
        <v>21</v>
      </c>
      <c r="I446" s="287"/>
      <c r="J446" s="284"/>
      <c r="K446" s="284"/>
      <c r="L446" s="288"/>
      <c r="M446" s="289"/>
      <c r="N446" s="290"/>
      <c r="O446" s="290"/>
      <c r="P446" s="290"/>
      <c r="Q446" s="290"/>
      <c r="R446" s="290"/>
      <c r="S446" s="290"/>
      <c r="T446" s="291"/>
      <c r="AT446" s="292" t="s">
        <v>182</v>
      </c>
      <c r="AU446" s="292" t="s">
        <v>79</v>
      </c>
      <c r="AV446" s="14" t="s">
        <v>76</v>
      </c>
      <c r="AW446" s="14" t="s">
        <v>33</v>
      </c>
      <c r="AX446" s="14" t="s">
        <v>69</v>
      </c>
      <c r="AY446" s="292" t="s">
        <v>172</v>
      </c>
    </row>
    <row r="447" spans="2:51" s="12" customFormat="1" ht="13.5">
      <c r="B447" s="247"/>
      <c r="C447" s="248"/>
      <c r="D447" s="249" t="s">
        <v>182</v>
      </c>
      <c r="E447" s="250" t="s">
        <v>21</v>
      </c>
      <c r="F447" s="251" t="s">
        <v>246</v>
      </c>
      <c r="G447" s="248"/>
      <c r="H447" s="252">
        <v>19.8</v>
      </c>
      <c r="I447" s="253"/>
      <c r="J447" s="248"/>
      <c r="K447" s="248"/>
      <c r="L447" s="254"/>
      <c r="M447" s="255"/>
      <c r="N447" s="256"/>
      <c r="O447" s="256"/>
      <c r="P447" s="256"/>
      <c r="Q447" s="256"/>
      <c r="R447" s="256"/>
      <c r="S447" s="256"/>
      <c r="T447" s="257"/>
      <c r="AT447" s="258" t="s">
        <v>182</v>
      </c>
      <c r="AU447" s="258" t="s">
        <v>79</v>
      </c>
      <c r="AV447" s="12" t="s">
        <v>79</v>
      </c>
      <c r="AW447" s="12" t="s">
        <v>33</v>
      </c>
      <c r="AX447" s="12" t="s">
        <v>69</v>
      </c>
      <c r="AY447" s="258" t="s">
        <v>172</v>
      </c>
    </row>
    <row r="448" spans="2:51" s="12" customFormat="1" ht="13.5">
      <c r="B448" s="247"/>
      <c r="C448" s="248"/>
      <c r="D448" s="249" t="s">
        <v>182</v>
      </c>
      <c r="E448" s="250" t="s">
        <v>21</v>
      </c>
      <c r="F448" s="251" t="s">
        <v>247</v>
      </c>
      <c r="G448" s="248"/>
      <c r="H448" s="252">
        <v>179.355</v>
      </c>
      <c r="I448" s="253"/>
      <c r="J448" s="248"/>
      <c r="K448" s="248"/>
      <c r="L448" s="254"/>
      <c r="M448" s="255"/>
      <c r="N448" s="256"/>
      <c r="O448" s="256"/>
      <c r="P448" s="256"/>
      <c r="Q448" s="256"/>
      <c r="R448" s="256"/>
      <c r="S448" s="256"/>
      <c r="T448" s="257"/>
      <c r="AT448" s="258" t="s">
        <v>182</v>
      </c>
      <c r="AU448" s="258" t="s">
        <v>79</v>
      </c>
      <c r="AV448" s="12" t="s">
        <v>79</v>
      </c>
      <c r="AW448" s="12" t="s">
        <v>33</v>
      </c>
      <c r="AX448" s="12" t="s">
        <v>69</v>
      </c>
      <c r="AY448" s="258" t="s">
        <v>172</v>
      </c>
    </row>
    <row r="449" spans="2:51" s="12" customFormat="1" ht="13.5">
      <c r="B449" s="247"/>
      <c r="C449" s="248"/>
      <c r="D449" s="249" t="s">
        <v>182</v>
      </c>
      <c r="E449" s="250" t="s">
        <v>21</v>
      </c>
      <c r="F449" s="251" t="s">
        <v>248</v>
      </c>
      <c r="G449" s="248"/>
      <c r="H449" s="252">
        <v>-5.2</v>
      </c>
      <c r="I449" s="253"/>
      <c r="J449" s="248"/>
      <c r="K449" s="248"/>
      <c r="L449" s="254"/>
      <c r="M449" s="255"/>
      <c r="N449" s="256"/>
      <c r="O449" s="256"/>
      <c r="P449" s="256"/>
      <c r="Q449" s="256"/>
      <c r="R449" s="256"/>
      <c r="S449" s="256"/>
      <c r="T449" s="257"/>
      <c r="AT449" s="258" t="s">
        <v>182</v>
      </c>
      <c r="AU449" s="258" t="s">
        <v>79</v>
      </c>
      <c r="AV449" s="12" t="s">
        <v>79</v>
      </c>
      <c r="AW449" s="12" t="s">
        <v>33</v>
      </c>
      <c r="AX449" s="12" t="s">
        <v>69</v>
      </c>
      <c r="AY449" s="258" t="s">
        <v>172</v>
      </c>
    </row>
    <row r="450" spans="2:51" s="12" customFormat="1" ht="13.5">
      <c r="B450" s="247"/>
      <c r="C450" s="248"/>
      <c r="D450" s="249" t="s">
        <v>182</v>
      </c>
      <c r="E450" s="250" t="s">
        <v>21</v>
      </c>
      <c r="F450" s="251" t="s">
        <v>249</v>
      </c>
      <c r="G450" s="248"/>
      <c r="H450" s="252">
        <v>221.595</v>
      </c>
      <c r="I450" s="253"/>
      <c r="J450" s="248"/>
      <c r="K450" s="248"/>
      <c r="L450" s="254"/>
      <c r="M450" s="255"/>
      <c r="N450" s="256"/>
      <c r="O450" s="256"/>
      <c r="P450" s="256"/>
      <c r="Q450" s="256"/>
      <c r="R450" s="256"/>
      <c r="S450" s="256"/>
      <c r="T450" s="257"/>
      <c r="AT450" s="258" t="s">
        <v>182</v>
      </c>
      <c r="AU450" s="258" t="s">
        <v>79</v>
      </c>
      <c r="AV450" s="12" t="s">
        <v>79</v>
      </c>
      <c r="AW450" s="12" t="s">
        <v>33</v>
      </c>
      <c r="AX450" s="12" t="s">
        <v>69</v>
      </c>
      <c r="AY450" s="258" t="s">
        <v>172</v>
      </c>
    </row>
    <row r="451" spans="2:51" s="12" customFormat="1" ht="13.5">
      <c r="B451" s="247"/>
      <c r="C451" s="248"/>
      <c r="D451" s="249" t="s">
        <v>182</v>
      </c>
      <c r="E451" s="250" t="s">
        <v>21</v>
      </c>
      <c r="F451" s="251" t="s">
        <v>250</v>
      </c>
      <c r="G451" s="248"/>
      <c r="H451" s="252">
        <v>-31.68</v>
      </c>
      <c r="I451" s="253"/>
      <c r="J451" s="248"/>
      <c r="K451" s="248"/>
      <c r="L451" s="254"/>
      <c r="M451" s="255"/>
      <c r="N451" s="256"/>
      <c r="O451" s="256"/>
      <c r="P451" s="256"/>
      <c r="Q451" s="256"/>
      <c r="R451" s="256"/>
      <c r="S451" s="256"/>
      <c r="T451" s="257"/>
      <c r="AT451" s="258" t="s">
        <v>182</v>
      </c>
      <c r="AU451" s="258" t="s">
        <v>79</v>
      </c>
      <c r="AV451" s="12" t="s">
        <v>79</v>
      </c>
      <c r="AW451" s="12" t="s">
        <v>33</v>
      </c>
      <c r="AX451" s="12" t="s">
        <v>69</v>
      </c>
      <c r="AY451" s="258" t="s">
        <v>172</v>
      </c>
    </row>
    <row r="452" spans="2:51" s="12" customFormat="1" ht="13.5">
      <c r="B452" s="247"/>
      <c r="C452" s="248"/>
      <c r="D452" s="249" t="s">
        <v>182</v>
      </c>
      <c r="E452" s="250" t="s">
        <v>21</v>
      </c>
      <c r="F452" s="251" t="s">
        <v>228</v>
      </c>
      <c r="G452" s="248"/>
      <c r="H452" s="252">
        <v>35.08</v>
      </c>
      <c r="I452" s="253"/>
      <c r="J452" s="248"/>
      <c r="K452" s="248"/>
      <c r="L452" s="254"/>
      <c r="M452" s="255"/>
      <c r="N452" s="256"/>
      <c r="O452" s="256"/>
      <c r="P452" s="256"/>
      <c r="Q452" s="256"/>
      <c r="R452" s="256"/>
      <c r="S452" s="256"/>
      <c r="T452" s="257"/>
      <c r="AT452" s="258" t="s">
        <v>182</v>
      </c>
      <c r="AU452" s="258" t="s">
        <v>79</v>
      </c>
      <c r="AV452" s="12" t="s">
        <v>79</v>
      </c>
      <c r="AW452" s="12" t="s">
        <v>33</v>
      </c>
      <c r="AX452" s="12" t="s">
        <v>69</v>
      </c>
      <c r="AY452" s="258" t="s">
        <v>172</v>
      </c>
    </row>
    <row r="453" spans="2:51" s="12" customFormat="1" ht="13.5">
      <c r="B453" s="247"/>
      <c r="C453" s="248"/>
      <c r="D453" s="249" t="s">
        <v>182</v>
      </c>
      <c r="E453" s="250" t="s">
        <v>21</v>
      </c>
      <c r="F453" s="251" t="s">
        <v>229</v>
      </c>
      <c r="G453" s="248"/>
      <c r="H453" s="252">
        <v>3.2</v>
      </c>
      <c r="I453" s="253"/>
      <c r="J453" s="248"/>
      <c r="K453" s="248"/>
      <c r="L453" s="254"/>
      <c r="M453" s="255"/>
      <c r="N453" s="256"/>
      <c r="O453" s="256"/>
      <c r="P453" s="256"/>
      <c r="Q453" s="256"/>
      <c r="R453" s="256"/>
      <c r="S453" s="256"/>
      <c r="T453" s="257"/>
      <c r="AT453" s="258" t="s">
        <v>182</v>
      </c>
      <c r="AU453" s="258" t="s">
        <v>79</v>
      </c>
      <c r="AV453" s="12" t="s">
        <v>79</v>
      </c>
      <c r="AW453" s="12" t="s">
        <v>33</v>
      </c>
      <c r="AX453" s="12" t="s">
        <v>69</v>
      </c>
      <c r="AY453" s="258" t="s">
        <v>172</v>
      </c>
    </row>
    <row r="454" spans="2:51" s="12" customFormat="1" ht="13.5">
      <c r="B454" s="247"/>
      <c r="C454" s="248"/>
      <c r="D454" s="249" t="s">
        <v>182</v>
      </c>
      <c r="E454" s="250" t="s">
        <v>21</v>
      </c>
      <c r="F454" s="251" t="s">
        <v>904</v>
      </c>
      <c r="G454" s="248"/>
      <c r="H454" s="252">
        <v>191.96</v>
      </c>
      <c r="I454" s="253"/>
      <c r="J454" s="248"/>
      <c r="K454" s="248"/>
      <c r="L454" s="254"/>
      <c r="M454" s="255"/>
      <c r="N454" s="256"/>
      <c r="O454" s="256"/>
      <c r="P454" s="256"/>
      <c r="Q454" s="256"/>
      <c r="R454" s="256"/>
      <c r="S454" s="256"/>
      <c r="T454" s="257"/>
      <c r="AT454" s="258" t="s">
        <v>182</v>
      </c>
      <c r="AU454" s="258" t="s">
        <v>79</v>
      </c>
      <c r="AV454" s="12" t="s">
        <v>79</v>
      </c>
      <c r="AW454" s="12" t="s">
        <v>33</v>
      </c>
      <c r="AX454" s="12" t="s">
        <v>69</v>
      </c>
      <c r="AY454" s="258" t="s">
        <v>172</v>
      </c>
    </row>
    <row r="455" spans="2:51" s="12" customFormat="1" ht="13.5">
      <c r="B455" s="247"/>
      <c r="C455" s="248"/>
      <c r="D455" s="249" t="s">
        <v>182</v>
      </c>
      <c r="E455" s="250" t="s">
        <v>21</v>
      </c>
      <c r="F455" s="251" t="s">
        <v>899</v>
      </c>
      <c r="G455" s="248"/>
      <c r="H455" s="252">
        <v>427.72</v>
      </c>
      <c r="I455" s="253"/>
      <c r="J455" s="248"/>
      <c r="K455" s="248"/>
      <c r="L455" s="254"/>
      <c r="M455" s="255"/>
      <c r="N455" s="256"/>
      <c r="O455" s="256"/>
      <c r="P455" s="256"/>
      <c r="Q455" s="256"/>
      <c r="R455" s="256"/>
      <c r="S455" s="256"/>
      <c r="T455" s="257"/>
      <c r="AT455" s="258" t="s">
        <v>182</v>
      </c>
      <c r="AU455" s="258" t="s">
        <v>79</v>
      </c>
      <c r="AV455" s="12" t="s">
        <v>79</v>
      </c>
      <c r="AW455" s="12" t="s">
        <v>33</v>
      </c>
      <c r="AX455" s="12" t="s">
        <v>69</v>
      </c>
      <c r="AY455" s="258" t="s">
        <v>172</v>
      </c>
    </row>
    <row r="456" spans="2:51" s="13" customFormat="1" ht="13.5">
      <c r="B456" s="259"/>
      <c r="C456" s="260"/>
      <c r="D456" s="249" t="s">
        <v>182</v>
      </c>
      <c r="E456" s="261" t="s">
        <v>21</v>
      </c>
      <c r="F456" s="262" t="s">
        <v>190</v>
      </c>
      <c r="G456" s="260"/>
      <c r="H456" s="263">
        <v>1041.83</v>
      </c>
      <c r="I456" s="264"/>
      <c r="J456" s="260"/>
      <c r="K456" s="260"/>
      <c r="L456" s="265"/>
      <c r="M456" s="266"/>
      <c r="N456" s="267"/>
      <c r="O456" s="267"/>
      <c r="P456" s="267"/>
      <c r="Q456" s="267"/>
      <c r="R456" s="267"/>
      <c r="S456" s="267"/>
      <c r="T456" s="268"/>
      <c r="AT456" s="269" t="s">
        <v>182</v>
      </c>
      <c r="AU456" s="269" t="s">
        <v>79</v>
      </c>
      <c r="AV456" s="13" t="s">
        <v>180</v>
      </c>
      <c r="AW456" s="13" t="s">
        <v>33</v>
      </c>
      <c r="AX456" s="13" t="s">
        <v>76</v>
      </c>
      <c r="AY456" s="269" t="s">
        <v>172</v>
      </c>
    </row>
    <row r="457" spans="2:63" s="11" customFormat="1" ht="37.4" customHeight="1">
      <c r="B457" s="219"/>
      <c r="C457" s="220"/>
      <c r="D457" s="221" t="s">
        <v>68</v>
      </c>
      <c r="E457" s="222" t="s">
        <v>909</v>
      </c>
      <c r="F457" s="222" t="s">
        <v>909</v>
      </c>
      <c r="G457" s="220"/>
      <c r="H457" s="220"/>
      <c r="I457" s="223"/>
      <c r="J457" s="224">
        <f>BK457</f>
        <v>0</v>
      </c>
      <c r="K457" s="220"/>
      <c r="L457" s="225"/>
      <c r="M457" s="226"/>
      <c r="N457" s="227"/>
      <c r="O457" s="227"/>
      <c r="P457" s="228">
        <f>P458+P462</f>
        <v>0</v>
      </c>
      <c r="Q457" s="227"/>
      <c r="R457" s="228">
        <f>R458+R462</f>
        <v>0</v>
      </c>
      <c r="S457" s="227"/>
      <c r="T457" s="229">
        <f>T458+T462</f>
        <v>0</v>
      </c>
      <c r="AR457" s="230" t="s">
        <v>197</v>
      </c>
      <c r="AT457" s="231" t="s">
        <v>68</v>
      </c>
      <c r="AU457" s="231" t="s">
        <v>69</v>
      </c>
      <c r="AY457" s="230" t="s">
        <v>172</v>
      </c>
      <c r="BK457" s="232">
        <f>BK458+BK462</f>
        <v>0</v>
      </c>
    </row>
    <row r="458" spans="2:63" s="11" customFormat="1" ht="19.9" customHeight="1">
      <c r="B458" s="219"/>
      <c r="C458" s="220"/>
      <c r="D458" s="221" t="s">
        <v>68</v>
      </c>
      <c r="E458" s="233" t="s">
        <v>69</v>
      </c>
      <c r="F458" s="233" t="s">
        <v>910</v>
      </c>
      <c r="G458" s="220"/>
      <c r="H458" s="220"/>
      <c r="I458" s="223"/>
      <c r="J458" s="234">
        <f>BK458</f>
        <v>0</v>
      </c>
      <c r="K458" s="220"/>
      <c r="L458" s="225"/>
      <c r="M458" s="226"/>
      <c r="N458" s="227"/>
      <c r="O458" s="227"/>
      <c r="P458" s="228">
        <f>SUM(P459:P461)</f>
        <v>0</v>
      </c>
      <c r="Q458" s="227"/>
      <c r="R458" s="228">
        <f>SUM(R459:R461)</f>
        <v>0</v>
      </c>
      <c r="S458" s="227"/>
      <c r="T458" s="229">
        <f>SUM(T459:T461)</f>
        <v>0</v>
      </c>
      <c r="AR458" s="230" t="s">
        <v>197</v>
      </c>
      <c r="AT458" s="231" t="s">
        <v>68</v>
      </c>
      <c r="AU458" s="231" t="s">
        <v>76</v>
      </c>
      <c r="AY458" s="230" t="s">
        <v>172</v>
      </c>
      <c r="BK458" s="232">
        <f>SUM(BK459:BK461)</f>
        <v>0</v>
      </c>
    </row>
    <row r="459" spans="2:65" s="1" customFormat="1" ht="16.5" customHeight="1">
      <c r="B459" s="46"/>
      <c r="C459" s="235" t="s">
        <v>911</v>
      </c>
      <c r="D459" s="235" t="s">
        <v>175</v>
      </c>
      <c r="E459" s="236" t="s">
        <v>912</v>
      </c>
      <c r="F459" s="237" t="s">
        <v>913</v>
      </c>
      <c r="G459" s="238" t="s">
        <v>439</v>
      </c>
      <c r="H459" s="239">
        <v>1</v>
      </c>
      <c r="I459" s="240"/>
      <c r="J459" s="241">
        <f>ROUND(I459*H459,2)</f>
        <v>0</v>
      </c>
      <c r="K459" s="237" t="s">
        <v>21</v>
      </c>
      <c r="L459" s="72"/>
      <c r="M459" s="242" t="s">
        <v>21</v>
      </c>
      <c r="N459" s="243" t="s">
        <v>40</v>
      </c>
      <c r="O459" s="47"/>
      <c r="P459" s="244">
        <f>O459*H459</f>
        <v>0</v>
      </c>
      <c r="Q459" s="244">
        <v>0</v>
      </c>
      <c r="R459" s="244">
        <f>Q459*H459</f>
        <v>0</v>
      </c>
      <c r="S459" s="244">
        <v>0</v>
      </c>
      <c r="T459" s="245">
        <f>S459*H459</f>
        <v>0</v>
      </c>
      <c r="AR459" s="24" t="s">
        <v>180</v>
      </c>
      <c r="AT459" s="24" t="s">
        <v>175</v>
      </c>
      <c r="AU459" s="24" t="s">
        <v>79</v>
      </c>
      <c r="AY459" s="24" t="s">
        <v>172</v>
      </c>
      <c r="BE459" s="246">
        <f>IF(N459="základní",J459,0)</f>
        <v>0</v>
      </c>
      <c r="BF459" s="246">
        <f>IF(N459="snížená",J459,0)</f>
        <v>0</v>
      </c>
      <c r="BG459" s="246">
        <f>IF(N459="zákl. přenesená",J459,0)</f>
        <v>0</v>
      </c>
      <c r="BH459" s="246">
        <f>IF(N459="sníž. přenesená",J459,0)</f>
        <v>0</v>
      </c>
      <c r="BI459" s="246">
        <f>IF(N459="nulová",J459,0)</f>
        <v>0</v>
      </c>
      <c r="BJ459" s="24" t="s">
        <v>76</v>
      </c>
      <c r="BK459" s="246">
        <f>ROUND(I459*H459,2)</f>
        <v>0</v>
      </c>
      <c r="BL459" s="24" t="s">
        <v>180</v>
      </c>
      <c r="BM459" s="24" t="s">
        <v>914</v>
      </c>
    </row>
    <row r="460" spans="2:65" s="1" customFormat="1" ht="16.5" customHeight="1">
      <c r="B460" s="46"/>
      <c r="C460" s="235" t="s">
        <v>915</v>
      </c>
      <c r="D460" s="235" t="s">
        <v>175</v>
      </c>
      <c r="E460" s="236" t="s">
        <v>916</v>
      </c>
      <c r="F460" s="237" t="s">
        <v>917</v>
      </c>
      <c r="G460" s="238" t="s">
        <v>439</v>
      </c>
      <c r="H460" s="239">
        <v>1</v>
      </c>
      <c r="I460" s="240"/>
      <c r="J460" s="241">
        <f>ROUND(I460*H460,2)</f>
        <v>0</v>
      </c>
      <c r="K460" s="237" t="s">
        <v>21</v>
      </c>
      <c r="L460" s="72"/>
      <c r="M460" s="242" t="s">
        <v>21</v>
      </c>
      <c r="N460" s="243" t="s">
        <v>40</v>
      </c>
      <c r="O460" s="47"/>
      <c r="P460" s="244">
        <f>O460*H460</f>
        <v>0</v>
      </c>
      <c r="Q460" s="244">
        <v>0</v>
      </c>
      <c r="R460" s="244">
        <f>Q460*H460</f>
        <v>0</v>
      </c>
      <c r="S460" s="244">
        <v>0</v>
      </c>
      <c r="T460" s="245">
        <f>S460*H460</f>
        <v>0</v>
      </c>
      <c r="AR460" s="24" t="s">
        <v>180</v>
      </c>
      <c r="AT460" s="24" t="s">
        <v>175</v>
      </c>
      <c r="AU460" s="24" t="s">
        <v>79</v>
      </c>
      <c r="AY460" s="24" t="s">
        <v>172</v>
      </c>
      <c r="BE460" s="246">
        <f>IF(N460="základní",J460,0)</f>
        <v>0</v>
      </c>
      <c r="BF460" s="246">
        <f>IF(N460="snížená",J460,0)</f>
        <v>0</v>
      </c>
      <c r="BG460" s="246">
        <f>IF(N460="zákl. přenesená",J460,0)</f>
        <v>0</v>
      </c>
      <c r="BH460" s="246">
        <f>IF(N460="sníž. přenesená",J460,0)</f>
        <v>0</v>
      </c>
      <c r="BI460" s="246">
        <f>IF(N460="nulová",J460,0)</f>
        <v>0</v>
      </c>
      <c r="BJ460" s="24" t="s">
        <v>76</v>
      </c>
      <c r="BK460" s="246">
        <f>ROUND(I460*H460,2)</f>
        <v>0</v>
      </c>
      <c r="BL460" s="24" t="s">
        <v>180</v>
      </c>
      <c r="BM460" s="24" t="s">
        <v>918</v>
      </c>
    </row>
    <row r="461" spans="2:47" s="1" customFormat="1" ht="13.5">
      <c r="B461" s="46"/>
      <c r="C461" s="74"/>
      <c r="D461" s="249" t="s">
        <v>464</v>
      </c>
      <c r="E461" s="74"/>
      <c r="F461" s="281" t="s">
        <v>919</v>
      </c>
      <c r="G461" s="74"/>
      <c r="H461" s="74"/>
      <c r="I461" s="203"/>
      <c r="J461" s="74"/>
      <c r="K461" s="74"/>
      <c r="L461" s="72"/>
      <c r="M461" s="282"/>
      <c r="N461" s="47"/>
      <c r="O461" s="47"/>
      <c r="P461" s="47"/>
      <c r="Q461" s="47"/>
      <c r="R461" s="47"/>
      <c r="S461" s="47"/>
      <c r="T461" s="95"/>
      <c r="AT461" s="24" t="s">
        <v>464</v>
      </c>
      <c r="AU461" s="24" t="s">
        <v>79</v>
      </c>
    </row>
    <row r="462" spans="2:63" s="11" customFormat="1" ht="29.85" customHeight="1">
      <c r="B462" s="219"/>
      <c r="C462" s="220"/>
      <c r="D462" s="221" t="s">
        <v>68</v>
      </c>
      <c r="E462" s="233" t="s">
        <v>920</v>
      </c>
      <c r="F462" s="233" t="s">
        <v>921</v>
      </c>
      <c r="G462" s="220"/>
      <c r="H462" s="220"/>
      <c r="I462" s="223"/>
      <c r="J462" s="234">
        <f>BK462</f>
        <v>0</v>
      </c>
      <c r="K462" s="220"/>
      <c r="L462" s="225"/>
      <c r="M462" s="226"/>
      <c r="N462" s="227"/>
      <c r="O462" s="227"/>
      <c r="P462" s="228">
        <f>SUM(P463:P468)</f>
        <v>0</v>
      </c>
      <c r="Q462" s="227"/>
      <c r="R462" s="228">
        <f>SUM(R463:R468)</f>
        <v>0</v>
      </c>
      <c r="S462" s="227"/>
      <c r="T462" s="229">
        <f>SUM(T463:T468)</f>
        <v>0</v>
      </c>
      <c r="AR462" s="230" t="s">
        <v>197</v>
      </c>
      <c r="AT462" s="231" t="s">
        <v>68</v>
      </c>
      <c r="AU462" s="231" t="s">
        <v>76</v>
      </c>
      <c r="AY462" s="230" t="s">
        <v>172</v>
      </c>
      <c r="BK462" s="232">
        <f>SUM(BK463:BK468)</f>
        <v>0</v>
      </c>
    </row>
    <row r="463" spans="2:65" s="1" customFormat="1" ht="16.5" customHeight="1">
      <c r="B463" s="46"/>
      <c r="C463" s="235" t="s">
        <v>922</v>
      </c>
      <c r="D463" s="235" t="s">
        <v>175</v>
      </c>
      <c r="E463" s="236" t="s">
        <v>923</v>
      </c>
      <c r="F463" s="237" t="s">
        <v>924</v>
      </c>
      <c r="G463" s="238" t="s">
        <v>439</v>
      </c>
      <c r="H463" s="239">
        <v>1</v>
      </c>
      <c r="I463" s="240"/>
      <c r="J463" s="241">
        <f>ROUND(I463*H463,2)</f>
        <v>0</v>
      </c>
      <c r="K463" s="237" t="s">
        <v>179</v>
      </c>
      <c r="L463" s="72"/>
      <c r="M463" s="242" t="s">
        <v>21</v>
      </c>
      <c r="N463" s="243" t="s">
        <v>40</v>
      </c>
      <c r="O463" s="47"/>
      <c r="P463" s="244">
        <f>O463*H463</f>
        <v>0</v>
      </c>
      <c r="Q463" s="244">
        <v>0</v>
      </c>
      <c r="R463" s="244">
        <f>Q463*H463</f>
        <v>0</v>
      </c>
      <c r="S463" s="244">
        <v>0</v>
      </c>
      <c r="T463" s="245">
        <f>S463*H463</f>
        <v>0</v>
      </c>
      <c r="AR463" s="24" t="s">
        <v>925</v>
      </c>
      <c r="AT463" s="24" t="s">
        <v>175</v>
      </c>
      <c r="AU463" s="24" t="s">
        <v>79</v>
      </c>
      <c r="AY463" s="24" t="s">
        <v>172</v>
      </c>
      <c r="BE463" s="246">
        <f>IF(N463="základní",J463,0)</f>
        <v>0</v>
      </c>
      <c r="BF463" s="246">
        <f>IF(N463="snížená",J463,0)</f>
        <v>0</v>
      </c>
      <c r="BG463" s="246">
        <f>IF(N463="zákl. přenesená",J463,0)</f>
        <v>0</v>
      </c>
      <c r="BH463" s="246">
        <f>IF(N463="sníž. přenesená",J463,0)</f>
        <v>0</v>
      </c>
      <c r="BI463" s="246">
        <f>IF(N463="nulová",J463,0)</f>
        <v>0</v>
      </c>
      <c r="BJ463" s="24" t="s">
        <v>76</v>
      </c>
      <c r="BK463" s="246">
        <f>ROUND(I463*H463,2)</f>
        <v>0</v>
      </c>
      <c r="BL463" s="24" t="s">
        <v>925</v>
      </c>
      <c r="BM463" s="24" t="s">
        <v>926</v>
      </c>
    </row>
    <row r="464" spans="2:47" s="1" customFormat="1" ht="13.5">
      <c r="B464" s="46"/>
      <c r="C464" s="74"/>
      <c r="D464" s="249" t="s">
        <v>464</v>
      </c>
      <c r="E464" s="74"/>
      <c r="F464" s="281" t="s">
        <v>927</v>
      </c>
      <c r="G464" s="74"/>
      <c r="H464" s="74"/>
      <c r="I464" s="203"/>
      <c r="J464" s="74"/>
      <c r="K464" s="74"/>
      <c r="L464" s="72"/>
      <c r="M464" s="282"/>
      <c r="N464" s="47"/>
      <c r="O464" s="47"/>
      <c r="P464" s="47"/>
      <c r="Q464" s="47"/>
      <c r="R464" s="47"/>
      <c r="S464" s="47"/>
      <c r="T464" s="95"/>
      <c r="AT464" s="24" t="s">
        <v>464</v>
      </c>
      <c r="AU464" s="24" t="s">
        <v>79</v>
      </c>
    </row>
    <row r="465" spans="2:65" s="1" customFormat="1" ht="16.5" customHeight="1">
      <c r="B465" s="46"/>
      <c r="C465" s="235" t="s">
        <v>928</v>
      </c>
      <c r="D465" s="235" t="s">
        <v>175</v>
      </c>
      <c r="E465" s="236" t="s">
        <v>929</v>
      </c>
      <c r="F465" s="237" t="s">
        <v>930</v>
      </c>
      <c r="G465" s="238" t="s">
        <v>439</v>
      </c>
      <c r="H465" s="239">
        <v>1</v>
      </c>
      <c r="I465" s="240"/>
      <c r="J465" s="241">
        <f>ROUND(I465*H465,2)</f>
        <v>0</v>
      </c>
      <c r="K465" s="237" t="s">
        <v>179</v>
      </c>
      <c r="L465" s="72"/>
      <c r="M465" s="242" t="s">
        <v>21</v>
      </c>
      <c r="N465" s="243" t="s">
        <v>40</v>
      </c>
      <c r="O465" s="47"/>
      <c r="P465" s="244">
        <f>O465*H465</f>
        <v>0</v>
      </c>
      <c r="Q465" s="244">
        <v>0</v>
      </c>
      <c r="R465" s="244">
        <f>Q465*H465</f>
        <v>0</v>
      </c>
      <c r="S465" s="244">
        <v>0</v>
      </c>
      <c r="T465" s="245">
        <f>S465*H465</f>
        <v>0</v>
      </c>
      <c r="AR465" s="24" t="s">
        <v>925</v>
      </c>
      <c r="AT465" s="24" t="s">
        <v>175</v>
      </c>
      <c r="AU465" s="24" t="s">
        <v>79</v>
      </c>
      <c r="AY465" s="24" t="s">
        <v>172</v>
      </c>
      <c r="BE465" s="246">
        <f>IF(N465="základní",J465,0)</f>
        <v>0</v>
      </c>
      <c r="BF465" s="246">
        <f>IF(N465="snížená",J465,0)</f>
        <v>0</v>
      </c>
      <c r="BG465" s="246">
        <f>IF(N465="zákl. přenesená",J465,0)</f>
        <v>0</v>
      </c>
      <c r="BH465" s="246">
        <f>IF(N465="sníž. přenesená",J465,0)</f>
        <v>0</v>
      </c>
      <c r="BI465" s="246">
        <f>IF(N465="nulová",J465,0)</f>
        <v>0</v>
      </c>
      <c r="BJ465" s="24" t="s">
        <v>76</v>
      </c>
      <c r="BK465" s="246">
        <f>ROUND(I465*H465,2)</f>
        <v>0</v>
      </c>
      <c r="BL465" s="24" t="s">
        <v>925</v>
      </c>
      <c r="BM465" s="24" t="s">
        <v>931</v>
      </c>
    </row>
    <row r="466" spans="2:47" s="1" customFormat="1" ht="13.5">
      <c r="B466" s="46"/>
      <c r="C466" s="74"/>
      <c r="D466" s="249" t="s">
        <v>464</v>
      </c>
      <c r="E466" s="74"/>
      <c r="F466" s="281" t="s">
        <v>932</v>
      </c>
      <c r="G466" s="74"/>
      <c r="H466" s="74"/>
      <c r="I466" s="203"/>
      <c r="J466" s="74"/>
      <c r="K466" s="74"/>
      <c r="L466" s="72"/>
      <c r="M466" s="282"/>
      <c r="N466" s="47"/>
      <c r="O466" s="47"/>
      <c r="P466" s="47"/>
      <c r="Q466" s="47"/>
      <c r="R466" s="47"/>
      <c r="S466" s="47"/>
      <c r="T466" s="95"/>
      <c r="AT466" s="24" t="s">
        <v>464</v>
      </c>
      <c r="AU466" s="24" t="s">
        <v>79</v>
      </c>
    </row>
    <row r="467" spans="2:65" s="1" customFormat="1" ht="16.5" customHeight="1">
      <c r="B467" s="46"/>
      <c r="C467" s="235" t="s">
        <v>933</v>
      </c>
      <c r="D467" s="235" t="s">
        <v>175</v>
      </c>
      <c r="E467" s="236" t="s">
        <v>934</v>
      </c>
      <c r="F467" s="237" t="s">
        <v>935</v>
      </c>
      <c r="G467" s="238" t="s">
        <v>439</v>
      </c>
      <c r="H467" s="239">
        <v>1</v>
      </c>
      <c r="I467" s="240"/>
      <c r="J467" s="241">
        <f>ROUND(I467*H467,2)</f>
        <v>0</v>
      </c>
      <c r="K467" s="237" t="s">
        <v>179</v>
      </c>
      <c r="L467" s="72"/>
      <c r="M467" s="242" t="s">
        <v>21</v>
      </c>
      <c r="N467" s="243" t="s">
        <v>40</v>
      </c>
      <c r="O467" s="47"/>
      <c r="P467" s="244">
        <f>O467*H467</f>
        <v>0</v>
      </c>
      <c r="Q467" s="244">
        <v>0</v>
      </c>
      <c r="R467" s="244">
        <f>Q467*H467</f>
        <v>0</v>
      </c>
      <c r="S467" s="244">
        <v>0</v>
      </c>
      <c r="T467" s="245">
        <f>S467*H467</f>
        <v>0</v>
      </c>
      <c r="AR467" s="24" t="s">
        <v>925</v>
      </c>
      <c r="AT467" s="24" t="s">
        <v>175</v>
      </c>
      <c r="AU467" s="24" t="s">
        <v>79</v>
      </c>
      <c r="AY467" s="24" t="s">
        <v>172</v>
      </c>
      <c r="BE467" s="246">
        <f>IF(N467="základní",J467,0)</f>
        <v>0</v>
      </c>
      <c r="BF467" s="246">
        <f>IF(N467="snížená",J467,0)</f>
        <v>0</v>
      </c>
      <c r="BG467" s="246">
        <f>IF(N467="zákl. přenesená",J467,0)</f>
        <v>0</v>
      </c>
      <c r="BH467" s="246">
        <f>IF(N467="sníž. přenesená",J467,0)</f>
        <v>0</v>
      </c>
      <c r="BI467" s="246">
        <f>IF(N467="nulová",J467,0)</f>
        <v>0</v>
      </c>
      <c r="BJ467" s="24" t="s">
        <v>76</v>
      </c>
      <c r="BK467" s="246">
        <f>ROUND(I467*H467,2)</f>
        <v>0</v>
      </c>
      <c r="BL467" s="24" t="s">
        <v>925</v>
      </c>
      <c r="BM467" s="24" t="s">
        <v>936</v>
      </c>
    </row>
    <row r="468" spans="2:47" s="1" customFormat="1" ht="13.5">
      <c r="B468" s="46"/>
      <c r="C468" s="74"/>
      <c r="D468" s="249" t="s">
        <v>464</v>
      </c>
      <c r="E468" s="74"/>
      <c r="F468" s="281" t="s">
        <v>937</v>
      </c>
      <c r="G468" s="74"/>
      <c r="H468" s="74"/>
      <c r="I468" s="203"/>
      <c r="J468" s="74"/>
      <c r="K468" s="74"/>
      <c r="L468" s="72"/>
      <c r="M468" s="293"/>
      <c r="N468" s="294"/>
      <c r="O468" s="294"/>
      <c r="P468" s="294"/>
      <c r="Q468" s="294"/>
      <c r="R468" s="294"/>
      <c r="S468" s="294"/>
      <c r="T468" s="295"/>
      <c r="AT468" s="24" t="s">
        <v>464</v>
      </c>
      <c r="AU468" s="24" t="s">
        <v>79</v>
      </c>
    </row>
    <row r="469" spans="2:12" s="1" customFormat="1" ht="6.95" customHeight="1">
      <c r="B469" s="67"/>
      <c r="C469" s="68"/>
      <c r="D469" s="68"/>
      <c r="E469" s="68"/>
      <c r="F469" s="68"/>
      <c r="G469" s="68"/>
      <c r="H469" s="68"/>
      <c r="I469" s="178"/>
      <c r="J469" s="68"/>
      <c r="K469" s="68"/>
      <c r="L469" s="72"/>
    </row>
  </sheetData>
  <sheetProtection password="CC35" sheet="1" objects="1" scenarios="1" formatColumns="0" formatRows="0" autoFilter="0"/>
  <autoFilter ref="C106:K468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95:H95"/>
    <mergeCell ref="E97:H97"/>
    <mergeCell ref="E99:H99"/>
    <mergeCell ref="G1:H1"/>
    <mergeCell ref="L2:V2"/>
  </mergeCells>
  <hyperlinks>
    <hyperlink ref="F1:G1" location="C2" display="1) Krycí list soupisu"/>
    <hyperlink ref="G1:H1" location="C58" display="2) Rekapitulace"/>
    <hyperlink ref="J1" location="C10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116</v>
      </c>
      <c r="G1" s="151" t="s">
        <v>117</v>
      </c>
      <c r="H1" s="151"/>
      <c r="I1" s="152"/>
      <c r="J1" s="151" t="s">
        <v>118</v>
      </c>
      <c r="K1" s="150" t="s">
        <v>119</v>
      </c>
      <c r="L1" s="151" t="s">
        <v>120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86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121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v Karviné - školy I - stavební část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123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938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ROUND(J90,2)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ROUND(SUM(BE90:BE244),2)</f>
        <v>0</v>
      </c>
      <c r="G32" s="47"/>
      <c r="H32" s="47"/>
      <c r="I32" s="170">
        <v>0.21</v>
      </c>
      <c r="J32" s="169">
        <f>ROUND(ROUND((SUM(BE90:BE244)),2)*I32,2)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ROUND(SUM(BF90:BF244),2)</f>
        <v>0</v>
      </c>
      <c r="G33" s="47"/>
      <c r="H33" s="47"/>
      <c r="I33" s="170">
        <v>0.15</v>
      </c>
      <c r="J33" s="169">
        <f>ROUND(ROUND((SUM(BF90:BF244)),2)*I33,2)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ROUND(SUM(BG90:BG244),2)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ROUND(SUM(BH90:BH244),2)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ROUND(SUM(BI90:BI244),2)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v Karviné - školy I - stavební část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123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010 - Elektroinstalace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127</v>
      </c>
      <c r="D58" s="171"/>
      <c r="E58" s="171"/>
      <c r="F58" s="171"/>
      <c r="G58" s="171"/>
      <c r="H58" s="171"/>
      <c r="I58" s="185"/>
      <c r="J58" s="186" t="s">
        <v>128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129</v>
      </c>
      <c r="D60" s="47"/>
      <c r="E60" s="47"/>
      <c r="F60" s="47"/>
      <c r="G60" s="47"/>
      <c r="H60" s="47"/>
      <c r="I60" s="156"/>
      <c r="J60" s="167">
        <f>J90</f>
        <v>0</v>
      </c>
      <c r="K60" s="51"/>
      <c r="AU60" s="24" t="s">
        <v>130</v>
      </c>
    </row>
    <row r="61" spans="2:11" s="8" customFormat="1" ht="24.95" customHeight="1">
      <c r="B61" s="189"/>
      <c r="C61" s="190"/>
      <c r="D61" s="191" t="s">
        <v>939</v>
      </c>
      <c r="E61" s="192"/>
      <c r="F61" s="192"/>
      <c r="G61" s="192"/>
      <c r="H61" s="192"/>
      <c r="I61" s="193"/>
      <c r="J61" s="194">
        <f>J91</f>
        <v>0</v>
      </c>
      <c r="K61" s="195"/>
    </row>
    <row r="62" spans="2:11" s="8" customFormat="1" ht="24.95" customHeight="1">
      <c r="B62" s="189"/>
      <c r="C62" s="190"/>
      <c r="D62" s="191" t="s">
        <v>940</v>
      </c>
      <c r="E62" s="192"/>
      <c r="F62" s="192"/>
      <c r="G62" s="192"/>
      <c r="H62" s="192"/>
      <c r="I62" s="193"/>
      <c r="J62" s="194">
        <f>J142</f>
        <v>0</v>
      </c>
      <c r="K62" s="195"/>
    </row>
    <row r="63" spans="2:11" s="8" customFormat="1" ht="24.95" customHeight="1">
      <c r="B63" s="189"/>
      <c r="C63" s="190"/>
      <c r="D63" s="191" t="s">
        <v>941</v>
      </c>
      <c r="E63" s="192"/>
      <c r="F63" s="192"/>
      <c r="G63" s="192"/>
      <c r="H63" s="192"/>
      <c r="I63" s="193"/>
      <c r="J63" s="194">
        <f>J151</f>
        <v>0</v>
      </c>
      <c r="K63" s="195"/>
    </row>
    <row r="64" spans="2:11" s="8" customFormat="1" ht="24.95" customHeight="1">
      <c r="B64" s="189"/>
      <c r="C64" s="190"/>
      <c r="D64" s="191" t="s">
        <v>942</v>
      </c>
      <c r="E64" s="192"/>
      <c r="F64" s="192"/>
      <c r="G64" s="192"/>
      <c r="H64" s="192"/>
      <c r="I64" s="193"/>
      <c r="J64" s="194">
        <f>J164</f>
        <v>0</v>
      </c>
      <c r="K64" s="195"/>
    </row>
    <row r="65" spans="2:11" s="8" customFormat="1" ht="24.95" customHeight="1">
      <c r="B65" s="189"/>
      <c r="C65" s="190"/>
      <c r="D65" s="191" t="s">
        <v>943</v>
      </c>
      <c r="E65" s="192"/>
      <c r="F65" s="192"/>
      <c r="G65" s="192"/>
      <c r="H65" s="192"/>
      <c r="I65" s="193"/>
      <c r="J65" s="194">
        <f>J231</f>
        <v>0</v>
      </c>
      <c r="K65" s="195"/>
    </row>
    <row r="66" spans="2:11" s="8" customFormat="1" ht="24.95" customHeight="1">
      <c r="B66" s="189"/>
      <c r="C66" s="190"/>
      <c r="D66" s="191" t="s">
        <v>944</v>
      </c>
      <c r="E66" s="192"/>
      <c r="F66" s="192"/>
      <c r="G66" s="192"/>
      <c r="H66" s="192"/>
      <c r="I66" s="193"/>
      <c r="J66" s="194">
        <f>J235</f>
        <v>0</v>
      </c>
      <c r="K66" s="195"/>
    </row>
    <row r="67" spans="2:11" s="8" customFormat="1" ht="24.95" customHeight="1">
      <c r="B67" s="189"/>
      <c r="C67" s="190"/>
      <c r="D67" s="191" t="s">
        <v>945</v>
      </c>
      <c r="E67" s="192"/>
      <c r="F67" s="192"/>
      <c r="G67" s="192"/>
      <c r="H67" s="192"/>
      <c r="I67" s="193"/>
      <c r="J67" s="194">
        <f>J239</f>
        <v>0</v>
      </c>
      <c r="K67" s="195"/>
    </row>
    <row r="68" spans="2:11" s="9" customFormat="1" ht="19.9" customHeight="1">
      <c r="B68" s="196"/>
      <c r="C68" s="197"/>
      <c r="D68" s="198" t="s">
        <v>946</v>
      </c>
      <c r="E68" s="199"/>
      <c r="F68" s="199"/>
      <c r="G68" s="199"/>
      <c r="H68" s="199"/>
      <c r="I68" s="200"/>
      <c r="J68" s="201">
        <f>J240</f>
        <v>0</v>
      </c>
      <c r="K68" s="202"/>
    </row>
    <row r="69" spans="2:11" s="1" customFormat="1" ht="21.8" customHeight="1">
      <c r="B69" s="46"/>
      <c r="C69" s="47"/>
      <c r="D69" s="47"/>
      <c r="E69" s="47"/>
      <c r="F69" s="47"/>
      <c r="G69" s="47"/>
      <c r="H69" s="47"/>
      <c r="I69" s="156"/>
      <c r="J69" s="47"/>
      <c r="K69" s="51"/>
    </row>
    <row r="70" spans="2:11" s="1" customFormat="1" ht="6.95" customHeight="1">
      <c r="B70" s="67"/>
      <c r="C70" s="68"/>
      <c r="D70" s="68"/>
      <c r="E70" s="68"/>
      <c r="F70" s="68"/>
      <c r="G70" s="68"/>
      <c r="H70" s="68"/>
      <c r="I70" s="178"/>
      <c r="J70" s="68"/>
      <c r="K70" s="69"/>
    </row>
    <row r="74" spans="2:12" s="1" customFormat="1" ht="6.95" customHeight="1">
      <c r="B74" s="70"/>
      <c r="C74" s="71"/>
      <c r="D74" s="71"/>
      <c r="E74" s="71"/>
      <c r="F74" s="71"/>
      <c r="G74" s="71"/>
      <c r="H74" s="71"/>
      <c r="I74" s="181"/>
      <c r="J74" s="71"/>
      <c r="K74" s="71"/>
      <c r="L74" s="72"/>
    </row>
    <row r="75" spans="2:12" s="1" customFormat="1" ht="36.95" customHeight="1">
      <c r="B75" s="46"/>
      <c r="C75" s="73" t="s">
        <v>156</v>
      </c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18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6.5" customHeight="1">
      <c r="B78" s="46"/>
      <c r="C78" s="74"/>
      <c r="D78" s="74"/>
      <c r="E78" s="204" t="str">
        <f>E7</f>
        <v>Rekonstrukce odborných učeben v Karviné - školy I - stavební část</v>
      </c>
      <c r="F78" s="76"/>
      <c r="G78" s="76"/>
      <c r="H78" s="76"/>
      <c r="I78" s="203"/>
      <c r="J78" s="74"/>
      <c r="K78" s="74"/>
      <c r="L78" s="72"/>
    </row>
    <row r="79" spans="2:12" ht="13.5">
      <c r="B79" s="28"/>
      <c r="C79" s="76" t="s">
        <v>122</v>
      </c>
      <c r="D79" s="205"/>
      <c r="E79" s="205"/>
      <c r="F79" s="205"/>
      <c r="G79" s="205"/>
      <c r="H79" s="205"/>
      <c r="I79" s="148"/>
      <c r="J79" s="205"/>
      <c r="K79" s="205"/>
      <c r="L79" s="206"/>
    </row>
    <row r="80" spans="2:12" s="1" customFormat="1" ht="16.5" customHeight="1">
      <c r="B80" s="46"/>
      <c r="C80" s="74"/>
      <c r="D80" s="74"/>
      <c r="E80" s="204" t="s">
        <v>123</v>
      </c>
      <c r="F80" s="74"/>
      <c r="G80" s="74"/>
      <c r="H80" s="74"/>
      <c r="I80" s="203"/>
      <c r="J80" s="74"/>
      <c r="K80" s="74"/>
      <c r="L80" s="72"/>
    </row>
    <row r="81" spans="2:12" s="1" customFormat="1" ht="14.4" customHeight="1">
      <c r="B81" s="46"/>
      <c r="C81" s="76" t="s">
        <v>124</v>
      </c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7.25" customHeight="1">
      <c r="B82" s="46"/>
      <c r="C82" s="74"/>
      <c r="D82" s="74"/>
      <c r="E82" s="82" t="str">
        <f>E11</f>
        <v xml:space="preserve">010 - Elektroinstalace </v>
      </c>
      <c r="F82" s="74"/>
      <c r="G82" s="74"/>
      <c r="H82" s="74"/>
      <c r="I82" s="203"/>
      <c r="J82" s="74"/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203"/>
      <c r="J83" s="74"/>
      <c r="K83" s="74"/>
      <c r="L83" s="72"/>
    </row>
    <row r="84" spans="2:12" s="1" customFormat="1" ht="18" customHeight="1">
      <c r="B84" s="46"/>
      <c r="C84" s="76" t="s">
        <v>23</v>
      </c>
      <c r="D84" s="74"/>
      <c r="E84" s="74"/>
      <c r="F84" s="207" t="str">
        <f>F14</f>
        <v xml:space="preserve"> </v>
      </c>
      <c r="G84" s="74"/>
      <c r="H84" s="74"/>
      <c r="I84" s="208" t="s">
        <v>25</v>
      </c>
      <c r="J84" s="85" t="str">
        <f>IF(J14="","",J14)</f>
        <v>4. 9. 2017</v>
      </c>
      <c r="K84" s="74"/>
      <c r="L84" s="72"/>
    </row>
    <row r="85" spans="2:12" s="1" customFormat="1" ht="6.95" customHeight="1">
      <c r="B85" s="46"/>
      <c r="C85" s="74"/>
      <c r="D85" s="74"/>
      <c r="E85" s="74"/>
      <c r="F85" s="74"/>
      <c r="G85" s="74"/>
      <c r="H85" s="74"/>
      <c r="I85" s="203"/>
      <c r="J85" s="74"/>
      <c r="K85" s="74"/>
      <c r="L85" s="72"/>
    </row>
    <row r="86" spans="2:12" s="1" customFormat="1" ht="13.5">
      <c r="B86" s="46"/>
      <c r="C86" s="76" t="s">
        <v>27</v>
      </c>
      <c r="D86" s="74"/>
      <c r="E86" s="74"/>
      <c r="F86" s="207" t="str">
        <f>E17</f>
        <v xml:space="preserve"> </v>
      </c>
      <c r="G86" s="74"/>
      <c r="H86" s="74"/>
      <c r="I86" s="208" t="s">
        <v>32</v>
      </c>
      <c r="J86" s="207" t="str">
        <f>E23</f>
        <v xml:space="preserve"> </v>
      </c>
      <c r="K86" s="74"/>
      <c r="L86" s="72"/>
    </row>
    <row r="87" spans="2:12" s="1" customFormat="1" ht="14.4" customHeight="1">
      <c r="B87" s="46"/>
      <c r="C87" s="76" t="s">
        <v>30</v>
      </c>
      <c r="D87" s="74"/>
      <c r="E87" s="74"/>
      <c r="F87" s="207" t="str">
        <f>IF(E20="","",E20)</f>
        <v/>
      </c>
      <c r="G87" s="74"/>
      <c r="H87" s="74"/>
      <c r="I87" s="203"/>
      <c r="J87" s="74"/>
      <c r="K87" s="74"/>
      <c r="L87" s="72"/>
    </row>
    <row r="88" spans="2:12" s="1" customFormat="1" ht="10.3" customHeight="1">
      <c r="B88" s="46"/>
      <c r="C88" s="74"/>
      <c r="D88" s="74"/>
      <c r="E88" s="74"/>
      <c r="F88" s="74"/>
      <c r="G88" s="74"/>
      <c r="H88" s="74"/>
      <c r="I88" s="203"/>
      <c r="J88" s="74"/>
      <c r="K88" s="74"/>
      <c r="L88" s="72"/>
    </row>
    <row r="89" spans="2:20" s="10" customFormat="1" ht="29.25" customHeight="1">
      <c r="B89" s="209"/>
      <c r="C89" s="210" t="s">
        <v>157</v>
      </c>
      <c r="D89" s="211" t="s">
        <v>54</v>
      </c>
      <c r="E89" s="211" t="s">
        <v>50</v>
      </c>
      <c r="F89" s="211" t="s">
        <v>158</v>
      </c>
      <c r="G89" s="211" t="s">
        <v>159</v>
      </c>
      <c r="H89" s="211" t="s">
        <v>160</v>
      </c>
      <c r="I89" s="212" t="s">
        <v>161</v>
      </c>
      <c r="J89" s="211" t="s">
        <v>128</v>
      </c>
      <c r="K89" s="213" t="s">
        <v>162</v>
      </c>
      <c r="L89" s="214"/>
      <c r="M89" s="102" t="s">
        <v>163</v>
      </c>
      <c r="N89" s="103" t="s">
        <v>39</v>
      </c>
      <c r="O89" s="103" t="s">
        <v>164</v>
      </c>
      <c r="P89" s="103" t="s">
        <v>165</v>
      </c>
      <c r="Q89" s="103" t="s">
        <v>166</v>
      </c>
      <c r="R89" s="103" t="s">
        <v>167</v>
      </c>
      <c r="S89" s="103" t="s">
        <v>168</v>
      </c>
      <c r="T89" s="104" t="s">
        <v>169</v>
      </c>
    </row>
    <row r="90" spans="2:63" s="1" customFormat="1" ht="29.25" customHeight="1">
      <c r="B90" s="46"/>
      <c r="C90" s="108" t="s">
        <v>129</v>
      </c>
      <c r="D90" s="74"/>
      <c r="E90" s="74"/>
      <c r="F90" s="74"/>
      <c r="G90" s="74"/>
      <c r="H90" s="74"/>
      <c r="I90" s="203"/>
      <c r="J90" s="215">
        <f>BK90</f>
        <v>0</v>
      </c>
      <c r="K90" s="74"/>
      <c r="L90" s="72"/>
      <c r="M90" s="105"/>
      <c r="N90" s="106"/>
      <c r="O90" s="106"/>
      <c r="P90" s="216">
        <f>P91+P142+P151+P164+P231+P235+P239</f>
        <v>0</v>
      </c>
      <c r="Q90" s="106"/>
      <c r="R90" s="216">
        <f>R91+R142+R151+R164+R231+R235+R239</f>
        <v>0</v>
      </c>
      <c r="S90" s="106"/>
      <c r="T90" s="217">
        <f>T91+T142+T151+T164+T231+T235+T239</f>
        <v>0</v>
      </c>
      <c r="AT90" s="24" t="s">
        <v>68</v>
      </c>
      <c r="AU90" s="24" t="s">
        <v>130</v>
      </c>
      <c r="BK90" s="218">
        <f>BK91+BK142+BK151+BK164+BK231+BK235+BK239</f>
        <v>0</v>
      </c>
    </row>
    <row r="91" spans="2:63" s="11" customFormat="1" ht="37.4" customHeight="1">
      <c r="B91" s="219"/>
      <c r="C91" s="220"/>
      <c r="D91" s="221" t="s">
        <v>68</v>
      </c>
      <c r="E91" s="222" t="s">
        <v>947</v>
      </c>
      <c r="F91" s="222" t="s">
        <v>948</v>
      </c>
      <c r="G91" s="220"/>
      <c r="H91" s="220"/>
      <c r="I91" s="223"/>
      <c r="J91" s="224">
        <f>BK91</f>
        <v>0</v>
      </c>
      <c r="K91" s="220"/>
      <c r="L91" s="225"/>
      <c r="M91" s="226"/>
      <c r="N91" s="227"/>
      <c r="O91" s="227"/>
      <c r="P91" s="228">
        <f>SUM(P92:P141)</f>
        <v>0</v>
      </c>
      <c r="Q91" s="227"/>
      <c r="R91" s="228">
        <f>SUM(R92:R141)</f>
        <v>0</v>
      </c>
      <c r="S91" s="227"/>
      <c r="T91" s="229">
        <f>SUM(T92:T141)</f>
        <v>0</v>
      </c>
      <c r="AR91" s="230" t="s">
        <v>76</v>
      </c>
      <c r="AT91" s="231" t="s">
        <v>68</v>
      </c>
      <c r="AU91" s="231" t="s">
        <v>69</v>
      </c>
      <c r="AY91" s="230" t="s">
        <v>172</v>
      </c>
      <c r="BK91" s="232">
        <f>SUM(BK92:BK141)</f>
        <v>0</v>
      </c>
    </row>
    <row r="92" spans="2:65" s="1" customFormat="1" ht="16.5" customHeight="1">
      <c r="B92" s="46"/>
      <c r="C92" s="235" t="s">
        <v>76</v>
      </c>
      <c r="D92" s="235" t="s">
        <v>175</v>
      </c>
      <c r="E92" s="236" t="s">
        <v>76</v>
      </c>
      <c r="F92" s="237" t="s">
        <v>949</v>
      </c>
      <c r="G92" s="238" t="s">
        <v>258</v>
      </c>
      <c r="H92" s="239">
        <v>30</v>
      </c>
      <c r="I92" s="240"/>
      <c r="J92" s="241">
        <f>ROUND(I92*H92,2)</f>
        <v>0</v>
      </c>
      <c r="K92" s="237" t="s">
        <v>21</v>
      </c>
      <c r="L92" s="72"/>
      <c r="M92" s="242" t="s">
        <v>21</v>
      </c>
      <c r="N92" s="243" t="s">
        <v>40</v>
      </c>
      <c r="O92" s="47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4" t="s">
        <v>180</v>
      </c>
      <c r="AT92" s="24" t="s">
        <v>175</v>
      </c>
      <c r="AU92" s="24" t="s">
        <v>76</v>
      </c>
      <c r="AY92" s="24" t="s">
        <v>172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76</v>
      </c>
      <c r="BK92" s="246">
        <f>ROUND(I92*H92,2)</f>
        <v>0</v>
      </c>
      <c r="BL92" s="24" t="s">
        <v>180</v>
      </c>
      <c r="BM92" s="24" t="s">
        <v>79</v>
      </c>
    </row>
    <row r="93" spans="2:47" s="1" customFormat="1" ht="13.5">
      <c r="B93" s="46"/>
      <c r="C93" s="74"/>
      <c r="D93" s="249" t="s">
        <v>464</v>
      </c>
      <c r="E93" s="74"/>
      <c r="F93" s="281" t="s">
        <v>950</v>
      </c>
      <c r="G93" s="74"/>
      <c r="H93" s="74"/>
      <c r="I93" s="203"/>
      <c r="J93" s="74"/>
      <c r="K93" s="74"/>
      <c r="L93" s="72"/>
      <c r="M93" s="282"/>
      <c r="N93" s="47"/>
      <c r="O93" s="47"/>
      <c r="P93" s="47"/>
      <c r="Q93" s="47"/>
      <c r="R93" s="47"/>
      <c r="S93" s="47"/>
      <c r="T93" s="95"/>
      <c r="AT93" s="24" t="s">
        <v>464</v>
      </c>
      <c r="AU93" s="24" t="s">
        <v>76</v>
      </c>
    </row>
    <row r="94" spans="2:65" s="1" customFormat="1" ht="16.5" customHeight="1">
      <c r="B94" s="46"/>
      <c r="C94" s="235" t="s">
        <v>79</v>
      </c>
      <c r="D94" s="235" t="s">
        <v>175</v>
      </c>
      <c r="E94" s="236" t="s">
        <v>79</v>
      </c>
      <c r="F94" s="237" t="s">
        <v>951</v>
      </c>
      <c r="G94" s="238" t="s">
        <v>258</v>
      </c>
      <c r="H94" s="239">
        <v>20</v>
      </c>
      <c r="I94" s="240"/>
      <c r="J94" s="241">
        <f>ROUND(I94*H94,2)</f>
        <v>0</v>
      </c>
      <c r="K94" s="237" t="s">
        <v>21</v>
      </c>
      <c r="L94" s="72"/>
      <c r="M94" s="242" t="s">
        <v>21</v>
      </c>
      <c r="N94" s="243" t="s">
        <v>40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180</v>
      </c>
      <c r="AT94" s="24" t="s">
        <v>175</v>
      </c>
      <c r="AU94" s="24" t="s">
        <v>76</v>
      </c>
      <c r="AY94" s="24" t="s">
        <v>172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76</v>
      </c>
      <c r="BK94" s="246">
        <f>ROUND(I94*H94,2)</f>
        <v>0</v>
      </c>
      <c r="BL94" s="24" t="s">
        <v>180</v>
      </c>
      <c r="BM94" s="24" t="s">
        <v>180</v>
      </c>
    </row>
    <row r="95" spans="2:47" s="1" customFormat="1" ht="13.5">
      <c r="B95" s="46"/>
      <c r="C95" s="74"/>
      <c r="D95" s="249" t="s">
        <v>464</v>
      </c>
      <c r="E95" s="74"/>
      <c r="F95" s="281" t="s">
        <v>950</v>
      </c>
      <c r="G95" s="74"/>
      <c r="H95" s="74"/>
      <c r="I95" s="203"/>
      <c r="J95" s="74"/>
      <c r="K95" s="74"/>
      <c r="L95" s="72"/>
      <c r="M95" s="282"/>
      <c r="N95" s="47"/>
      <c r="O95" s="47"/>
      <c r="P95" s="47"/>
      <c r="Q95" s="47"/>
      <c r="R95" s="47"/>
      <c r="S95" s="47"/>
      <c r="T95" s="95"/>
      <c r="AT95" s="24" t="s">
        <v>464</v>
      </c>
      <c r="AU95" s="24" t="s">
        <v>76</v>
      </c>
    </row>
    <row r="96" spans="2:65" s="1" customFormat="1" ht="16.5" customHeight="1">
      <c r="B96" s="46"/>
      <c r="C96" s="235" t="s">
        <v>173</v>
      </c>
      <c r="D96" s="235" t="s">
        <v>175</v>
      </c>
      <c r="E96" s="236" t="s">
        <v>173</v>
      </c>
      <c r="F96" s="237" t="s">
        <v>952</v>
      </c>
      <c r="G96" s="238" t="s">
        <v>953</v>
      </c>
      <c r="H96" s="239">
        <v>23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40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180</v>
      </c>
      <c r="AT96" s="24" t="s">
        <v>175</v>
      </c>
      <c r="AU96" s="24" t="s">
        <v>76</v>
      </c>
      <c r="AY96" s="24" t="s">
        <v>172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76</v>
      </c>
      <c r="BK96" s="246">
        <f>ROUND(I96*H96,2)</f>
        <v>0</v>
      </c>
      <c r="BL96" s="24" t="s">
        <v>180</v>
      </c>
      <c r="BM96" s="24" t="s">
        <v>203</v>
      </c>
    </row>
    <row r="97" spans="2:47" s="1" customFormat="1" ht="13.5">
      <c r="B97" s="46"/>
      <c r="C97" s="74"/>
      <c r="D97" s="249" t="s">
        <v>464</v>
      </c>
      <c r="E97" s="74"/>
      <c r="F97" s="281" t="s">
        <v>950</v>
      </c>
      <c r="G97" s="74"/>
      <c r="H97" s="74"/>
      <c r="I97" s="203"/>
      <c r="J97" s="74"/>
      <c r="K97" s="74"/>
      <c r="L97" s="72"/>
      <c r="M97" s="282"/>
      <c r="N97" s="47"/>
      <c r="O97" s="47"/>
      <c r="P97" s="47"/>
      <c r="Q97" s="47"/>
      <c r="R97" s="47"/>
      <c r="S97" s="47"/>
      <c r="T97" s="95"/>
      <c r="AT97" s="24" t="s">
        <v>464</v>
      </c>
      <c r="AU97" s="24" t="s">
        <v>76</v>
      </c>
    </row>
    <row r="98" spans="2:65" s="1" customFormat="1" ht="16.5" customHeight="1">
      <c r="B98" s="46"/>
      <c r="C98" s="235" t="s">
        <v>180</v>
      </c>
      <c r="D98" s="235" t="s">
        <v>175</v>
      </c>
      <c r="E98" s="236" t="s">
        <v>180</v>
      </c>
      <c r="F98" s="237" t="s">
        <v>954</v>
      </c>
      <c r="G98" s="238" t="s">
        <v>953</v>
      </c>
      <c r="H98" s="239">
        <v>2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40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180</v>
      </c>
      <c r="AT98" s="24" t="s">
        <v>175</v>
      </c>
      <c r="AU98" s="24" t="s">
        <v>76</v>
      </c>
      <c r="AY98" s="24" t="s">
        <v>172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76</v>
      </c>
      <c r="BK98" s="246">
        <f>ROUND(I98*H98,2)</f>
        <v>0</v>
      </c>
      <c r="BL98" s="24" t="s">
        <v>180</v>
      </c>
      <c r="BM98" s="24" t="s">
        <v>213</v>
      </c>
    </row>
    <row r="99" spans="2:47" s="1" customFormat="1" ht="13.5">
      <c r="B99" s="46"/>
      <c r="C99" s="74"/>
      <c r="D99" s="249" t="s">
        <v>464</v>
      </c>
      <c r="E99" s="74"/>
      <c r="F99" s="281" t="s">
        <v>950</v>
      </c>
      <c r="G99" s="74"/>
      <c r="H99" s="74"/>
      <c r="I99" s="203"/>
      <c r="J99" s="74"/>
      <c r="K99" s="74"/>
      <c r="L99" s="72"/>
      <c r="M99" s="282"/>
      <c r="N99" s="47"/>
      <c r="O99" s="47"/>
      <c r="P99" s="47"/>
      <c r="Q99" s="47"/>
      <c r="R99" s="47"/>
      <c r="S99" s="47"/>
      <c r="T99" s="95"/>
      <c r="AT99" s="24" t="s">
        <v>464</v>
      </c>
      <c r="AU99" s="24" t="s">
        <v>76</v>
      </c>
    </row>
    <row r="100" spans="2:65" s="1" customFormat="1" ht="16.5" customHeight="1">
      <c r="B100" s="46"/>
      <c r="C100" s="235" t="s">
        <v>197</v>
      </c>
      <c r="D100" s="235" t="s">
        <v>175</v>
      </c>
      <c r="E100" s="236" t="s">
        <v>197</v>
      </c>
      <c r="F100" s="237" t="s">
        <v>955</v>
      </c>
      <c r="G100" s="238" t="s">
        <v>953</v>
      </c>
      <c r="H100" s="239">
        <v>7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43" t="s">
        <v>40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180</v>
      </c>
      <c r="AT100" s="24" t="s">
        <v>175</v>
      </c>
      <c r="AU100" s="24" t="s">
        <v>76</v>
      </c>
      <c r="AY100" s="24" t="s">
        <v>172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76</v>
      </c>
      <c r="BK100" s="246">
        <f>ROUND(I100*H100,2)</f>
        <v>0</v>
      </c>
      <c r="BL100" s="24" t="s">
        <v>180</v>
      </c>
      <c r="BM100" s="24" t="s">
        <v>224</v>
      </c>
    </row>
    <row r="101" spans="2:47" s="1" customFormat="1" ht="13.5">
      <c r="B101" s="46"/>
      <c r="C101" s="74"/>
      <c r="D101" s="249" t="s">
        <v>464</v>
      </c>
      <c r="E101" s="74"/>
      <c r="F101" s="281" t="s">
        <v>950</v>
      </c>
      <c r="G101" s="74"/>
      <c r="H101" s="74"/>
      <c r="I101" s="203"/>
      <c r="J101" s="74"/>
      <c r="K101" s="74"/>
      <c r="L101" s="72"/>
      <c r="M101" s="282"/>
      <c r="N101" s="47"/>
      <c r="O101" s="47"/>
      <c r="P101" s="47"/>
      <c r="Q101" s="47"/>
      <c r="R101" s="47"/>
      <c r="S101" s="47"/>
      <c r="T101" s="95"/>
      <c r="AT101" s="24" t="s">
        <v>464</v>
      </c>
      <c r="AU101" s="24" t="s">
        <v>76</v>
      </c>
    </row>
    <row r="102" spans="2:65" s="1" customFormat="1" ht="16.5" customHeight="1">
      <c r="B102" s="46"/>
      <c r="C102" s="235" t="s">
        <v>203</v>
      </c>
      <c r="D102" s="235" t="s">
        <v>175</v>
      </c>
      <c r="E102" s="236" t="s">
        <v>203</v>
      </c>
      <c r="F102" s="237" t="s">
        <v>956</v>
      </c>
      <c r="G102" s="238" t="s">
        <v>953</v>
      </c>
      <c r="H102" s="239">
        <v>30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40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180</v>
      </c>
      <c r="AT102" s="24" t="s">
        <v>175</v>
      </c>
      <c r="AU102" s="24" t="s">
        <v>76</v>
      </c>
      <c r="AY102" s="24" t="s">
        <v>172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76</v>
      </c>
      <c r="BK102" s="246">
        <f>ROUND(I102*H102,2)</f>
        <v>0</v>
      </c>
      <c r="BL102" s="24" t="s">
        <v>180</v>
      </c>
      <c r="BM102" s="24" t="s">
        <v>234</v>
      </c>
    </row>
    <row r="103" spans="2:47" s="1" customFormat="1" ht="13.5">
      <c r="B103" s="46"/>
      <c r="C103" s="74"/>
      <c r="D103" s="249" t="s">
        <v>464</v>
      </c>
      <c r="E103" s="74"/>
      <c r="F103" s="281" t="s">
        <v>950</v>
      </c>
      <c r="G103" s="74"/>
      <c r="H103" s="74"/>
      <c r="I103" s="203"/>
      <c r="J103" s="74"/>
      <c r="K103" s="74"/>
      <c r="L103" s="72"/>
      <c r="M103" s="282"/>
      <c r="N103" s="47"/>
      <c r="O103" s="47"/>
      <c r="P103" s="47"/>
      <c r="Q103" s="47"/>
      <c r="R103" s="47"/>
      <c r="S103" s="47"/>
      <c r="T103" s="95"/>
      <c r="AT103" s="24" t="s">
        <v>464</v>
      </c>
      <c r="AU103" s="24" t="s">
        <v>76</v>
      </c>
    </row>
    <row r="104" spans="2:65" s="1" customFormat="1" ht="16.5" customHeight="1">
      <c r="B104" s="46"/>
      <c r="C104" s="235" t="s">
        <v>209</v>
      </c>
      <c r="D104" s="235" t="s">
        <v>175</v>
      </c>
      <c r="E104" s="236" t="s">
        <v>209</v>
      </c>
      <c r="F104" s="237" t="s">
        <v>957</v>
      </c>
      <c r="G104" s="238" t="s">
        <v>953</v>
      </c>
      <c r="H104" s="239">
        <v>4</v>
      </c>
      <c r="I104" s="240"/>
      <c r="J104" s="241">
        <f>ROUND(I104*H104,2)</f>
        <v>0</v>
      </c>
      <c r="K104" s="237" t="s">
        <v>21</v>
      </c>
      <c r="L104" s="72"/>
      <c r="M104" s="242" t="s">
        <v>21</v>
      </c>
      <c r="N104" s="243" t="s">
        <v>40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180</v>
      </c>
      <c r="AT104" s="24" t="s">
        <v>175</v>
      </c>
      <c r="AU104" s="24" t="s">
        <v>76</v>
      </c>
      <c r="AY104" s="24" t="s">
        <v>172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76</v>
      </c>
      <c r="BK104" s="246">
        <f>ROUND(I104*H104,2)</f>
        <v>0</v>
      </c>
      <c r="BL104" s="24" t="s">
        <v>180</v>
      </c>
      <c r="BM104" s="24" t="s">
        <v>242</v>
      </c>
    </row>
    <row r="105" spans="2:47" s="1" customFormat="1" ht="13.5">
      <c r="B105" s="46"/>
      <c r="C105" s="74"/>
      <c r="D105" s="249" t="s">
        <v>464</v>
      </c>
      <c r="E105" s="74"/>
      <c r="F105" s="281" t="s">
        <v>950</v>
      </c>
      <c r="G105" s="74"/>
      <c r="H105" s="74"/>
      <c r="I105" s="203"/>
      <c r="J105" s="74"/>
      <c r="K105" s="74"/>
      <c r="L105" s="72"/>
      <c r="M105" s="282"/>
      <c r="N105" s="47"/>
      <c r="O105" s="47"/>
      <c r="P105" s="47"/>
      <c r="Q105" s="47"/>
      <c r="R105" s="47"/>
      <c r="S105" s="47"/>
      <c r="T105" s="95"/>
      <c r="AT105" s="24" t="s">
        <v>464</v>
      </c>
      <c r="AU105" s="24" t="s">
        <v>76</v>
      </c>
    </row>
    <row r="106" spans="2:65" s="1" customFormat="1" ht="16.5" customHeight="1">
      <c r="B106" s="46"/>
      <c r="C106" s="235" t="s">
        <v>213</v>
      </c>
      <c r="D106" s="235" t="s">
        <v>175</v>
      </c>
      <c r="E106" s="236" t="s">
        <v>213</v>
      </c>
      <c r="F106" s="237" t="s">
        <v>958</v>
      </c>
      <c r="G106" s="238" t="s">
        <v>953</v>
      </c>
      <c r="H106" s="239">
        <v>1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180</v>
      </c>
      <c r="AT106" s="24" t="s">
        <v>175</v>
      </c>
      <c r="AU106" s="24" t="s">
        <v>76</v>
      </c>
      <c r="AY106" s="24" t="s">
        <v>172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180</v>
      </c>
      <c r="BM106" s="24" t="s">
        <v>255</v>
      </c>
    </row>
    <row r="107" spans="2:47" s="1" customFormat="1" ht="13.5">
      <c r="B107" s="46"/>
      <c r="C107" s="74"/>
      <c r="D107" s="249" t="s">
        <v>464</v>
      </c>
      <c r="E107" s="74"/>
      <c r="F107" s="281" t="s">
        <v>950</v>
      </c>
      <c r="G107" s="74"/>
      <c r="H107" s="74"/>
      <c r="I107" s="203"/>
      <c r="J107" s="74"/>
      <c r="K107" s="74"/>
      <c r="L107" s="72"/>
      <c r="M107" s="282"/>
      <c r="N107" s="47"/>
      <c r="O107" s="47"/>
      <c r="P107" s="47"/>
      <c r="Q107" s="47"/>
      <c r="R107" s="47"/>
      <c r="S107" s="47"/>
      <c r="T107" s="95"/>
      <c r="AT107" s="24" t="s">
        <v>464</v>
      </c>
      <c r="AU107" s="24" t="s">
        <v>76</v>
      </c>
    </row>
    <row r="108" spans="2:65" s="1" customFormat="1" ht="16.5" customHeight="1">
      <c r="B108" s="46"/>
      <c r="C108" s="235" t="s">
        <v>218</v>
      </c>
      <c r="D108" s="235" t="s">
        <v>175</v>
      </c>
      <c r="E108" s="236" t="s">
        <v>218</v>
      </c>
      <c r="F108" s="237" t="s">
        <v>959</v>
      </c>
      <c r="G108" s="238" t="s">
        <v>953</v>
      </c>
      <c r="H108" s="239">
        <v>1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180</v>
      </c>
      <c r="AT108" s="24" t="s">
        <v>175</v>
      </c>
      <c r="AU108" s="24" t="s">
        <v>76</v>
      </c>
      <c r="AY108" s="24" t="s">
        <v>172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180</v>
      </c>
      <c r="BM108" s="24" t="s">
        <v>266</v>
      </c>
    </row>
    <row r="109" spans="2:47" s="1" customFormat="1" ht="13.5">
      <c r="B109" s="46"/>
      <c r="C109" s="74"/>
      <c r="D109" s="249" t="s">
        <v>464</v>
      </c>
      <c r="E109" s="74"/>
      <c r="F109" s="281" t="s">
        <v>950</v>
      </c>
      <c r="G109" s="74"/>
      <c r="H109" s="74"/>
      <c r="I109" s="203"/>
      <c r="J109" s="74"/>
      <c r="K109" s="74"/>
      <c r="L109" s="72"/>
      <c r="M109" s="282"/>
      <c r="N109" s="47"/>
      <c r="O109" s="47"/>
      <c r="P109" s="47"/>
      <c r="Q109" s="47"/>
      <c r="R109" s="47"/>
      <c r="S109" s="47"/>
      <c r="T109" s="95"/>
      <c r="AT109" s="24" t="s">
        <v>464</v>
      </c>
      <c r="AU109" s="24" t="s">
        <v>76</v>
      </c>
    </row>
    <row r="110" spans="2:65" s="1" customFormat="1" ht="16.5" customHeight="1">
      <c r="B110" s="46"/>
      <c r="C110" s="235" t="s">
        <v>224</v>
      </c>
      <c r="D110" s="235" t="s">
        <v>175</v>
      </c>
      <c r="E110" s="236" t="s">
        <v>224</v>
      </c>
      <c r="F110" s="237" t="s">
        <v>960</v>
      </c>
      <c r="G110" s="238" t="s">
        <v>953</v>
      </c>
      <c r="H110" s="239">
        <v>2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180</v>
      </c>
      <c r="AT110" s="24" t="s">
        <v>175</v>
      </c>
      <c r="AU110" s="24" t="s">
        <v>76</v>
      </c>
      <c r="AY110" s="24" t="s">
        <v>172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180</v>
      </c>
      <c r="BM110" s="24" t="s">
        <v>276</v>
      </c>
    </row>
    <row r="111" spans="2:47" s="1" customFormat="1" ht="13.5">
      <c r="B111" s="46"/>
      <c r="C111" s="74"/>
      <c r="D111" s="249" t="s">
        <v>464</v>
      </c>
      <c r="E111" s="74"/>
      <c r="F111" s="281" t="s">
        <v>950</v>
      </c>
      <c r="G111" s="74"/>
      <c r="H111" s="74"/>
      <c r="I111" s="203"/>
      <c r="J111" s="74"/>
      <c r="K111" s="74"/>
      <c r="L111" s="72"/>
      <c r="M111" s="282"/>
      <c r="N111" s="47"/>
      <c r="O111" s="47"/>
      <c r="P111" s="47"/>
      <c r="Q111" s="47"/>
      <c r="R111" s="47"/>
      <c r="S111" s="47"/>
      <c r="T111" s="95"/>
      <c r="AT111" s="24" t="s">
        <v>464</v>
      </c>
      <c r="AU111" s="24" t="s">
        <v>76</v>
      </c>
    </row>
    <row r="112" spans="2:65" s="1" customFormat="1" ht="16.5" customHeight="1">
      <c r="B112" s="46"/>
      <c r="C112" s="235" t="s">
        <v>230</v>
      </c>
      <c r="D112" s="235" t="s">
        <v>175</v>
      </c>
      <c r="E112" s="236" t="s">
        <v>230</v>
      </c>
      <c r="F112" s="237" t="s">
        <v>961</v>
      </c>
      <c r="G112" s="238" t="s">
        <v>953</v>
      </c>
      <c r="H112" s="239">
        <v>12</v>
      </c>
      <c r="I112" s="240"/>
      <c r="J112" s="241">
        <f>ROUND(I112*H112,2)</f>
        <v>0</v>
      </c>
      <c r="K112" s="237" t="s">
        <v>21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180</v>
      </c>
      <c r="AT112" s="24" t="s">
        <v>175</v>
      </c>
      <c r="AU112" s="24" t="s">
        <v>76</v>
      </c>
      <c r="AY112" s="24" t="s">
        <v>172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180</v>
      </c>
      <c r="BM112" s="24" t="s">
        <v>286</v>
      </c>
    </row>
    <row r="113" spans="2:47" s="1" customFormat="1" ht="13.5">
      <c r="B113" s="46"/>
      <c r="C113" s="74"/>
      <c r="D113" s="249" t="s">
        <v>464</v>
      </c>
      <c r="E113" s="74"/>
      <c r="F113" s="281" t="s">
        <v>950</v>
      </c>
      <c r="G113" s="74"/>
      <c r="H113" s="74"/>
      <c r="I113" s="203"/>
      <c r="J113" s="74"/>
      <c r="K113" s="74"/>
      <c r="L113" s="72"/>
      <c r="M113" s="282"/>
      <c r="N113" s="47"/>
      <c r="O113" s="47"/>
      <c r="P113" s="47"/>
      <c r="Q113" s="47"/>
      <c r="R113" s="47"/>
      <c r="S113" s="47"/>
      <c r="T113" s="95"/>
      <c r="AT113" s="24" t="s">
        <v>464</v>
      </c>
      <c r="AU113" s="24" t="s">
        <v>76</v>
      </c>
    </row>
    <row r="114" spans="2:65" s="1" customFormat="1" ht="16.5" customHeight="1">
      <c r="B114" s="46"/>
      <c r="C114" s="235" t="s">
        <v>234</v>
      </c>
      <c r="D114" s="235" t="s">
        <v>175</v>
      </c>
      <c r="E114" s="236" t="s">
        <v>234</v>
      </c>
      <c r="F114" s="237" t="s">
        <v>962</v>
      </c>
      <c r="G114" s="238" t="s">
        <v>953</v>
      </c>
      <c r="H114" s="239">
        <v>2</v>
      </c>
      <c r="I114" s="240"/>
      <c r="J114" s="241">
        <f>ROUND(I114*H114,2)</f>
        <v>0</v>
      </c>
      <c r="K114" s="237" t="s">
        <v>21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4" t="s">
        <v>180</v>
      </c>
      <c r="AT114" s="24" t="s">
        <v>175</v>
      </c>
      <c r="AU114" s="24" t="s">
        <v>76</v>
      </c>
      <c r="AY114" s="24" t="s">
        <v>172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180</v>
      </c>
      <c r="BM114" s="24" t="s">
        <v>296</v>
      </c>
    </row>
    <row r="115" spans="2:47" s="1" customFormat="1" ht="13.5">
      <c r="B115" s="46"/>
      <c r="C115" s="74"/>
      <c r="D115" s="249" t="s">
        <v>464</v>
      </c>
      <c r="E115" s="74"/>
      <c r="F115" s="281" t="s">
        <v>950</v>
      </c>
      <c r="G115" s="74"/>
      <c r="H115" s="74"/>
      <c r="I115" s="203"/>
      <c r="J115" s="74"/>
      <c r="K115" s="74"/>
      <c r="L115" s="72"/>
      <c r="M115" s="282"/>
      <c r="N115" s="47"/>
      <c r="O115" s="47"/>
      <c r="P115" s="47"/>
      <c r="Q115" s="47"/>
      <c r="R115" s="47"/>
      <c r="S115" s="47"/>
      <c r="T115" s="95"/>
      <c r="AT115" s="24" t="s">
        <v>464</v>
      </c>
      <c r="AU115" s="24" t="s">
        <v>76</v>
      </c>
    </row>
    <row r="116" spans="2:65" s="1" customFormat="1" ht="16.5" customHeight="1">
      <c r="B116" s="46"/>
      <c r="C116" s="235" t="s">
        <v>238</v>
      </c>
      <c r="D116" s="235" t="s">
        <v>175</v>
      </c>
      <c r="E116" s="236" t="s">
        <v>238</v>
      </c>
      <c r="F116" s="237" t="s">
        <v>963</v>
      </c>
      <c r="G116" s="238" t="s">
        <v>953</v>
      </c>
      <c r="H116" s="239">
        <v>9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180</v>
      </c>
      <c r="AT116" s="24" t="s">
        <v>175</v>
      </c>
      <c r="AU116" s="24" t="s">
        <v>76</v>
      </c>
      <c r="AY116" s="24" t="s">
        <v>172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180</v>
      </c>
      <c r="BM116" s="24" t="s">
        <v>308</v>
      </c>
    </row>
    <row r="117" spans="2:47" s="1" customFormat="1" ht="13.5">
      <c r="B117" s="46"/>
      <c r="C117" s="74"/>
      <c r="D117" s="249" t="s">
        <v>464</v>
      </c>
      <c r="E117" s="74"/>
      <c r="F117" s="281" t="s">
        <v>950</v>
      </c>
      <c r="G117" s="74"/>
      <c r="H117" s="74"/>
      <c r="I117" s="203"/>
      <c r="J117" s="74"/>
      <c r="K117" s="74"/>
      <c r="L117" s="72"/>
      <c r="M117" s="282"/>
      <c r="N117" s="47"/>
      <c r="O117" s="47"/>
      <c r="P117" s="47"/>
      <c r="Q117" s="47"/>
      <c r="R117" s="47"/>
      <c r="S117" s="47"/>
      <c r="T117" s="95"/>
      <c r="AT117" s="24" t="s">
        <v>464</v>
      </c>
      <c r="AU117" s="24" t="s">
        <v>76</v>
      </c>
    </row>
    <row r="118" spans="2:65" s="1" customFormat="1" ht="16.5" customHeight="1">
      <c r="B118" s="46"/>
      <c r="C118" s="235" t="s">
        <v>242</v>
      </c>
      <c r="D118" s="235" t="s">
        <v>175</v>
      </c>
      <c r="E118" s="236" t="s">
        <v>242</v>
      </c>
      <c r="F118" s="237" t="s">
        <v>964</v>
      </c>
      <c r="G118" s="238" t="s">
        <v>953</v>
      </c>
      <c r="H118" s="239">
        <v>1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180</v>
      </c>
      <c r="AT118" s="24" t="s">
        <v>175</v>
      </c>
      <c r="AU118" s="24" t="s">
        <v>76</v>
      </c>
      <c r="AY118" s="24" t="s">
        <v>172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180</v>
      </c>
      <c r="BM118" s="24" t="s">
        <v>318</v>
      </c>
    </row>
    <row r="119" spans="2:47" s="1" customFormat="1" ht="13.5">
      <c r="B119" s="46"/>
      <c r="C119" s="74"/>
      <c r="D119" s="249" t="s">
        <v>464</v>
      </c>
      <c r="E119" s="74"/>
      <c r="F119" s="281" t="s">
        <v>950</v>
      </c>
      <c r="G119" s="74"/>
      <c r="H119" s="74"/>
      <c r="I119" s="203"/>
      <c r="J119" s="74"/>
      <c r="K119" s="74"/>
      <c r="L119" s="72"/>
      <c r="M119" s="282"/>
      <c r="N119" s="47"/>
      <c r="O119" s="47"/>
      <c r="P119" s="47"/>
      <c r="Q119" s="47"/>
      <c r="R119" s="47"/>
      <c r="S119" s="47"/>
      <c r="T119" s="95"/>
      <c r="AT119" s="24" t="s">
        <v>464</v>
      </c>
      <c r="AU119" s="24" t="s">
        <v>76</v>
      </c>
    </row>
    <row r="120" spans="2:65" s="1" customFormat="1" ht="16.5" customHeight="1">
      <c r="B120" s="46"/>
      <c r="C120" s="235" t="s">
        <v>10</v>
      </c>
      <c r="D120" s="235" t="s">
        <v>175</v>
      </c>
      <c r="E120" s="236" t="s">
        <v>10</v>
      </c>
      <c r="F120" s="237" t="s">
        <v>965</v>
      </c>
      <c r="G120" s="238" t="s">
        <v>953</v>
      </c>
      <c r="H120" s="239">
        <v>4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180</v>
      </c>
      <c r="AT120" s="24" t="s">
        <v>175</v>
      </c>
      <c r="AU120" s="24" t="s">
        <v>76</v>
      </c>
      <c r="AY120" s="24" t="s">
        <v>172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180</v>
      </c>
      <c r="BM120" s="24" t="s">
        <v>328</v>
      </c>
    </row>
    <row r="121" spans="2:47" s="1" customFormat="1" ht="13.5">
      <c r="B121" s="46"/>
      <c r="C121" s="74"/>
      <c r="D121" s="249" t="s">
        <v>464</v>
      </c>
      <c r="E121" s="74"/>
      <c r="F121" s="281" t="s">
        <v>950</v>
      </c>
      <c r="G121" s="74"/>
      <c r="H121" s="74"/>
      <c r="I121" s="203"/>
      <c r="J121" s="74"/>
      <c r="K121" s="74"/>
      <c r="L121" s="72"/>
      <c r="M121" s="282"/>
      <c r="N121" s="47"/>
      <c r="O121" s="47"/>
      <c r="P121" s="47"/>
      <c r="Q121" s="47"/>
      <c r="R121" s="47"/>
      <c r="S121" s="47"/>
      <c r="T121" s="95"/>
      <c r="AT121" s="24" t="s">
        <v>464</v>
      </c>
      <c r="AU121" s="24" t="s">
        <v>76</v>
      </c>
    </row>
    <row r="122" spans="2:65" s="1" customFormat="1" ht="16.5" customHeight="1">
      <c r="B122" s="46"/>
      <c r="C122" s="235" t="s">
        <v>255</v>
      </c>
      <c r="D122" s="235" t="s">
        <v>175</v>
      </c>
      <c r="E122" s="236" t="s">
        <v>255</v>
      </c>
      <c r="F122" s="237" t="s">
        <v>966</v>
      </c>
      <c r="G122" s="238" t="s">
        <v>953</v>
      </c>
      <c r="H122" s="239">
        <v>4</v>
      </c>
      <c r="I122" s="240"/>
      <c r="J122" s="241">
        <f>ROUND(I122*H122,2)</f>
        <v>0</v>
      </c>
      <c r="K122" s="237" t="s">
        <v>21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180</v>
      </c>
      <c r="AT122" s="24" t="s">
        <v>175</v>
      </c>
      <c r="AU122" s="24" t="s">
        <v>76</v>
      </c>
      <c r="AY122" s="24" t="s">
        <v>172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180</v>
      </c>
      <c r="BM122" s="24" t="s">
        <v>337</v>
      </c>
    </row>
    <row r="123" spans="2:47" s="1" customFormat="1" ht="13.5">
      <c r="B123" s="46"/>
      <c r="C123" s="74"/>
      <c r="D123" s="249" t="s">
        <v>464</v>
      </c>
      <c r="E123" s="74"/>
      <c r="F123" s="281" t="s">
        <v>950</v>
      </c>
      <c r="G123" s="74"/>
      <c r="H123" s="74"/>
      <c r="I123" s="203"/>
      <c r="J123" s="74"/>
      <c r="K123" s="74"/>
      <c r="L123" s="72"/>
      <c r="M123" s="282"/>
      <c r="N123" s="47"/>
      <c r="O123" s="47"/>
      <c r="P123" s="47"/>
      <c r="Q123" s="47"/>
      <c r="R123" s="47"/>
      <c r="S123" s="47"/>
      <c r="T123" s="95"/>
      <c r="AT123" s="24" t="s">
        <v>464</v>
      </c>
      <c r="AU123" s="24" t="s">
        <v>76</v>
      </c>
    </row>
    <row r="124" spans="2:65" s="1" customFormat="1" ht="16.5" customHeight="1">
      <c r="B124" s="46"/>
      <c r="C124" s="235" t="s">
        <v>261</v>
      </c>
      <c r="D124" s="235" t="s">
        <v>175</v>
      </c>
      <c r="E124" s="236" t="s">
        <v>261</v>
      </c>
      <c r="F124" s="237" t="s">
        <v>967</v>
      </c>
      <c r="G124" s="238" t="s">
        <v>953</v>
      </c>
      <c r="H124" s="239">
        <v>8</v>
      </c>
      <c r="I124" s="240"/>
      <c r="J124" s="241">
        <f>ROUND(I124*H124,2)</f>
        <v>0</v>
      </c>
      <c r="K124" s="237" t="s">
        <v>21</v>
      </c>
      <c r="L124" s="72"/>
      <c r="M124" s="242" t="s">
        <v>21</v>
      </c>
      <c r="N124" s="243" t="s">
        <v>40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180</v>
      </c>
      <c r="AT124" s="24" t="s">
        <v>175</v>
      </c>
      <c r="AU124" s="24" t="s">
        <v>76</v>
      </c>
      <c r="AY124" s="24" t="s">
        <v>172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76</v>
      </c>
      <c r="BK124" s="246">
        <f>ROUND(I124*H124,2)</f>
        <v>0</v>
      </c>
      <c r="BL124" s="24" t="s">
        <v>180</v>
      </c>
      <c r="BM124" s="24" t="s">
        <v>347</v>
      </c>
    </row>
    <row r="125" spans="2:47" s="1" customFormat="1" ht="13.5">
      <c r="B125" s="46"/>
      <c r="C125" s="74"/>
      <c r="D125" s="249" t="s">
        <v>464</v>
      </c>
      <c r="E125" s="74"/>
      <c r="F125" s="281" t="s">
        <v>950</v>
      </c>
      <c r="G125" s="74"/>
      <c r="H125" s="74"/>
      <c r="I125" s="203"/>
      <c r="J125" s="74"/>
      <c r="K125" s="74"/>
      <c r="L125" s="72"/>
      <c r="M125" s="282"/>
      <c r="N125" s="47"/>
      <c r="O125" s="47"/>
      <c r="P125" s="47"/>
      <c r="Q125" s="47"/>
      <c r="R125" s="47"/>
      <c r="S125" s="47"/>
      <c r="T125" s="95"/>
      <c r="AT125" s="24" t="s">
        <v>464</v>
      </c>
      <c r="AU125" s="24" t="s">
        <v>76</v>
      </c>
    </row>
    <row r="126" spans="2:65" s="1" customFormat="1" ht="16.5" customHeight="1">
      <c r="B126" s="46"/>
      <c r="C126" s="235" t="s">
        <v>266</v>
      </c>
      <c r="D126" s="235" t="s">
        <v>175</v>
      </c>
      <c r="E126" s="236" t="s">
        <v>266</v>
      </c>
      <c r="F126" s="237" t="s">
        <v>968</v>
      </c>
      <c r="G126" s="238" t="s">
        <v>953</v>
      </c>
      <c r="H126" s="239">
        <v>10</v>
      </c>
      <c r="I126" s="240"/>
      <c r="J126" s="241">
        <f>ROUND(I126*H126,2)</f>
        <v>0</v>
      </c>
      <c r="K126" s="237" t="s">
        <v>21</v>
      </c>
      <c r="L126" s="72"/>
      <c r="M126" s="242" t="s">
        <v>21</v>
      </c>
      <c r="N126" s="243" t="s">
        <v>40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180</v>
      </c>
      <c r="AT126" s="24" t="s">
        <v>175</v>
      </c>
      <c r="AU126" s="24" t="s">
        <v>76</v>
      </c>
      <c r="AY126" s="24" t="s">
        <v>172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76</v>
      </c>
      <c r="BK126" s="246">
        <f>ROUND(I126*H126,2)</f>
        <v>0</v>
      </c>
      <c r="BL126" s="24" t="s">
        <v>180</v>
      </c>
      <c r="BM126" s="24" t="s">
        <v>355</v>
      </c>
    </row>
    <row r="127" spans="2:47" s="1" customFormat="1" ht="13.5">
      <c r="B127" s="46"/>
      <c r="C127" s="74"/>
      <c r="D127" s="249" t="s">
        <v>464</v>
      </c>
      <c r="E127" s="74"/>
      <c r="F127" s="281" t="s">
        <v>950</v>
      </c>
      <c r="G127" s="74"/>
      <c r="H127" s="74"/>
      <c r="I127" s="203"/>
      <c r="J127" s="74"/>
      <c r="K127" s="74"/>
      <c r="L127" s="72"/>
      <c r="M127" s="282"/>
      <c r="N127" s="47"/>
      <c r="O127" s="47"/>
      <c r="P127" s="47"/>
      <c r="Q127" s="47"/>
      <c r="R127" s="47"/>
      <c r="S127" s="47"/>
      <c r="T127" s="95"/>
      <c r="AT127" s="24" t="s">
        <v>464</v>
      </c>
      <c r="AU127" s="24" t="s">
        <v>76</v>
      </c>
    </row>
    <row r="128" spans="2:65" s="1" customFormat="1" ht="16.5" customHeight="1">
      <c r="B128" s="46"/>
      <c r="C128" s="235" t="s">
        <v>271</v>
      </c>
      <c r="D128" s="235" t="s">
        <v>175</v>
      </c>
      <c r="E128" s="236" t="s">
        <v>271</v>
      </c>
      <c r="F128" s="237" t="s">
        <v>969</v>
      </c>
      <c r="G128" s="238" t="s">
        <v>258</v>
      </c>
      <c r="H128" s="239">
        <v>40</v>
      </c>
      <c r="I128" s="240"/>
      <c r="J128" s="241">
        <f>ROUND(I128*H128,2)</f>
        <v>0</v>
      </c>
      <c r="K128" s="237" t="s">
        <v>21</v>
      </c>
      <c r="L128" s="72"/>
      <c r="M128" s="242" t="s">
        <v>21</v>
      </c>
      <c r="N128" s="243" t="s">
        <v>40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180</v>
      </c>
      <c r="AT128" s="24" t="s">
        <v>175</v>
      </c>
      <c r="AU128" s="24" t="s">
        <v>76</v>
      </c>
      <c r="AY128" s="24" t="s">
        <v>172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76</v>
      </c>
      <c r="BK128" s="246">
        <f>ROUND(I128*H128,2)</f>
        <v>0</v>
      </c>
      <c r="BL128" s="24" t="s">
        <v>180</v>
      </c>
      <c r="BM128" s="24" t="s">
        <v>368</v>
      </c>
    </row>
    <row r="129" spans="2:47" s="1" customFormat="1" ht="13.5">
      <c r="B129" s="46"/>
      <c r="C129" s="74"/>
      <c r="D129" s="249" t="s">
        <v>464</v>
      </c>
      <c r="E129" s="74"/>
      <c r="F129" s="281" t="s">
        <v>950</v>
      </c>
      <c r="G129" s="74"/>
      <c r="H129" s="74"/>
      <c r="I129" s="203"/>
      <c r="J129" s="74"/>
      <c r="K129" s="74"/>
      <c r="L129" s="72"/>
      <c r="M129" s="282"/>
      <c r="N129" s="47"/>
      <c r="O129" s="47"/>
      <c r="P129" s="47"/>
      <c r="Q129" s="47"/>
      <c r="R129" s="47"/>
      <c r="S129" s="47"/>
      <c r="T129" s="95"/>
      <c r="AT129" s="24" t="s">
        <v>464</v>
      </c>
      <c r="AU129" s="24" t="s">
        <v>76</v>
      </c>
    </row>
    <row r="130" spans="2:65" s="1" customFormat="1" ht="16.5" customHeight="1">
      <c r="B130" s="46"/>
      <c r="C130" s="235" t="s">
        <v>276</v>
      </c>
      <c r="D130" s="235" t="s">
        <v>175</v>
      </c>
      <c r="E130" s="236" t="s">
        <v>276</v>
      </c>
      <c r="F130" s="237" t="s">
        <v>970</v>
      </c>
      <c r="G130" s="238" t="s">
        <v>258</v>
      </c>
      <c r="H130" s="239">
        <v>90</v>
      </c>
      <c r="I130" s="240"/>
      <c r="J130" s="241">
        <f>ROUND(I130*H130,2)</f>
        <v>0</v>
      </c>
      <c r="K130" s="237" t="s">
        <v>21</v>
      </c>
      <c r="L130" s="72"/>
      <c r="M130" s="242" t="s">
        <v>21</v>
      </c>
      <c r="N130" s="243" t="s">
        <v>40</v>
      </c>
      <c r="O130" s="47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AR130" s="24" t="s">
        <v>180</v>
      </c>
      <c r="AT130" s="24" t="s">
        <v>175</v>
      </c>
      <c r="AU130" s="24" t="s">
        <v>76</v>
      </c>
      <c r="AY130" s="24" t="s">
        <v>172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76</v>
      </c>
      <c r="BK130" s="246">
        <f>ROUND(I130*H130,2)</f>
        <v>0</v>
      </c>
      <c r="BL130" s="24" t="s">
        <v>180</v>
      </c>
      <c r="BM130" s="24" t="s">
        <v>379</v>
      </c>
    </row>
    <row r="131" spans="2:47" s="1" customFormat="1" ht="13.5">
      <c r="B131" s="46"/>
      <c r="C131" s="74"/>
      <c r="D131" s="249" t="s">
        <v>464</v>
      </c>
      <c r="E131" s="74"/>
      <c r="F131" s="281" t="s">
        <v>950</v>
      </c>
      <c r="G131" s="74"/>
      <c r="H131" s="74"/>
      <c r="I131" s="203"/>
      <c r="J131" s="74"/>
      <c r="K131" s="74"/>
      <c r="L131" s="72"/>
      <c r="M131" s="282"/>
      <c r="N131" s="47"/>
      <c r="O131" s="47"/>
      <c r="P131" s="47"/>
      <c r="Q131" s="47"/>
      <c r="R131" s="47"/>
      <c r="S131" s="47"/>
      <c r="T131" s="95"/>
      <c r="AT131" s="24" t="s">
        <v>464</v>
      </c>
      <c r="AU131" s="24" t="s">
        <v>76</v>
      </c>
    </row>
    <row r="132" spans="2:65" s="1" customFormat="1" ht="16.5" customHeight="1">
      <c r="B132" s="46"/>
      <c r="C132" s="235" t="s">
        <v>9</v>
      </c>
      <c r="D132" s="235" t="s">
        <v>175</v>
      </c>
      <c r="E132" s="236" t="s">
        <v>9</v>
      </c>
      <c r="F132" s="237" t="s">
        <v>971</v>
      </c>
      <c r="G132" s="238" t="s">
        <v>258</v>
      </c>
      <c r="H132" s="239">
        <v>15</v>
      </c>
      <c r="I132" s="240"/>
      <c r="J132" s="241">
        <f>ROUND(I132*H132,2)</f>
        <v>0</v>
      </c>
      <c r="K132" s="237" t="s">
        <v>21</v>
      </c>
      <c r="L132" s="72"/>
      <c r="M132" s="242" t="s">
        <v>21</v>
      </c>
      <c r="N132" s="243" t="s">
        <v>40</v>
      </c>
      <c r="O132" s="47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4" t="s">
        <v>180</v>
      </c>
      <c r="AT132" s="24" t="s">
        <v>175</v>
      </c>
      <c r="AU132" s="24" t="s">
        <v>76</v>
      </c>
      <c r="AY132" s="24" t="s">
        <v>172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76</v>
      </c>
      <c r="BK132" s="246">
        <f>ROUND(I132*H132,2)</f>
        <v>0</v>
      </c>
      <c r="BL132" s="24" t="s">
        <v>180</v>
      </c>
      <c r="BM132" s="24" t="s">
        <v>388</v>
      </c>
    </row>
    <row r="133" spans="2:47" s="1" customFormat="1" ht="13.5">
      <c r="B133" s="46"/>
      <c r="C133" s="74"/>
      <c r="D133" s="249" t="s">
        <v>464</v>
      </c>
      <c r="E133" s="74"/>
      <c r="F133" s="281" t="s">
        <v>950</v>
      </c>
      <c r="G133" s="74"/>
      <c r="H133" s="74"/>
      <c r="I133" s="203"/>
      <c r="J133" s="74"/>
      <c r="K133" s="74"/>
      <c r="L133" s="72"/>
      <c r="M133" s="282"/>
      <c r="N133" s="47"/>
      <c r="O133" s="47"/>
      <c r="P133" s="47"/>
      <c r="Q133" s="47"/>
      <c r="R133" s="47"/>
      <c r="S133" s="47"/>
      <c r="T133" s="95"/>
      <c r="AT133" s="24" t="s">
        <v>464</v>
      </c>
      <c r="AU133" s="24" t="s">
        <v>76</v>
      </c>
    </row>
    <row r="134" spans="2:65" s="1" customFormat="1" ht="16.5" customHeight="1">
      <c r="B134" s="46"/>
      <c r="C134" s="235" t="s">
        <v>286</v>
      </c>
      <c r="D134" s="235" t="s">
        <v>175</v>
      </c>
      <c r="E134" s="236" t="s">
        <v>286</v>
      </c>
      <c r="F134" s="237" t="s">
        <v>972</v>
      </c>
      <c r="G134" s="238" t="s">
        <v>258</v>
      </c>
      <c r="H134" s="239">
        <v>235</v>
      </c>
      <c r="I134" s="240"/>
      <c r="J134" s="241">
        <f>ROUND(I134*H134,2)</f>
        <v>0</v>
      </c>
      <c r="K134" s="237" t="s">
        <v>21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4" t="s">
        <v>180</v>
      </c>
      <c r="AT134" s="24" t="s">
        <v>175</v>
      </c>
      <c r="AU134" s="24" t="s">
        <v>76</v>
      </c>
      <c r="AY134" s="24" t="s">
        <v>172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180</v>
      </c>
      <c r="BM134" s="24" t="s">
        <v>400</v>
      </c>
    </row>
    <row r="135" spans="2:47" s="1" customFormat="1" ht="13.5">
      <c r="B135" s="46"/>
      <c r="C135" s="74"/>
      <c r="D135" s="249" t="s">
        <v>464</v>
      </c>
      <c r="E135" s="74"/>
      <c r="F135" s="281" t="s">
        <v>950</v>
      </c>
      <c r="G135" s="74"/>
      <c r="H135" s="74"/>
      <c r="I135" s="203"/>
      <c r="J135" s="74"/>
      <c r="K135" s="74"/>
      <c r="L135" s="72"/>
      <c r="M135" s="282"/>
      <c r="N135" s="47"/>
      <c r="O135" s="47"/>
      <c r="P135" s="47"/>
      <c r="Q135" s="47"/>
      <c r="R135" s="47"/>
      <c r="S135" s="47"/>
      <c r="T135" s="95"/>
      <c r="AT135" s="24" t="s">
        <v>464</v>
      </c>
      <c r="AU135" s="24" t="s">
        <v>76</v>
      </c>
    </row>
    <row r="136" spans="2:65" s="1" customFormat="1" ht="16.5" customHeight="1">
      <c r="B136" s="46"/>
      <c r="C136" s="235" t="s">
        <v>291</v>
      </c>
      <c r="D136" s="235" t="s">
        <v>175</v>
      </c>
      <c r="E136" s="236" t="s">
        <v>291</v>
      </c>
      <c r="F136" s="237" t="s">
        <v>973</v>
      </c>
      <c r="G136" s="238" t="s">
        <v>953</v>
      </c>
      <c r="H136" s="239">
        <v>120</v>
      </c>
      <c r="I136" s="240"/>
      <c r="J136" s="241">
        <f>ROUND(I136*H136,2)</f>
        <v>0</v>
      </c>
      <c r="K136" s="237" t="s">
        <v>21</v>
      </c>
      <c r="L136" s="72"/>
      <c r="M136" s="242" t="s">
        <v>21</v>
      </c>
      <c r="N136" s="243" t="s">
        <v>40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4" t="s">
        <v>180</v>
      </c>
      <c r="AT136" s="24" t="s">
        <v>175</v>
      </c>
      <c r="AU136" s="24" t="s">
        <v>76</v>
      </c>
      <c r="AY136" s="24" t="s">
        <v>172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76</v>
      </c>
      <c r="BK136" s="246">
        <f>ROUND(I136*H136,2)</f>
        <v>0</v>
      </c>
      <c r="BL136" s="24" t="s">
        <v>180</v>
      </c>
      <c r="BM136" s="24" t="s">
        <v>410</v>
      </c>
    </row>
    <row r="137" spans="2:47" s="1" customFormat="1" ht="13.5">
      <c r="B137" s="46"/>
      <c r="C137" s="74"/>
      <c r="D137" s="249" t="s">
        <v>464</v>
      </c>
      <c r="E137" s="74"/>
      <c r="F137" s="281" t="s">
        <v>950</v>
      </c>
      <c r="G137" s="74"/>
      <c r="H137" s="74"/>
      <c r="I137" s="203"/>
      <c r="J137" s="74"/>
      <c r="K137" s="74"/>
      <c r="L137" s="72"/>
      <c r="M137" s="282"/>
      <c r="N137" s="47"/>
      <c r="O137" s="47"/>
      <c r="P137" s="47"/>
      <c r="Q137" s="47"/>
      <c r="R137" s="47"/>
      <c r="S137" s="47"/>
      <c r="T137" s="95"/>
      <c r="AT137" s="24" t="s">
        <v>464</v>
      </c>
      <c r="AU137" s="24" t="s">
        <v>76</v>
      </c>
    </row>
    <row r="138" spans="2:65" s="1" customFormat="1" ht="16.5" customHeight="1">
      <c r="B138" s="46"/>
      <c r="C138" s="235" t="s">
        <v>296</v>
      </c>
      <c r="D138" s="235" t="s">
        <v>175</v>
      </c>
      <c r="E138" s="236" t="s">
        <v>296</v>
      </c>
      <c r="F138" s="237" t="s">
        <v>974</v>
      </c>
      <c r="G138" s="238" t="s">
        <v>953</v>
      </c>
      <c r="H138" s="239">
        <v>1</v>
      </c>
      <c r="I138" s="240"/>
      <c r="J138" s="241">
        <f>ROUND(I138*H138,2)</f>
        <v>0</v>
      </c>
      <c r="K138" s="237" t="s">
        <v>21</v>
      </c>
      <c r="L138" s="72"/>
      <c r="M138" s="242" t="s">
        <v>21</v>
      </c>
      <c r="N138" s="243" t="s">
        <v>40</v>
      </c>
      <c r="O138" s="47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AR138" s="24" t="s">
        <v>180</v>
      </c>
      <c r="AT138" s="24" t="s">
        <v>175</v>
      </c>
      <c r="AU138" s="24" t="s">
        <v>76</v>
      </c>
      <c r="AY138" s="24" t="s">
        <v>172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76</v>
      </c>
      <c r="BK138" s="246">
        <f>ROUND(I138*H138,2)</f>
        <v>0</v>
      </c>
      <c r="BL138" s="24" t="s">
        <v>180</v>
      </c>
      <c r="BM138" s="24" t="s">
        <v>421</v>
      </c>
    </row>
    <row r="139" spans="2:47" s="1" customFormat="1" ht="13.5">
      <c r="B139" s="46"/>
      <c r="C139" s="74"/>
      <c r="D139" s="249" t="s">
        <v>464</v>
      </c>
      <c r="E139" s="74"/>
      <c r="F139" s="281" t="s">
        <v>950</v>
      </c>
      <c r="G139" s="74"/>
      <c r="H139" s="74"/>
      <c r="I139" s="203"/>
      <c r="J139" s="74"/>
      <c r="K139" s="74"/>
      <c r="L139" s="72"/>
      <c r="M139" s="282"/>
      <c r="N139" s="47"/>
      <c r="O139" s="47"/>
      <c r="P139" s="47"/>
      <c r="Q139" s="47"/>
      <c r="R139" s="47"/>
      <c r="S139" s="47"/>
      <c r="T139" s="95"/>
      <c r="AT139" s="24" t="s">
        <v>464</v>
      </c>
      <c r="AU139" s="24" t="s">
        <v>76</v>
      </c>
    </row>
    <row r="140" spans="2:65" s="1" customFormat="1" ht="16.5" customHeight="1">
      <c r="B140" s="46"/>
      <c r="C140" s="235" t="s">
        <v>301</v>
      </c>
      <c r="D140" s="235" t="s">
        <v>175</v>
      </c>
      <c r="E140" s="236" t="s">
        <v>301</v>
      </c>
      <c r="F140" s="237" t="s">
        <v>966</v>
      </c>
      <c r="G140" s="238" t="s">
        <v>953</v>
      </c>
      <c r="H140" s="239">
        <v>4</v>
      </c>
      <c r="I140" s="240"/>
      <c r="J140" s="241">
        <f>ROUND(I140*H140,2)</f>
        <v>0</v>
      </c>
      <c r="K140" s="237" t="s">
        <v>21</v>
      </c>
      <c r="L140" s="72"/>
      <c r="M140" s="242" t="s">
        <v>21</v>
      </c>
      <c r="N140" s="243" t="s">
        <v>40</v>
      </c>
      <c r="O140" s="47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4" t="s">
        <v>180</v>
      </c>
      <c r="AT140" s="24" t="s">
        <v>175</v>
      </c>
      <c r="AU140" s="24" t="s">
        <v>76</v>
      </c>
      <c r="AY140" s="24" t="s">
        <v>172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76</v>
      </c>
      <c r="BK140" s="246">
        <f>ROUND(I140*H140,2)</f>
        <v>0</v>
      </c>
      <c r="BL140" s="24" t="s">
        <v>180</v>
      </c>
      <c r="BM140" s="24" t="s">
        <v>431</v>
      </c>
    </row>
    <row r="141" spans="2:47" s="1" customFormat="1" ht="13.5">
      <c r="B141" s="46"/>
      <c r="C141" s="74"/>
      <c r="D141" s="249" t="s">
        <v>464</v>
      </c>
      <c r="E141" s="74"/>
      <c r="F141" s="281" t="s">
        <v>950</v>
      </c>
      <c r="G141" s="74"/>
      <c r="H141" s="74"/>
      <c r="I141" s="203"/>
      <c r="J141" s="74"/>
      <c r="K141" s="74"/>
      <c r="L141" s="72"/>
      <c r="M141" s="282"/>
      <c r="N141" s="47"/>
      <c r="O141" s="47"/>
      <c r="P141" s="47"/>
      <c r="Q141" s="47"/>
      <c r="R141" s="47"/>
      <c r="S141" s="47"/>
      <c r="T141" s="95"/>
      <c r="AT141" s="24" t="s">
        <v>464</v>
      </c>
      <c r="AU141" s="24" t="s">
        <v>76</v>
      </c>
    </row>
    <row r="142" spans="2:63" s="11" customFormat="1" ht="37.4" customHeight="1">
      <c r="B142" s="219"/>
      <c r="C142" s="220"/>
      <c r="D142" s="221" t="s">
        <v>68</v>
      </c>
      <c r="E142" s="222" t="s">
        <v>975</v>
      </c>
      <c r="F142" s="222" t="s">
        <v>976</v>
      </c>
      <c r="G142" s="220"/>
      <c r="H142" s="220"/>
      <c r="I142" s="223"/>
      <c r="J142" s="224">
        <f>BK142</f>
        <v>0</v>
      </c>
      <c r="K142" s="220"/>
      <c r="L142" s="225"/>
      <c r="M142" s="226"/>
      <c r="N142" s="227"/>
      <c r="O142" s="227"/>
      <c r="P142" s="228">
        <f>SUM(P143:P150)</f>
        <v>0</v>
      </c>
      <c r="Q142" s="227"/>
      <c r="R142" s="228">
        <f>SUM(R143:R150)</f>
        <v>0</v>
      </c>
      <c r="S142" s="227"/>
      <c r="T142" s="229">
        <f>SUM(T143:T150)</f>
        <v>0</v>
      </c>
      <c r="AR142" s="230" t="s">
        <v>76</v>
      </c>
      <c r="AT142" s="231" t="s">
        <v>68</v>
      </c>
      <c r="AU142" s="231" t="s">
        <v>69</v>
      </c>
      <c r="AY142" s="230" t="s">
        <v>172</v>
      </c>
      <c r="BK142" s="232">
        <f>SUM(BK143:BK150)</f>
        <v>0</v>
      </c>
    </row>
    <row r="143" spans="2:65" s="1" customFormat="1" ht="16.5" customHeight="1">
      <c r="B143" s="46"/>
      <c r="C143" s="235" t="s">
        <v>308</v>
      </c>
      <c r="D143" s="235" t="s">
        <v>175</v>
      </c>
      <c r="E143" s="236" t="s">
        <v>977</v>
      </c>
      <c r="F143" s="237" t="s">
        <v>978</v>
      </c>
      <c r="G143" s="238" t="s">
        <v>258</v>
      </c>
      <c r="H143" s="239">
        <v>15</v>
      </c>
      <c r="I143" s="240"/>
      <c r="J143" s="241">
        <f>ROUND(I143*H143,2)</f>
        <v>0</v>
      </c>
      <c r="K143" s="237" t="s">
        <v>21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180</v>
      </c>
      <c r="AT143" s="24" t="s">
        <v>175</v>
      </c>
      <c r="AU143" s="24" t="s">
        <v>76</v>
      </c>
      <c r="AY143" s="24" t="s">
        <v>172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180</v>
      </c>
      <c r="BM143" s="24" t="s">
        <v>441</v>
      </c>
    </row>
    <row r="144" spans="2:47" s="1" customFormat="1" ht="13.5">
      <c r="B144" s="46"/>
      <c r="C144" s="74"/>
      <c r="D144" s="249" t="s">
        <v>464</v>
      </c>
      <c r="E144" s="74"/>
      <c r="F144" s="281" t="s">
        <v>950</v>
      </c>
      <c r="G144" s="74"/>
      <c r="H144" s="74"/>
      <c r="I144" s="203"/>
      <c r="J144" s="74"/>
      <c r="K144" s="74"/>
      <c r="L144" s="72"/>
      <c r="M144" s="282"/>
      <c r="N144" s="47"/>
      <c r="O144" s="47"/>
      <c r="P144" s="47"/>
      <c r="Q144" s="47"/>
      <c r="R144" s="47"/>
      <c r="S144" s="47"/>
      <c r="T144" s="95"/>
      <c r="AT144" s="24" t="s">
        <v>464</v>
      </c>
      <c r="AU144" s="24" t="s">
        <v>76</v>
      </c>
    </row>
    <row r="145" spans="2:65" s="1" customFormat="1" ht="16.5" customHeight="1">
      <c r="B145" s="46"/>
      <c r="C145" s="235" t="s">
        <v>313</v>
      </c>
      <c r="D145" s="235" t="s">
        <v>175</v>
      </c>
      <c r="E145" s="236" t="s">
        <v>979</v>
      </c>
      <c r="F145" s="237" t="s">
        <v>980</v>
      </c>
      <c r="G145" s="238" t="s">
        <v>953</v>
      </c>
      <c r="H145" s="239">
        <v>4</v>
      </c>
      <c r="I145" s="240"/>
      <c r="J145" s="241">
        <f>ROUND(I145*H145,2)</f>
        <v>0</v>
      </c>
      <c r="K145" s="237" t="s">
        <v>21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4" t="s">
        <v>180</v>
      </c>
      <c r="AT145" s="24" t="s">
        <v>175</v>
      </c>
      <c r="AU145" s="24" t="s">
        <v>76</v>
      </c>
      <c r="AY145" s="24" t="s">
        <v>172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180</v>
      </c>
      <c r="BM145" s="24" t="s">
        <v>449</v>
      </c>
    </row>
    <row r="146" spans="2:47" s="1" customFormat="1" ht="13.5">
      <c r="B146" s="46"/>
      <c r="C146" s="74"/>
      <c r="D146" s="249" t="s">
        <v>464</v>
      </c>
      <c r="E146" s="74"/>
      <c r="F146" s="281" t="s">
        <v>950</v>
      </c>
      <c r="G146" s="74"/>
      <c r="H146" s="74"/>
      <c r="I146" s="203"/>
      <c r="J146" s="74"/>
      <c r="K146" s="74"/>
      <c r="L146" s="72"/>
      <c r="M146" s="282"/>
      <c r="N146" s="47"/>
      <c r="O146" s="47"/>
      <c r="P146" s="47"/>
      <c r="Q146" s="47"/>
      <c r="R146" s="47"/>
      <c r="S146" s="47"/>
      <c r="T146" s="95"/>
      <c r="AT146" s="24" t="s">
        <v>464</v>
      </c>
      <c r="AU146" s="24" t="s">
        <v>76</v>
      </c>
    </row>
    <row r="147" spans="2:65" s="1" customFormat="1" ht="16.5" customHeight="1">
      <c r="B147" s="46"/>
      <c r="C147" s="235" t="s">
        <v>318</v>
      </c>
      <c r="D147" s="235" t="s">
        <v>175</v>
      </c>
      <c r="E147" s="236" t="s">
        <v>981</v>
      </c>
      <c r="F147" s="237" t="s">
        <v>982</v>
      </c>
      <c r="G147" s="238" t="s">
        <v>953</v>
      </c>
      <c r="H147" s="239">
        <v>1</v>
      </c>
      <c r="I147" s="240"/>
      <c r="J147" s="241">
        <f>ROUND(I147*H147,2)</f>
        <v>0</v>
      </c>
      <c r="K147" s="237" t="s">
        <v>21</v>
      </c>
      <c r="L147" s="72"/>
      <c r="M147" s="242" t="s">
        <v>21</v>
      </c>
      <c r="N147" s="243" t="s">
        <v>40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4" t="s">
        <v>180</v>
      </c>
      <c r="AT147" s="24" t="s">
        <v>175</v>
      </c>
      <c r="AU147" s="24" t="s">
        <v>76</v>
      </c>
      <c r="AY147" s="24" t="s">
        <v>172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76</v>
      </c>
      <c r="BK147" s="246">
        <f>ROUND(I147*H147,2)</f>
        <v>0</v>
      </c>
      <c r="BL147" s="24" t="s">
        <v>180</v>
      </c>
      <c r="BM147" s="24" t="s">
        <v>460</v>
      </c>
    </row>
    <row r="148" spans="2:47" s="1" customFormat="1" ht="13.5">
      <c r="B148" s="46"/>
      <c r="C148" s="74"/>
      <c r="D148" s="249" t="s">
        <v>464</v>
      </c>
      <c r="E148" s="74"/>
      <c r="F148" s="281" t="s">
        <v>950</v>
      </c>
      <c r="G148" s="74"/>
      <c r="H148" s="74"/>
      <c r="I148" s="203"/>
      <c r="J148" s="74"/>
      <c r="K148" s="74"/>
      <c r="L148" s="72"/>
      <c r="M148" s="282"/>
      <c r="N148" s="47"/>
      <c r="O148" s="47"/>
      <c r="P148" s="47"/>
      <c r="Q148" s="47"/>
      <c r="R148" s="47"/>
      <c r="S148" s="47"/>
      <c r="T148" s="95"/>
      <c r="AT148" s="24" t="s">
        <v>464</v>
      </c>
      <c r="AU148" s="24" t="s">
        <v>76</v>
      </c>
    </row>
    <row r="149" spans="2:65" s="1" customFormat="1" ht="16.5" customHeight="1">
      <c r="B149" s="46"/>
      <c r="C149" s="235" t="s">
        <v>323</v>
      </c>
      <c r="D149" s="235" t="s">
        <v>175</v>
      </c>
      <c r="E149" s="236" t="s">
        <v>983</v>
      </c>
      <c r="F149" s="237" t="s">
        <v>984</v>
      </c>
      <c r="G149" s="238" t="s">
        <v>953</v>
      </c>
      <c r="H149" s="239">
        <v>1</v>
      </c>
      <c r="I149" s="240"/>
      <c r="J149" s="241">
        <f>ROUND(I149*H149,2)</f>
        <v>0</v>
      </c>
      <c r="K149" s="237" t="s">
        <v>21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4" t="s">
        <v>180</v>
      </c>
      <c r="AT149" s="24" t="s">
        <v>175</v>
      </c>
      <c r="AU149" s="24" t="s">
        <v>76</v>
      </c>
      <c r="AY149" s="24" t="s">
        <v>172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180</v>
      </c>
      <c r="BM149" s="24" t="s">
        <v>471</v>
      </c>
    </row>
    <row r="150" spans="2:47" s="1" customFormat="1" ht="13.5">
      <c r="B150" s="46"/>
      <c r="C150" s="74"/>
      <c r="D150" s="249" t="s">
        <v>464</v>
      </c>
      <c r="E150" s="74"/>
      <c r="F150" s="281" t="s">
        <v>950</v>
      </c>
      <c r="G150" s="74"/>
      <c r="H150" s="74"/>
      <c r="I150" s="203"/>
      <c r="J150" s="74"/>
      <c r="K150" s="74"/>
      <c r="L150" s="72"/>
      <c r="M150" s="282"/>
      <c r="N150" s="47"/>
      <c r="O150" s="47"/>
      <c r="P150" s="47"/>
      <c r="Q150" s="47"/>
      <c r="R150" s="47"/>
      <c r="S150" s="47"/>
      <c r="T150" s="95"/>
      <c r="AT150" s="24" t="s">
        <v>464</v>
      </c>
      <c r="AU150" s="24" t="s">
        <v>76</v>
      </c>
    </row>
    <row r="151" spans="2:63" s="11" customFormat="1" ht="37.4" customHeight="1">
      <c r="B151" s="219"/>
      <c r="C151" s="220"/>
      <c r="D151" s="221" t="s">
        <v>68</v>
      </c>
      <c r="E151" s="222" t="s">
        <v>985</v>
      </c>
      <c r="F151" s="222" t="s">
        <v>986</v>
      </c>
      <c r="G151" s="220"/>
      <c r="H151" s="220"/>
      <c r="I151" s="223"/>
      <c r="J151" s="224">
        <f>BK151</f>
        <v>0</v>
      </c>
      <c r="K151" s="220"/>
      <c r="L151" s="225"/>
      <c r="M151" s="226"/>
      <c r="N151" s="227"/>
      <c r="O151" s="227"/>
      <c r="P151" s="228">
        <f>SUM(P152:P163)</f>
        <v>0</v>
      </c>
      <c r="Q151" s="227"/>
      <c r="R151" s="228">
        <f>SUM(R152:R163)</f>
        <v>0</v>
      </c>
      <c r="S151" s="227"/>
      <c r="T151" s="229">
        <f>SUM(T152:T163)</f>
        <v>0</v>
      </c>
      <c r="AR151" s="230" t="s">
        <v>76</v>
      </c>
      <c r="AT151" s="231" t="s">
        <v>68</v>
      </c>
      <c r="AU151" s="231" t="s">
        <v>69</v>
      </c>
      <c r="AY151" s="230" t="s">
        <v>172</v>
      </c>
      <c r="BK151" s="232">
        <f>SUM(BK152:BK163)</f>
        <v>0</v>
      </c>
    </row>
    <row r="152" spans="2:65" s="1" customFormat="1" ht="16.5" customHeight="1">
      <c r="B152" s="46"/>
      <c r="C152" s="235" t="s">
        <v>328</v>
      </c>
      <c r="D152" s="235" t="s">
        <v>175</v>
      </c>
      <c r="E152" s="236" t="s">
        <v>987</v>
      </c>
      <c r="F152" s="237" t="s">
        <v>988</v>
      </c>
      <c r="G152" s="238" t="s">
        <v>953</v>
      </c>
      <c r="H152" s="239">
        <v>6</v>
      </c>
      <c r="I152" s="240"/>
      <c r="J152" s="241">
        <f>ROUND(I152*H152,2)</f>
        <v>0</v>
      </c>
      <c r="K152" s="237" t="s">
        <v>21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180</v>
      </c>
      <c r="AT152" s="24" t="s">
        <v>175</v>
      </c>
      <c r="AU152" s="24" t="s">
        <v>76</v>
      </c>
      <c r="AY152" s="24" t="s">
        <v>172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180</v>
      </c>
      <c r="BM152" s="24" t="s">
        <v>483</v>
      </c>
    </row>
    <row r="153" spans="2:47" s="1" customFormat="1" ht="13.5">
      <c r="B153" s="46"/>
      <c r="C153" s="74"/>
      <c r="D153" s="249" t="s">
        <v>464</v>
      </c>
      <c r="E153" s="74"/>
      <c r="F153" s="281" t="s">
        <v>950</v>
      </c>
      <c r="G153" s="74"/>
      <c r="H153" s="74"/>
      <c r="I153" s="203"/>
      <c r="J153" s="74"/>
      <c r="K153" s="74"/>
      <c r="L153" s="72"/>
      <c r="M153" s="282"/>
      <c r="N153" s="47"/>
      <c r="O153" s="47"/>
      <c r="P153" s="47"/>
      <c r="Q153" s="47"/>
      <c r="R153" s="47"/>
      <c r="S153" s="47"/>
      <c r="T153" s="95"/>
      <c r="AT153" s="24" t="s">
        <v>464</v>
      </c>
      <c r="AU153" s="24" t="s">
        <v>76</v>
      </c>
    </row>
    <row r="154" spans="2:65" s="1" customFormat="1" ht="16.5" customHeight="1">
      <c r="B154" s="46"/>
      <c r="C154" s="235" t="s">
        <v>333</v>
      </c>
      <c r="D154" s="235" t="s">
        <v>175</v>
      </c>
      <c r="E154" s="236" t="s">
        <v>989</v>
      </c>
      <c r="F154" s="237" t="s">
        <v>990</v>
      </c>
      <c r="G154" s="238" t="s">
        <v>953</v>
      </c>
      <c r="H154" s="239">
        <v>1</v>
      </c>
      <c r="I154" s="240"/>
      <c r="J154" s="241">
        <f>ROUND(I154*H154,2)</f>
        <v>0</v>
      </c>
      <c r="K154" s="237" t="s">
        <v>21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4" t="s">
        <v>180</v>
      </c>
      <c r="AT154" s="24" t="s">
        <v>175</v>
      </c>
      <c r="AU154" s="24" t="s">
        <v>76</v>
      </c>
      <c r="AY154" s="24" t="s">
        <v>172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180</v>
      </c>
      <c r="BM154" s="24" t="s">
        <v>493</v>
      </c>
    </row>
    <row r="155" spans="2:47" s="1" customFormat="1" ht="13.5">
      <c r="B155" s="46"/>
      <c r="C155" s="74"/>
      <c r="D155" s="249" t="s">
        <v>464</v>
      </c>
      <c r="E155" s="74"/>
      <c r="F155" s="281" t="s">
        <v>950</v>
      </c>
      <c r="G155" s="74"/>
      <c r="H155" s="74"/>
      <c r="I155" s="203"/>
      <c r="J155" s="74"/>
      <c r="K155" s="74"/>
      <c r="L155" s="72"/>
      <c r="M155" s="282"/>
      <c r="N155" s="47"/>
      <c r="O155" s="47"/>
      <c r="P155" s="47"/>
      <c r="Q155" s="47"/>
      <c r="R155" s="47"/>
      <c r="S155" s="47"/>
      <c r="T155" s="95"/>
      <c r="AT155" s="24" t="s">
        <v>464</v>
      </c>
      <c r="AU155" s="24" t="s">
        <v>76</v>
      </c>
    </row>
    <row r="156" spans="2:65" s="1" customFormat="1" ht="16.5" customHeight="1">
      <c r="B156" s="46"/>
      <c r="C156" s="235" t="s">
        <v>337</v>
      </c>
      <c r="D156" s="235" t="s">
        <v>175</v>
      </c>
      <c r="E156" s="236" t="s">
        <v>991</v>
      </c>
      <c r="F156" s="237" t="s">
        <v>992</v>
      </c>
      <c r="G156" s="238" t="s">
        <v>953</v>
      </c>
      <c r="H156" s="239">
        <v>30</v>
      </c>
      <c r="I156" s="240"/>
      <c r="J156" s="241">
        <f>ROUND(I156*H156,2)</f>
        <v>0</v>
      </c>
      <c r="K156" s="237" t="s">
        <v>21</v>
      </c>
      <c r="L156" s="72"/>
      <c r="M156" s="242" t="s">
        <v>21</v>
      </c>
      <c r="N156" s="243" t="s">
        <v>40</v>
      </c>
      <c r="O156" s="47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AR156" s="24" t="s">
        <v>180</v>
      </c>
      <c r="AT156" s="24" t="s">
        <v>175</v>
      </c>
      <c r="AU156" s="24" t="s">
        <v>76</v>
      </c>
      <c r="AY156" s="24" t="s">
        <v>172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76</v>
      </c>
      <c r="BK156" s="246">
        <f>ROUND(I156*H156,2)</f>
        <v>0</v>
      </c>
      <c r="BL156" s="24" t="s">
        <v>180</v>
      </c>
      <c r="BM156" s="24" t="s">
        <v>503</v>
      </c>
    </row>
    <row r="157" spans="2:47" s="1" customFormat="1" ht="13.5">
      <c r="B157" s="46"/>
      <c r="C157" s="74"/>
      <c r="D157" s="249" t="s">
        <v>464</v>
      </c>
      <c r="E157" s="74"/>
      <c r="F157" s="281" t="s">
        <v>950</v>
      </c>
      <c r="G157" s="74"/>
      <c r="H157" s="74"/>
      <c r="I157" s="203"/>
      <c r="J157" s="74"/>
      <c r="K157" s="74"/>
      <c r="L157" s="72"/>
      <c r="M157" s="282"/>
      <c r="N157" s="47"/>
      <c r="O157" s="47"/>
      <c r="P157" s="47"/>
      <c r="Q157" s="47"/>
      <c r="R157" s="47"/>
      <c r="S157" s="47"/>
      <c r="T157" s="95"/>
      <c r="AT157" s="24" t="s">
        <v>464</v>
      </c>
      <c r="AU157" s="24" t="s">
        <v>76</v>
      </c>
    </row>
    <row r="158" spans="2:65" s="1" customFormat="1" ht="16.5" customHeight="1">
      <c r="B158" s="46"/>
      <c r="C158" s="235" t="s">
        <v>342</v>
      </c>
      <c r="D158" s="235" t="s">
        <v>175</v>
      </c>
      <c r="E158" s="236" t="s">
        <v>993</v>
      </c>
      <c r="F158" s="237" t="s">
        <v>994</v>
      </c>
      <c r="G158" s="238" t="s">
        <v>953</v>
      </c>
      <c r="H158" s="239">
        <v>2</v>
      </c>
      <c r="I158" s="240"/>
      <c r="J158" s="241">
        <f>ROUND(I158*H158,2)</f>
        <v>0</v>
      </c>
      <c r="K158" s="237" t="s">
        <v>21</v>
      </c>
      <c r="L158" s="72"/>
      <c r="M158" s="242" t="s">
        <v>21</v>
      </c>
      <c r="N158" s="243" t="s">
        <v>40</v>
      </c>
      <c r="O158" s="47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AR158" s="24" t="s">
        <v>180</v>
      </c>
      <c r="AT158" s="24" t="s">
        <v>175</v>
      </c>
      <c r="AU158" s="24" t="s">
        <v>76</v>
      </c>
      <c r="AY158" s="24" t="s">
        <v>172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76</v>
      </c>
      <c r="BK158" s="246">
        <f>ROUND(I158*H158,2)</f>
        <v>0</v>
      </c>
      <c r="BL158" s="24" t="s">
        <v>180</v>
      </c>
      <c r="BM158" s="24" t="s">
        <v>513</v>
      </c>
    </row>
    <row r="159" spans="2:47" s="1" customFormat="1" ht="13.5">
      <c r="B159" s="46"/>
      <c r="C159" s="74"/>
      <c r="D159" s="249" t="s">
        <v>464</v>
      </c>
      <c r="E159" s="74"/>
      <c r="F159" s="281" t="s">
        <v>950</v>
      </c>
      <c r="G159" s="74"/>
      <c r="H159" s="74"/>
      <c r="I159" s="203"/>
      <c r="J159" s="74"/>
      <c r="K159" s="74"/>
      <c r="L159" s="72"/>
      <c r="M159" s="282"/>
      <c r="N159" s="47"/>
      <c r="O159" s="47"/>
      <c r="P159" s="47"/>
      <c r="Q159" s="47"/>
      <c r="R159" s="47"/>
      <c r="S159" s="47"/>
      <c r="T159" s="95"/>
      <c r="AT159" s="24" t="s">
        <v>464</v>
      </c>
      <c r="AU159" s="24" t="s">
        <v>76</v>
      </c>
    </row>
    <row r="160" spans="2:65" s="1" customFormat="1" ht="16.5" customHeight="1">
      <c r="B160" s="46"/>
      <c r="C160" s="235" t="s">
        <v>347</v>
      </c>
      <c r="D160" s="235" t="s">
        <v>175</v>
      </c>
      <c r="E160" s="236" t="s">
        <v>995</v>
      </c>
      <c r="F160" s="237" t="s">
        <v>996</v>
      </c>
      <c r="G160" s="238" t="s">
        <v>258</v>
      </c>
      <c r="H160" s="239">
        <v>95</v>
      </c>
      <c r="I160" s="240"/>
      <c r="J160" s="241">
        <f>ROUND(I160*H160,2)</f>
        <v>0</v>
      </c>
      <c r="K160" s="237" t="s">
        <v>21</v>
      </c>
      <c r="L160" s="72"/>
      <c r="M160" s="242" t="s">
        <v>21</v>
      </c>
      <c r="N160" s="243" t="s">
        <v>40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AR160" s="24" t="s">
        <v>180</v>
      </c>
      <c r="AT160" s="24" t="s">
        <v>175</v>
      </c>
      <c r="AU160" s="24" t="s">
        <v>76</v>
      </c>
      <c r="AY160" s="24" t="s">
        <v>172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76</v>
      </c>
      <c r="BK160" s="246">
        <f>ROUND(I160*H160,2)</f>
        <v>0</v>
      </c>
      <c r="BL160" s="24" t="s">
        <v>180</v>
      </c>
      <c r="BM160" s="24" t="s">
        <v>522</v>
      </c>
    </row>
    <row r="161" spans="2:47" s="1" customFormat="1" ht="13.5">
      <c r="B161" s="46"/>
      <c r="C161" s="74"/>
      <c r="D161" s="249" t="s">
        <v>464</v>
      </c>
      <c r="E161" s="74"/>
      <c r="F161" s="281" t="s">
        <v>950</v>
      </c>
      <c r="G161" s="74"/>
      <c r="H161" s="74"/>
      <c r="I161" s="203"/>
      <c r="J161" s="74"/>
      <c r="K161" s="74"/>
      <c r="L161" s="72"/>
      <c r="M161" s="282"/>
      <c r="N161" s="47"/>
      <c r="O161" s="47"/>
      <c r="P161" s="47"/>
      <c r="Q161" s="47"/>
      <c r="R161" s="47"/>
      <c r="S161" s="47"/>
      <c r="T161" s="95"/>
      <c r="AT161" s="24" t="s">
        <v>464</v>
      </c>
      <c r="AU161" s="24" t="s">
        <v>76</v>
      </c>
    </row>
    <row r="162" spans="2:65" s="1" customFormat="1" ht="16.5" customHeight="1">
      <c r="B162" s="46"/>
      <c r="C162" s="235" t="s">
        <v>351</v>
      </c>
      <c r="D162" s="235" t="s">
        <v>175</v>
      </c>
      <c r="E162" s="236" t="s">
        <v>997</v>
      </c>
      <c r="F162" s="237" t="s">
        <v>998</v>
      </c>
      <c r="G162" s="238" t="s">
        <v>258</v>
      </c>
      <c r="H162" s="239">
        <v>10</v>
      </c>
      <c r="I162" s="240"/>
      <c r="J162" s="241">
        <f>ROUND(I162*H162,2)</f>
        <v>0</v>
      </c>
      <c r="K162" s="237" t="s">
        <v>21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180</v>
      </c>
      <c r="AT162" s="24" t="s">
        <v>175</v>
      </c>
      <c r="AU162" s="24" t="s">
        <v>76</v>
      </c>
      <c r="AY162" s="24" t="s">
        <v>172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180</v>
      </c>
      <c r="BM162" s="24" t="s">
        <v>533</v>
      </c>
    </row>
    <row r="163" spans="2:47" s="1" customFormat="1" ht="13.5">
      <c r="B163" s="46"/>
      <c r="C163" s="74"/>
      <c r="D163" s="249" t="s">
        <v>464</v>
      </c>
      <c r="E163" s="74"/>
      <c r="F163" s="281" t="s">
        <v>950</v>
      </c>
      <c r="G163" s="74"/>
      <c r="H163" s="74"/>
      <c r="I163" s="203"/>
      <c r="J163" s="74"/>
      <c r="K163" s="74"/>
      <c r="L163" s="72"/>
      <c r="M163" s="282"/>
      <c r="N163" s="47"/>
      <c r="O163" s="47"/>
      <c r="P163" s="47"/>
      <c r="Q163" s="47"/>
      <c r="R163" s="47"/>
      <c r="S163" s="47"/>
      <c r="T163" s="95"/>
      <c r="AT163" s="24" t="s">
        <v>464</v>
      </c>
      <c r="AU163" s="24" t="s">
        <v>76</v>
      </c>
    </row>
    <row r="164" spans="2:63" s="11" customFormat="1" ht="37.4" customHeight="1">
      <c r="B164" s="219"/>
      <c r="C164" s="220"/>
      <c r="D164" s="221" t="s">
        <v>68</v>
      </c>
      <c r="E164" s="222" t="s">
        <v>999</v>
      </c>
      <c r="F164" s="222" t="s">
        <v>1000</v>
      </c>
      <c r="G164" s="220"/>
      <c r="H164" s="220"/>
      <c r="I164" s="223"/>
      <c r="J164" s="224">
        <f>BK164</f>
        <v>0</v>
      </c>
      <c r="K164" s="220"/>
      <c r="L164" s="225"/>
      <c r="M164" s="226"/>
      <c r="N164" s="227"/>
      <c r="O164" s="227"/>
      <c r="P164" s="228">
        <f>SUM(P165:P230)</f>
        <v>0</v>
      </c>
      <c r="Q164" s="227"/>
      <c r="R164" s="228">
        <f>SUM(R165:R230)</f>
        <v>0</v>
      </c>
      <c r="S164" s="227"/>
      <c r="T164" s="229">
        <f>SUM(T165:T230)</f>
        <v>0</v>
      </c>
      <c r="AR164" s="230" t="s">
        <v>76</v>
      </c>
      <c r="AT164" s="231" t="s">
        <v>68</v>
      </c>
      <c r="AU164" s="231" t="s">
        <v>69</v>
      </c>
      <c r="AY164" s="230" t="s">
        <v>172</v>
      </c>
      <c r="BK164" s="232">
        <f>SUM(BK165:BK230)</f>
        <v>0</v>
      </c>
    </row>
    <row r="165" spans="2:65" s="1" customFormat="1" ht="16.5" customHeight="1">
      <c r="B165" s="46"/>
      <c r="C165" s="235" t="s">
        <v>355</v>
      </c>
      <c r="D165" s="235" t="s">
        <v>175</v>
      </c>
      <c r="E165" s="236" t="s">
        <v>1001</v>
      </c>
      <c r="F165" s="237" t="s">
        <v>1002</v>
      </c>
      <c r="G165" s="238" t="s">
        <v>200</v>
      </c>
      <c r="H165" s="239">
        <v>40</v>
      </c>
      <c r="I165" s="240"/>
      <c r="J165" s="241">
        <f>ROUND(I165*H165,2)</f>
        <v>0</v>
      </c>
      <c r="K165" s="237" t="s">
        <v>21</v>
      </c>
      <c r="L165" s="72"/>
      <c r="M165" s="242" t="s">
        <v>21</v>
      </c>
      <c r="N165" s="243" t="s">
        <v>40</v>
      </c>
      <c r="O165" s="47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AR165" s="24" t="s">
        <v>180</v>
      </c>
      <c r="AT165" s="24" t="s">
        <v>175</v>
      </c>
      <c r="AU165" s="24" t="s">
        <v>76</v>
      </c>
      <c r="AY165" s="24" t="s">
        <v>172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4" t="s">
        <v>76</v>
      </c>
      <c r="BK165" s="246">
        <f>ROUND(I165*H165,2)</f>
        <v>0</v>
      </c>
      <c r="BL165" s="24" t="s">
        <v>180</v>
      </c>
      <c r="BM165" s="24" t="s">
        <v>543</v>
      </c>
    </row>
    <row r="166" spans="2:47" s="1" customFormat="1" ht="13.5">
      <c r="B166" s="46"/>
      <c r="C166" s="74"/>
      <c r="D166" s="249" t="s">
        <v>464</v>
      </c>
      <c r="E166" s="74"/>
      <c r="F166" s="281" t="s">
        <v>950</v>
      </c>
      <c r="G166" s="74"/>
      <c r="H166" s="74"/>
      <c r="I166" s="203"/>
      <c r="J166" s="74"/>
      <c r="K166" s="74"/>
      <c r="L166" s="72"/>
      <c r="M166" s="282"/>
      <c r="N166" s="47"/>
      <c r="O166" s="47"/>
      <c r="P166" s="47"/>
      <c r="Q166" s="47"/>
      <c r="R166" s="47"/>
      <c r="S166" s="47"/>
      <c r="T166" s="95"/>
      <c r="AT166" s="24" t="s">
        <v>464</v>
      </c>
      <c r="AU166" s="24" t="s">
        <v>76</v>
      </c>
    </row>
    <row r="167" spans="2:65" s="1" customFormat="1" ht="16.5" customHeight="1">
      <c r="B167" s="46"/>
      <c r="C167" s="235" t="s">
        <v>361</v>
      </c>
      <c r="D167" s="235" t="s">
        <v>175</v>
      </c>
      <c r="E167" s="236" t="s">
        <v>1003</v>
      </c>
      <c r="F167" s="237" t="s">
        <v>1004</v>
      </c>
      <c r="G167" s="238" t="s">
        <v>200</v>
      </c>
      <c r="H167" s="239">
        <v>15</v>
      </c>
      <c r="I167" s="240"/>
      <c r="J167" s="241">
        <f>ROUND(I167*H167,2)</f>
        <v>0</v>
      </c>
      <c r="K167" s="237" t="s">
        <v>21</v>
      </c>
      <c r="L167" s="72"/>
      <c r="M167" s="242" t="s">
        <v>21</v>
      </c>
      <c r="N167" s="243" t="s">
        <v>40</v>
      </c>
      <c r="O167" s="47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AR167" s="24" t="s">
        <v>180</v>
      </c>
      <c r="AT167" s="24" t="s">
        <v>175</v>
      </c>
      <c r="AU167" s="24" t="s">
        <v>76</v>
      </c>
      <c r="AY167" s="24" t="s">
        <v>172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4" t="s">
        <v>76</v>
      </c>
      <c r="BK167" s="246">
        <f>ROUND(I167*H167,2)</f>
        <v>0</v>
      </c>
      <c r="BL167" s="24" t="s">
        <v>180</v>
      </c>
      <c r="BM167" s="24" t="s">
        <v>553</v>
      </c>
    </row>
    <row r="168" spans="2:47" s="1" customFormat="1" ht="13.5">
      <c r="B168" s="46"/>
      <c r="C168" s="74"/>
      <c r="D168" s="249" t="s">
        <v>464</v>
      </c>
      <c r="E168" s="74"/>
      <c r="F168" s="281" t="s">
        <v>950</v>
      </c>
      <c r="G168" s="74"/>
      <c r="H168" s="74"/>
      <c r="I168" s="203"/>
      <c r="J168" s="74"/>
      <c r="K168" s="74"/>
      <c r="L168" s="72"/>
      <c r="M168" s="282"/>
      <c r="N168" s="47"/>
      <c r="O168" s="47"/>
      <c r="P168" s="47"/>
      <c r="Q168" s="47"/>
      <c r="R168" s="47"/>
      <c r="S168" s="47"/>
      <c r="T168" s="95"/>
      <c r="AT168" s="24" t="s">
        <v>464</v>
      </c>
      <c r="AU168" s="24" t="s">
        <v>76</v>
      </c>
    </row>
    <row r="169" spans="2:65" s="1" customFormat="1" ht="16.5" customHeight="1">
      <c r="B169" s="46"/>
      <c r="C169" s="235" t="s">
        <v>368</v>
      </c>
      <c r="D169" s="235" t="s">
        <v>175</v>
      </c>
      <c r="E169" s="236" t="s">
        <v>1005</v>
      </c>
      <c r="F169" s="237" t="s">
        <v>1006</v>
      </c>
      <c r="G169" s="238" t="s">
        <v>200</v>
      </c>
      <c r="H169" s="239">
        <v>90</v>
      </c>
      <c r="I169" s="240"/>
      <c r="J169" s="241">
        <f>ROUND(I169*H169,2)</f>
        <v>0</v>
      </c>
      <c r="K169" s="237" t="s">
        <v>21</v>
      </c>
      <c r="L169" s="72"/>
      <c r="M169" s="242" t="s">
        <v>21</v>
      </c>
      <c r="N169" s="243" t="s">
        <v>40</v>
      </c>
      <c r="O169" s="47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AR169" s="24" t="s">
        <v>180</v>
      </c>
      <c r="AT169" s="24" t="s">
        <v>175</v>
      </c>
      <c r="AU169" s="24" t="s">
        <v>76</v>
      </c>
      <c r="AY169" s="24" t="s">
        <v>172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76</v>
      </c>
      <c r="BK169" s="246">
        <f>ROUND(I169*H169,2)</f>
        <v>0</v>
      </c>
      <c r="BL169" s="24" t="s">
        <v>180</v>
      </c>
      <c r="BM169" s="24" t="s">
        <v>562</v>
      </c>
    </row>
    <row r="170" spans="2:47" s="1" customFormat="1" ht="13.5">
      <c r="B170" s="46"/>
      <c r="C170" s="74"/>
      <c r="D170" s="249" t="s">
        <v>464</v>
      </c>
      <c r="E170" s="74"/>
      <c r="F170" s="281" t="s">
        <v>950</v>
      </c>
      <c r="G170" s="74"/>
      <c r="H170" s="74"/>
      <c r="I170" s="203"/>
      <c r="J170" s="74"/>
      <c r="K170" s="74"/>
      <c r="L170" s="72"/>
      <c r="M170" s="282"/>
      <c r="N170" s="47"/>
      <c r="O170" s="47"/>
      <c r="P170" s="47"/>
      <c r="Q170" s="47"/>
      <c r="R170" s="47"/>
      <c r="S170" s="47"/>
      <c r="T170" s="95"/>
      <c r="AT170" s="24" t="s">
        <v>464</v>
      </c>
      <c r="AU170" s="24" t="s">
        <v>76</v>
      </c>
    </row>
    <row r="171" spans="2:65" s="1" customFormat="1" ht="16.5" customHeight="1">
      <c r="B171" s="46"/>
      <c r="C171" s="235" t="s">
        <v>375</v>
      </c>
      <c r="D171" s="235" t="s">
        <v>175</v>
      </c>
      <c r="E171" s="236" t="s">
        <v>1007</v>
      </c>
      <c r="F171" s="237" t="s">
        <v>1008</v>
      </c>
      <c r="G171" s="238" t="s">
        <v>200</v>
      </c>
      <c r="H171" s="239">
        <v>235</v>
      </c>
      <c r="I171" s="240"/>
      <c r="J171" s="241">
        <f>ROUND(I171*H171,2)</f>
        <v>0</v>
      </c>
      <c r="K171" s="237" t="s">
        <v>21</v>
      </c>
      <c r="L171" s="72"/>
      <c r="M171" s="242" t="s">
        <v>21</v>
      </c>
      <c r="N171" s="243" t="s">
        <v>40</v>
      </c>
      <c r="O171" s="47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AR171" s="24" t="s">
        <v>180</v>
      </c>
      <c r="AT171" s="24" t="s">
        <v>175</v>
      </c>
      <c r="AU171" s="24" t="s">
        <v>76</v>
      </c>
      <c r="AY171" s="24" t="s">
        <v>172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76</v>
      </c>
      <c r="BK171" s="246">
        <f>ROUND(I171*H171,2)</f>
        <v>0</v>
      </c>
      <c r="BL171" s="24" t="s">
        <v>180</v>
      </c>
      <c r="BM171" s="24" t="s">
        <v>571</v>
      </c>
    </row>
    <row r="172" spans="2:47" s="1" customFormat="1" ht="13.5">
      <c r="B172" s="46"/>
      <c r="C172" s="74"/>
      <c r="D172" s="249" t="s">
        <v>464</v>
      </c>
      <c r="E172" s="74"/>
      <c r="F172" s="281" t="s">
        <v>950</v>
      </c>
      <c r="G172" s="74"/>
      <c r="H172" s="74"/>
      <c r="I172" s="203"/>
      <c r="J172" s="74"/>
      <c r="K172" s="74"/>
      <c r="L172" s="72"/>
      <c r="M172" s="282"/>
      <c r="N172" s="47"/>
      <c r="O172" s="47"/>
      <c r="P172" s="47"/>
      <c r="Q172" s="47"/>
      <c r="R172" s="47"/>
      <c r="S172" s="47"/>
      <c r="T172" s="95"/>
      <c r="AT172" s="24" t="s">
        <v>464</v>
      </c>
      <c r="AU172" s="24" t="s">
        <v>76</v>
      </c>
    </row>
    <row r="173" spans="2:65" s="1" customFormat="1" ht="16.5" customHeight="1">
      <c r="B173" s="46"/>
      <c r="C173" s="235" t="s">
        <v>379</v>
      </c>
      <c r="D173" s="235" t="s">
        <v>175</v>
      </c>
      <c r="E173" s="236" t="s">
        <v>1009</v>
      </c>
      <c r="F173" s="237" t="s">
        <v>1010</v>
      </c>
      <c r="G173" s="238" t="s">
        <v>200</v>
      </c>
      <c r="H173" s="239">
        <v>15</v>
      </c>
      <c r="I173" s="240"/>
      <c r="J173" s="241">
        <f>ROUND(I173*H173,2)</f>
        <v>0</v>
      </c>
      <c r="K173" s="237" t="s">
        <v>21</v>
      </c>
      <c r="L173" s="72"/>
      <c r="M173" s="242" t="s">
        <v>21</v>
      </c>
      <c r="N173" s="243" t="s">
        <v>40</v>
      </c>
      <c r="O173" s="47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AR173" s="24" t="s">
        <v>180</v>
      </c>
      <c r="AT173" s="24" t="s">
        <v>175</v>
      </c>
      <c r="AU173" s="24" t="s">
        <v>76</v>
      </c>
      <c r="AY173" s="24" t="s">
        <v>172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24" t="s">
        <v>76</v>
      </c>
      <c r="BK173" s="246">
        <f>ROUND(I173*H173,2)</f>
        <v>0</v>
      </c>
      <c r="BL173" s="24" t="s">
        <v>180</v>
      </c>
      <c r="BM173" s="24" t="s">
        <v>582</v>
      </c>
    </row>
    <row r="174" spans="2:47" s="1" customFormat="1" ht="13.5">
      <c r="B174" s="46"/>
      <c r="C174" s="74"/>
      <c r="D174" s="249" t="s">
        <v>464</v>
      </c>
      <c r="E174" s="74"/>
      <c r="F174" s="281" t="s">
        <v>950</v>
      </c>
      <c r="G174" s="74"/>
      <c r="H174" s="74"/>
      <c r="I174" s="203"/>
      <c r="J174" s="74"/>
      <c r="K174" s="74"/>
      <c r="L174" s="72"/>
      <c r="M174" s="282"/>
      <c r="N174" s="47"/>
      <c r="O174" s="47"/>
      <c r="P174" s="47"/>
      <c r="Q174" s="47"/>
      <c r="R174" s="47"/>
      <c r="S174" s="47"/>
      <c r="T174" s="95"/>
      <c r="AT174" s="24" t="s">
        <v>464</v>
      </c>
      <c r="AU174" s="24" t="s">
        <v>76</v>
      </c>
    </row>
    <row r="175" spans="2:65" s="1" customFormat="1" ht="16.5" customHeight="1">
      <c r="B175" s="46"/>
      <c r="C175" s="235" t="s">
        <v>384</v>
      </c>
      <c r="D175" s="235" t="s">
        <v>175</v>
      </c>
      <c r="E175" s="236" t="s">
        <v>1011</v>
      </c>
      <c r="F175" s="237" t="s">
        <v>1012</v>
      </c>
      <c r="G175" s="238" t="s">
        <v>953</v>
      </c>
      <c r="H175" s="239">
        <v>1</v>
      </c>
      <c r="I175" s="240"/>
      <c r="J175" s="241">
        <f>ROUND(I175*H175,2)</f>
        <v>0</v>
      </c>
      <c r="K175" s="237" t="s">
        <v>21</v>
      </c>
      <c r="L175" s="72"/>
      <c r="M175" s="242" t="s">
        <v>21</v>
      </c>
      <c r="N175" s="243" t="s">
        <v>40</v>
      </c>
      <c r="O175" s="47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AR175" s="24" t="s">
        <v>180</v>
      </c>
      <c r="AT175" s="24" t="s">
        <v>175</v>
      </c>
      <c r="AU175" s="24" t="s">
        <v>76</v>
      </c>
      <c r="AY175" s="24" t="s">
        <v>172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4" t="s">
        <v>76</v>
      </c>
      <c r="BK175" s="246">
        <f>ROUND(I175*H175,2)</f>
        <v>0</v>
      </c>
      <c r="BL175" s="24" t="s">
        <v>180</v>
      </c>
      <c r="BM175" s="24" t="s">
        <v>591</v>
      </c>
    </row>
    <row r="176" spans="2:47" s="1" customFormat="1" ht="13.5">
      <c r="B176" s="46"/>
      <c r="C176" s="74"/>
      <c r="D176" s="249" t="s">
        <v>464</v>
      </c>
      <c r="E176" s="74"/>
      <c r="F176" s="281" t="s">
        <v>950</v>
      </c>
      <c r="G176" s="74"/>
      <c r="H176" s="74"/>
      <c r="I176" s="203"/>
      <c r="J176" s="74"/>
      <c r="K176" s="74"/>
      <c r="L176" s="72"/>
      <c r="M176" s="282"/>
      <c r="N176" s="47"/>
      <c r="O176" s="47"/>
      <c r="P176" s="47"/>
      <c r="Q176" s="47"/>
      <c r="R176" s="47"/>
      <c r="S176" s="47"/>
      <c r="T176" s="95"/>
      <c r="AT176" s="24" t="s">
        <v>464</v>
      </c>
      <c r="AU176" s="24" t="s">
        <v>76</v>
      </c>
    </row>
    <row r="177" spans="2:65" s="1" customFormat="1" ht="16.5" customHeight="1">
      <c r="B177" s="46"/>
      <c r="C177" s="235" t="s">
        <v>388</v>
      </c>
      <c r="D177" s="235" t="s">
        <v>175</v>
      </c>
      <c r="E177" s="236" t="s">
        <v>1013</v>
      </c>
      <c r="F177" s="237" t="s">
        <v>1014</v>
      </c>
      <c r="G177" s="238" t="s">
        <v>1015</v>
      </c>
      <c r="H177" s="239">
        <v>1</v>
      </c>
      <c r="I177" s="240"/>
      <c r="J177" s="241">
        <f>ROUND(I177*H177,2)</f>
        <v>0</v>
      </c>
      <c r="K177" s="237" t="s">
        <v>21</v>
      </c>
      <c r="L177" s="72"/>
      <c r="M177" s="242" t="s">
        <v>21</v>
      </c>
      <c r="N177" s="243" t="s">
        <v>40</v>
      </c>
      <c r="O177" s="47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AR177" s="24" t="s">
        <v>180</v>
      </c>
      <c r="AT177" s="24" t="s">
        <v>175</v>
      </c>
      <c r="AU177" s="24" t="s">
        <v>76</v>
      </c>
      <c r="AY177" s="24" t="s">
        <v>172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24" t="s">
        <v>76</v>
      </c>
      <c r="BK177" s="246">
        <f>ROUND(I177*H177,2)</f>
        <v>0</v>
      </c>
      <c r="BL177" s="24" t="s">
        <v>180</v>
      </c>
      <c r="BM177" s="24" t="s">
        <v>600</v>
      </c>
    </row>
    <row r="178" spans="2:47" s="1" customFormat="1" ht="13.5">
      <c r="B178" s="46"/>
      <c r="C178" s="74"/>
      <c r="D178" s="249" t="s">
        <v>464</v>
      </c>
      <c r="E178" s="74"/>
      <c r="F178" s="281" t="s">
        <v>950</v>
      </c>
      <c r="G178" s="74"/>
      <c r="H178" s="74"/>
      <c r="I178" s="203"/>
      <c r="J178" s="74"/>
      <c r="K178" s="74"/>
      <c r="L178" s="72"/>
      <c r="M178" s="282"/>
      <c r="N178" s="47"/>
      <c r="O178" s="47"/>
      <c r="P178" s="47"/>
      <c r="Q178" s="47"/>
      <c r="R178" s="47"/>
      <c r="S178" s="47"/>
      <c r="T178" s="95"/>
      <c r="AT178" s="24" t="s">
        <v>464</v>
      </c>
      <c r="AU178" s="24" t="s">
        <v>76</v>
      </c>
    </row>
    <row r="179" spans="2:65" s="1" customFormat="1" ht="16.5" customHeight="1">
      <c r="B179" s="46"/>
      <c r="C179" s="235" t="s">
        <v>392</v>
      </c>
      <c r="D179" s="235" t="s">
        <v>175</v>
      </c>
      <c r="E179" s="236" t="s">
        <v>1016</v>
      </c>
      <c r="F179" s="237" t="s">
        <v>1017</v>
      </c>
      <c r="G179" s="238" t="s">
        <v>1015</v>
      </c>
      <c r="H179" s="239">
        <v>1</v>
      </c>
      <c r="I179" s="240"/>
      <c r="J179" s="241">
        <f>ROUND(I179*H179,2)</f>
        <v>0</v>
      </c>
      <c r="K179" s="237" t="s">
        <v>21</v>
      </c>
      <c r="L179" s="72"/>
      <c r="M179" s="242" t="s">
        <v>21</v>
      </c>
      <c r="N179" s="243" t="s">
        <v>40</v>
      </c>
      <c r="O179" s="47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AR179" s="24" t="s">
        <v>180</v>
      </c>
      <c r="AT179" s="24" t="s">
        <v>175</v>
      </c>
      <c r="AU179" s="24" t="s">
        <v>76</v>
      </c>
      <c r="AY179" s="24" t="s">
        <v>172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24" t="s">
        <v>76</v>
      </c>
      <c r="BK179" s="246">
        <f>ROUND(I179*H179,2)</f>
        <v>0</v>
      </c>
      <c r="BL179" s="24" t="s">
        <v>180</v>
      </c>
      <c r="BM179" s="24" t="s">
        <v>608</v>
      </c>
    </row>
    <row r="180" spans="2:47" s="1" customFormat="1" ht="13.5">
      <c r="B180" s="46"/>
      <c r="C180" s="74"/>
      <c r="D180" s="249" t="s">
        <v>464</v>
      </c>
      <c r="E180" s="74"/>
      <c r="F180" s="281" t="s">
        <v>950</v>
      </c>
      <c r="G180" s="74"/>
      <c r="H180" s="74"/>
      <c r="I180" s="203"/>
      <c r="J180" s="74"/>
      <c r="K180" s="74"/>
      <c r="L180" s="72"/>
      <c r="M180" s="282"/>
      <c r="N180" s="47"/>
      <c r="O180" s="47"/>
      <c r="P180" s="47"/>
      <c r="Q180" s="47"/>
      <c r="R180" s="47"/>
      <c r="S180" s="47"/>
      <c r="T180" s="95"/>
      <c r="AT180" s="24" t="s">
        <v>464</v>
      </c>
      <c r="AU180" s="24" t="s">
        <v>76</v>
      </c>
    </row>
    <row r="181" spans="2:65" s="1" customFormat="1" ht="16.5" customHeight="1">
      <c r="B181" s="46"/>
      <c r="C181" s="235" t="s">
        <v>400</v>
      </c>
      <c r="D181" s="235" t="s">
        <v>175</v>
      </c>
      <c r="E181" s="236" t="s">
        <v>1018</v>
      </c>
      <c r="F181" s="237" t="s">
        <v>1019</v>
      </c>
      <c r="G181" s="238" t="s">
        <v>1020</v>
      </c>
      <c r="H181" s="239">
        <v>14</v>
      </c>
      <c r="I181" s="240"/>
      <c r="J181" s="241">
        <f>ROUND(I181*H181,2)</f>
        <v>0</v>
      </c>
      <c r="K181" s="237" t="s">
        <v>21</v>
      </c>
      <c r="L181" s="72"/>
      <c r="M181" s="242" t="s">
        <v>21</v>
      </c>
      <c r="N181" s="243" t="s">
        <v>40</v>
      </c>
      <c r="O181" s="47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AR181" s="24" t="s">
        <v>180</v>
      </c>
      <c r="AT181" s="24" t="s">
        <v>175</v>
      </c>
      <c r="AU181" s="24" t="s">
        <v>76</v>
      </c>
      <c r="AY181" s="24" t="s">
        <v>172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24" t="s">
        <v>76</v>
      </c>
      <c r="BK181" s="246">
        <f>ROUND(I181*H181,2)</f>
        <v>0</v>
      </c>
      <c r="BL181" s="24" t="s">
        <v>180</v>
      </c>
      <c r="BM181" s="24" t="s">
        <v>616</v>
      </c>
    </row>
    <row r="182" spans="2:47" s="1" customFormat="1" ht="13.5">
      <c r="B182" s="46"/>
      <c r="C182" s="74"/>
      <c r="D182" s="249" t="s">
        <v>464</v>
      </c>
      <c r="E182" s="74"/>
      <c r="F182" s="281" t="s">
        <v>950</v>
      </c>
      <c r="G182" s="74"/>
      <c r="H182" s="74"/>
      <c r="I182" s="203"/>
      <c r="J182" s="74"/>
      <c r="K182" s="74"/>
      <c r="L182" s="72"/>
      <c r="M182" s="282"/>
      <c r="N182" s="47"/>
      <c r="O182" s="47"/>
      <c r="P182" s="47"/>
      <c r="Q182" s="47"/>
      <c r="R182" s="47"/>
      <c r="S182" s="47"/>
      <c r="T182" s="95"/>
      <c r="AT182" s="24" t="s">
        <v>464</v>
      </c>
      <c r="AU182" s="24" t="s">
        <v>76</v>
      </c>
    </row>
    <row r="183" spans="2:65" s="1" customFormat="1" ht="16.5" customHeight="1">
      <c r="B183" s="46"/>
      <c r="C183" s="235" t="s">
        <v>405</v>
      </c>
      <c r="D183" s="235" t="s">
        <v>175</v>
      </c>
      <c r="E183" s="236" t="s">
        <v>1021</v>
      </c>
      <c r="F183" s="237" t="s">
        <v>1022</v>
      </c>
      <c r="G183" s="238" t="s">
        <v>1020</v>
      </c>
      <c r="H183" s="239">
        <v>3.5</v>
      </c>
      <c r="I183" s="240"/>
      <c r="J183" s="241">
        <f>ROUND(I183*H183,2)</f>
        <v>0</v>
      </c>
      <c r="K183" s="237" t="s">
        <v>21</v>
      </c>
      <c r="L183" s="72"/>
      <c r="M183" s="242" t="s">
        <v>21</v>
      </c>
      <c r="N183" s="243" t="s">
        <v>40</v>
      </c>
      <c r="O183" s="47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AR183" s="24" t="s">
        <v>180</v>
      </c>
      <c r="AT183" s="24" t="s">
        <v>175</v>
      </c>
      <c r="AU183" s="24" t="s">
        <v>76</v>
      </c>
      <c r="AY183" s="24" t="s">
        <v>172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24" t="s">
        <v>76</v>
      </c>
      <c r="BK183" s="246">
        <f>ROUND(I183*H183,2)</f>
        <v>0</v>
      </c>
      <c r="BL183" s="24" t="s">
        <v>180</v>
      </c>
      <c r="BM183" s="24" t="s">
        <v>624</v>
      </c>
    </row>
    <row r="184" spans="2:47" s="1" customFormat="1" ht="13.5">
      <c r="B184" s="46"/>
      <c r="C184" s="74"/>
      <c r="D184" s="249" t="s">
        <v>464</v>
      </c>
      <c r="E184" s="74"/>
      <c r="F184" s="281" t="s">
        <v>950</v>
      </c>
      <c r="G184" s="74"/>
      <c r="H184" s="74"/>
      <c r="I184" s="203"/>
      <c r="J184" s="74"/>
      <c r="K184" s="74"/>
      <c r="L184" s="72"/>
      <c r="M184" s="282"/>
      <c r="N184" s="47"/>
      <c r="O184" s="47"/>
      <c r="P184" s="47"/>
      <c r="Q184" s="47"/>
      <c r="R184" s="47"/>
      <c r="S184" s="47"/>
      <c r="T184" s="95"/>
      <c r="AT184" s="24" t="s">
        <v>464</v>
      </c>
      <c r="AU184" s="24" t="s">
        <v>76</v>
      </c>
    </row>
    <row r="185" spans="2:65" s="1" customFormat="1" ht="16.5" customHeight="1">
      <c r="B185" s="46"/>
      <c r="C185" s="235" t="s">
        <v>410</v>
      </c>
      <c r="D185" s="235" t="s">
        <v>175</v>
      </c>
      <c r="E185" s="236" t="s">
        <v>1023</v>
      </c>
      <c r="F185" s="237" t="s">
        <v>1024</v>
      </c>
      <c r="G185" s="238" t="s">
        <v>1015</v>
      </c>
      <c r="H185" s="239">
        <v>7</v>
      </c>
      <c r="I185" s="240"/>
      <c r="J185" s="241">
        <f>ROUND(I185*H185,2)</f>
        <v>0</v>
      </c>
      <c r="K185" s="237" t="s">
        <v>21</v>
      </c>
      <c r="L185" s="72"/>
      <c r="M185" s="242" t="s">
        <v>21</v>
      </c>
      <c r="N185" s="243" t="s">
        <v>40</v>
      </c>
      <c r="O185" s="47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AR185" s="24" t="s">
        <v>180</v>
      </c>
      <c r="AT185" s="24" t="s">
        <v>175</v>
      </c>
      <c r="AU185" s="24" t="s">
        <v>76</v>
      </c>
      <c r="AY185" s="24" t="s">
        <v>172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4" t="s">
        <v>76</v>
      </c>
      <c r="BK185" s="246">
        <f>ROUND(I185*H185,2)</f>
        <v>0</v>
      </c>
      <c r="BL185" s="24" t="s">
        <v>180</v>
      </c>
      <c r="BM185" s="24" t="s">
        <v>632</v>
      </c>
    </row>
    <row r="186" spans="2:47" s="1" customFormat="1" ht="13.5">
      <c r="B186" s="46"/>
      <c r="C186" s="74"/>
      <c r="D186" s="249" t="s">
        <v>464</v>
      </c>
      <c r="E186" s="74"/>
      <c r="F186" s="281" t="s">
        <v>950</v>
      </c>
      <c r="G186" s="74"/>
      <c r="H186" s="74"/>
      <c r="I186" s="203"/>
      <c r="J186" s="74"/>
      <c r="K186" s="74"/>
      <c r="L186" s="72"/>
      <c r="M186" s="282"/>
      <c r="N186" s="47"/>
      <c r="O186" s="47"/>
      <c r="P186" s="47"/>
      <c r="Q186" s="47"/>
      <c r="R186" s="47"/>
      <c r="S186" s="47"/>
      <c r="T186" s="95"/>
      <c r="AT186" s="24" t="s">
        <v>464</v>
      </c>
      <c r="AU186" s="24" t="s">
        <v>76</v>
      </c>
    </row>
    <row r="187" spans="2:65" s="1" customFormat="1" ht="16.5" customHeight="1">
      <c r="B187" s="46"/>
      <c r="C187" s="235" t="s">
        <v>416</v>
      </c>
      <c r="D187" s="235" t="s">
        <v>175</v>
      </c>
      <c r="E187" s="236" t="s">
        <v>1025</v>
      </c>
      <c r="F187" s="237" t="s">
        <v>1026</v>
      </c>
      <c r="G187" s="238" t="s">
        <v>1015</v>
      </c>
      <c r="H187" s="239">
        <v>14</v>
      </c>
      <c r="I187" s="240"/>
      <c r="J187" s="241">
        <f>ROUND(I187*H187,2)</f>
        <v>0</v>
      </c>
      <c r="K187" s="237" t="s">
        <v>21</v>
      </c>
      <c r="L187" s="72"/>
      <c r="M187" s="242" t="s">
        <v>21</v>
      </c>
      <c r="N187" s="243" t="s">
        <v>40</v>
      </c>
      <c r="O187" s="47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AR187" s="24" t="s">
        <v>180</v>
      </c>
      <c r="AT187" s="24" t="s">
        <v>175</v>
      </c>
      <c r="AU187" s="24" t="s">
        <v>76</v>
      </c>
      <c r="AY187" s="24" t="s">
        <v>172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24" t="s">
        <v>76</v>
      </c>
      <c r="BK187" s="246">
        <f>ROUND(I187*H187,2)</f>
        <v>0</v>
      </c>
      <c r="BL187" s="24" t="s">
        <v>180</v>
      </c>
      <c r="BM187" s="24" t="s">
        <v>641</v>
      </c>
    </row>
    <row r="188" spans="2:47" s="1" customFormat="1" ht="13.5">
      <c r="B188" s="46"/>
      <c r="C188" s="74"/>
      <c r="D188" s="249" t="s">
        <v>464</v>
      </c>
      <c r="E188" s="74"/>
      <c r="F188" s="281" t="s">
        <v>950</v>
      </c>
      <c r="G188" s="74"/>
      <c r="H188" s="74"/>
      <c r="I188" s="203"/>
      <c r="J188" s="74"/>
      <c r="K188" s="74"/>
      <c r="L188" s="72"/>
      <c r="M188" s="282"/>
      <c r="N188" s="47"/>
      <c r="O188" s="47"/>
      <c r="P188" s="47"/>
      <c r="Q188" s="47"/>
      <c r="R188" s="47"/>
      <c r="S188" s="47"/>
      <c r="T188" s="95"/>
      <c r="AT188" s="24" t="s">
        <v>464</v>
      </c>
      <c r="AU188" s="24" t="s">
        <v>76</v>
      </c>
    </row>
    <row r="189" spans="2:65" s="1" customFormat="1" ht="16.5" customHeight="1">
      <c r="B189" s="46"/>
      <c r="C189" s="235" t="s">
        <v>421</v>
      </c>
      <c r="D189" s="235" t="s">
        <v>175</v>
      </c>
      <c r="E189" s="236" t="s">
        <v>1027</v>
      </c>
      <c r="F189" s="237" t="s">
        <v>1028</v>
      </c>
      <c r="G189" s="238" t="s">
        <v>1015</v>
      </c>
      <c r="H189" s="239">
        <v>4</v>
      </c>
      <c r="I189" s="240"/>
      <c r="J189" s="241">
        <f>ROUND(I189*H189,2)</f>
        <v>0</v>
      </c>
      <c r="K189" s="237" t="s">
        <v>21</v>
      </c>
      <c r="L189" s="72"/>
      <c r="M189" s="242" t="s">
        <v>21</v>
      </c>
      <c r="N189" s="243" t="s">
        <v>40</v>
      </c>
      <c r="O189" s="47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AR189" s="24" t="s">
        <v>180</v>
      </c>
      <c r="AT189" s="24" t="s">
        <v>175</v>
      </c>
      <c r="AU189" s="24" t="s">
        <v>76</v>
      </c>
      <c r="AY189" s="24" t="s">
        <v>172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4" t="s">
        <v>76</v>
      </c>
      <c r="BK189" s="246">
        <f>ROUND(I189*H189,2)</f>
        <v>0</v>
      </c>
      <c r="BL189" s="24" t="s">
        <v>180</v>
      </c>
      <c r="BM189" s="24" t="s">
        <v>649</v>
      </c>
    </row>
    <row r="190" spans="2:47" s="1" customFormat="1" ht="13.5">
      <c r="B190" s="46"/>
      <c r="C190" s="74"/>
      <c r="D190" s="249" t="s">
        <v>464</v>
      </c>
      <c r="E190" s="74"/>
      <c r="F190" s="281" t="s">
        <v>950</v>
      </c>
      <c r="G190" s="74"/>
      <c r="H190" s="74"/>
      <c r="I190" s="203"/>
      <c r="J190" s="74"/>
      <c r="K190" s="74"/>
      <c r="L190" s="72"/>
      <c r="M190" s="282"/>
      <c r="N190" s="47"/>
      <c r="O190" s="47"/>
      <c r="P190" s="47"/>
      <c r="Q190" s="47"/>
      <c r="R190" s="47"/>
      <c r="S190" s="47"/>
      <c r="T190" s="95"/>
      <c r="AT190" s="24" t="s">
        <v>464</v>
      </c>
      <c r="AU190" s="24" t="s">
        <v>76</v>
      </c>
    </row>
    <row r="191" spans="2:65" s="1" customFormat="1" ht="16.5" customHeight="1">
      <c r="B191" s="46"/>
      <c r="C191" s="235" t="s">
        <v>426</v>
      </c>
      <c r="D191" s="235" t="s">
        <v>175</v>
      </c>
      <c r="E191" s="236" t="s">
        <v>1029</v>
      </c>
      <c r="F191" s="237" t="s">
        <v>1030</v>
      </c>
      <c r="G191" s="238" t="s">
        <v>1015</v>
      </c>
      <c r="H191" s="239">
        <v>4</v>
      </c>
      <c r="I191" s="240"/>
      <c r="J191" s="241">
        <f>ROUND(I191*H191,2)</f>
        <v>0</v>
      </c>
      <c r="K191" s="237" t="s">
        <v>21</v>
      </c>
      <c r="L191" s="72"/>
      <c r="M191" s="242" t="s">
        <v>21</v>
      </c>
      <c r="N191" s="243" t="s">
        <v>40</v>
      </c>
      <c r="O191" s="47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AR191" s="24" t="s">
        <v>180</v>
      </c>
      <c r="AT191" s="24" t="s">
        <v>175</v>
      </c>
      <c r="AU191" s="24" t="s">
        <v>76</v>
      </c>
      <c r="AY191" s="24" t="s">
        <v>172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76</v>
      </c>
      <c r="BK191" s="246">
        <f>ROUND(I191*H191,2)</f>
        <v>0</v>
      </c>
      <c r="BL191" s="24" t="s">
        <v>180</v>
      </c>
      <c r="BM191" s="24" t="s">
        <v>657</v>
      </c>
    </row>
    <row r="192" spans="2:47" s="1" customFormat="1" ht="13.5">
      <c r="B192" s="46"/>
      <c r="C192" s="74"/>
      <c r="D192" s="249" t="s">
        <v>464</v>
      </c>
      <c r="E192" s="74"/>
      <c r="F192" s="281" t="s">
        <v>950</v>
      </c>
      <c r="G192" s="74"/>
      <c r="H192" s="74"/>
      <c r="I192" s="203"/>
      <c r="J192" s="74"/>
      <c r="K192" s="74"/>
      <c r="L192" s="72"/>
      <c r="M192" s="282"/>
      <c r="N192" s="47"/>
      <c r="O192" s="47"/>
      <c r="P192" s="47"/>
      <c r="Q192" s="47"/>
      <c r="R192" s="47"/>
      <c r="S192" s="47"/>
      <c r="T192" s="95"/>
      <c r="AT192" s="24" t="s">
        <v>464</v>
      </c>
      <c r="AU192" s="24" t="s">
        <v>76</v>
      </c>
    </row>
    <row r="193" spans="2:65" s="1" customFormat="1" ht="16.5" customHeight="1">
      <c r="B193" s="46"/>
      <c r="C193" s="235" t="s">
        <v>431</v>
      </c>
      <c r="D193" s="235" t="s">
        <v>175</v>
      </c>
      <c r="E193" s="236" t="s">
        <v>1031</v>
      </c>
      <c r="F193" s="237" t="s">
        <v>1032</v>
      </c>
      <c r="G193" s="238" t="s">
        <v>1015</v>
      </c>
      <c r="H193" s="239">
        <v>12</v>
      </c>
      <c r="I193" s="240"/>
      <c r="J193" s="241">
        <f>ROUND(I193*H193,2)</f>
        <v>0</v>
      </c>
      <c r="K193" s="237" t="s">
        <v>21</v>
      </c>
      <c r="L193" s="72"/>
      <c r="M193" s="242" t="s">
        <v>21</v>
      </c>
      <c r="N193" s="243" t="s">
        <v>40</v>
      </c>
      <c r="O193" s="47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AR193" s="24" t="s">
        <v>180</v>
      </c>
      <c r="AT193" s="24" t="s">
        <v>175</v>
      </c>
      <c r="AU193" s="24" t="s">
        <v>76</v>
      </c>
      <c r="AY193" s="24" t="s">
        <v>172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4" t="s">
        <v>76</v>
      </c>
      <c r="BK193" s="246">
        <f>ROUND(I193*H193,2)</f>
        <v>0</v>
      </c>
      <c r="BL193" s="24" t="s">
        <v>180</v>
      </c>
      <c r="BM193" s="24" t="s">
        <v>664</v>
      </c>
    </row>
    <row r="194" spans="2:47" s="1" customFormat="1" ht="13.5">
      <c r="B194" s="46"/>
      <c r="C194" s="74"/>
      <c r="D194" s="249" t="s">
        <v>464</v>
      </c>
      <c r="E194" s="74"/>
      <c r="F194" s="281" t="s">
        <v>950</v>
      </c>
      <c r="G194" s="74"/>
      <c r="H194" s="74"/>
      <c r="I194" s="203"/>
      <c r="J194" s="74"/>
      <c r="K194" s="74"/>
      <c r="L194" s="72"/>
      <c r="M194" s="282"/>
      <c r="N194" s="47"/>
      <c r="O194" s="47"/>
      <c r="P194" s="47"/>
      <c r="Q194" s="47"/>
      <c r="R194" s="47"/>
      <c r="S194" s="47"/>
      <c r="T194" s="95"/>
      <c r="AT194" s="24" t="s">
        <v>464</v>
      </c>
      <c r="AU194" s="24" t="s">
        <v>76</v>
      </c>
    </row>
    <row r="195" spans="2:65" s="1" customFormat="1" ht="16.5" customHeight="1">
      <c r="B195" s="46"/>
      <c r="C195" s="235" t="s">
        <v>436</v>
      </c>
      <c r="D195" s="235" t="s">
        <v>175</v>
      </c>
      <c r="E195" s="236" t="s">
        <v>1033</v>
      </c>
      <c r="F195" s="237" t="s">
        <v>1034</v>
      </c>
      <c r="G195" s="238" t="s">
        <v>1015</v>
      </c>
      <c r="H195" s="239">
        <v>4</v>
      </c>
      <c r="I195" s="240"/>
      <c r="J195" s="241">
        <f>ROUND(I195*H195,2)</f>
        <v>0</v>
      </c>
      <c r="K195" s="237" t="s">
        <v>21</v>
      </c>
      <c r="L195" s="72"/>
      <c r="M195" s="242" t="s">
        <v>21</v>
      </c>
      <c r="N195" s="243" t="s">
        <v>40</v>
      </c>
      <c r="O195" s="47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AR195" s="24" t="s">
        <v>180</v>
      </c>
      <c r="AT195" s="24" t="s">
        <v>175</v>
      </c>
      <c r="AU195" s="24" t="s">
        <v>76</v>
      </c>
      <c r="AY195" s="24" t="s">
        <v>172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4" t="s">
        <v>76</v>
      </c>
      <c r="BK195" s="246">
        <f>ROUND(I195*H195,2)</f>
        <v>0</v>
      </c>
      <c r="BL195" s="24" t="s">
        <v>180</v>
      </c>
      <c r="BM195" s="24" t="s">
        <v>672</v>
      </c>
    </row>
    <row r="196" spans="2:47" s="1" customFormat="1" ht="13.5">
      <c r="B196" s="46"/>
      <c r="C196" s="74"/>
      <c r="D196" s="249" t="s">
        <v>464</v>
      </c>
      <c r="E196" s="74"/>
      <c r="F196" s="281" t="s">
        <v>950</v>
      </c>
      <c r="G196" s="74"/>
      <c r="H196" s="74"/>
      <c r="I196" s="203"/>
      <c r="J196" s="74"/>
      <c r="K196" s="74"/>
      <c r="L196" s="72"/>
      <c r="M196" s="282"/>
      <c r="N196" s="47"/>
      <c r="O196" s="47"/>
      <c r="P196" s="47"/>
      <c r="Q196" s="47"/>
      <c r="R196" s="47"/>
      <c r="S196" s="47"/>
      <c r="T196" s="95"/>
      <c r="AT196" s="24" t="s">
        <v>464</v>
      </c>
      <c r="AU196" s="24" t="s">
        <v>76</v>
      </c>
    </row>
    <row r="197" spans="2:65" s="1" customFormat="1" ht="16.5" customHeight="1">
      <c r="B197" s="46"/>
      <c r="C197" s="235" t="s">
        <v>441</v>
      </c>
      <c r="D197" s="235" t="s">
        <v>175</v>
      </c>
      <c r="E197" s="236" t="s">
        <v>1035</v>
      </c>
      <c r="F197" s="237" t="s">
        <v>1036</v>
      </c>
      <c r="G197" s="238" t="s">
        <v>1015</v>
      </c>
      <c r="H197" s="239">
        <v>2</v>
      </c>
      <c r="I197" s="240"/>
      <c r="J197" s="241">
        <f>ROUND(I197*H197,2)</f>
        <v>0</v>
      </c>
      <c r="K197" s="237" t="s">
        <v>21</v>
      </c>
      <c r="L197" s="72"/>
      <c r="M197" s="242" t="s">
        <v>21</v>
      </c>
      <c r="N197" s="243" t="s">
        <v>40</v>
      </c>
      <c r="O197" s="47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AR197" s="24" t="s">
        <v>180</v>
      </c>
      <c r="AT197" s="24" t="s">
        <v>175</v>
      </c>
      <c r="AU197" s="24" t="s">
        <v>76</v>
      </c>
      <c r="AY197" s="24" t="s">
        <v>172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4" t="s">
        <v>76</v>
      </c>
      <c r="BK197" s="246">
        <f>ROUND(I197*H197,2)</f>
        <v>0</v>
      </c>
      <c r="BL197" s="24" t="s">
        <v>180</v>
      </c>
      <c r="BM197" s="24" t="s">
        <v>680</v>
      </c>
    </row>
    <row r="198" spans="2:47" s="1" customFormat="1" ht="13.5">
      <c r="B198" s="46"/>
      <c r="C198" s="74"/>
      <c r="D198" s="249" t="s">
        <v>464</v>
      </c>
      <c r="E198" s="74"/>
      <c r="F198" s="281" t="s">
        <v>950</v>
      </c>
      <c r="G198" s="74"/>
      <c r="H198" s="74"/>
      <c r="I198" s="203"/>
      <c r="J198" s="74"/>
      <c r="K198" s="74"/>
      <c r="L198" s="72"/>
      <c r="M198" s="282"/>
      <c r="N198" s="47"/>
      <c r="O198" s="47"/>
      <c r="P198" s="47"/>
      <c r="Q198" s="47"/>
      <c r="R198" s="47"/>
      <c r="S198" s="47"/>
      <c r="T198" s="95"/>
      <c r="AT198" s="24" t="s">
        <v>464</v>
      </c>
      <c r="AU198" s="24" t="s">
        <v>76</v>
      </c>
    </row>
    <row r="199" spans="2:65" s="1" customFormat="1" ht="16.5" customHeight="1">
      <c r="B199" s="46"/>
      <c r="C199" s="235" t="s">
        <v>445</v>
      </c>
      <c r="D199" s="235" t="s">
        <v>175</v>
      </c>
      <c r="E199" s="236" t="s">
        <v>1037</v>
      </c>
      <c r="F199" s="237" t="s">
        <v>1038</v>
      </c>
      <c r="G199" s="238" t="s">
        <v>1015</v>
      </c>
      <c r="H199" s="239">
        <v>1</v>
      </c>
      <c r="I199" s="240"/>
      <c r="J199" s="241">
        <f>ROUND(I199*H199,2)</f>
        <v>0</v>
      </c>
      <c r="K199" s="237" t="s">
        <v>21</v>
      </c>
      <c r="L199" s="72"/>
      <c r="M199" s="242" t="s">
        <v>21</v>
      </c>
      <c r="N199" s="243" t="s">
        <v>40</v>
      </c>
      <c r="O199" s="47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AR199" s="24" t="s">
        <v>180</v>
      </c>
      <c r="AT199" s="24" t="s">
        <v>175</v>
      </c>
      <c r="AU199" s="24" t="s">
        <v>76</v>
      </c>
      <c r="AY199" s="24" t="s">
        <v>172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24" t="s">
        <v>76</v>
      </c>
      <c r="BK199" s="246">
        <f>ROUND(I199*H199,2)</f>
        <v>0</v>
      </c>
      <c r="BL199" s="24" t="s">
        <v>180</v>
      </c>
      <c r="BM199" s="24" t="s">
        <v>688</v>
      </c>
    </row>
    <row r="200" spans="2:47" s="1" customFormat="1" ht="13.5">
      <c r="B200" s="46"/>
      <c r="C200" s="74"/>
      <c r="D200" s="249" t="s">
        <v>464</v>
      </c>
      <c r="E200" s="74"/>
      <c r="F200" s="281" t="s">
        <v>950</v>
      </c>
      <c r="G200" s="74"/>
      <c r="H200" s="74"/>
      <c r="I200" s="203"/>
      <c r="J200" s="74"/>
      <c r="K200" s="74"/>
      <c r="L200" s="72"/>
      <c r="M200" s="282"/>
      <c r="N200" s="47"/>
      <c r="O200" s="47"/>
      <c r="P200" s="47"/>
      <c r="Q200" s="47"/>
      <c r="R200" s="47"/>
      <c r="S200" s="47"/>
      <c r="T200" s="95"/>
      <c r="AT200" s="24" t="s">
        <v>464</v>
      </c>
      <c r="AU200" s="24" t="s">
        <v>76</v>
      </c>
    </row>
    <row r="201" spans="2:65" s="1" customFormat="1" ht="16.5" customHeight="1">
      <c r="B201" s="46"/>
      <c r="C201" s="235" t="s">
        <v>449</v>
      </c>
      <c r="D201" s="235" t="s">
        <v>175</v>
      </c>
      <c r="E201" s="236" t="s">
        <v>1039</v>
      </c>
      <c r="F201" s="237" t="s">
        <v>1040</v>
      </c>
      <c r="G201" s="238" t="s">
        <v>1015</v>
      </c>
      <c r="H201" s="239">
        <v>2</v>
      </c>
      <c r="I201" s="240"/>
      <c r="J201" s="241">
        <f>ROUND(I201*H201,2)</f>
        <v>0</v>
      </c>
      <c r="K201" s="237" t="s">
        <v>21</v>
      </c>
      <c r="L201" s="72"/>
      <c r="M201" s="242" t="s">
        <v>21</v>
      </c>
      <c r="N201" s="243" t="s">
        <v>40</v>
      </c>
      <c r="O201" s="47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AR201" s="24" t="s">
        <v>180</v>
      </c>
      <c r="AT201" s="24" t="s">
        <v>175</v>
      </c>
      <c r="AU201" s="24" t="s">
        <v>76</v>
      </c>
      <c r="AY201" s="24" t="s">
        <v>172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24" t="s">
        <v>76</v>
      </c>
      <c r="BK201" s="246">
        <f>ROUND(I201*H201,2)</f>
        <v>0</v>
      </c>
      <c r="BL201" s="24" t="s">
        <v>180</v>
      </c>
      <c r="BM201" s="24" t="s">
        <v>696</v>
      </c>
    </row>
    <row r="202" spans="2:47" s="1" customFormat="1" ht="13.5">
      <c r="B202" s="46"/>
      <c r="C202" s="74"/>
      <c r="D202" s="249" t="s">
        <v>464</v>
      </c>
      <c r="E202" s="74"/>
      <c r="F202" s="281" t="s">
        <v>950</v>
      </c>
      <c r="G202" s="74"/>
      <c r="H202" s="74"/>
      <c r="I202" s="203"/>
      <c r="J202" s="74"/>
      <c r="K202" s="74"/>
      <c r="L202" s="72"/>
      <c r="M202" s="282"/>
      <c r="N202" s="47"/>
      <c r="O202" s="47"/>
      <c r="P202" s="47"/>
      <c r="Q202" s="47"/>
      <c r="R202" s="47"/>
      <c r="S202" s="47"/>
      <c r="T202" s="95"/>
      <c r="AT202" s="24" t="s">
        <v>464</v>
      </c>
      <c r="AU202" s="24" t="s">
        <v>76</v>
      </c>
    </row>
    <row r="203" spans="2:65" s="1" customFormat="1" ht="16.5" customHeight="1">
      <c r="B203" s="46"/>
      <c r="C203" s="235" t="s">
        <v>455</v>
      </c>
      <c r="D203" s="235" t="s">
        <v>175</v>
      </c>
      <c r="E203" s="236" t="s">
        <v>1041</v>
      </c>
      <c r="F203" s="237" t="s">
        <v>1042</v>
      </c>
      <c r="G203" s="238" t="s">
        <v>1020</v>
      </c>
      <c r="H203" s="239">
        <v>2</v>
      </c>
      <c r="I203" s="240"/>
      <c r="J203" s="241">
        <f>ROUND(I203*H203,2)</f>
        <v>0</v>
      </c>
      <c r="K203" s="237" t="s">
        <v>21</v>
      </c>
      <c r="L203" s="72"/>
      <c r="M203" s="242" t="s">
        <v>21</v>
      </c>
      <c r="N203" s="243" t="s">
        <v>40</v>
      </c>
      <c r="O203" s="47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AR203" s="24" t="s">
        <v>180</v>
      </c>
      <c r="AT203" s="24" t="s">
        <v>175</v>
      </c>
      <c r="AU203" s="24" t="s">
        <v>76</v>
      </c>
      <c r="AY203" s="24" t="s">
        <v>172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24" t="s">
        <v>76</v>
      </c>
      <c r="BK203" s="246">
        <f>ROUND(I203*H203,2)</f>
        <v>0</v>
      </c>
      <c r="BL203" s="24" t="s">
        <v>180</v>
      </c>
      <c r="BM203" s="24" t="s">
        <v>704</v>
      </c>
    </row>
    <row r="204" spans="2:47" s="1" customFormat="1" ht="13.5">
      <c r="B204" s="46"/>
      <c r="C204" s="74"/>
      <c r="D204" s="249" t="s">
        <v>464</v>
      </c>
      <c r="E204" s="74"/>
      <c r="F204" s="281" t="s">
        <v>950</v>
      </c>
      <c r="G204" s="74"/>
      <c r="H204" s="74"/>
      <c r="I204" s="203"/>
      <c r="J204" s="74"/>
      <c r="K204" s="74"/>
      <c r="L204" s="72"/>
      <c r="M204" s="282"/>
      <c r="N204" s="47"/>
      <c r="O204" s="47"/>
      <c r="P204" s="47"/>
      <c r="Q204" s="47"/>
      <c r="R204" s="47"/>
      <c r="S204" s="47"/>
      <c r="T204" s="95"/>
      <c r="AT204" s="24" t="s">
        <v>464</v>
      </c>
      <c r="AU204" s="24" t="s">
        <v>76</v>
      </c>
    </row>
    <row r="205" spans="2:65" s="1" customFormat="1" ht="16.5" customHeight="1">
      <c r="B205" s="46"/>
      <c r="C205" s="235" t="s">
        <v>460</v>
      </c>
      <c r="D205" s="235" t="s">
        <v>175</v>
      </c>
      <c r="E205" s="236" t="s">
        <v>1043</v>
      </c>
      <c r="F205" s="237" t="s">
        <v>1044</v>
      </c>
      <c r="G205" s="238" t="s">
        <v>1020</v>
      </c>
      <c r="H205" s="239">
        <v>7</v>
      </c>
      <c r="I205" s="240"/>
      <c r="J205" s="241">
        <f>ROUND(I205*H205,2)</f>
        <v>0</v>
      </c>
      <c r="K205" s="237" t="s">
        <v>21</v>
      </c>
      <c r="L205" s="72"/>
      <c r="M205" s="242" t="s">
        <v>21</v>
      </c>
      <c r="N205" s="243" t="s">
        <v>40</v>
      </c>
      <c r="O205" s="47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AR205" s="24" t="s">
        <v>180</v>
      </c>
      <c r="AT205" s="24" t="s">
        <v>175</v>
      </c>
      <c r="AU205" s="24" t="s">
        <v>76</v>
      </c>
      <c r="AY205" s="24" t="s">
        <v>172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4" t="s">
        <v>76</v>
      </c>
      <c r="BK205" s="246">
        <f>ROUND(I205*H205,2)</f>
        <v>0</v>
      </c>
      <c r="BL205" s="24" t="s">
        <v>180</v>
      </c>
      <c r="BM205" s="24" t="s">
        <v>714</v>
      </c>
    </row>
    <row r="206" spans="2:47" s="1" customFormat="1" ht="13.5">
      <c r="B206" s="46"/>
      <c r="C206" s="74"/>
      <c r="D206" s="249" t="s">
        <v>464</v>
      </c>
      <c r="E206" s="74"/>
      <c r="F206" s="281" t="s">
        <v>950</v>
      </c>
      <c r="G206" s="74"/>
      <c r="H206" s="74"/>
      <c r="I206" s="203"/>
      <c r="J206" s="74"/>
      <c r="K206" s="74"/>
      <c r="L206" s="72"/>
      <c r="M206" s="282"/>
      <c r="N206" s="47"/>
      <c r="O206" s="47"/>
      <c r="P206" s="47"/>
      <c r="Q206" s="47"/>
      <c r="R206" s="47"/>
      <c r="S206" s="47"/>
      <c r="T206" s="95"/>
      <c r="AT206" s="24" t="s">
        <v>464</v>
      </c>
      <c r="AU206" s="24" t="s">
        <v>76</v>
      </c>
    </row>
    <row r="207" spans="2:65" s="1" customFormat="1" ht="16.5" customHeight="1">
      <c r="B207" s="46"/>
      <c r="C207" s="235" t="s">
        <v>467</v>
      </c>
      <c r="D207" s="235" t="s">
        <v>175</v>
      </c>
      <c r="E207" s="236" t="s">
        <v>1045</v>
      </c>
      <c r="F207" s="237" t="s">
        <v>1046</v>
      </c>
      <c r="G207" s="238" t="s">
        <v>1020</v>
      </c>
      <c r="H207" s="239">
        <v>23</v>
      </c>
      <c r="I207" s="240"/>
      <c r="J207" s="241">
        <f>ROUND(I207*H207,2)</f>
        <v>0</v>
      </c>
      <c r="K207" s="237" t="s">
        <v>21</v>
      </c>
      <c r="L207" s="72"/>
      <c r="M207" s="242" t="s">
        <v>21</v>
      </c>
      <c r="N207" s="243" t="s">
        <v>40</v>
      </c>
      <c r="O207" s="47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AR207" s="24" t="s">
        <v>180</v>
      </c>
      <c r="AT207" s="24" t="s">
        <v>175</v>
      </c>
      <c r="AU207" s="24" t="s">
        <v>76</v>
      </c>
      <c r="AY207" s="24" t="s">
        <v>172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4" t="s">
        <v>76</v>
      </c>
      <c r="BK207" s="246">
        <f>ROUND(I207*H207,2)</f>
        <v>0</v>
      </c>
      <c r="BL207" s="24" t="s">
        <v>180</v>
      </c>
      <c r="BM207" s="24" t="s">
        <v>724</v>
      </c>
    </row>
    <row r="208" spans="2:47" s="1" customFormat="1" ht="13.5">
      <c r="B208" s="46"/>
      <c r="C208" s="74"/>
      <c r="D208" s="249" t="s">
        <v>464</v>
      </c>
      <c r="E208" s="74"/>
      <c r="F208" s="281" t="s">
        <v>950</v>
      </c>
      <c r="G208" s="74"/>
      <c r="H208" s="74"/>
      <c r="I208" s="203"/>
      <c r="J208" s="74"/>
      <c r="K208" s="74"/>
      <c r="L208" s="72"/>
      <c r="M208" s="282"/>
      <c r="N208" s="47"/>
      <c r="O208" s="47"/>
      <c r="P208" s="47"/>
      <c r="Q208" s="47"/>
      <c r="R208" s="47"/>
      <c r="S208" s="47"/>
      <c r="T208" s="95"/>
      <c r="AT208" s="24" t="s">
        <v>464</v>
      </c>
      <c r="AU208" s="24" t="s">
        <v>76</v>
      </c>
    </row>
    <row r="209" spans="2:65" s="1" customFormat="1" ht="16.5" customHeight="1">
      <c r="B209" s="46"/>
      <c r="C209" s="235" t="s">
        <v>471</v>
      </c>
      <c r="D209" s="235" t="s">
        <v>175</v>
      </c>
      <c r="E209" s="236" t="s">
        <v>1047</v>
      </c>
      <c r="F209" s="237" t="s">
        <v>1048</v>
      </c>
      <c r="G209" s="238" t="s">
        <v>200</v>
      </c>
      <c r="H209" s="239">
        <v>20</v>
      </c>
      <c r="I209" s="240"/>
      <c r="J209" s="241">
        <f>ROUND(I209*H209,2)</f>
        <v>0</v>
      </c>
      <c r="K209" s="237" t="s">
        <v>21</v>
      </c>
      <c r="L209" s="72"/>
      <c r="M209" s="242" t="s">
        <v>21</v>
      </c>
      <c r="N209" s="243" t="s">
        <v>40</v>
      </c>
      <c r="O209" s="47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AR209" s="24" t="s">
        <v>180</v>
      </c>
      <c r="AT209" s="24" t="s">
        <v>175</v>
      </c>
      <c r="AU209" s="24" t="s">
        <v>76</v>
      </c>
      <c r="AY209" s="24" t="s">
        <v>172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76</v>
      </c>
      <c r="BK209" s="246">
        <f>ROUND(I209*H209,2)</f>
        <v>0</v>
      </c>
      <c r="BL209" s="24" t="s">
        <v>180</v>
      </c>
      <c r="BM209" s="24" t="s">
        <v>734</v>
      </c>
    </row>
    <row r="210" spans="2:47" s="1" customFormat="1" ht="13.5">
      <c r="B210" s="46"/>
      <c r="C210" s="74"/>
      <c r="D210" s="249" t="s">
        <v>464</v>
      </c>
      <c r="E210" s="74"/>
      <c r="F210" s="281" t="s">
        <v>950</v>
      </c>
      <c r="G210" s="74"/>
      <c r="H210" s="74"/>
      <c r="I210" s="203"/>
      <c r="J210" s="74"/>
      <c r="K210" s="74"/>
      <c r="L210" s="72"/>
      <c r="M210" s="282"/>
      <c r="N210" s="47"/>
      <c r="O210" s="47"/>
      <c r="P210" s="47"/>
      <c r="Q210" s="47"/>
      <c r="R210" s="47"/>
      <c r="S210" s="47"/>
      <c r="T210" s="95"/>
      <c r="AT210" s="24" t="s">
        <v>464</v>
      </c>
      <c r="AU210" s="24" t="s">
        <v>76</v>
      </c>
    </row>
    <row r="211" spans="2:65" s="1" customFormat="1" ht="16.5" customHeight="1">
      <c r="B211" s="46"/>
      <c r="C211" s="235" t="s">
        <v>477</v>
      </c>
      <c r="D211" s="235" t="s">
        <v>175</v>
      </c>
      <c r="E211" s="236" t="s">
        <v>1049</v>
      </c>
      <c r="F211" s="237" t="s">
        <v>1050</v>
      </c>
      <c r="G211" s="238" t="s">
        <v>1015</v>
      </c>
      <c r="H211" s="239">
        <v>10</v>
      </c>
      <c r="I211" s="240"/>
      <c r="J211" s="241">
        <f>ROUND(I211*H211,2)</f>
        <v>0</v>
      </c>
      <c r="K211" s="237" t="s">
        <v>21</v>
      </c>
      <c r="L211" s="72"/>
      <c r="M211" s="242" t="s">
        <v>21</v>
      </c>
      <c r="N211" s="243" t="s">
        <v>40</v>
      </c>
      <c r="O211" s="47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AR211" s="24" t="s">
        <v>180</v>
      </c>
      <c r="AT211" s="24" t="s">
        <v>175</v>
      </c>
      <c r="AU211" s="24" t="s">
        <v>76</v>
      </c>
      <c r="AY211" s="24" t="s">
        <v>172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76</v>
      </c>
      <c r="BK211" s="246">
        <f>ROUND(I211*H211,2)</f>
        <v>0</v>
      </c>
      <c r="BL211" s="24" t="s">
        <v>180</v>
      </c>
      <c r="BM211" s="24" t="s">
        <v>744</v>
      </c>
    </row>
    <row r="212" spans="2:47" s="1" customFormat="1" ht="13.5">
      <c r="B212" s="46"/>
      <c r="C212" s="74"/>
      <c r="D212" s="249" t="s">
        <v>464</v>
      </c>
      <c r="E212" s="74"/>
      <c r="F212" s="281" t="s">
        <v>950</v>
      </c>
      <c r="G212" s="74"/>
      <c r="H212" s="74"/>
      <c r="I212" s="203"/>
      <c r="J212" s="74"/>
      <c r="K212" s="74"/>
      <c r="L212" s="72"/>
      <c r="M212" s="282"/>
      <c r="N212" s="47"/>
      <c r="O212" s="47"/>
      <c r="P212" s="47"/>
      <c r="Q212" s="47"/>
      <c r="R212" s="47"/>
      <c r="S212" s="47"/>
      <c r="T212" s="95"/>
      <c r="AT212" s="24" t="s">
        <v>464</v>
      </c>
      <c r="AU212" s="24" t="s">
        <v>76</v>
      </c>
    </row>
    <row r="213" spans="2:65" s="1" customFormat="1" ht="16.5" customHeight="1">
      <c r="B213" s="46"/>
      <c r="C213" s="235" t="s">
        <v>483</v>
      </c>
      <c r="D213" s="235" t="s">
        <v>175</v>
      </c>
      <c r="E213" s="236" t="s">
        <v>1051</v>
      </c>
      <c r="F213" s="237" t="s">
        <v>1052</v>
      </c>
      <c r="G213" s="238" t="s">
        <v>200</v>
      </c>
      <c r="H213" s="239">
        <v>30</v>
      </c>
      <c r="I213" s="240"/>
      <c r="J213" s="241">
        <f>ROUND(I213*H213,2)</f>
        <v>0</v>
      </c>
      <c r="K213" s="237" t="s">
        <v>21</v>
      </c>
      <c r="L213" s="72"/>
      <c r="M213" s="242" t="s">
        <v>21</v>
      </c>
      <c r="N213" s="243" t="s">
        <v>40</v>
      </c>
      <c r="O213" s="47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AR213" s="24" t="s">
        <v>180</v>
      </c>
      <c r="AT213" s="24" t="s">
        <v>175</v>
      </c>
      <c r="AU213" s="24" t="s">
        <v>76</v>
      </c>
      <c r="AY213" s="24" t="s">
        <v>172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24" t="s">
        <v>76</v>
      </c>
      <c r="BK213" s="246">
        <f>ROUND(I213*H213,2)</f>
        <v>0</v>
      </c>
      <c r="BL213" s="24" t="s">
        <v>180</v>
      </c>
      <c r="BM213" s="24" t="s">
        <v>755</v>
      </c>
    </row>
    <row r="214" spans="2:47" s="1" customFormat="1" ht="13.5">
      <c r="B214" s="46"/>
      <c r="C214" s="74"/>
      <c r="D214" s="249" t="s">
        <v>464</v>
      </c>
      <c r="E214" s="74"/>
      <c r="F214" s="281" t="s">
        <v>950</v>
      </c>
      <c r="G214" s="74"/>
      <c r="H214" s="74"/>
      <c r="I214" s="203"/>
      <c r="J214" s="74"/>
      <c r="K214" s="74"/>
      <c r="L214" s="72"/>
      <c r="M214" s="282"/>
      <c r="N214" s="47"/>
      <c r="O214" s="47"/>
      <c r="P214" s="47"/>
      <c r="Q214" s="47"/>
      <c r="R214" s="47"/>
      <c r="S214" s="47"/>
      <c r="T214" s="95"/>
      <c r="AT214" s="24" t="s">
        <v>464</v>
      </c>
      <c r="AU214" s="24" t="s">
        <v>76</v>
      </c>
    </row>
    <row r="215" spans="2:65" s="1" customFormat="1" ht="16.5" customHeight="1">
      <c r="B215" s="46"/>
      <c r="C215" s="235" t="s">
        <v>489</v>
      </c>
      <c r="D215" s="235" t="s">
        <v>175</v>
      </c>
      <c r="E215" s="236" t="s">
        <v>308</v>
      </c>
      <c r="F215" s="237" t="s">
        <v>1053</v>
      </c>
      <c r="G215" s="238" t="s">
        <v>1015</v>
      </c>
      <c r="H215" s="239">
        <v>1</v>
      </c>
      <c r="I215" s="240"/>
      <c r="J215" s="241">
        <f>ROUND(I215*H215,2)</f>
        <v>0</v>
      </c>
      <c r="K215" s="237" t="s">
        <v>21</v>
      </c>
      <c r="L215" s="72"/>
      <c r="M215" s="242" t="s">
        <v>21</v>
      </c>
      <c r="N215" s="243" t="s">
        <v>40</v>
      </c>
      <c r="O215" s="47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AR215" s="24" t="s">
        <v>180</v>
      </c>
      <c r="AT215" s="24" t="s">
        <v>175</v>
      </c>
      <c r="AU215" s="24" t="s">
        <v>76</v>
      </c>
      <c r="AY215" s="24" t="s">
        <v>172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24" t="s">
        <v>76</v>
      </c>
      <c r="BK215" s="246">
        <f>ROUND(I215*H215,2)</f>
        <v>0</v>
      </c>
      <c r="BL215" s="24" t="s">
        <v>180</v>
      </c>
      <c r="BM215" s="24" t="s">
        <v>764</v>
      </c>
    </row>
    <row r="216" spans="2:47" s="1" customFormat="1" ht="13.5">
      <c r="B216" s="46"/>
      <c r="C216" s="74"/>
      <c r="D216" s="249" t="s">
        <v>464</v>
      </c>
      <c r="E216" s="74"/>
      <c r="F216" s="281" t="s">
        <v>950</v>
      </c>
      <c r="G216" s="74"/>
      <c r="H216" s="74"/>
      <c r="I216" s="203"/>
      <c r="J216" s="74"/>
      <c r="K216" s="74"/>
      <c r="L216" s="72"/>
      <c r="M216" s="282"/>
      <c r="N216" s="47"/>
      <c r="O216" s="47"/>
      <c r="P216" s="47"/>
      <c r="Q216" s="47"/>
      <c r="R216" s="47"/>
      <c r="S216" s="47"/>
      <c r="T216" s="95"/>
      <c r="AT216" s="24" t="s">
        <v>464</v>
      </c>
      <c r="AU216" s="24" t="s">
        <v>76</v>
      </c>
    </row>
    <row r="217" spans="2:65" s="1" customFormat="1" ht="16.5" customHeight="1">
      <c r="B217" s="46"/>
      <c r="C217" s="235" t="s">
        <v>493</v>
      </c>
      <c r="D217" s="235" t="s">
        <v>175</v>
      </c>
      <c r="E217" s="236" t="s">
        <v>313</v>
      </c>
      <c r="F217" s="237" t="s">
        <v>1054</v>
      </c>
      <c r="G217" s="238" t="s">
        <v>1015</v>
      </c>
      <c r="H217" s="239">
        <v>1</v>
      </c>
      <c r="I217" s="240"/>
      <c r="J217" s="241">
        <f>ROUND(I217*H217,2)</f>
        <v>0</v>
      </c>
      <c r="K217" s="237" t="s">
        <v>21</v>
      </c>
      <c r="L217" s="72"/>
      <c r="M217" s="242" t="s">
        <v>21</v>
      </c>
      <c r="N217" s="243" t="s">
        <v>40</v>
      </c>
      <c r="O217" s="47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AR217" s="24" t="s">
        <v>180</v>
      </c>
      <c r="AT217" s="24" t="s">
        <v>175</v>
      </c>
      <c r="AU217" s="24" t="s">
        <v>76</v>
      </c>
      <c r="AY217" s="24" t="s">
        <v>172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24" t="s">
        <v>76</v>
      </c>
      <c r="BK217" s="246">
        <f>ROUND(I217*H217,2)</f>
        <v>0</v>
      </c>
      <c r="BL217" s="24" t="s">
        <v>180</v>
      </c>
      <c r="BM217" s="24" t="s">
        <v>774</v>
      </c>
    </row>
    <row r="218" spans="2:47" s="1" customFormat="1" ht="13.5">
      <c r="B218" s="46"/>
      <c r="C218" s="74"/>
      <c r="D218" s="249" t="s">
        <v>464</v>
      </c>
      <c r="E218" s="74"/>
      <c r="F218" s="281" t="s">
        <v>950</v>
      </c>
      <c r="G218" s="74"/>
      <c r="H218" s="74"/>
      <c r="I218" s="203"/>
      <c r="J218" s="74"/>
      <c r="K218" s="74"/>
      <c r="L218" s="72"/>
      <c r="M218" s="282"/>
      <c r="N218" s="47"/>
      <c r="O218" s="47"/>
      <c r="P218" s="47"/>
      <c r="Q218" s="47"/>
      <c r="R218" s="47"/>
      <c r="S218" s="47"/>
      <c r="T218" s="95"/>
      <c r="AT218" s="24" t="s">
        <v>464</v>
      </c>
      <c r="AU218" s="24" t="s">
        <v>76</v>
      </c>
    </row>
    <row r="219" spans="2:65" s="1" customFormat="1" ht="16.5" customHeight="1">
      <c r="B219" s="46"/>
      <c r="C219" s="235" t="s">
        <v>499</v>
      </c>
      <c r="D219" s="235" t="s">
        <v>175</v>
      </c>
      <c r="E219" s="236" t="s">
        <v>318</v>
      </c>
      <c r="F219" s="237" t="s">
        <v>1055</v>
      </c>
      <c r="G219" s="238" t="s">
        <v>1015</v>
      </c>
      <c r="H219" s="239">
        <v>8</v>
      </c>
      <c r="I219" s="240"/>
      <c r="J219" s="241">
        <f>ROUND(I219*H219,2)</f>
        <v>0</v>
      </c>
      <c r="K219" s="237" t="s">
        <v>21</v>
      </c>
      <c r="L219" s="72"/>
      <c r="M219" s="242" t="s">
        <v>21</v>
      </c>
      <c r="N219" s="243" t="s">
        <v>40</v>
      </c>
      <c r="O219" s="47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AR219" s="24" t="s">
        <v>180</v>
      </c>
      <c r="AT219" s="24" t="s">
        <v>175</v>
      </c>
      <c r="AU219" s="24" t="s">
        <v>76</v>
      </c>
      <c r="AY219" s="24" t="s">
        <v>172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24" t="s">
        <v>76</v>
      </c>
      <c r="BK219" s="246">
        <f>ROUND(I219*H219,2)</f>
        <v>0</v>
      </c>
      <c r="BL219" s="24" t="s">
        <v>180</v>
      </c>
      <c r="BM219" s="24" t="s">
        <v>784</v>
      </c>
    </row>
    <row r="220" spans="2:47" s="1" customFormat="1" ht="13.5">
      <c r="B220" s="46"/>
      <c r="C220" s="74"/>
      <c r="D220" s="249" t="s">
        <v>464</v>
      </c>
      <c r="E220" s="74"/>
      <c r="F220" s="281" t="s">
        <v>950</v>
      </c>
      <c r="G220" s="74"/>
      <c r="H220" s="74"/>
      <c r="I220" s="203"/>
      <c r="J220" s="74"/>
      <c r="K220" s="74"/>
      <c r="L220" s="72"/>
      <c r="M220" s="282"/>
      <c r="N220" s="47"/>
      <c r="O220" s="47"/>
      <c r="P220" s="47"/>
      <c r="Q220" s="47"/>
      <c r="R220" s="47"/>
      <c r="S220" s="47"/>
      <c r="T220" s="95"/>
      <c r="AT220" s="24" t="s">
        <v>464</v>
      </c>
      <c r="AU220" s="24" t="s">
        <v>76</v>
      </c>
    </row>
    <row r="221" spans="2:65" s="1" customFormat="1" ht="16.5" customHeight="1">
      <c r="B221" s="46"/>
      <c r="C221" s="235" t="s">
        <v>503</v>
      </c>
      <c r="D221" s="235" t="s">
        <v>175</v>
      </c>
      <c r="E221" s="236" t="s">
        <v>323</v>
      </c>
      <c r="F221" s="237" t="s">
        <v>1056</v>
      </c>
      <c r="G221" s="238" t="s">
        <v>1015</v>
      </c>
      <c r="H221" s="239">
        <v>4</v>
      </c>
      <c r="I221" s="240"/>
      <c r="J221" s="241">
        <f>ROUND(I221*H221,2)</f>
        <v>0</v>
      </c>
      <c r="K221" s="237" t="s">
        <v>21</v>
      </c>
      <c r="L221" s="72"/>
      <c r="M221" s="242" t="s">
        <v>21</v>
      </c>
      <c r="N221" s="243" t="s">
        <v>40</v>
      </c>
      <c r="O221" s="47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AR221" s="24" t="s">
        <v>180</v>
      </c>
      <c r="AT221" s="24" t="s">
        <v>175</v>
      </c>
      <c r="AU221" s="24" t="s">
        <v>76</v>
      </c>
      <c r="AY221" s="24" t="s">
        <v>172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24" t="s">
        <v>76</v>
      </c>
      <c r="BK221" s="246">
        <f>ROUND(I221*H221,2)</f>
        <v>0</v>
      </c>
      <c r="BL221" s="24" t="s">
        <v>180</v>
      </c>
      <c r="BM221" s="24" t="s">
        <v>796</v>
      </c>
    </row>
    <row r="222" spans="2:47" s="1" customFormat="1" ht="13.5">
      <c r="B222" s="46"/>
      <c r="C222" s="74"/>
      <c r="D222" s="249" t="s">
        <v>464</v>
      </c>
      <c r="E222" s="74"/>
      <c r="F222" s="281" t="s">
        <v>950</v>
      </c>
      <c r="G222" s="74"/>
      <c r="H222" s="74"/>
      <c r="I222" s="203"/>
      <c r="J222" s="74"/>
      <c r="K222" s="74"/>
      <c r="L222" s="72"/>
      <c r="M222" s="282"/>
      <c r="N222" s="47"/>
      <c r="O222" s="47"/>
      <c r="P222" s="47"/>
      <c r="Q222" s="47"/>
      <c r="R222" s="47"/>
      <c r="S222" s="47"/>
      <c r="T222" s="95"/>
      <c r="AT222" s="24" t="s">
        <v>464</v>
      </c>
      <c r="AU222" s="24" t="s">
        <v>76</v>
      </c>
    </row>
    <row r="223" spans="2:65" s="1" customFormat="1" ht="16.5" customHeight="1">
      <c r="B223" s="46"/>
      <c r="C223" s="235" t="s">
        <v>507</v>
      </c>
      <c r="D223" s="235" t="s">
        <v>175</v>
      </c>
      <c r="E223" s="236" t="s">
        <v>328</v>
      </c>
      <c r="F223" s="237" t="s">
        <v>1057</v>
      </c>
      <c r="G223" s="238" t="s">
        <v>1015</v>
      </c>
      <c r="H223" s="239">
        <v>9</v>
      </c>
      <c r="I223" s="240"/>
      <c r="J223" s="241">
        <f>ROUND(I223*H223,2)</f>
        <v>0</v>
      </c>
      <c r="K223" s="237" t="s">
        <v>21</v>
      </c>
      <c r="L223" s="72"/>
      <c r="M223" s="242" t="s">
        <v>21</v>
      </c>
      <c r="N223" s="243" t="s">
        <v>40</v>
      </c>
      <c r="O223" s="47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AR223" s="24" t="s">
        <v>180</v>
      </c>
      <c r="AT223" s="24" t="s">
        <v>175</v>
      </c>
      <c r="AU223" s="24" t="s">
        <v>76</v>
      </c>
      <c r="AY223" s="24" t="s">
        <v>172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24" t="s">
        <v>76</v>
      </c>
      <c r="BK223" s="246">
        <f>ROUND(I223*H223,2)</f>
        <v>0</v>
      </c>
      <c r="BL223" s="24" t="s">
        <v>180</v>
      </c>
      <c r="BM223" s="24" t="s">
        <v>807</v>
      </c>
    </row>
    <row r="224" spans="2:47" s="1" customFormat="1" ht="13.5">
      <c r="B224" s="46"/>
      <c r="C224" s="74"/>
      <c r="D224" s="249" t="s">
        <v>464</v>
      </c>
      <c r="E224" s="74"/>
      <c r="F224" s="281" t="s">
        <v>950</v>
      </c>
      <c r="G224" s="74"/>
      <c r="H224" s="74"/>
      <c r="I224" s="203"/>
      <c r="J224" s="74"/>
      <c r="K224" s="74"/>
      <c r="L224" s="72"/>
      <c r="M224" s="282"/>
      <c r="N224" s="47"/>
      <c r="O224" s="47"/>
      <c r="P224" s="47"/>
      <c r="Q224" s="47"/>
      <c r="R224" s="47"/>
      <c r="S224" s="47"/>
      <c r="T224" s="95"/>
      <c r="AT224" s="24" t="s">
        <v>464</v>
      </c>
      <c r="AU224" s="24" t="s">
        <v>76</v>
      </c>
    </row>
    <row r="225" spans="2:65" s="1" customFormat="1" ht="16.5" customHeight="1">
      <c r="B225" s="46"/>
      <c r="C225" s="235" t="s">
        <v>513</v>
      </c>
      <c r="D225" s="235" t="s">
        <v>175</v>
      </c>
      <c r="E225" s="236" t="s">
        <v>333</v>
      </c>
      <c r="F225" s="237" t="s">
        <v>1058</v>
      </c>
      <c r="G225" s="238" t="s">
        <v>1020</v>
      </c>
      <c r="H225" s="239">
        <v>8</v>
      </c>
      <c r="I225" s="240"/>
      <c r="J225" s="241">
        <f>ROUND(I225*H225,2)</f>
        <v>0</v>
      </c>
      <c r="K225" s="237" t="s">
        <v>21</v>
      </c>
      <c r="L225" s="72"/>
      <c r="M225" s="242" t="s">
        <v>21</v>
      </c>
      <c r="N225" s="243" t="s">
        <v>40</v>
      </c>
      <c r="O225" s="47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AR225" s="24" t="s">
        <v>180</v>
      </c>
      <c r="AT225" s="24" t="s">
        <v>175</v>
      </c>
      <c r="AU225" s="24" t="s">
        <v>76</v>
      </c>
      <c r="AY225" s="24" t="s">
        <v>172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4" t="s">
        <v>76</v>
      </c>
      <c r="BK225" s="246">
        <f>ROUND(I225*H225,2)</f>
        <v>0</v>
      </c>
      <c r="BL225" s="24" t="s">
        <v>180</v>
      </c>
      <c r="BM225" s="24" t="s">
        <v>817</v>
      </c>
    </row>
    <row r="226" spans="2:47" s="1" customFormat="1" ht="13.5">
      <c r="B226" s="46"/>
      <c r="C226" s="74"/>
      <c r="D226" s="249" t="s">
        <v>464</v>
      </c>
      <c r="E226" s="74"/>
      <c r="F226" s="281" t="s">
        <v>950</v>
      </c>
      <c r="G226" s="74"/>
      <c r="H226" s="74"/>
      <c r="I226" s="203"/>
      <c r="J226" s="74"/>
      <c r="K226" s="74"/>
      <c r="L226" s="72"/>
      <c r="M226" s="282"/>
      <c r="N226" s="47"/>
      <c r="O226" s="47"/>
      <c r="P226" s="47"/>
      <c r="Q226" s="47"/>
      <c r="R226" s="47"/>
      <c r="S226" s="47"/>
      <c r="T226" s="95"/>
      <c r="AT226" s="24" t="s">
        <v>464</v>
      </c>
      <c r="AU226" s="24" t="s">
        <v>76</v>
      </c>
    </row>
    <row r="227" spans="2:65" s="1" customFormat="1" ht="16.5" customHeight="1">
      <c r="B227" s="46"/>
      <c r="C227" s="235" t="s">
        <v>518</v>
      </c>
      <c r="D227" s="235" t="s">
        <v>175</v>
      </c>
      <c r="E227" s="236" t="s">
        <v>337</v>
      </c>
      <c r="F227" s="237" t="s">
        <v>1058</v>
      </c>
      <c r="G227" s="238" t="s">
        <v>1020</v>
      </c>
      <c r="H227" s="239">
        <v>16</v>
      </c>
      <c r="I227" s="240"/>
      <c r="J227" s="241">
        <f>ROUND(I227*H227,2)</f>
        <v>0</v>
      </c>
      <c r="K227" s="237" t="s">
        <v>21</v>
      </c>
      <c r="L227" s="72"/>
      <c r="M227" s="242" t="s">
        <v>21</v>
      </c>
      <c r="N227" s="243" t="s">
        <v>40</v>
      </c>
      <c r="O227" s="47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AR227" s="24" t="s">
        <v>180</v>
      </c>
      <c r="AT227" s="24" t="s">
        <v>175</v>
      </c>
      <c r="AU227" s="24" t="s">
        <v>76</v>
      </c>
      <c r="AY227" s="24" t="s">
        <v>172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180</v>
      </c>
      <c r="BM227" s="24" t="s">
        <v>825</v>
      </c>
    </row>
    <row r="228" spans="2:47" s="1" customFormat="1" ht="13.5">
      <c r="B228" s="46"/>
      <c r="C228" s="74"/>
      <c r="D228" s="249" t="s">
        <v>464</v>
      </c>
      <c r="E228" s="74"/>
      <c r="F228" s="281" t="s">
        <v>950</v>
      </c>
      <c r="G228" s="74"/>
      <c r="H228" s="74"/>
      <c r="I228" s="203"/>
      <c r="J228" s="74"/>
      <c r="K228" s="74"/>
      <c r="L228" s="72"/>
      <c r="M228" s="282"/>
      <c r="N228" s="47"/>
      <c r="O228" s="47"/>
      <c r="P228" s="47"/>
      <c r="Q228" s="47"/>
      <c r="R228" s="47"/>
      <c r="S228" s="47"/>
      <c r="T228" s="95"/>
      <c r="AT228" s="24" t="s">
        <v>464</v>
      </c>
      <c r="AU228" s="24" t="s">
        <v>76</v>
      </c>
    </row>
    <row r="229" spans="2:65" s="1" customFormat="1" ht="16.5" customHeight="1">
      <c r="B229" s="46"/>
      <c r="C229" s="235" t="s">
        <v>522</v>
      </c>
      <c r="D229" s="235" t="s">
        <v>175</v>
      </c>
      <c r="E229" s="236" t="s">
        <v>342</v>
      </c>
      <c r="F229" s="237" t="s">
        <v>1058</v>
      </c>
      <c r="G229" s="238" t="s">
        <v>1020</v>
      </c>
      <c r="H229" s="239">
        <v>9</v>
      </c>
      <c r="I229" s="240"/>
      <c r="J229" s="241">
        <f>ROUND(I229*H229,2)</f>
        <v>0</v>
      </c>
      <c r="K229" s="237" t="s">
        <v>21</v>
      </c>
      <c r="L229" s="72"/>
      <c r="M229" s="242" t="s">
        <v>21</v>
      </c>
      <c r="N229" s="243" t="s">
        <v>40</v>
      </c>
      <c r="O229" s="47"/>
      <c r="P229" s="244">
        <f>O229*H229</f>
        <v>0</v>
      </c>
      <c r="Q229" s="244">
        <v>0</v>
      </c>
      <c r="R229" s="244">
        <f>Q229*H229</f>
        <v>0</v>
      </c>
      <c r="S229" s="244">
        <v>0</v>
      </c>
      <c r="T229" s="245">
        <f>S229*H229</f>
        <v>0</v>
      </c>
      <c r="AR229" s="24" t="s">
        <v>180</v>
      </c>
      <c r="AT229" s="24" t="s">
        <v>175</v>
      </c>
      <c r="AU229" s="24" t="s">
        <v>76</v>
      </c>
      <c r="AY229" s="24" t="s">
        <v>172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24" t="s">
        <v>76</v>
      </c>
      <c r="BK229" s="246">
        <f>ROUND(I229*H229,2)</f>
        <v>0</v>
      </c>
      <c r="BL229" s="24" t="s">
        <v>180</v>
      </c>
      <c r="BM229" s="24" t="s">
        <v>836</v>
      </c>
    </row>
    <row r="230" spans="2:47" s="1" customFormat="1" ht="13.5">
      <c r="B230" s="46"/>
      <c r="C230" s="74"/>
      <c r="D230" s="249" t="s">
        <v>464</v>
      </c>
      <c r="E230" s="74"/>
      <c r="F230" s="281" t="s">
        <v>950</v>
      </c>
      <c r="G230" s="74"/>
      <c r="H230" s="74"/>
      <c r="I230" s="203"/>
      <c r="J230" s="74"/>
      <c r="K230" s="74"/>
      <c r="L230" s="72"/>
      <c r="M230" s="282"/>
      <c r="N230" s="47"/>
      <c r="O230" s="47"/>
      <c r="P230" s="47"/>
      <c r="Q230" s="47"/>
      <c r="R230" s="47"/>
      <c r="S230" s="47"/>
      <c r="T230" s="95"/>
      <c r="AT230" s="24" t="s">
        <v>464</v>
      </c>
      <c r="AU230" s="24" t="s">
        <v>76</v>
      </c>
    </row>
    <row r="231" spans="2:63" s="11" customFormat="1" ht="37.4" customHeight="1">
      <c r="B231" s="219"/>
      <c r="C231" s="220"/>
      <c r="D231" s="221" t="s">
        <v>68</v>
      </c>
      <c r="E231" s="222" t="s">
        <v>1059</v>
      </c>
      <c r="F231" s="222" t="s">
        <v>1060</v>
      </c>
      <c r="G231" s="220"/>
      <c r="H231" s="220"/>
      <c r="I231" s="223"/>
      <c r="J231" s="224">
        <f>BK231</f>
        <v>0</v>
      </c>
      <c r="K231" s="220"/>
      <c r="L231" s="225"/>
      <c r="M231" s="226"/>
      <c r="N231" s="227"/>
      <c r="O231" s="227"/>
      <c r="P231" s="228">
        <f>SUM(P232:P234)</f>
        <v>0</v>
      </c>
      <c r="Q231" s="227"/>
      <c r="R231" s="228">
        <f>SUM(R232:R234)</f>
        <v>0</v>
      </c>
      <c r="S231" s="227"/>
      <c r="T231" s="229">
        <f>SUM(T232:T234)</f>
        <v>0</v>
      </c>
      <c r="AR231" s="230" t="s">
        <v>76</v>
      </c>
      <c r="AT231" s="231" t="s">
        <v>68</v>
      </c>
      <c r="AU231" s="231" t="s">
        <v>69</v>
      </c>
      <c r="AY231" s="230" t="s">
        <v>172</v>
      </c>
      <c r="BK231" s="232">
        <f>SUM(BK232:BK234)</f>
        <v>0</v>
      </c>
    </row>
    <row r="232" spans="2:65" s="1" customFormat="1" ht="16.5" customHeight="1">
      <c r="B232" s="46"/>
      <c r="C232" s="235" t="s">
        <v>528</v>
      </c>
      <c r="D232" s="235" t="s">
        <v>175</v>
      </c>
      <c r="E232" s="236" t="s">
        <v>1061</v>
      </c>
      <c r="F232" s="237" t="s">
        <v>1062</v>
      </c>
      <c r="G232" s="238" t="s">
        <v>1015</v>
      </c>
      <c r="H232" s="239">
        <v>1</v>
      </c>
      <c r="I232" s="240"/>
      <c r="J232" s="241">
        <f>ROUND(I232*H232,2)</f>
        <v>0</v>
      </c>
      <c r="K232" s="237" t="s">
        <v>21</v>
      </c>
      <c r="L232" s="72"/>
      <c r="M232" s="242" t="s">
        <v>21</v>
      </c>
      <c r="N232" s="243" t="s">
        <v>40</v>
      </c>
      <c r="O232" s="47"/>
      <c r="P232" s="244">
        <f>O232*H232</f>
        <v>0</v>
      </c>
      <c r="Q232" s="244">
        <v>0</v>
      </c>
      <c r="R232" s="244">
        <f>Q232*H232</f>
        <v>0</v>
      </c>
      <c r="S232" s="244">
        <v>0</v>
      </c>
      <c r="T232" s="245">
        <f>S232*H232</f>
        <v>0</v>
      </c>
      <c r="AR232" s="24" t="s">
        <v>180</v>
      </c>
      <c r="AT232" s="24" t="s">
        <v>175</v>
      </c>
      <c r="AU232" s="24" t="s">
        <v>76</v>
      </c>
      <c r="AY232" s="24" t="s">
        <v>172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24" t="s">
        <v>76</v>
      </c>
      <c r="BK232" s="246">
        <f>ROUND(I232*H232,2)</f>
        <v>0</v>
      </c>
      <c r="BL232" s="24" t="s">
        <v>180</v>
      </c>
      <c r="BM232" s="24" t="s">
        <v>845</v>
      </c>
    </row>
    <row r="233" spans="2:65" s="1" customFormat="1" ht="16.5" customHeight="1">
      <c r="B233" s="46"/>
      <c r="C233" s="235" t="s">
        <v>533</v>
      </c>
      <c r="D233" s="235" t="s">
        <v>175</v>
      </c>
      <c r="E233" s="236" t="s">
        <v>1063</v>
      </c>
      <c r="F233" s="237" t="s">
        <v>1064</v>
      </c>
      <c r="G233" s="238" t="s">
        <v>1065</v>
      </c>
      <c r="H233" s="239">
        <v>1</v>
      </c>
      <c r="I233" s="240"/>
      <c r="J233" s="241">
        <f>ROUND(I233*H233,2)</f>
        <v>0</v>
      </c>
      <c r="K233" s="237" t="s">
        <v>21</v>
      </c>
      <c r="L233" s="72"/>
      <c r="M233" s="242" t="s">
        <v>21</v>
      </c>
      <c r="N233" s="243" t="s">
        <v>40</v>
      </c>
      <c r="O233" s="47"/>
      <c r="P233" s="244">
        <f>O233*H233</f>
        <v>0</v>
      </c>
      <c r="Q233" s="244">
        <v>0</v>
      </c>
      <c r="R233" s="244">
        <f>Q233*H233</f>
        <v>0</v>
      </c>
      <c r="S233" s="244">
        <v>0</v>
      </c>
      <c r="T233" s="245">
        <f>S233*H233</f>
        <v>0</v>
      </c>
      <c r="AR233" s="24" t="s">
        <v>180</v>
      </c>
      <c r="AT233" s="24" t="s">
        <v>175</v>
      </c>
      <c r="AU233" s="24" t="s">
        <v>76</v>
      </c>
      <c r="AY233" s="24" t="s">
        <v>172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24" t="s">
        <v>76</v>
      </c>
      <c r="BK233" s="246">
        <f>ROUND(I233*H233,2)</f>
        <v>0</v>
      </c>
      <c r="BL233" s="24" t="s">
        <v>180</v>
      </c>
      <c r="BM233" s="24" t="s">
        <v>856</v>
      </c>
    </row>
    <row r="234" spans="2:47" s="1" customFormat="1" ht="13.5">
      <c r="B234" s="46"/>
      <c r="C234" s="74"/>
      <c r="D234" s="249" t="s">
        <v>464</v>
      </c>
      <c r="E234" s="74"/>
      <c r="F234" s="281" t="s">
        <v>1066</v>
      </c>
      <c r="G234" s="74"/>
      <c r="H234" s="74"/>
      <c r="I234" s="203"/>
      <c r="J234" s="74"/>
      <c r="K234" s="74"/>
      <c r="L234" s="72"/>
      <c r="M234" s="282"/>
      <c r="N234" s="47"/>
      <c r="O234" s="47"/>
      <c r="P234" s="47"/>
      <c r="Q234" s="47"/>
      <c r="R234" s="47"/>
      <c r="S234" s="47"/>
      <c r="T234" s="95"/>
      <c r="AT234" s="24" t="s">
        <v>464</v>
      </c>
      <c r="AU234" s="24" t="s">
        <v>76</v>
      </c>
    </row>
    <row r="235" spans="2:63" s="11" customFormat="1" ht="37.4" customHeight="1">
      <c r="B235" s="219"/>
      <c r="C235" s="220"/>
      <c r="D235" s="221" t="s">
        <v>68</v>
      </c>
      <c r="E235" s="222" t="s">
        <v>668</v>
      </c>
      <c r="F235" s="222" t="s">
        <v>1067</v>
      </c>
      <c r="G235" s="220"/>
      <c r="H235" s="220"/>
      <c r="I235" s="223"/>
      <c r="J235" s="224">
        <f>BK235</f>
        <v>0</v>
      </c>
      <c r="K235" s="220"/>
      <c r="L235" s="225"/>
      <c r="M235" s="226"/>
      <c r="N235" s="227"/>
      <c r="O235" s="227"/>
      <c r="P235" s="228">
        <f>SUM(P236:P238)</f>
        <v>0</v>
      </c>
      <c r="Q235" s="227"/>
      <c r="R235" s="228">
        <f>SUM(R236:R238)</f>
        <v>0</v>
      </c>
      <c r="S235" s="227"/>
      <c r="T235" s="229">
        <f>SUM(T236:T238)</f>
        <v>0</v>
      </c>
      <c r="AR235" s="230" t="s">
        <v>76</v>
      </c>
      <c r="AT235" s="231" t="s">
        <v>68</v>
      </c>
      <c r="AU235" s="231" t="s">
        <v>69</v>
      </c>
      <c r="AY235" s="230" t="s">
        <v>172</v>
      </c>
      <c r="BK235" s="232">
        <f>SUM(BK236:BK238)</f>
        <v>0</v>
      </c>
    </row>
    <row r="236" spans="2:65" s="1" customFormat="1" ht="16.5" customHeight="1">
      <c r="B236" s="46"/>
      <c r="C236" s="235" t="s">
        <v>537</v>
      </c>
      <c r="D236" s="235" t="s">
        <v>175</v>
      </c>
      <c r="E236" s="236" t="s">
        <v>1068</v>
      </c>
      <c r="F236" s="237" t="s">
        <v>1069</v>
      </c>
      <c r="G236" s="238" t="s">
        <v>1070</v>
      </c>
      <c r="H236" s="239">
        <v>6</v>
      </c>
      <c r="I236" s="240"/>
      <c r="J236" s="241">
        <f>ROUND(I236*H236,2)</f>
        <v>0</v>
      </c>
      <c r="K236" s="237" t="s">
        <v>21</v>
      </c>
      <c r="L236" s="72"/>
      <c r="M236" s="242" t="s">
        <v>21</v>
      </c>
      <c r="N236" s="243" t="s">
        <v>40</v>
      </c>
      <c r="O236" s="47"/>
      <c r="P236" s="244">
        <f>O236*H236</f>
        <v>0</v>
      </c>
      <c r="Q236" s="244">
        <v>0</v>
      </c>
      <c r="R236" s="244">
        <f>Q236*H236</f>
        <v>0</v>
      </c>
      <c r="S236" s="244">
        <v>0</v>
      </c>
      <c r="T236" s="245">
        <f>S236*H236</f>
        <v>0</v>
      </c>
      <c r="AR236" s="24" t="s">
        <v>180</v>
      </c>
      <c r="AT236" s="24" t="s">
        <v>175</v>
      </c>
      <c r="AU236" s="24" t="s">
        <v>76</v>
      </c>
      <c r="AY236" s="24" t="s">
        <v>172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24" t="s">
        <v>76</v>
      </c>
      <c r="BK236" s="246">
        <f>ROUND(I236*H236,2)</f>
        <v>0</v>
      </c>
      <c r="BL236" s="24" t="s">
        <v>180</v>
      </c>
      <c r="BM236" s="24" t="s">
        <v>868</v>
      </c>
    </row>
    <row r="237" spans="2:65" s="1" customFormat="1" ht="16.5" customHeight="1">
      <c r="B237" s="46"/>
      <c r="C237" s="235" t="s">
        <v>543</v>
      </c>
      <c r="D237" s="235" t="s">
        <v>175</v>
      </c>
      <c r="E237" s="236" t="s">
        <v>1071</v>
      </c>
      <c r="F237" s="237" t="s">
        <v>1072</v>
      </c>
      <c r="G237" s="238" t="s">
        <v>1070</v>
      </c>
      <c r="H237" s="239">
        <v>24</v>
      </c>
      <c r="I237" s="240"/>
      <c r="J237" s="241">
        <f>ROUND(I237*H237,2)</f>
        <v>0</v>
      </c>
      <c r="K237" s="237" t="s">
        <v>21</v>
      </c>
      <c r="L237" s="72"/>
      <c r="M237" s="242" t="s">
        <v>21</v>
      </c>
      <c r="N237" s="243" t="s">
        <v>40</v>
      </c>
      <c r="O237" s="47"/>
      <c r="P237" s="244">
        <f>O237*H237</f>
        <v>0</v>
      </c>
      <c r="Q237" s="244">
        <v>0</v>
      </c>
      <c r="R237" s="244">
        <f>Q237*H237</f>
        <v>0</v>
      </c>
      <c r="S237" s="244">
        <v>0</v>
      </c>
      <c r="T237" s="245">
        <f>S237*H237</f>
        <v>0</v>
      </c>
      <c r="AR237" s="24" t="s">
        <v>180</v>
      </c>
      <c r="AT237" s="24" t="s">
        <v>175</v>
      </c>
      <c r="AU237" s="24" t="s">
        <v>76</v>
      </c>
      <c r="AY237" s="24" t="s">
        <v>172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24" t="s">
        <v>76</v>
      </c>
      <c r="BK237" s="246">
        <f>ROUND(I237*H237,2)</f>
        <v>0</v>
      </c>
      <c r="BL237" s="24" t="s">
        <v>180</v>
      </c>
      <c r="BM237" s="24" t="s">
        <v>877</v>
      </c>
    </row>
    <row r="238" spans="2:65" s="1" customFormat="1" ht="16.5" customHeight="1">
      <c r="B238" s="46"/>
      <c r="C238" s="235" t="s">
        <v>548</v>
      </c>
      <c r="D238" s="235" t="s">
        <v>175</v>
      </c>
      <c r="E238" s="236" t="s">
        <v>1073</v>
      </c>
      <c r="F238" s="237" t="s">
        <v>1074</v>
      </c>
      <c r="G238" s="238" t="s">
        <v>1070</v>
      </c>
      <c r="H238" s="239">
        <v>16</v>
      </c>
      <c r="I238" s="240"/>
      <c r="J238" s="241">
        <f>ROUND(I238*H238,2)</f>
        <v>0</v>
      </c>
      <c r="K238" s="237" t="s">
        <v>21</v>
      </c>
      <c r="L238" s="72"/>
      <c r="M238" s="242" t="s">
        <v>21</v>
      </c>
      <c r="N238" s="243" t="s">
        <v>40</v>
      </c>
      <c r="O238" s="47"/>
      <c r="P238" s="244">
        <f>O238*H238</f>
        <v>0</v>
      </c>
      <c r="Q238" s="244">
        <v>0</v>
      </c>
      <c r="R238" s="244">
        <f>Q238*H238</f>
        <v>0</v>
      </c>
      <c r="S238" s="244">
        <v>0</v>
      </c>
      <c r="T238" s="245">
        <f>S238*H238</f>
        <v>0</v>
      </c>
      <c r="AR238" s="24" t="s">
        <v>180</v>
      </c>
      <c r="AT238" s="24" t="s">
        <v>175</v>
      </c>
      <c r="AU238" s="24" t="s">
        <v>76</v>
      </c>
      <c r="AY238" s="24" t="s">
        <v>172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24" t="s">
        <v>76</v>
      </c>
      <c r="BK238" s="246">
        <f>ROUND(I238*H238,2)</f>
        <v>0</v>
      </c>
      <c r="BL238" s="24" t="s">
        <v>180</v>
      </c>
      <c r="BM238" s="24" t="s">
        <v>887</v>
      </c>
    </row>
    <row r="239" spans="2:63" s="11" customFormat="1" ht="37.4" customHeight="1">
      <c r="B239" s="219"/>
      <c r="C239" s="220"/>
      <c r="D239" s="221" t="s">
        <v>68</v>
      </c>
      <c r="E239" s="222" t="s">
        <v>200</v>
      </c>
      <c r="F239" s="222" t="s">
        <v>1000</v>
      </c>
      <c r="G239" s="220"/>
      <c r="H239" s="220"/>
      <c r="I239" s="223"/>
      <c r="J239" s="224">
        <f>BK239</f>
        <v>0</v>
      </c>
      <c r="K239" s="220"/>
      <c r="L239" s="225"/>
      <c r="M239" s="226"/>
      <c r="N239" s="227"/>
      <c r="O239" s="227"/>
      <c r="P239" s="228">
        <f>P240</f>
        <v>0</v>
      </c>
      <c r="Q239" s="227"/>
      <c r="R239" s="228">
        <f>R240</f>
        <v>0</v>
      </c>
      <c r="S239" s="227"/>
      <c r="T239" s="229">
        <f>T240</f>
        <v>0</v>
      </c>
      <c r="AR239" s="230" t="s">
        <v>173</v>
      </c>
      <c r="AT239" s="231" t="s">
        <v>68</v>
      </c>
      <c r="AU239" s="231" t="s">
        <v>69</v>
      </c>
      <c r="AY239" s="230" t="s">
        <v>172</v>
      </c>
      <c r="BK239" s="232">
        <f>BK240</f>
        <v>0</v>
      </c>
    </row>
    <row r="240" spans="2:63" s="11" customFormat="1" ht="19.9" customHeight="1">
      <c r="B240" s="219"/>
      <c r="C240" s="220"/>
      <c r="D240" s="221" t="s">
        <v>68</v>
      </c>
      <c r="E240" s="233" t="s">
        <v>1075</v>
      </c>
      <c r="F240" s="233" t="s">
        <v>1076</v>
      </c>
      <c r="G240" s="220"/>
      <c r="H240" s="220"/>
      <c r="I240" s="223"/>
      <c r="J240" s="234">
        <f>BK240</f>
        <v>0</v>
      </c>
      <c r="K240" s="220"/>
      <c r="L240" s="225"/>
      <c r="M240" s="226"/>
      <c r="N240" s="227"/>
      <c r="O240" s="227"/>
      <c r="P240" s="228">
        <f>SUM(P241:P244)</f>
        <v>0</v>
      </c>
      <c r="Q240" s="227"/>
      <c r="R240" s="228">
        <f>SUM(R241:R244)</f>
        <v>0</v>
      </c>
      <c r="S240" s="227"/>
      <c r="T240" s="229">
        <f>SUM(T241:T244)</f>
        <v>0</v>
      </c>
      <c r="AR240" s="230" t="s">
        <v>173</v>
      </c>
      <c r="AT240" s="231" t="s">
        <v>68</v>
      </c>
      <c r="AU240" s="231" t="s">
        <v>76</v>
      </c>
      <c r="AY240" s="230" t="s">
        <v>172</v>
      </c>
      <c r="BK240" s="232">
        <f>SUM(BK241:BK244)</f>
        <v>0</v>
      </c>
    </row>
    <row r="241" spans="2:65" s="1" customFormat="1" ht="16.5" customHeight="1">
      <c r="B241" s="46"/>
      <c r="C241" s="235" t="s">
        <v>553</v>
      </c>
      <c r="D241" s="235" t="s">
        <v>175</v>
      </c>
      <c r="E241" s="236" t="s">
        <v>1077</v>
      </c>
      <c r="F241" s="237" t="s">
        <v>1078</v>
      </c>
      <c r="G241" s="238" t="s">
        <v>439</v>
      </c>
      <c r="H241" s="239">
        <v>1</v>
      </c>
      <c r="I241" s="240"/>
      <c r="J241" s="241">
        <f>ROUND(I241*H241,2)</f>
        <v>0</v>
      </c>
      <c r="K241" s="237" t="s">
        <v>21</v>
      </c>
      <c r="L241" s="72"/>
      <c r="M241" s="242" t="s">
        <v>21</v>
      </c>
      <c r="N241" s="243" t="s">
        <v>40</v>
      </c>
      <c r="O241" s="47"/>
      <c r="P241" s="244">
        <f>O241*H241</f>
        <v>0</v>
      </c>
      <c r="Q241" s="244">
        <v>0</v>
      </c>
      <c r="R241" s="244">
        <f>Q241*H241</f>
        <v>0</v>
      </c>
      <c r="S241" s="244">
        <v>0</v>
      </c>
      <c r="T241" s="245">
        <f>S241*H241</f>
        <v>0</v>
      </c>
      <c r="AR241" s="24" t="s">
        <v>503</v>
      </c>
      <c r="AT241" s="24" t="s">
        <v>175</v>
      </c>
      <c r="AU241" s="24" t="s">
        <v>79</v>
      </c>
      <c r="AY241" s="24" t="s">
        <v>172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24" t="s">
        <v>76</v>
      </c>
      <c r="BK241" s="246">
        <f>ROUND(I241*H241,2)</f>
        <v>0</v>
      </c>
      <c r="BL241" s="24" t="s">
        <v>503</v>
      </c>
      <c r="BM241" s="24" t="s">
        <v>1079</v>
      </c>
    </row>
    <row r="242" spans="2:65" s="1" customFormat="1" ht="16.5" customHeight="1">
      <c r="B242" s="46"/>
      <c r="C242" s="235" t="s">
        <v>558</v>
      </c>
      <c r="D242" s="235" t="s">
        <v>175</v>
      </c>
      <c r="E242" s="236" t="s">
        <v>1080</v>
      </c>
      <c r="F242" s="237" t="s">
        <v>1081</v>
      </c>
      <c r="G242" s="238" t="s">
        <v>439</v>
      </c>
      <c r="H242" s="239">
        <v>1</v>
      </c>
      <c r="I242" s="240"/>
      <c r="J242" s="241">
        <f>ROUND(I242*H242,2)</f>
        <v>0</v>
      </c>
      <c r="K242" s="237" t="s">
        <v>21</v>
      </c>
      <c r="L242" s="72"/>
      <c r="M242" s="242" t="s">
        <v>21</v>
      </c>
      <c r="N242" s="243" t="s">
        <v>40</v>
      </c>
      <c r="O242" s="47"/>
      <c r="P242" s="244">
        <f>O242*H242</f>
        <v>0</v>
      </c>
      <c r="Q242" s="244">
        <v>0</v>
      </c>
      <c r="R242" s="244">
        <f>Q242*H242</f>
        <v>0</v>
      </c>
      <c r="S242" s="244">
        <v>0</v>
      </c>
      <c r="T242" s="245">
        <f>S242*H242</f>
        <v>0</v>
      </c>
      <c r="AR242" s="24" t="s">
        <v>503</v>
      </c>
      <c r="AT242" s="24" t="s">
        <v>175</v>
      </c>
      <c r="AU242" s="24" t="s">
        <v>79</v>
      </c>
      <c r="AY242" s="24" t="s">
        <v>172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24" t="s">
        <v>76</v>
      </c>
      <c r="BK242" s="246">
        <f>ROUND(I242*H242,2)</f>
        <v>0</v>
      </c>
      <c r="BL242" s="24" t="s">
        <v>503</v>
      </c>
      <c r="BM242" s="24" t="s">
        <v>1082</v>
      </c>
    </row>
    <row r="243" spans="2:65" s="1" customFormat="1" ht="16.5" customHeight="1">
      <c r="B243" s="46"/>
      <c r="C243" s="235" t="s">
        <v>562</v>
      </c>
      <c r="D243" s="235" t="s">
        <v>175</v>
      </c>
      <c r="E243" s="236" t="s">
        <v>1083</v>
      </c>
      <c r="F243" s="237" t="s">
        <v>1084</v>
      </c>
      <c r="G243" s="238" t="s">
        <v>439</v>
      </c>
      <c r="H243" s="239">
        <v>1</v>
      </c>
      <c r="I243" s="240"/>
      <c r="J243" s="241">
        <f>ROUND(I243*H243,2)</f>
        <v>0</v>
      </c>
      <c r="K243" s="237" t="s">
        <v>21</v>
      </c>
      <c r="L243" s="72"/>
      <c r="M243" s="242" t="s">
        <v>21</v>
      </c>
      <c r="N243" s="243" t="s">
        <v>40</v>
      </c>
      <c r="O243" s="47"/>
      <c r="P243" s="244">
        <f>O243*H243</f>
        <v>0</v>
      </c>
      <c r="Q243" s="244">
        <v>0</v>
      </c>
      <c r="R243" s="244">
        <f>Q243*H243</f>
        <v>0</v>
      </c>
      <c r="S243" s="244">
        <v>0</v>
      </c>
      <c r="T243" s="245">
        <f>S243*H243</f>
        <v>0</v>
      </c>
      <c r="AR243" s="24" t="s">
        <v>503</v>
      </c>
      <c r="AT243" s="24" t="s">
        <v>175</v>
      </c>
      <c r="AU243" s="24" t="s">
        <v>79</v>
      </c>
      <c r="AY243" s="24" t="s">
        <v>172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24" t="s">
        <v>76</v>
      </c>
      <c r="BK243" s="246">
        <f>ROUND(I243*H243,2)</f>
        <v>0</v>
      </c>
      <c r="BL243" s="24" t="s">
        <v>503</v>
      </c>
      <c r="BM243" s="24" t="s">
        <v>1085</v>
      </c>
    </row>
    <row r="244" spans="2:65" s="1" customFormat="1" ht="16.5" customHeight="1">
      <c r="B244" s="46"/>
      <c r="C244" s="235" t="s">
        <v>566</v>
      </c>
      <c r="D244" s="235" t="s">
        <v>175</v>
      </c>
      <c r="E244" s="236" t="s">
        <v>1086</v>
      </c>
      <c r="F244" s="237" t="s">
        <v>1087</v>
      </c>
      <c r="G244" s="238" t="s">
        <v>439</v>
      </c>
      <c r="H244" s="239">
        <v>1</v>
      </c>
      <c r="I244" s="240"/>
      <c r="J244" s="241">
        <f>ROUND(I244*H244,2)</f>
        <v>0</v>
      </c>
      <c r="K244" s="237" t="s">
        <v>21</v>
      </c>
      <c r="L244" s="72"/>
      <c r="M244" s="242" t="s">
        <v>21</v>
      </c>
      <c r="N244" s="296" t="s">
        <v>40</v>
      </c>
      <c r="O244" s="294"/>
      <c r="P244" s="297">
        <f>O244*H244</f>
        <v>0</v>
      </c>
      <c r="Q244" s="297">
        <v>0</v>
      </c>
      <c r="R244" s="297">
        <f>Q244*H244</f>
        <v>0</v>
      </c>
      <c r="S244" s="297">
        <v>0</v>
      </c>
      <c r="T244" s="298">
        <f>S244*H244</f>
        <v>0</v>
      </c>
      <c r="AR244" s="24" t="s">
        <v>503</v>
      </c>
      <c r="AT244" s="24" t="s">
        <v>175</v>
      </c>
      <c r="AU244" s="24" t="s">
        <v>79</v>
      </c>
      <c r="AY244" s="24" t="s">
        <v>172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24" t="s">
        <v>76</v>
      </c>
      <c r="BK244" s="246">
        <f>ROUND(I244*H244,2)</f>
        <v>0</v>
      </c>
      <c r="BL244" s="24" t="s">
        <v>503</v>
      </c>
      <c r="BM244" s="24" t="s">
        <v>1088</v>
      </c>
    </row>
    <row r="245" spans="2:12" s="1" customFormat="1" ht="6.95" customHeight="1">
      <c r="B245" s="67"/>
      <c r="C245" s="68"/>
      <c r="D245" s="68"/>
      <c r="E245" s="68"/>
      <c r="F245" s="68"/>
      <c r="G245" s="68"/>
      <c r="H245" s="68"/>
      <c r="I245" s="178"/>
      <c r="J245" s="68"/>
      <c r="K245" s="68"/>
      <c r="L245" s="72"/>
    </row>
  </sheetData>
  <sheetProtection password="CC35" sheet="1" objects="1" scenarios="1" formatColumns="0" formatRows="0" autoFilter="0"/>
  <autoFilter ref="C89:K244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8:H78"/>
    <mergeCell ref="E80:H80"/>
    <mergeCell ref="E82:H82"/>
    <mergeCell ref="G1:H1"/>
    <mergeCell ref="L2:V2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116</v>
      </c>
      <c r="G1" s="151" t="s">
        <v>117</v>
      </c>
      <c r="H1" s="151"/>
      <c r="I1" s="152"/>
      <c r="J1" s="151" t="s">
        <v>118</v>
      </c>
      <c r="K1" s="150" t="s">
        <v>119</v>
      </c>
      <c r="L1" s="151" t="s">
        <v>120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89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121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v Karviné - školy I - stavební část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123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1089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ROUND(J87,2)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ROUND(SUM(BE87:BE230),2)</f>
        <v>0</v>
      </c>
      <c r="G32" s="47"/>
      <c r="H32" s="47"/>
      <c r="I32" s="170">
        <v>0.21</v>
      </c>
      <c r="J32" s="169">
        <f>ROUND(ROUND((SUM(BE87:BE230)),2)*I32,2)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ROUND(SUM(BF87:BF230),2)</f>
        <v>0</v>
      </c>
      <c r="G33" s="47"/>
      <c r="H33" s="47"/>
      <c r="I33" s="170">
        <v>0.15</v>
      </c>
      <c r="J33" s="169">
        <f>ROUND(ROUND((SUM(BF87:BF230)),2)*I33,2)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ROUND(SUM(BG87:BG230),2)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ROUND(SUM(BH87:BH230),2)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ROUND(SUM(BI87:BI230),2)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v Karviné - školy I - stavební část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123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011 - IT do stavby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127</v>
      </c>
      <c r="D58" s="171"/>
      <c r="E58" s="171"/>
      <c r="F58" s="171"/>
      <c r="G58" s="171"/>
      <c r="H58" s="171"/>
      <c r="I58" s="185"/>
      <c r="J58" s="186" t="s">
        <v>128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129</v>
      </c>
      <c r="D60" s="47"/>
      <c r="E60" s="47"/>
      <c r="F60" s="47"/>
      <c r="G60" s="47"/>
      <c r="H60" s="47"/>
      <c r="I60" s="156"/>
      <c r="J60" s="167">
        <f>J87</f>
        <v>0</v>
      </c>
      <c r="K60" s="51"/>
      <c r="AU60" s="24" t="s">
        <v>130</v>
      </c>
    </row>
    <row r="61" spans="2:11" s="8" customFormat="1" ht="24.95" customHeight="1">
      <c r="B61" s="189"/>
      <c r="C61" s="190"/>
      <c r="D61" s="191" t="s">
        <v>1090</v>
      </c>
      <c r="E61" s="192"/>
      <c r="F61" s="192"/>
      <c r="G61" s="192"/>
      <c r="H61" s="192"/>
      <c r="I61" s="193"/>
      <c r="J61" s="194">
        <f>J88</f>
        <v>0</v>
      </c>
      <c r="K61" s="195"/>
    </row>
    <row r="62" spans="2:11" s="9" customFormat="1" ht="19.9" customHeight="1">
      <c r="B62" s="196"/>
      <c r="C62" s="197"/>
      <c r="D62" s="198" t="s">
        <v>1091</v>
      </c>
      <c r="E62" s="199"/>
      <c r="F62" s="199"/>
      <c r="G62" s="199"/>
      <c r="H62" s="199"/>
      <c r="I62" s="200"/>
      <c r="J62" s="201">
        <f>J131</f>
        <v>0</v>
      </c>
      <c r="K62" s="202"/>
    </row>
    <row r="63" spans="2:11" s="8" customFormat="1" ht="24.95" customHeight="1">
      <c r="B63" s="189"/>
      <c r="C63" s="190"/>
      <c r="D63" s="191" t="s">
        <v>1092</v>
      </c>
      <c r="E63" s="192"/>
      <c r="F63" s="192"/>
      <c r="G63" s="192"/>
      <c r="H63" s="192"/>
      <c r="I63" s="193"/>
      <c r="J63" s="194">
        <f>J178</f>
        <v>0</v>
      </c>
      <c r="K63" s="195"/>
    </row>
    <row r="64" spans="2:11" s="9" customFormat="1" ht="19.9" customHeight="1">
      <c r="B64" s="196"/>
      <c r="C64" s="197"/>
      <c r="D64" s="198" t="s">
        <v>1093</v>
      </c>
      <c r="E64" s="199"/>
      <c r="F64" s="199"/>
      <c r="G64" s="199"/>
      <c r="H64" s="199"/>
      <c r="I64" s="200"/>
      <c r="J64" s="201">
        <f>J179</f>
        <v>0</v>
      </c>
      <c r="K64" s="202"/>
    </row>
    <row r="65" spans="2:11" s="9" customFormat="1" ht="19.9" customHeight="1">
      <c r="B65" s="196"/>
      <c r="C65" s="197"/>
      <c r="D65" s="198" t="s">
        <v>1094</v>
      </c>
      <c r="E65" s="199"/>
      <c r="F65" s="199"/>
      <c r="G65" s="199"/>
      <c r="H65" s="199"/>
      <c r="I65" s="200"/>
      <c r="J65" s="201">
        <f>J202</f>
        <v>0</v>
      </c>
      <c r="K65" s="202"/>
    </row>
    <row r="66" spans="2:11" s="1" customFormat="1" ht="21.8" customHeight="1">
      <c r="B66" s="46"/>
      <c r="C66" s="47"/>
      <c r="D66" s="47"/>
      <c r="E66" s="47"/>
      <c r="F66" s="47"/>
      <c r="G66" s="47"/>
      <c r="H66" s="47"/>
      <c r="I66" s="156"/>
      <c r="J66" s="47"/>
      <c r="K66" s="51"/>
    </row>
    <row r="67" spans="2:11" s="1" customFormat="1" ht="6.95" customHeight="1">
      <c r="B67" s="67"/>
      <c r="C67" s="68"/>
      <c r="D67" s="68"/>
      <c r="E67" s="68"/>
      <c r="F67" s="68"/>
      <c r="G67" s="68"/>
      <c r="H67" s="68"/>
      <c r="I67" s="178"/>
      <c r="J67" s="68"/>
      <c r="K67" s="69"/>
    </row>
    <row r="71" spans="2:12" s="1" customFormat="1" ht="6.95" customHeight="1">
      <c r="B71" s="70"/>
      <c r="C71" s="71"/>
      <c r="D71" s="71"/>
      <c r="E71" s="71"/>
      <c r="F71" s="71"/>
      <c r="G71" s="71"/>
      <c r="H71" s="71"/>
      <c r="I71" s="181"/>
      <c r="J71" s="71"/>
      <c r="K71" s="71"/>
      <c r="L71" s="72"/>
    </row>
    <row r="72" spans="2:12" s="1" customFormat="1" ht="36.95" customHeight="1">
      <c r="B72" s="46"/>
      <c r="C72" s="73" t="s">
        <v>156</v>
      </c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6" t="s">
        <v>18</v>
      </c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6.5" customHeight="1">
      <c r="B75" s="46"/>
      <c r="C75" s="74"/>
      <c r="D75" s="74"/>
      <c r="E75" s="204" t="str">
        <f>E7</f>
        <v>Rekonstrukce odborných učeben v Karviné - školy I - stavební část</v>
      </c>
      <c r="F75" s="76"/>
      <c r="G75" s="76"/>
      <c r="H75" s="76"/>
      <c r="I75" s="203"/>
      <c r="J75" s="74"/>
      <c r="K75" s="74"/>
      <c r="L75" s="72"/>
    </row>
    <row r="76" spans="2:12" ht="13.5">
      <c r="B76" s="28"/>
      <c r="C76" s="76" t="s">
        <v>122</v>
      </c>
      <c r="D76" s="205"/>
      <c r="E76" s="205"/>
      <c r="F76" s="205"/>
      <c r="G76" s="205"/>
      <c r="H76" s="205"/>
      <c r="I76" s="148"/>
      <c r="J76" s="205"/>
      <c r="K76" s="205"/>
      <c r="L76" s="206"/>
    </row>
    <row r="77" spans="2:12" s="1" customFormat="1" ht="16.5" customHeight="1">
      <c r="B77" s="46"/>
      <c r="C77" s="74"/>
      <c r="D77" s="74"/>
      <c r="E77" s="204" t="s">
        <v>123</v>
      </c>
      <c r="F77" s="74"/>
      <c r="G77" s="74"/>
      <c r="H77" s="74"/>
      <c r="I77" s="203"/>
      <c r="J77" s="74"/>
      <c r="K77" s="74"/>
      <c r="L77" s="72"/>
    </row>
    <row r="78" spans="2:12" s="1" customFormat="1" ht="14.4" customHeight="1">
      <c r="B78" s="46"/>
      <c r="C78" s="76" t="s">
        <v>124</v>
      </c>
      <c r="D78" s="74"/>
      <c r="E78" s="74"/>
      <c r="F78" s="74"/>
      <c r="G78" s="74"/>
      <c r="H78" s="74"/>
      <c r="I78" s="203"/>
      <c r="J78" s="74"/>
      <c r="K78" s="74"/>
      <c r="L78" s="72"/>
    </row>
    <row r="79" spans="2:12" s="1" customFormat="1" ht="17.25" customHeight="1">
      <c r="B79" s="46"/>
      <c r="C79" s="74"/>
      <c r="D79" s="74"/>
      <c r="E79" s="82" t="str">
        <f>E11</f>
        <v xml:space="preserve">011 - IT do stavby </v>
      </c>
      <c r="F79" s="74"/>
      <c r="G79" s="74"/>
      <c r="H79" s="74"/>
      <c r="I79" s="203"/>
      <c r="J79" s="74"/>
      <c r="K79" s="74"/>
      <c r="L79" s="72"/>
    </row>
    <row r="80" spans="2:12" s="1" customFormat="1" ht="6.95" customHeight="1">
      <c r="B80" s="46"/>
      <c r="C80" s="74"/>
      <c r="D80" s="74"/>
      <c r="E80" s="74"/>
      <c r="F80" s="74"/>
      <c r="G80" s="74"/>
      <c r="H80" s="74"/>
      <c r="I80" s="203"/>
      <c r="J80" s="74"/>
      <c r="K80" s="74"/>
      <c r="L80" s="72"/>
    </row>
    <row r="81" spans="2:12" s="1" customFormat="1" ht="18" customHeight="1">
      <c r="B81" s="46"/>
      <c r="C81" s="76" t="s">
        <v>23</v>
      </c>
      <c r="D81" s="74"/>
      <c r="E81" s="74"/>
      <c r="F81" s="207" t="str">
        <f>F14</f>
        <v xml:space="preserve"> </v>
      </c>
      <c r="G81" s="74"/>
      <c r="H81" s="74"/>
      <c r="I81" s="208" t="s">
        <v>25</v>
      </c>
      <c r="J81" s="85" t="str">
        <f>IF(J14="","",J14)</f>
        <v>4. 9. 2017</v>
      </c>
      <c r="K81" s="74"/>
      <c r="L81" s="72"/>
    </row>
    <row r="82" spans="2:12" s="1" customFormat="1" ht="6.95" customHeight="1">
      <c r="B82" s="46"/>
      <c r="C82" s="74"/>
      <c r="D82" s="74"/>
      <c r="E82" s="74"/>
      <c r="F82" s="74"/>
      <c r="G82" s="74"/>
      <c r="H82" s="74"/>
      <c r="I82" s="203"/>
      <c r="J82" s="74"/>
      <c r="K82" s="74"/>
      <c r="L82" s="72"/>
    </row>
    <row r="83" spans="2:12" s="1" customFormat="1" ht="13.5">
      <c r="B83" s="46"/>
      <c r="C83" s="76" t="s">
        <v>27</v>
      </c>
      <c r="D83" s="74"/>
      <c r="E83" s="74"/>
      <c r="F83" s="207" t="str">
        <f>E17</f>
        <v xml:space="preserve"> </v>
      </c>
      <c r="G83" s="74"/>
      <c r="H83" s="74"/>
      <c r="I83" s="208" t="s">
        <v>32</v>
      </c>
      <c r="J83" s="207" t="str">
        <f>E23</f>
        <v xml:space="preserve"> </v>
      </c>
      <c r="K83" s="74"/>
      <c r="L83" s="72"/>
    </row>
    <row r="84" spans="2:12" s="1" customFormat="1" ht="14.4" customHeight="1">
      <c r="B84" s="46"/>
      <c r="C84" s="76" t="s">
        <v>30</v>
      </c>
      <c r="D84" s="74"/>
      <c r="E84" s="74"/>
      <c r="F84" s="207" t="str">
        <f>IF(E20="","",E20)</f>
        <v/>
      </c>
      <c r="G84" s="74"/>
      <c r="H84" s="74"/>
      <c r="I84" s="203"/>
      <c r="J84" s="74"/>
      <c r="K84" s="74"/>
      <c r="L84" s="72"/>
    </row>
    <row r="85" spans="2:12" s="1" customFormat="1" ht="10.3" customHeight="1">
      <c r="B85" s="46"/>
      <c r="C85" s="74"/>
      <c r="D85" s="74"/>
      <c r="E85" s="74"/>
      <c r="F85" s="74"/>
      <c r="G85" s="74"/>
      <c r="H85" s="74"/>
      <c r="I85" s="203"/>
      <c r="J85" s="74"/>
      <c r="K85" s="74"/>
      <c r="L85" s="72"/>
    </row>
    <row r="86" spans="2:20" s="10" customFormat="1" ht="29.25" customHeight="1">
      <c r="B86" s="209"/>
      <c r="C86" s="210" t="s">
        <v>157</v>
      </c>
      <c r="D86" s="211" t="s">
        <v>54</v>
      </c>
      <c r="E86" s="211" t="s">
        <v>50</v>
      </c>
      <c r="F86" s="211" t="s">
        <v>158</v>
      </c>
      <c r="G86" s="211" t="s">
        <v>159</v>
      </c>
      <c r="H86" s="211" t="s">
        <v>160</v>
      </c>
      <c r="I86" s="212" t="s">
        <v>161</v>
      </c>
      <c r="J86" s="211" t="s">
        <v>128</v>
      </c>
      <c r="K86" s="213" t="s">
        <v>162</v>
      </c>
      <c r="L86" s="214"/>
      <c r="M86" s="102" t="s">
        <v>163</v>
      </c>
      <c r="N86" s="103" t="s">
        <v>39</v>
      </c>
      <c r="O86" s="103" t="s">
        <v>164</v>
      </c>
      <c r="P86" s="103" t="s">
        <v>165</v>
      </c>
      <c r="Q86" s="103" t="s">
        <v>166</v>
      </c>
      <c r="R86" s="103" t="s">
        <v>167</v>
      </c>
      <c r="S86" s="103" t="s">
        <v>168</v>
      </c>
      <c r="T86" s="104" t="s">
        <v>169</v>
      </c>
    </row>
    <row r="87" spans="2:63" s="1" customFormat="1" ht="29.25" customHeight="1">
      <c r="B87" s="46"/>
      <c r="C87" s="108" t="s">
        <v>129</v>
      </c>
      <c r="D87" s="74"/>
      <c r="E87" s="74"/>
      <c r="F87" s="74"/>
      <c r="G87" s="74"/>
      <c r="H87" s="74"/>
      <c r="I87" s="203"/>
      <c r="J87" s="215">
        <f>BK87</f>
        <v>0</v>
      </c>
      <c r="K87" s="74"/>
      <c r="L87" s="72"/>
      <c r="M87" s="105"/>
      <c r="N87" s="106"/>
      <c r="O87" s="106"/>
      <c r="P87" s="216">
        <f>P88+P178</f>
        <v>0</v>
      </c>
      <c r="Q87" s="106"/>
      <c r="R87" s="216">
        <f>R88+R178</f>
        <v>0</v>
      </c>
      <c r="S87" s="106"/>
      <c r="T87" s="217">
        <f>T88+T178</f>
        <v>0</v>
      </c>
      <c r="AT87" s="24" t="s">
        <v>68</v>
      </c>
      <c r="AU87" s="24" t="s">
        <v>130</v>
      </c>
      <c r="BK87" s="218">
        <f>BK88+BK178</f>
        <v>0</v>
      </c>
    </row>
    <row r="88" spans="2:63" s="11" customFormat="1" ht="37.4" customHeight="1">
      <c r="B88" s="219"/>
      <c r="C88" s="220"/>
      <c r="D88" s="221" t="s">
        <v>68</v>
      </c>
      <c r="E88" s="222" t="s">
        <v>1095</v>
      </c>
      <c r="F88" s="222" t="s">
        <v>1096</v>
      </c>
      <c r="G88" s="220"/>
      <c r="H88" s="220"/>
      <c r="I88" s="223"/>
      <c r="J88" s="224">
        <f>BK88</f>
        <v>0</v>
      </c>
      <c r="K88" s="220"/>
      <c r="L88" s="225"/>
      <c r="M88" s="226"/>
      <c r="N88" s="227"/>
      <c r="O88" s="227"/>
      <c r="P88" s="228">
        <f>P89+SUM(P90:P131)</f>
        <v>0</v>
      </c>
      <c r="Q88" s="227"/>
      <c r="R88" s="228">
        <f>R89+SUM(R90:R131)</f>
        <v>0</v>
      </c>
      <c r="S88" s="227"/>
      <c r="T88" s="229">
        <f>T89+SUM(T90:T131)</f>
        <v>0</v>
      </c>
      <c r="AR88" s="230" t="s">
        <v>76</v>
      </c>
      <c r="AT88" s="231" t="s">
        <v>68</v>
      </c>
      <c r="AU88" s="231" t="s">
        <v>69</v>
      </c>
      <c r="AY88" s="230" t="s">
        <v>172</v>
      </c>
      <c r="BK88" s="232">
        <f>BK89+SUM(BK90:BK131)</f>
        <v>0</v>
      </c>
    </row>
    <row r="89" spans="2:65" s="1" customFormat="1" ht="25.5" customHeight="1">
      <c r="B89" s="46"/>
      <c r="C89" s="235" t="s">
        <v>76</v>
      </c>
      <c r="D89" s="235" t="s">
        <v>175</v>
      </c>
      <c r="E89" s="236" t="s">
        <v>1097</v>
      </c>
      <c r="F89" s="237" t="s">
        <v>1098</v>
      </c>
      <c r="G89" s="238" t="s">
        <v>178</v>
      </c>
      <c r="H89" s="239">
        <v>1</v>
      </c>
      <c r="I89" s="240"/>
      <c r="J89" s="241">
        <f>ROUND(I89*H89,2)</f>
        <v>0</v>
      </c>
      <c r="K89" s="237" t="s">
        <v>21</v>
      </c>
      <c r="L89" s="72"/>
      <c r="M89" s="242" t="s">
        <v>21</v>
      </c>
      <c r="N89" s="243" t="s">
        <v>40</v>
      </c>
      <c r="O89" s="47"/>
      <c r="P89" s="244">
        <f>O89*H89</f>
        <v>0</v>
      </c>
      <c r="Q89" s="244">
        <v>0</v>
      </c>
      <c r="R89" s="244">
        <f>Q89*H89</f>
        <v>0</v>
      </c>
      <c r="S89" s="244">
        <v>0</v>
      </c>
      <c r="T89" s="245">
        <f>S89*H89</f>
        <v>0</v>
      </c>
      <c r="AR89" s="24" t="s">
        <v>180</v>
      </c>
      <c r="AT89" s="24" t="s">
        <v>175</v>
      </c>
      <c r="AU89" s="24" t="s">
        <v>76</v>
      </c>
      <c r="AY89" s="24" t="s">
        <v>172</v>
      </c>
      <c r="BE89" s="246">
        <f>IF(N89="základní",J89,0)</f>
        <v>0</v>
      </c>
      <c r="BF89" s="246">
        <f>IF(N89="snížená",J89,0)</f>
        <v>0</v>
      </c>
      <c r="BG89" s="246">
        <f>IF(N89="zákl. přenesená",J89,0)</f>
        <v>0</v>
      </c>
      <c r="BH89" s="246">
        <f>IF(N89="sníž. přenesená",J89,0)</f>
        <v>0</v>
      </c>
      <c r="BI89" s="246">
        <f>IF(N89="nulová",J89,0)</f>
        <v>0</v>
      </c>
      <c r="BJ89" s="24" t="s">
        <v>76</v>
      </c>
      <c r="BK89" s="246">
        <f>ROUND(I89*H89,2)</f>
        <v>0</v>
      </c>
      <c r="BL89" s="24" t="s">
        <v>180</v>
      </c>
      <c r="BM89" s="24" t="s">
        <v>79</v>
      </c>
    </row>
    <row r="90" spans="2:47" s="1" customFormat="1" ht="13.5">
      <c r="B90" s="46"/>
      <c r="C90" s="74"/>
      <c r="D90" s="249" t="s">
        <v>464</v>
      </c>
      <c r="E90" s="74"/>
      <c r="F90" s="281" t="s">
        <v>1099</v>
      </c>
      <c r="G90" s="74"/>
      <c r="H90" s="74"/>
      <c r="I90" s="203"/>
      <c r="J90" s="74"/>
      <c r="K90" s="74"/>
      <c r="L90" s="72"/>
      <c r="M90" s="282"/>
      <c r="N90" s="47"/>
      <c r="O90" s="47"/>
      <c r="P90" s="47"/>
      <c r="Q90" s="47"/>
      <c r="R90" s="47"/>
      <c r="S90" s="47"/>
      <c r="T90" s="95"/>
      <c r="AT90" s="24" t="s">
        <v>464</v>
      </c>
      <c r="AU90" s="24" t="s">
        <v>76</v>
      </c>
    </row>
    <row r="91" spans="2:65" s="1" customFormat="1" ht="16.5" customHeight="1">
      <c r="B91" s="46"/>
      <c r="C91" s="235" t="s">
        <v>79</v>
      </c>
      <c r="D91" s="235" t="s">
        <v>175</v>
      </c>
      <c r="E91" s="236" t="s">
        <v>1100</v>
      </c>
      <c r="F91" s="237" t="s">
        <v>1101</v>
      </c>
      <c r="G91" s="238" t="s">
        <v>178</v>
      </c>
      <c r="H91" s="239">
        <v>5</v>
      </c>
      <c r="I91" s="240"/>
      <c r="J91" s="241">
        <f>ROUND(I91*H91,2)</f>
        <v>0</v>
      </c>
      <c r="K91" s="237" t="s">
        <v>21</v>
      </c>
      <c r="L91" s="72"/>
      <c r="M91" s="242" t="s">
        <v>21</v>
      </c>
      <c r="N91" s="243" t="s">
        <v>40</v>
      </c>
      <c r="O91" s="47"/>
      <c r="P91" s="244">
        <f>O91*H91</f>
        <v>0</v>
      </c>
      <c r="Q91" s="244">
        <v>0</v>
      </c>
      <c r="R91" s="244">
        <f>Q91*H91</f>
        <v>0</v>
      </c>
      <c r="S91" s="244">
        <v>0</v>
      </c>
      <c r="T91" s="245">
        <f>S91*H91</f>
        <v>0</v>
      </c>
      <c r="AR91" s="24" t="s">
        <v>180</v>
      </c>
      <c r="AT91" s="24" t="s">
        <v>175</v>
      </c>
      <c r="AU91" s="24" t="s">
        <v>76</v>
      </c>
      <c r="AY91" s="24" t="s">
        <v>172</v>
      </c>
      <c r="BE91" s="246">
        <f>IF(N91="základní",J91,0)</f>
        <v>0</v>
      </c>
      <c r="BF91" s="246">
        <f>IF(N91="snížená",J91,0)</f>
        <v>0</v>
      </c>
      <c r="BG91" s="246">
        <f>IF(N91="zákl. přenesená",J91,0)</f>
        <v>0</v>
      </c>
      <c r="BH91" s="246">
        <f>IF(N91="sníž. přenesená",J91,0)</f>
        <v>0</v>
      </c>
      <c r="BI91" s="246">
        <f>IF(N91="nulová",J91,0)</f>
        <v>0</v>
      </c>
      <c r="BJ91" s="24" t="s">
        <v>76</v>
      </c>
      <c r="BK91" s="246">
        <f>ROUND(I91*H91,2)</f>
        <v>0</v>
      </c>
      <c r="BL91" s="24" t="s">
        <v>180</v>
      </c>
      <c r="BM91" s="24" t="s">
        <v>180</v>
      </c>
    </row>
    <row r="92" spans="2:47" s="1" customFormat="1" ht="13.5">
      <c r="B92" s="46"/>
      <c r="C92" s="74"/>
      <c r="D92" s="249" t="s">
        <v>464</v>
      </c>
      <c r="E92" s="74"/>
      <c r="F92" s="281" t="s">
        <v>1102</v>
      </c>
      <c r="G92" s="74"/>
      <c r="H92" s="74"/>
      <c r="I92" s="203"/>
      <c r="J92" s="74"/>
      <c r="K92" s="74"/>
      <c r="L92" s="72"/>
      <c r="M92" s="282"/>
      <c r="N92" s="47"/>
      <c r="O92" s="47"/>
      <c r="P92" s="47"/>
      <c r="Q92" s="47"/>
      <c r="R92" s="47"/>
      <c r="S92" s="47"/>
      <c r="T92" s="95"/>
      <c r="AT92" s="24" t="s">
        <v>464</v>
      </c>
      <c r="AU92" s="24" t="s">
        <v>76</v>
      </c>
    </row>
    <row r="93" spans="2:65" s="1" customFormat="1" ht="25.5" customHeight="1">
      <c r="B93" s="46"/>
      <c r="C93" s="235" t="s">
        <v>173</v>
      </c>
      <c r="D93" s="235" t="s">
        <v>175</v>
      </c>
      <c r="E93" s="236" t="s">
        <v>1103</v>
      </c>
      <c r="F93" s="237" t="s">
        <v>1104</v>
      </c>
      <c r="G93" s="238" t="s">
        <v>258</v>
      </c>
      <c r="H93" s="239">
        <v>540</v>
      </c>
      <c r="I93" s="240"/>
      <c r="J93" s="241">
        <f>ROUND(I93*H93,2)</f>
        <v>0</v>
      </c>
      <c r="K93" s="237" t="s">
        <v>21</v>
      </c>
      <c r="L93" s="72"/>
      <c r="M93" s="242" t="s">
        <v>21</v>
      </c>
      <c r="N93" s="243" t="s">
        <v>40</v>
      </c>
      <c r="O93" s="47"/>
      <c r="P93" s="244">
        <f>O93*H93</f>
        <v>0</v>
      </c>
      <c r="Q93" s="244">
        <v>0</v>
      </c>
      <c r="R93" s="244">
        <f>Q93*H93</f>
        <v>0</v>
      </c>
      <c r="S93" s="244">
        <v>0</v>
      </c>
      <c r="T93" s="245">
        <f>S93*H93</f>
        <v>0</v>
      </c>
      <c r="AR93" s="24" t="s">
        <v>180</v>
      </c>
      <c r="AT93" s="24" t="s">
        <v>175</v>
      </c>
      <c r="AU93" s="24" t="s">
        <v>76</v>
      </c>
      <c r="AY93" s="24" t="s">
        <v>172</v>
      </c>
      <c r="BE93" s="246">
        <f>IF(N93="základní",J93,0)</f>
        <v>0</v>
      </c>
      <c r="BF93" s="246">
        <f>IF(N93="snížená",J93,0)</f>
        <v>0</v>
      </c>
      <c r="BG93" s="246">
        <f>IF(N93="zákl. přenesená",J93,0)</f>
        <v>0</v>
      </c>
      <c r="BH93" s="246">
        <f>IF(N93="sníž. přenesená",J93,0)</f>
        <v>0</v>
      </c>
      <c r="BI93" s="246">
        <f>IF(N93="nulová",J93,0)</f>
        <v>0</v>
      </c>
      <c r="BJ93" s="24" t="s">
        <v>76</v>
      </c>
      <c r="BK93" s="246">
        <f>ROUND(I93*H93,2)</f>
        <v>0</v>
      </c>
      <c r="BL93" s="24" t="s">
        <v>180</v>
      </c>
      <c r="BM93" s="24" t="s">
        <v>203</v>
      </c>
    </row>
    <row r="94" spans="2:47" s="1" customFormat="1" ht="13.5">
      <c r="B94" s="46"/>
      <c r="C94" s="74"/>
      <c r="D94" s="249" t="s">
        <v>464</v>
      </c>
      <c r="E94" s="74"/>
      <c r="F94" s="281" t="s">
        <v>1105</v>
      </c>
      <c r="G94" s="74"/>
      <c r="H94" s="74"/>
      <c r="I94" s="203"/>
      <c r="J94" s="74"/>
      <c r="K94" s="74"/>
      <c r="L94" s="72"/>
      <c r="M94" s="282"/>
      <c r="N94" s="47"/>
      <c r="O94" s="47"/>
      <c r="P94" s="47"/>
      <c r="Q94" s="47"/>
      <c r="R94" s="47"/>
      <c r="S94" s="47"/>
      <c r="T94" s="95"/>
      <c r="AT94" s="24" t="s">
        <v>464</v>
      </c>
      <c r="AU94" s="24" t="s">
        <v>76</v>
      </c>
    </row>
    <row r="95" spans="2:65" s="1" customFormat="1" ht="16.5" customHeight="1">
      <c r="B95" s="46"/>
      <c r="C95" s="235" t="s">
        <v>180</v>
      </c>
      <c r="D95" s="235" t="s">
        <v>175</v>
      </c>
      <c r="E95" s="236" t="s">
        <v>1106</v>
      </c>
      <c r="F95" s="237" t="s">
        <v>1107</v>
      </c>
      <c r="G95" s="238" t="s">
        <v>178</v>
      </c>
      <c r="H95" s="239">
        <v>56</v>
      </c>
      <c r="I95" s="240"/>
      <c r="J95" s="241">
        <f>ROUND(I95*H95,2)</f>
        <v>0</v>
      </c>
      <c r="K95" s="237" t="s">
        <v>21</v>
      </c>
      <c r="L95" s="72"/>
      <c r="M95" s="242" t="s">
        <v>21</v>
      </c>
      <c r="N95" s="243" t="s">
        <v>40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180</v>
      </c>
      <c r="AT95" s="24" t="s">
        <v>175</v>
      </c>
      <c r="AU95" s="24" t="s">
        <v>76</v>
      </c>
      <c r="AY95" s="24" t="s">
        <v>172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76</v>
      </c>
      <c r="BK95" s="246">
        <f>ROUND(I95*H95,2)</f>
        <v>0</v>
      </c>
      <c r="BL95" s="24" t="s">
        <v>180</v>
      </c>
      <c r="BM95" s="24" t="s">
        <v>213</v>
      </c>
    </row>
    <row r="96" spans="2:47" s="1" customFormat="1" ht="13.5">
      <c r="B96" s="46"/>
      <c r="C96" s="74"/>
      <c r="D96" s="249" t="s">
        <v>464</v>
      </c>
      <c r="E96" s="74"/>
      <c r="F96" s="281" t="s">
        <v>1105</v>
      </c>
      <c r="G96" s="74"/>
      <c r="H96" s="74"/>
      <c r="I96" s="203"/>
      <c r="J96" s="74"/>
      <c r="K96" s="74"/>
      <c r="L96" s="72"/>
      <c r="M96" s="282"/>
      <c r="N96" s="47"/>
      <c r="O96" s="47"/>
      <c r="P96" s="47"/>
      <c r="Q96" s="47"/>
      <c r="R96" s="47"/>
      <c r="S96" s="47"/>
      <c r="T96" s="95"/>
      <c r="AT96" s="24" t="s">
        <v>464</v>
      </c>
      <c r="AU96" s="24" t="s">
        <v>76</v>
      </c>
    </row>
    <row r="97" spans="2:65" s="1" customFormat="1" ht="25.5" customHeight="1">
      <c r="B97" s="46"/>
      <c r="C97" s="235" t="s">
        <v>197</v>
      </c>
      <c r="D97" s="235" t="s">
        <v>175</v>
      </c>
      <c r="E97" s="236" t="s">
        <v>1108</v>
      </c>
      <c r="F97" s="237" t="s">
        <v>1109</v>
      </c>
      <c r="G97" s="238" t="s">
        <v>178</v>
      </c>
      <c r="H97" s="239">
        <v>6</v>
      </c>
      <c r="I97" s="240"/>
      <c r="J97" s="241">
        <f>ROUND(I97*H97,2)</f>
        <v>0</v>
      </c>
      <c r="K97" s="237" t="s">
        <v>21</v>
      </c>
      <c r="L97" s="72"/>
      <c r="M97" s="242" t="s">
        <v>21</v>
      </c>
      <c r="N97" s="243" t="s">
        <v>40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180</v>
      </c>
      <c r="AT97" s="24" t="s">
        <v>175</v>
      </c>
      <c r="AU97" s="24" t="s">
        <v>76</v>
      </c>
      <c r="AY97" s="24" t="s">
        <v>172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76</v>
      </c>
      <c r="BK97" s="246">
        <f>ROUND(I97*H97,2)</f>
        <v>0</v>
      </c>
      <c r="BL97" s="24" t="s">
        <v>180</v>
      </c>
      <c r="BM97" s="24" t="s">
        <v>224</v>
      </c>
    </row>
    <row r="98" spans="2:47" s="1" customFormat="1" ht="13.5">
      <c r="B98" s="46"/>
      <c r="C98" s="74"/>
      <c r="D98" s="249" t="s">
        <v>464</v>
      </c>
      <c r="E98" s="74"/>
      <c r="F98" s="281" t="s">
        <v>1105</v>
      </c>
      <c r="G98" s="74"/>
      <c r="H98" s="74"/>
      <c r="I98" s="203"/>
      <c r="J98" s="74"/>
      <c r="K98" s="74"/>
      <c r="L98" s="72"/>
      <c r="M98" s="282"/>
      <c r="N98" s="47"/>
      <c r="O98" s="47"/>
      <c r="P98" s="47"/>
      <c r="Q98" s="47"/>
      <c r="R98" s="47"/>
      <c r="S98" s="47"/>
      <c r="T98" s="95"/>
      <c r="AT98" s="24" t="s">
        <v>464</v>
      </c>
      <c r="AU98" s="24" t="s">
        <v>76</v>
      </c>
    </row>
    <row r="99" spans="2:65" s="1" customFormat="1" ht="16.5" customHeight="1">
      <c r="B99" s="46"/>
      <c r="C99" s="235" t="s">
        <v>203</v>
      </c>
      <c r="D99" s="235" t="s">
        <v>175</v>
      </c>
      <c r="E99" s="236" t="s">
        <v>1110</v>
      </c>
      <c r="F99" s="237" t="s">
        <v>1111</v>
      </c>
      <c r="G99" s="238" t="s">
        <v>178</v>
      </c>
      <c r="H99" s="239">
        <v>56</v>
      </c>
      <c r="I99" s="240"/>
      <c r="J99" s="241">
        <f>ROUND(I99*H99,2)</f>
        <v>0</v>
      </c>
      <c r="K99" s="237" t="s">
        <v>21</v>
      </c>
      <c r="L99" s="72"/>
      <c r="M99" s="242" t="s">
        <v>21</v>
      </c>
      <c r="N99" s="243" t="s">
        <v>40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4" t="s">
        <v>180</v>
      </c>
      <c r="AT99" s="24" t="s">
        <v>175</v>
      </c>
      <c r="AU99" s="24" t="s">
        <v>76</v>
      </c>
      <c r="AY99" s="24" t="s">
        <v>172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76</v>
      </c>
      <c r="BK99" s="246">
        <f>ROUND(I99*H99,2)</f>
        <v>0</v>
      </c>
      <c r="BL99" s="24" t="s">
        <v>180</v>
      </c>
      <c r="BM99" s="24" t="s">
        <v>234</v>
      </c>
    </row>
    <row r="100" spans="2:47" s="1" customFormat="1" ht="13.5">
      <c r="B100" s="46"/>
      <c r="C100" s="74"/>
      <c r="D100" s="249" t="s">
        <v>464</v>
      </c>
      <c r="E100" s="74"/>
      <c r="F100" s="281" t="s">
        <v>1105</v>
      </c>
      <c r="G100" s="74"/>
      <c r="H100" s="74"/>
      <c r="I100" s="203"/>
      <c r="J100" s="74"/>
      <c r="K100" s="74"/>
      <c r="L100" s="72"/>
      <c r="M100" s="282"/>
      <c r="N100" s="47"/>
      <c r="O100" s="47"/>
      <c r="P100" s="47"/>
      <c r="Q100" s="47"/>
      <c r="R100" s="47"/>
      <c r="S100" s="47"/>
      <c r="T100" s="95"/>
      <c r="AT100" s="24" t="s">
        <v>464</v>
      </c>
      <c r="AU100" s="24" t="s">
        <v>76</v>
      </c>
    </row>
    <row r="101" spans="2:65" s="1" customFormat="1" ht="16.5" customHeight="1">
      <c r="B101" s="46"/>
      <c r="C101" s="235" t="s">
        <v>209</v>
      </c>
      <c r="D101" s="235" t="s">
        <v>175</v>
      </c>
      <c r="E101" s="236" t="s">
        <v>1112</v>
      </c>
      <c r="F101" s="237" t="s">
        <v>1113</v>
      </c>
      <c r="G101" s="238" t="s">
        <v>178</v>
      </c>
      <c r="H101" s="239">
        <v>6</v>
      </c>
      <c r="I101" s="240"/>
      <c r="J101" s="241">
        <f>ROUND(I101*H101,2)</f>
        <v>0</v>
      </c>
      <c r="K101" s="237" t="s">
        <v>21</v>
      </c>
      <c r="L101" s="72"/>
      <c r="M101" s="242" t="s">
        <v>21</v>
      </c>
      <c r="N101" s="243" t="s">
        <v>40</v>
      </c>
      <c r="O101" s="47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4" t="s">
        <v>180</v>
      </c>
      <c r="AT101" s="24" t="s">
        <v>175</v>
      </c>
      <c r="AU101" s="24" t="s">
        <v>76</v>
      </c>
      <c r="AY101" s="24" t="s">
        <v>172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76</v>
      </c>
      <c r="BK101" s="246">
        <f>ROUND(I101*H101,2)</f>
        <v>0</v>
      </c>
      <c r="BL101" s="24" t="s">
        <v>180</v>
      </c>
      <c r="BM101" s="24" t="s">
        <v>242</v>
      </c>
    </row>
    <row r="102" spans="2:47" s="1" customFormat="1" ht="13.5">
      <c r="B102" s="46"/>
      <c r="C102" s="74"/>
      <c r="D102" s="249" t="s">
        <v>464</v>
      </c>
      <c r="E102" s="74"/>
      <c r="F102" s="281" t="s">
        <v>1105</v>
      </c>
      <c r="G102" s="74"/>
      <c r="H102" s="74"/>
      <c r="I102" s="203"/>
      <c r="J102" s="74"/>
      <c r="K102" s="74"/>
      <c r="L102" s="72"/>
      <c r="M102" s="282"/>
      <c r="N102" s="47"/>
      <c r="O102" s="47"/>
      <c r="P102" s="47"/>
      <c r="Q102" s="47"/>
      <c r="R102" s="47"/>
      <c r="S102" s="47"/>
      <c r="T102" s="95"/>
      <c r="AT102" s="24" t="s">
        <v>464</v>
      </c>
      <c r="AU102" s="24" t="s">
        <v>76</v>
      </c>
    </row>
    <row r="103" spans="2:65" s="1" customFormat="1" ht="25.5" customHeight="1">
      <c r="B103" s="46"/>
      <c r="C103" s="235" t="s">
        <v>213</v>
      </c>
      <c r="D103" s="235" t="s">
        <v>175</v>
      </c>
      <c r="E103" s="236" t="s">
        <v>1114</v>
      </c>
      <c r="F103" s="237" t="s">
        <v>1115</v>
      </c>
      <c r="G103" s="238" t="s">
        <v>258</v>
      </c>
      <c r="H103" s="239">
        <v>3420</v>
      </c>
      <c r="I103" s="240"/>
      <c r="J103" s="241">
        <f>ROUND(I103*H103,2)</f>
        <v>0</v>
      </c>
      <c r="K103" s="237" t="s">
        <v>21</v>
      </c>
      <c r="L103" s="72"/>
      <c r="M103" s="242" t="s">
        <v>21</v>
      </c>
      <c r="N103" s="243" t="s">
        <v>40</v>
      </c>
      <c r="O103" s="47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4" t="s">
        <v>180</v>
      </c>
      <c r="AT103" s="24" t="s">
        <v>175</v>
      </c>
      <c r="AU103" s="24" t="s">
        <v>76</v>
      </c>
      <c r="AY103" s="24" t="s">
        <v>172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4" t="s">
        <v>76</v>
      </c>
      <c r="BK103" s="246">
        <f>ROUND(I103*H103,2)</f>
        <v>0</v>
      </c>
      <c r="BL103" s="24" t="s">
        <v>180</v>
      </c>
      <c r="BM103" s="24" t="s">
        <v>255</v>
      </c>
    </row>
    <row r="104" spans="2:47" s="1" customFormat="1" ht="13.5">
      <c r="B104" s="46"/>
      <c r="C104" s="74"/>
      <c r="D104" s="249" t="s">
        <v>464</v>
      </c>
      <c r="E104" s="74"/>
      <c r="F104" s="281" t="s">
        <v>1105</v>
      </c>
      <c r="G104" s="74"/>
      <c r="H104" s="74"/>
      <c r="I104" s="203"/>
      <c r="J104" s="74"/>
      <c r="K104" s="74"/>
      <c r="L104" s="72"/>
      <c r="M104" s="282"/>
      <c r="N104" s="47"/>
      <c r="O104" s="47"/>
      <c r="P104" s="47"/>
      <c r="Q104" s="47"/>
      <c r="R104" s="47"/>
      <c r="S104" s="47"/>
      <c r="T104" s="95"/>
      <c r="AT104" s="24" t="s">
        <v>464</v>
      </c>
      <c r="AU104" s="24" t="s">
        <v>76</v>
      </c>
    </row>
    <row r="105" spans="2:65" s="1" customFormat="1" ht="16.5" customHeight="1">
      <c r="B105" s="46"/>
      <c r="C105" s="235" t="s">
        <v>218</v>
      </c>
      <c r="D105" s="235" t="s">
        <v>175</v>
      </c>
      <c r="E105" s="236" t="s">
        <v>1116</v>
      </c>
      <c r="F105" s="237" t="s">
        <v>1117</v>
      </c>
      <c r="G105" s="238" t="s">
        <v>178</v>
      </c>
      <c r="H105" s="239">
        <v>8</v>
      </c>
      <c r="I105" s="240"/>
      <c r="J105" s="241">
        <f>ROUND(I105*H105,2)</f>
        <v>0</v>
      </c>
      <c r="K105" s="237" t="s">
        <v>21</v>
      </c>
      <c r="L105" s="72"/>
      <c r="M105" s="242" t="s">
        <v>21</v>
      </c>
      <c r="N105" s="243" t="s">
        <v>40</v>
      </c>
      <c r="O105" s="47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4" t="s">
        <v>180</v>
      </c>
      <c r="AT105" s="24" t="s">
        <v>175</v>
      </c>
      <c r="AU105" s="24" t="s">
        <v>76</v>
      </c>
      <c r="AY105" s="24" t="s">
        <v>172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76</v>
      </c>
      <c r="BK105" s="246">
        <f>ROUND(I105*H105,2)</f>
        <v>0</v>
      </c>
      <c r="BL105" s="24" t="s">
        <v>180</v>
      </c>
      <c r="BM105" s="24" t="s">
        <v>266</v>
      </c>
    </row>
    <row r="106" spans="2:47" s="1" customFormat="1" ht="13.5">
      <c r="B106" s="46"/>
      <c r="C106" s="74"/>
      <c r="D106" s="249" t="s">
        <v>464</v>
      </c>
      <c r="E106" s="74"/>
      <c r="F106" s="281" t="s">
        <v>1105</v>
      </c>
      <c r="G106" s="74"/>
      <c r="H106" s="74"/>
      <c r="I106" s="203"/>
      <c r="J106" s="74"/>
      <c r="K106" s="74"/>
      <c r="L106" s="72"/>
      <c r="M106" s="282"/>
      <c r="N106" s="47"/>
      <c r="O106" s="47"/>
      <c r="P106" s="47"/>
      <c r="Q106" s="47"/>
      <c r="R106" s="47"/>
      <c r="S106" s="47"/>
      <c r="T106" s="95"/>
      <c r="AT106" s="24" t="s">
        <v>464</v>
      </c>
      <c r="AU106" s="24" t="s">
        <v>76</v>
      </c>
    </row>
    <row r="107" spans="2:65" s="1" customFormat="1" ht="16.5" customHeight="1">
      <c r="B107" s="46"/>
      <c r="C107" s="235" t="s">
        <v>224</v>
      </c>
      <c r="D107" s="235" t="s">
        <v>175</v>
      </c>
      <c r="E107" s="236" t="s">
        <v>1118</v>
      </c>
      <c r="F107" s="237" t="s">
        <v>1119</v>
      </c>
      <c r="G107" s="238" t="s">
        <v>178</v>
      </c>
      <c r="H107" s="239">
        <v>69</v>
      </c>
      <c r="I107" s="240"/>
      <c r="J107" s="241">
        <f>ROUND(I107*H107,2)</f>
        <v>0</v>
      </c>
      <c r="K107" s="237" t="s">
        <v>21</v>
      </c>
      <c r="L107" s="72"/>
      <c r="M107" s="242" t="s">
        <v>21</v>
      </c>
      <c r="N107" s="243" t="s">
        <v>40</v>
      </c>
      <c r="O107" s="47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4" t="s">
        <v>180</v>
      </c>
      <c r="AT107" s="24" t="s">
        <v>175</v>
      </c>
      <c r="AU107" s="24" t="s">
        <v>76</v>
      </c>
      <c r="AY107" s="24" t="s">
        <v>172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4" t="s">
        <v>76</v>
      </c>
      <c r="BK107" s="246">
        <f>ROUND(I107*H107,2)</f>
        <v>0</v>
      </c>
      <c r="BL107" s="24" t="s">
        <v>180</v>
      </c>
      <c r="BM107" s="24" t="s">
        <v>276</v>
      </c>
    </row>
    <row r="108" spans="2:47" s="1" customFormat="1" ht="13.5">
      <c r="B108" s="46"/>
      <c r="C108" s="74"/>
      <c r="D108" s="249" t="s">
        <v>464</v>
      </c>
      <c r="E108" s="74"/>
      <c r="F108" s="281" t="s">
        <v>1105</v>
      </c>
      <c r="G108" s="74"/>
      <c r="H108" s="74"/>
      <c r="I108" s="203"/>
      <c r="J108" s="74"/>
      <c r="K108" s="74"/>
      <c r="L108" s="72"/>
      <c r="M108" s="282"/>
      <c r="N108" s="47"/>
      <c r="O108" s="47"/>
      <c r="P108" s="47"/>
      <c r="Q108" s="47"/>
      <c r="R108" s="47"/>
      <c r="S108" s="47"/>
      <c r="T108" s="95"/>
      <c r="AT108" s="24" t="s">
        <v>464</v>
      </c>
      <c r="AU108" s="24" t="s">
        <v>76</v>
      </c>
    </row>
    <row r="109" spans="2:65" s="1" customFormat="1" ht="16.5" customHeight="1">
      <c r="B109" s="46"/>
      <c r="C109" s="235" t="s">
        <v>230</v>
      </c>
      <c r="D109" s="235" t="s">
        <v>175</v>
      </c>
      <c r="E109" s="236" t="s">
        <v>1120</v>
      </c>
      <c r="F109" s="237" t="s">
        <v>1121</v>
      </c>
      <c r="G109" s="238" t="s">
        <v>178</v>
      </c>
      <c r="H109" s="239">
        <v>121</v>
      </c>
      <c r="I109" s="240"/>
      <c r="J109" s="241">
        <f>ROUND(I109*H109,2)</f>
        <v>0</v>
      </c>
      <c r="K109" s="237" t="s">
        <v>21</v>
      </c>
      <c r="L109" s="72"/>
      <c r="M109" s="242" t="s">
        <v>21</v>
      </c>
      <c r="N109" s="243" t="s">
        <v>40</v>
      </c>
      <c r="O109" s="47"/>
      <c r="P109" s="244">
        <f>O109*H109</f>
        <v>0</v>
      </c>
      <c r="Q109" s="244">
        <v>0</v>
      </c>
      <c r="R109" s="244">
        <f>Q109*H109</f>
        <v>0</v>
      </c>
      <c r="S109" s="244">
        <v>0</v>
      </c>
      <c r="T109" s="245">
        <f>S109*H109</f>
        <v>0</v>
      </c>
      <c r="AR109" s="24" t="s">
        <v>180</v>
      </c>
      <c r="AT109" s="24" t="s">
        <v>175</v>
      </c>
      <c r="AU109" s="24" t="s">
        <v>76</v>
      </c>
      <c r="AY109" s="24" t="s">
        <v>172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76</v>
      </c>
      <c r="BK109" s="246">
        <f>ROUND(I109*H109,2)</f>
        <v>0</v>
      </c>
      <c r="BL109" s="24" t="s">
        <v>180</v>
      </c>
      <c r="BM109" s="24" t="s">
        <v>286</v>
      </c>
    </row>
    <row r="110" spans="2:47" s="1" customFormat="1" ht="13.5">
      <c r="B110" s="46"/>
      <c r="C110" s="74"/>
      <c r="D110" s="249" t="s">
        <v>464</v>
      </c>
      <c r="E110" s="74"/>
      <c r="F110" s="281" t="s">
        <v>1105</v>
      </c>
      <c r="G110" s="74"/>
      <c r="H110" s="74"/>
      <c r="I110" s="203"/>
      <c r="J110" s="74"/>
      <c r="K110" s="74"/>
      <c r="L110" s="72"/>
      <c r="M110" s="282"/>
      <c r="N110" s="47"/>
      <c r="O110" s="47"/>
      <c r="P110" s="47"/>
      <c r="Q110" s="47"/>
      <c r="R110" s="47"/>
      <c r="S110" s="47"/>
      <c r="T110" s="95"/>
      <c r="AT110" s="24" t="s">
        <v>464</v>
      </c>
      <c r="AU110" s="24" t="s">
        <v>76</v>
      </c>
    </row>
    <row r="111" spans="2:65" s="1" customFormat="1" ht="25.5" customHeight="1">
      <c r="B111" s="46"/>
      <c r="C111" s="235" t="s">
        <v>234</v>
      </c>
      <c r="D111" s="235" t="s">
        <v>175</v>
      </c>
      <c r="E111" s="236" t="s">
        <v>1122</v>
      </c>
      <c r="F111" s="237" t="s">
        <v>1123</v>
      </c>
      <c r="G111" s="238" t="s">
        <v>178</v>
      </c>
      <c r="H111" s="239">
        <v>14</v>
      </c>
      <c r="I111" s="240"/>
      <c r="J111" s="241">
        <f>ROUND(I111*H111,2)</f>
        <v>0</v>
      </c>
      <c r="K111" s="237" t="s">
        <v>21</v>
      </c>
      <c r="L111" s="72"/>
      <c r="M111" s="242" t="s">
        <v>21</v>
      </c>
      <c r="N111" s="243" t="s">
        <v>40</v>
      </c>
      <c r="O111" s="47"/>
      <c r="P111" s="244">
        <f>O111*H111</f>
        <v>0</v>
      </c>
      <c r="Q111" s="244">
        <v>0</v>
      </c>
      <c r="R111" s="244">
        <f>Q111*H111</f>
        <v>0</v>
      </c>
      <c r="S111" s="244">
        <v>0</v>
      </c>
      <c r="T111" s="245">
        <f>S111*H111</f>
        <v>0</v>
      </c>
      <c r="AR111" s="24" t="s">
        <v>180</v>
      </c>
      <c r="AT111" s="24" t="s">
        <v>175</v>
      </c>
      <c r="AU111" s="24" t="s">
        <v>76</v>
      </c>
      <c r="AY111" s="24" t="s">
        <v>172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76</v>
      </c>
      <c r="BK111" s="246">
        <f>ROUND(I111*H111,2)</f>
        <v>0</v>
      </c>
      <c r="BL111" s="24" t="s">
        <v>180</v>
      </c>
      <c r="BM111" s="24" t="s">
        <v>296</v>
      </c>
    </row>
    <row r="112" spans="2:47" s="1" customFormat="1" ht="13.5">
      <c r="B112" s="46"/>
      <c r="C112" s="74"/>
      <c r="D112" s="249" t="s">
        <v>464</v>
      </c>
      <c r="E112" s="74"/>
      <c r="F112" s="281" t="s">
        <v>1105</v>
      </c>
      <c r="G112" s="74"/>
      <c r="H112" s="74"/>
      <c r="I112" s="203"/>
      <c r="J112" s="74"/>
      <c r="K112" s="74"/>
      <c r="L112" s="72"/>
      <c r="M112" s="282"/>
      <c r="N112" s="47"/>
      <c r="O112" s="47"/>
      <c r="P112" s="47"/>
      <c r="Q112" s="47"/>
      <c r="R112" s="47"/>
      <c r="S112" s="47"/>
      <c r="T112" s="95"/>
      <c r="AT112" s="24" t="s">
        <v>464</v>
      </c>
      <c r="AU112" s="24" t="s">
        <v>76</v>
      </c>
    </row>
    <row r="113" spans="2:65" s="1" customFormat="1" ht="25.5" customHeight="1">
      <c r="B113" s="46"/>
      <c r="C113" s="235" t="s">
        <v>238</v>
      </c>
      <c r="D113" s="235" t="s">
        <v>175</v>
      </c>
      <c r="E113" s="236" t="s">
        <v>1124</v>
      </c>
      <c r="F113" s="237" t="s">
        <v>1125</v>
      </c>
      <c r="G113" s="238" t="s">
        <v>178</v>
      </c>
      <c r="H113" s="239">
        <v>4</v>
      </c>
      <c r="I113" s="240"/>
      <c r="J113" s="241">
        <f>ROUND(I113*H113,2)</f>
        <v>0</v>
      </c>
      <c r="K113" s="237" t="s">
        <v>21</v>
      </c>
      <c r="L113" s="72"/>
      <c r="M113" s="242" t="s">
        <v>21</v>
      </c>
      <c r="N113" s="243" t="s">
        <v>40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180</v>
      </c>
      <c r="AT113" s="24" t="s">
        <v>175</v>
      </c>
      <c r="AU113" s="24" t="s">
        <v>76</v>
      </c>
      <c r="AY113" s="24" t="s">
        <v>172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76</v>
      </c>
      <c r="BK113" s="246">
        <f>ROUND(I113*H113,2)</f>
        <v>0</v>
      </c>
      <c r="BL113" s="24" t="s">
        <v>180</v>
      </c>
      <c r="BM113" s="24" t="s">
        <v>308</v>
      </c>
    </row>
    <row r="114" spans="2:47" s="1" customFormat="1" ht="13.5">
      <c r="B114" s="46"/>
      <c r="C114" s="74"/>
      <c r="D114" s="249" t="s">
        <v>464</v>
      </c>
      <c r="E114" s="74"/>
      <c r="F114" s="281" t="s">
        <v>1126</v>
      </c>
      <c r="G114" s="74"/>
      <c r="H114" s="74"/>
      <c r="I114" s="203"/>
      <c r="J114" s="74"/>
      <c r="K114" s="74"/>
      <c r="L114" s="72"/>
      <c r="M114" s="282"/>
      <c r="N114" s="47"/>
      <c r="O114" s="47"/>
      <c r="P114" s="47"/>
      <c r="Q114" s="47"/>
      <c r="R114" s="47"/>
      <c r="S114" s="47"/>
      <c r="T114" s="95"/>
      <c r="AT114" s="24" t="s">
        <v>464</v>
      </c>
      <c r="AU114" s="24" t="s">
        <v>76</v>
      </c>
    </row>
    <row r="115" spans="2:65" s="1" customFormat="1" ht="25.5" customHeight="1">
      <c r="B115" s="46"/>
      <c r="C115" s="235" t="s">
        <v>242</v>
      </c>
      <c r="D115" s="235" t="s">
        <v>175</v>
      </c>
      <c r="E115" s="236" t="s">
        <v>1127</v>
      </c>
      <c r="F115" s="237" t="s">
        <v>1128</v>
      </c>
      <c r="G115" s="238" t="s">
        <v>178</v>
      </c>
      <c r="H115" s="239">
        <v>4</v>
      </c>
      <c r="I115" s="240"/>
      <c r="J115" s="241">
        <f>ROUND(I115*H115,2)</f>
        <v>0</v>
      </c>
      <c r="K115" s="237" t="s">
        <v>21</v>
      </c>
      <c r="L115" s="72"/>
      <c r="M115" s="242" t="s">
        <v>21</v>
      </c>
      <c r="N115" s="243" t="s">
        <v>40</v>
      </c>
      <c r="O115" s="47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4" t="s">
        <v>180</v>
      </c>
      <c r="AT115" s="24" t="s">
        <v>175</v>
      </c>
      <c r="AU115" s="24" t="s">
        <v>76</v>
      </c>
      <c r="AY115" s="24" t="s">
        <v>172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76</v>
      </c>
      <c r="BK115" s="246">
        <f>ROUND(I115*H115,2)</f>
        <v>0</v>
      </c>
      <c r="BL115" s="24" t="s">
        <v>180</v>
      </c>
      <c r="BM115" s="24" t="s">
        <v>318</v>
      </c>
    </row>
    <row r="116" spans="2:47" s="1" customFormat="1" ht="13.5">
      <c r="B116" s="46"/>
      <c r="C116" s="74"/>
      <c r="D116" s="249" t="s">
        <v>464</v>
      </c>
      <c r="E116" s="74"/>
      <c r="F116" s="281" t="s">
        <v>1126</v>
      </c>
      <c r="G116" s="74"/>
      <c r="H116" s="74"/>
      <c r="I116" s="203"/>
      <c r="J116" s="74"/>
      <c r="K116" s="74"/>
      <c r="L116" s="72"/>
      <c r="M116" s="282"/>
      <c r="N116" s="47"/>
      <c r="O116" s="47"/>
      <c r="P116" s="47"/>
      <c r="Q116" s="47"/>
      <c r="R116" s="47"/>
      <c r="S116" s="47"/>
      <c r="T116" s="95"/>
      <c r="AT116" s="24" t="s">
        <v>464</v>
      </c>
      <c r="AU116" s="24" t="s">
        <v>76</v>
      </c>
    </row>
    <row r="117" spans="2:65" s="1" customFormat="1" ht="16.5" customHeight="1">
      <c r="B117" s="46"/>
      <c r="C117" s="235" t="s">
        <v>10</v>
      </c>
      <c r="D117" s="235" t="s">
        <v>175</v>
      </c>
      <c r="E117" s="236" t="s">
        <v>1129</v>
      </c>
      <c r="F117" s="237" t="s">
        <v>1130</v>
      </c>
      <c r="G117" s="238" t="s">
        <v>258</v>
      </c>
      <c r="H117" s="239">
        <v>50</v>
      </c>
      <c r="I117" s="240"/>
      <c r="J117" s="241">
        <f>ROUND(I117*H117,2)</f>
        <v>0</v>
      </c>
      <c r="K117" s="237" t="s">
        <v>21</v>
      </c>
      <c r="L117" s="72"/>
      <c r="M117" s="242" t="s">
        <v>21</v>
      </c>
      <c r="N117" s="243" t="s">
        <v>40</v>
      </c>
      <c r="O117" s="47"/>
      <c r="P117" s="244">
        <f>O117*H117</f>
        <v>0</v>
      </c>
      <c r="Q117" s="244">
        <v>0</v>
      </c>
      <c r="R117" s="244">
        <f>Q117*H117</f>
        <v>0</v>
      </c>
      <c r="S117" s="244">
        <v>0</v>
      </c>
      <c r="T117" s="245">
        <f>S117*H117</f>
        <v>0</v>
      </c>
      <c r="AR117" s="24" t="s">
        <v>180</v>
      </c>
      <c r="AT117" s="24" t="s">
        <v>175</v>
      </c>
      <c r="AU117" s="24" t="s">
        <v>76</v>
      </c>
      <c r="AY117" s="24" t="s">
        <v>172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76</v>
      </c>
      <c r="BK117" s="246">
        <f>ROUND(I117*H117,2)</f>
        <v>0</v>
      </c>
      <c r="BL117" s="24" t="s">
        <v>180</v>
      </c>
      <c r="BM117" s="24" t="s">
        <v>328</v>
      </c>
    </row>
    <row r="118" spans="2:47" s="1" customFormat="1" ht="13.5">
      <c r="B118" s="46"/>
      <c r="C118" s="74"/>
      <c r="D118" s="249" t="s">
        <v>464</v>
      </c>
      <c r="E118" s="74"/>
      <c r="F118" s="281" t="s">
        <v>1105</v>
      </c>
      <c r="G118" s="74"/>
      <c r="H118" s="74"/>
      <c r="I118" s="203"/>
      <c r="J118" s="74"/>
      <c r="K118" s="74"/>
      <c r="L118" s="72"/>
      <c r="M118" s="282"/>
      <c r="N118" s="47"/>
      <c r="O118" s="47"/>
      <c r="P118" s="47"/>
      <c r="Q118" s="47"/>
      <c r="R118" s="47"/>
      <c r="S118" s="47"/>
      <c r="T118" s="95"/>
      <c r="AT118" s="24" t="s">
        <v>464</v>
      </c>
      <c r="AU118" s="24" t="s">
        <v>76</v>
      </c>
    </row>
    <row r="119" spans="2:65" s="1" customFormat="1" ht="16.5" customHeight="1">
      <c r="B119" s="46"/>
      <c r="C119" s="235" t="s">
        <v>255</v>
      </c>
      <c r="D119" s="235" t="s">
        <v>175</v>
      </c>
      <c r="E119" s="236" t="s">
        <v>1131</v>
      </c>
      <c r="F119" s="237" t="s">
        <v>1132</v>
      </c>
      <c r="G119" s="238" t="s">
        <v>258</v>
      </c>
      <c r="H119" s="239">
        <v>90</v>
      </c>
      <c r="I119" s="240"/>
      <c r="J119" s="241">
        <f>ROUND(I119*H119,2)</f>
        <v>0</v>
      </c>
      <c r="K119" s="237" t="s">
        <v>21</v>
      </c>
      <c r="L119" s="72"/>
      <c r="M119" s="242" t="s">
        <v>21</v>
      </c>
      <c r="N119" s="243" t="s">
        <v>40</v>
      </c>
      <c r="O119" s="47"/>
      <c r="P119" s="244">
        <f>O119*H119</f>
        <v>0</v>
      </c>
      <c r="Q119" s="244">
        <v>0</v>
      </c>
      <c r="R119" s="244">
        <f>Q119*H119</f>
        <v>0</v>
      </c>
      <c r="S119" s="244">
        <v>0</v>
      </c>
      <c r="T119" s="245">
        <f>S119*H119</f>
        <v>0</v>
      </c>
      <c r="AR119" s="24" t="s">
        <v>180</v>
      </c>
      <c r="AT119" s="24" t="s">
        <v>175</v>
      </c>
      <c r="AU119" s="24" t="s">
        <v>76</v>
      </c>
      <c r="AY119" s="24" t="s">
        <v>172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76</v>
      </c>
      <c r="BK119" s="246">
        <f>ROUND(I119*H119,2)</f>
        <v>0</v>
      </c>
      <c r="BL119" s="24" t="s">
        <v>180</v>
      </c>
      <c r="BM119" s="24" t="s">
        <v>337</v>
      </c>
    </row>
    <row r="120" spans="2:47" s="1" customFormat="1" ht="13.5">
      <c r="B120" s="46"/>
      <c r="C120" s="74"/>
      <c r="D120" s="249" t="s">
        <v>464</v>
      </c>
      <c r="E120" s="74"/>
      <c r="F120" s="281" t="s">
        <v>1105</v>
      </c>
      <c r="G120" s="74"/>
      <c r="H120" s="74"/>
      <c r="I120" s="203"/>
      <c r="J120" s="74"/>
      <c r="K120" s="74"/>
      <c r="L120" s="72"/>
      <c r="M120" s="282"/>
      <c r="N120" s="47"/>
      <c r="O120" s="47"/>
      <c r="P120" s="47"/>
      <c r="Q120" s="47"/>
      <c r="R120" s="47"/>
      <c r="S120" s="47"/>
      <c r="T120" s="95"/>
      <c r="AT120" s="24" t="s">
        <v>464</v>
      </c>
      <c r="AU120" s="24" t="s">
        <v>76</v>
      </c>
    </row>
    <row r="121" spans="2:65" s="1" customFormat="1" ht="16.5" customHeight="1">
      <c r="B121" s="46"/>
      <c r="C121" s="235" t="s">
        <v>261</v>
      </c>
      <c r="D121" s="235" t="s">
        <v>175</v>
      </c>
      <c r="E121" s="236" t="s">
        <v>1133</v>
      </c>
      <c r="F121" s="237" t="s">
        <v>1134</v>
      </c>
      <c r="G121" s="238" t="s">
        <v>258</v>
      </c>
      <c r="H121" s="239">
        <v>1040</v>
      </c>
      <c r="I121" s="240"/>
      <c r="J121" s="241">
        <f>ROUND(I121*H121,2)</f>
        <v>0</v>
      </c>
      <c r="K121" s="237" t="s">
        <v>21</v>
      </c>
      <c r="L121" s="72"/>
      <c r="M121" s="242" t="s">
        <v>21</v>
      </c>
      <c r="N121" s="243" t="s">
        <v>40</v>
      </c>
      <c r="O121" s="47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4" t="s">
        <v>180</v>
      </c>
      <c r="AT121" s="24" t="s">
        <v>175</v>
      </c>
      <c r="AU121" s="24" t="s">
        <v>76</v>
      </c>
      <c r="AY121" s="24" t="s">
        <v>172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180</v>
      </c>
      <c r="BM121" s="24" t="s">
        <v>347</v>
      </c>
    </row>
    <row r="122" spans="2:47" s="1" customFormat="1" ht="13.5">
      <c r="B122" s="46"/>
      <c r="C122" s="74"/>
      <c r="D122" s="249" t="s">
        <v>464</v>
      </c>
      <c r="E122" s="74"/>
      <c r="F122" s="281" t="s">
        <v>1105</v>
      </c>
      <c r="G122" s="74"/>
      <c r="H122" s="74"/>
      <c r="I122" s="203"/>
      <c r="J122" s="74"/>
      <c r="K122" s="74"/>
      <c r="L122" s="72"/>
      <c r="M122" s="282"/>
      <c r="N122" s="47"/>
      <c r="O122" s="47"/>
      <c r="P122" s="47"/>
      <c r="Q122" s="47"/>
      <c r="R122" s="47"/>
      <c r="S122" s="47"/>
      <c r="T122" s="95"/>
      <c r="AT122" s="24" t="s">
        <v>464</v>
      </c>
      <c r="AU122" s="24" t="s">
        <v>76</v>
      </c>
    </row>
    <row r="123" spans="2:65" s="1" customFormat="1" ht="16.5" customHeight="1">
      <c r="B123" s="46"/>
      <c r="C123" s="235" t="s">
        <v>266</v>
      </c>
      <c r="D123" s="235" t="s">
        <v>175</v>
      </c>
      <c r="E123" s="236" t="s">
        <v>1135</v>
      </c>
      <c r="F123" s="237" t="s">
        <v>1136</v>
      </c>
      <c r="G123" s="238" t="s">
        <v>178</v>
      </c>
      <c r="H123" s="239">
        <v>35</v>
      </c>
      <c r="I123" s="240"/>
      <c r="J123" s="241">
        <f>ROUND(I123*H123,2)</f>
        <v>0</v>
      </c>
      <c r="K123" s="237" t="s">
        <v>21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4" t="s">
        <v>180</v>
      </c>
      <c r="AT123" s="24" t="s">
        <v>175</v>
      </c>
      <c r="AU123" s="24" t="s">
        <v>76</v>
      </c>
      <c r="AY123" s="24" t="s">
        <v>172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180</v>
      </c>
      <c r="BM123" s="24" t="s">
        <v>355</v>
      </c>
    </row>
    <row r="124" spans="2:47" s="1" customFormat="1" ht="13.5">
      <c r="B124" s="46"/>
      <c r="C124" s="74"/>
      <c r="D124" s="249" t="s">
        <v>464</v>
      </c>
      <c r="E124" s="74"/>
      <c r="F124" s="281" t="s">
        <v>1105</v>
      </c>
      <c r="G124" s="74"/>
      <c r="H124" s="74"/>
      <c r="I124" s="203"/>
      <c r="J124" s="74"/>
      <c r="K124" s="74"/>
      <c r="L124" s="72"/>
      <c r="M124" s="282"/>
      <c r="N124" s="47"/>
      <c r="O124" s="47"/>
      <c r="P124" s="47"/>
      <c r="Q124" s="47"/>
      <c r="R124" s="47"/>
      <c r="S124" s="47"/>
      <c r="T124" s="95"/>
      <c r="AT124" s="24" t="s">
        <v>464</v>
      </c>
      <c r="AU124" s="24" t="s">
        <v>76</v>
      </c>
    </row>
    <row r="125" spans="2:65" s="1" customFormat="1" ht="16.5" customHeight="1">
      <c r="B125" s="46"/>
      <c r="C125" s="235" t="s">
        <v>271</v>
      </c>
      <c r="D125" s="235" t="s">
        <v>175</v>
      </c>
      <c r="E125" s="236" t="s">
        <v>1137</v>
      </c>
      <c r="F125" s="237" t="s">
        <v>1138</v>
      </c>
      <c r="G125" s="238" t="s">
        <v>178</v>
      </c>
      <c r="H125" s="239">
        <v>145</v>
      </c>
      <c r="I125" s="240"/>
      <c r="J125" s="241">
        <f>ROUND(I125*H125,2)</f>
        <v>0</v>
      </c>
      <c r="K125" s="237" t="s">
        <v>21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4" t="s">
        <v>180</v>
      </c>
      <c r="AT125" s="24" t="s">
        <v>175</v>
      </c>
      <c r="AU125" s="24" t="s">
        <v>76</v>
      </c>
      <c r="AY125" s="24" t="s">
        <v>172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180</v>
      </c>
      <c r="BM125" s="24" t="s">
        <v>368</v>
      </c>
    </row>
    <row r="126" spans="2:47" s="1" customFormat="1" ht="13.5">
      <c r="B126" s="46"/>
      <c r="C126" s="74"/>
      <c r="D126" s="249" t="s">
        <v>464</v>
      </c>
      <c r="E126" s="74"/>
      <c r="F126" s="281" t="s">
        <v>1105</v>
      </c>
      <c r="G126" s="74"/>
      <c r="H126" s="74"/>
      <c r="I126" s="203"/>
      <c r="J126" s="74"/>
      <c r="K126" s="74"/>
      <c r="L126" s="72"/>
      <c r="M126" s="282"/>
      <c r="N126" s="47"/>
      <c r="O126" s="47"/>
      <c r="P126" s="47"/>
      <c r="Q126" s="47"/>
      <c r="R126" s="47"/>
      <c r="S126" s="47"/>
      <c r="T126" s="95"/>
      <c r="AT126" s="24" t="s">
        <v>464</v>
      </c>
      <c r="AU126" s="24" t="s">
        <v>76</v>
      </c>
    </row>
    <row r="127" spans="2:65" s="1" customFormat="1" ht="25.5" customHeight="1">
      <c r="B127" s="46"/>
      <c r="C127" s="235" t="s">
        <v>276</v>
      </c>
      <c r="D127" s="235" t="s">
        <v>175</v>
      </c>
      <c r="E127" s="236" t="s">
        <v>1139</v>
      </c>
      <c r="F127" s="237" t="s">
        <v>1140</v>
      </c>
      <c r="G127" s="238" t="s">
        <v>178</v>
      </c>
      <c r="H127" s="239">
        <v>2</v>
      </c>
      <c r="I127" s="240"/>
      <c r="J127" s="241">
        <f>ROUND(I127*H127,2)</f>
        <v>0</v>
      </c>
      <c r="K127" s="237" t="s">
        <v>21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4" t="s">
        <v>180</v>
      </c>
      <c r="AT127" s="24" t="s">
        <v>175</v>
      </c>
      <c r="AU127" s="24" t="s">
        <v>76</v>
      </c>
      <c r="AY127" s="24" t="s">
        <v>172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180</v>
      </c>
      <c r="BM127" s="24" t="s">
        <v>379</v>
      </c>
    </row>
    <row r="128" spans="2:47" s="1" customFormat="1" ht="13.5">
      <c r="B128" s="46"/>
      <c r="C128" s="74"/>
      <c r="D128" s="249" t="s">
        <v>464</v>
      </c>
      <c r="E128" s="74"/>
      <c r="F128" s="281" t="s">
        <v>1105</v>
      </c>
      <c r="G128" s="74"/>
      <c r="H128" s="74"/>
      <c r="I128" s="203"/>
      <c r="J128" s="74"/>
      <c r="K128" s="74"/>
      <c r="L128" s="72"/>
      <c r="M128" s="282"/>
      <c r="N128" s="47"/>
      <c r="O128" s="47"/>
      <c r="P128" s="47"/>
      <c r="Q128" s="47"/>
      <c r="R128" s="47"/>
      <c r="S128" s="47"/>
      <c r="T128" s="95"/>
      <c r="AT128" s="24" t="s">
        <v>464</v>
      </c>
      <c r="AU128" s="24" t="s">
        <v>76</v>
      </c>
    </row>
    <row r="129" spans="2:65" s="1" customFormat="1" ht="25.5" customHeight="1">
      <c r="B129" s="46"/>
      <c r="C129" s="235" t="s">
        <v>9</v>
      </c>
      <c r="D129" s="235" t="s">
        <v>175</v>
      </c>
      <c r="E129" s="236" t="s">
        <v>1141</v>
      </c>
      <c r="F129" s="237" t="s">
        <v>1142</v>
      </c>
      <c r="G129" s="238" t="s">
        <v>1143</v>
      </c>
      <c r="H129" s="239">
        <v>1</v>
      </c>
      <c r="I129" s="240"/>
      <c r="J129" s="241">
        <f>ROUND(I129*H129,2)</f>
        <v>0</v>
      </c>
      <c r="K129" s="237" t="s">
        <v>21</v>
      </c>
      <c r="L129" s="72"/>
      <c r="M129" s="242" t="s">
        <v>21</v>
      </c>
      <c r="N129" s="243" t="s">
        <v>40</v>
      </c>
      <c r="O129" s="47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4" t="s">
        <v>180</v>
      </c>
      <c r="AT129" s="24" t="s">
        <v>175</v>
      </c>
      <c r="AU129" s="24" t="s">
        <v>76</v>
      </c>
      <c r="AY129" s="24" t="s">
        <v>172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76</v>
      </c>
      <c r="BK129" s="246">
        <f>ROUND(I129*H129,2)</f>
        <v>0</v>
      </c>
      <c r="BL129" s="24" t="s">
        <v>180</v>
      </c>
      <c r="BM129" s="24" t="s">
        <v>388</v>
      </c>
    </row>
    <row r="130" spans="2:47" s="1" customFormat="1" ht="13.5">
      <c r="B130" s="46"/>
      <c r="C130" s="74"/>
      <c r="D130" s="249" t="s">
        <v>464</v>
      </c>
      <c r="E130" s="74"/>
      <c r="F130" s="281" t="s">
        <v>1105</v>
      </c>
      <c r="G130" s="74"/>
      <c r="H130" s="74"/>
      <c r="I130" s="203"/>
      <c r="J130" s="74"/>
      <c r="K130" s="74"/>
      <c r="L130" s="72"/>
      <c r="M130" s="282"/>
      <c r="N130" s="47"/>
      <c r="O130" s="47"/>
      <c r="P130" s="47"/>
      <c r="Q130" s="47"/>
      <c r="R130" s="47"/>
      <c r="S130" s="47"/>
      <c r="T130" s="95"/>
      <c r="AT130" s="24" t="s">
        <v>464</v>
      </c>
      <c r="AU130" s="24" t="s">
        <v>76</v>
      </c>
    </row>
    <row r="131" spans="2:63" s="11" customFormat="1" ht="29.85" customHeight="1">
      <c r="B131" s="219"/>
      <c r="C131" s="220"/>
      <c r="D131" s="221" t="s">
        <v>68</v>
      </c>
      <c r="E131" s="233" t="s">
        <v>1144</v>
      </c>
      <c r="F131" s="233" t="s">
        <v>1145</v>
      </c>
      <c r="G131" s="220"/>
      <c r="H131" s="220"/>
      <c r="I131" s="223"/>
      <c r="J131" s="234">
        <f>BK131</f>
        <v>0</v>
      </c>
      <c r="K131" s="220"/>
      <c r="L131" s="225"/>
      <c r="M131" s="226"/>
      <c r="N131" s="227"/>
      <c r="O131" s="227"/>
      <c r="P131" s="228">
        <f>SUM(P132:P177)</f>
        <v>0</v>
      </c>
      <c r="Q131" s="227"/>
      <c r="R131" s="228">
        <f>SUM(R132:R177)</f>
        <v>0</v>
      </c>
      <c r="S131" s="227"/>
      <c r="T131" s="229">
        <f>SUM(T132:T177)</f>
        <v>0</v>
      </c>
      <c r="AR131" s="230" t="s">
        <v>76</v>
      </c>
      <c r="AT131" s="231" t="s">
        <v>68</v>
      </c>
      <c r="AU131" s="231" t="s">
        <v>76</v>
      </c>
      <c r="AY131" s="230" t="s">
        <v>172</v>
      </c>
      <c r="BK131" s="232">
        <f>SUM(BK132:BK177)</f>
        <v>0</v>
      </c>
    </row>
    <row r="132" spans="2:65" s="1" customFormat="1" ht="25.5" customHeight="1">
      <c r="B132" s="46"/>
      <c r="C132" s="235" t="s">
        <v>286</v>
      </c>
      <c r="D132" s="235" t="s">
        <v>175</v>
      </c>
      <c r="E132" s="236" t="s">
        <v>1146</v>
      </c>
      <c r="F132" s="237" t="s">
        <v>1147</v>
      </c>
      <c r="G132" s="238" t="s">
        <v>178</v>
      </c>
      <c r="H132" s="239">
        <v>1</v>
      </c>
      <c r="I132" s="240"/>
      <c r="J132" s="241">
        <f>ROUND(I132*H132,2)</f>
        <v>0</v>
      </c>
      <c r="K132" s="237" t="s">
        <v>21</v>
      </c>
      <c r="L132" s="72"/>
      <c r="M132" s="242" t="s">
        <v>21</v>
      </c>
      <c r="N132" s="243" t="s">
        <v>40</v>
      </c>
      <c r="O132" s="47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4" t="s">
        <v>180</v>
      </c>
      <c r="AT132" s="24" t="s">
        <v>175</v>
      </c>
      <c r="AU132" s="24" t="s">
        <v>79</v>
      </c>
      <c r="AY132" s="24" t="s">
        <v>172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76</v>
      </c>
      <c r="BK132" s="246">
        <f>ROUND(I132*H132,2)</f>
        <v>0</v>
      </c>
      <c r="BL132" s="24" t="s">
        <v>180</v>
      </c>
      <c r="BM132" s="24" t="s">
        <v>400</v>
      </c>
    </row>
    <row r="133" spans="2:47" s="1" customFormat="1" ht="13.5">
      <c r="B133" s="46"/>
      <c r="C133" s="74"/>
      <c r="D133" s="249" t="s">
        <v>464</v>
      </c>
      <c r="E133" s="74"/>
      <c r="F133" s="281" t="s">
        <v>1099</v>
      </c>
      <c r="G133" s="74"/>
      <c r="H133" s="74"/>
      <c r="I133" s="203"/>
      <c r="J133" s="74"/>
      <c r="K133" s="74"/>
      <c r="L133" s="72"/>
      <c r="M133" s="282"/>
      <c r="N133" s="47"/>
      <c r="O133" s="47"/>
      <c r="P133" s="47"/>
      <c r="Q133" s="47"/>
      <c r="R133" s="47"/>
      <c r="S133" s="47"/>
      <c r="T133" s="95"/>
      <c r="AT133" s="24" t="s">
        <v>464</v>
      </c>
      <c r="AU133" s="24" t="s">
        <v>79</v>
      </c>
    </row>
    <row r="134" spans="2:65" s="1" customFormat="1" ht="25.5" customHeight="1">
      <c r="B134" s="46"/>
      <c r="C134" s="235" t="s">
        <v>291</v>
      </c>
      <c r="D134" s="235" t="s">
        <v>175</v>
      </c>
      <c r="E134" s="236" t="s">
        <v>1148</v>
      </c>
      <c r="F134" s="237" t="s">
        <v>1149</v>
      </c>
      <c r="G134" s="238" t="s">
        <v>178</v>
      </c>
      <c r="H134" s="239">
        <v>5</v>
      </c>
      <c r="I134" s="240"/>
      <c r="J134" s="241">
        <f>ROUND(I134*H134,2)</f>
        <v>0</v>
      </c>
      <c r="K134" s="237" t="s">
        <v>21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4" t="s">
        <v>180</v>
      </c>
      <c r="AT134" s="24" t="s">
        <v>175</v>
      </c>
      <c r="AU134" s="24" t="s">
        <v>79</v>
      </c>
      <c r="AY134" s="24" t="s">
        <v>172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180</v>
      </c>
      <c r="BM134" s="24" t="s">
        <v>410</v>
      </c>
    </row>
    <row r="135" spans="2:47" s="1" customFormat="1" ht="13.5">
      <c r="B135" s="46"/>
      <c r="C135" s="74"/>
      <c r="D135" s="249" t="s">
        <v>464</v>
      </c>
      <c r="E135" s="74"/>
      <c r="F135" s="281" t="s">
        <v>1102</v>
      </c>
      <c r="G135" s="74"/>
      <c r="H135" s="74"/>
      <c r="I135" s="203"/>
      <c r="J135" s="74"/>
      <c r="K135" s="74"/>
      <c r="L135" s="72"/>
      <c r="M135" s="282"/>
      <c r="N135" s="47"/>
      <c r="O135" s="47"/>
      <c r="P135" s="47"/>
      <c r="Q135" s="47"/>
      <c r="R135" s="47"/>
      <c r="S135" s="47"/>
      <c r="T135" s="95"/>
      <c r="AT135" s="24" t="s">
        <v>464</v>
      </c>
      <c r="AU135" s="24" t="s">
        <v>79</v>
      </c>
    </row>
    <row r="136" spans="2:65" s="1" customFormat="1" ht="25.5" customHeight="1">
      <c r="B136" s="46"/>
      <c r="C136" s="235" t="s">
        <v>296</v>
      </c>
      <c r="D136" s="235" t="s">
        <v>175</v>
      </c>
      <c r="E136" s="236" t="s">
        <v>1150</v>
      </c>
      <c r="F136" s="237" t="s">
        <v>1151</v>
      </c>
      <c r="G136" s="238" t="s">
        <v>258</v>
      </c>
      <c r="H136" s="239">
        <v>540</v>
      </c>
      <c r="I136" s="240"/>
      <c r="J136" s="241">
        <f>ROUND(I136*H136,2)</f>
        <v>0</v>
      </c>
      <c r="K136" s="237" t="s">
        <v>21</v>
      </c>
      <c r="L136" s="72"/>
      <c r="M136" s="242" t="s">
        <v>21</v>
      </c>
      <c r="N136" s="243" t="s">
        <v>40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4" t="s">
        <v>180</v>
      </c>
      <c r="AT136" s="24" t="s">
        <v>175</v>
      </c>
      <c r="AU136" s="24" t="s">
        <v>79</v>
      </c>
      <c r="AY136" s="24" t="s">
        <v>172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76</v>
      </c>
      <c r="BK136" s="246">
        <f>ROUND(I136*H136,2)</f>
        <v>0</v>
      </c>
      <c r="BL136" s="24" t="s">
        <v>180</v>
      </c>
      <c r="BM136" s="24" t="s">
        <v>421</v>
      </c>
    </row>
    <row r="137" spans="2:47" s="1" customFormat="1" ht="13.5">
      <c r="B137" s="46"/>
      <c r="C137" s="74"/>
      <c r="D137" s="249" t="s">
        <v>464</v>
      </c>
      <c r="E137" s="74"/>
      <c r="F137" s="281" t="s">
        <v>1105</v>
      </c>
      <c r="G137" s="74"/>
      <c r="H137" s="74"/>
      <c r="I137" s="203"/>
      <c r="J137" s="74"/>
      <c r="K137" s="74"/>
      <c r="L137" s="72"/>
      <c r="M137" s="282"/>
      <c r="N137" s="47"/>
      <c r="O137" s="47"/>
      <c r="P137" s="47"/>
      <c r="Q137" s="47"/>
      <c r="R137" s="47"/>
      <c r="S137" s="47"/>
      <c r="T137" s="95"/>
      <c r="AT137" s="24" t="s">
        <v>464</v>
      </c>
      <c r="AU137" s="24" t="s">
        <v>79</v>
      </c>
    </row>
    <row r="138" spans="2:65" s="1" customFormat="1" ht="25.5" customHeight="1">
      <c r="B138" s="46"/>
      <c r="C138" s="235" t="s">
        <v>301</v>
      </c>
      <c r="D138" s="235" t="s">
        <v>175</v>
      </c>
      <c r="E138" s="236" t="s">
        <v>1152</v>
      </c>
      <c r="F138" s="237" t="s">
        <v>1153</v>
      </c>
      <c r="G138" s="238" t="s">
        <v>178</v>
      </c>
      <c r="H138" s="239">
        <v>56</v>
      </c>
      <c r="I138" s="240"/>
      <c r="J138" s="241">
        <f>ROUND(I138*H138,2)</f>
        <v>0</v>
      </c>
      <c r="K138" s="237" t="s">
        <v>21</v>
      </c>
      <c r="L138" s="72"/>
      <c r="M138" s="242" t="s">
        <v>21</v>
      </c>
      <c r="N138" s="243" t="s">
        <v>40</v>
      </c>
      <c r="O138" s="47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AR138" s="24" t="s">
        <v>180</v>
      </c>
      <c r="AT138" s="24" t="s">
        <v>175</v>
      </c>
      <c r="AU138" s="24" t="s">
        <v>79</v>
      </c>
      <c r="AY138" s="24" t="s">
        <v>172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76</v>
      </c>
      <c r="BK138" s="246">
        <f>ROUND(I138*H138,2)</f>
        <v>0</v>
      </c>
      <c r="BL138" s="24" t="s">
        <v>180</v>
      </c>
      <c r="BM138" s="24" t="s">
        <v>431</v>
      </c>
    </row>
    <row r="139" spans="2:47" s="1" customFormat="1" ht="13.5">
      <c r="B139" s="46"/>
      <c r="C139" s="74"/>
      <c r="D139" s="249" t="s">
        <v>464</v>
      </c>
      <c r="E139" s="74"/>
      <c r="F139" s="281" t="s">
        <v>1105</v>
      </c>
      <c r="G139" s="74"/>
      <c r="H139" s="74"/>
      <c r="I139" s="203"/>
      <c r="J139" s="74"/>
      <c r="K139" s="74"/>
      <c r="L139" s="72"/>
      <c r="M139" s="282"/>
      <c r="N139" s="47"/>
      <c r="O139" s="47"/>
      <c r="P139" s="47"/>
      <c r="Q139" s="47"/>
      <c r="R139" s="47"/>
      <c r="S139" s="47"/>
      <c r="T139" s="95"/>
      <c r="AT139" s="24" t="s">
        <v>464</v>
      </c>
      <c r="AU139" s="24" t="s">
        <v>79</v>
      </c>
    </row>
    <row r="140" spans="2:65" s="1" customFormat="1" ht="16.5" customHeight="1">
      <c r="B140" s="46"/>
      <c r="C140" s="235" t="s">
        <v>308</v>
      </c>
      <c r="D140" s="235" t="s">
        <v>175</v>
      </c>
      <c r="E140" s="236" t="s">
        <v>1154</v>
      </c>
      <c r="F140" s="237" t="s">
        <v>1155</v>
      </c>
      <c r="G140" s="238" t="s">
        <v>178</v>
      </c>
      <c r="H140" s="239">
        <v>56</v>
      </c>
      <c r="I140" s="240"/>
      <c r="J140" s="241">
        <f>ROUND(I140*H140,2)</f>
        <v>0</v>
      </c>
      <c r="K140" s="237" t="s">
        <v>21</v>
      </c>
      <c r="L140" s="72"/>
      <c r="M140" s="242" t="s">
        <v>21</v>
      </c>
      <c r="N140" s="243" t="s">
        <v>40</v>
      </c>
      <c r="O140" s="47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4" t="s">
        <v>180</v>
      </c>
      <c r="AT140" s="24" t="s">
        <v>175</v>
      </c>
      <c r="AU140" s="24" t="s">
        <v>79</v>
      </c>
      <c r="AY140" s="24" t="s">
        <v>172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76</v>
      </c>
      <c r="BK140" s="246">
        <f>ROUND(I140*H140,2)</f>
        <v>0</v>
      </c>
      <c r="BL140" s="24" t="s">
        <v>180</v>
      </c>
      <c r="BM140" s="24" t="s">
        <v>441</v>
      </c>
    </row>
    <row r="141" spans="2:47" s="1" customFormat="1" ht="13.5">
      <c r="B141" s="46"/>
      <c r="C141" s="74"/>
      <c r="D141" s="249" t="s">
        <v>464</v>
      </c>
      <c r="E141" s="74"/>
      <c r="F141" s="281" t="s">
        <v>1105</v>
      </c>
      <c r="G141" s="74"/>
      <c r="H141" s="74"/>
      <c r="I141" s="203"/>
      <c r="J141" s="74"/>
      <c r="K141" s="74"/>
      <c r="L141" s="72"/>
      <c r="M141" s="282"/>
      <c r="N141" s="47"/>
      <c r="O141" s="47"/>
      <c r="P141" s="47"/>
      <c r="Q141" s="47"/>
      <c r="R141" s="47"/>
      <c r="S141" s="47"/>
      <c r="T141" s="95"/>
      <c r="AT141" s="24" t="s">
        <v>464</v>
      </c>
      <c r="AU141" s="24" t="s">
        <v>79</v>
      </c>
    </row>
    <row r="142" spans="2:65" s="1" customFormat="1" ht="16.5" customHeight="1">
      <c r="B142" s="46"/>
      <c r="C142" s="235" t="s">
        <v>313</v>
      </c>
      <c r="D142" s="235" t="s">
        <v>175</v>
      </c>
      <c r="E142" s="236" t="s">
        <v>1156</v>
      </c>
      <c r="F142" s="237" t="s">
        <v>1157</v>
      </c>
      <c r="G142" s="238" t="s">
        <v>178</v>
      </c>
      <c r="H142" s="239">
        <v>56</v>
      </c>
      <c r="I142" s="240"/>
      <c r="J142" s="241">
        <f>ROUND(I142*H142,2)</f>
        <v>0</v>
      </c>
      <c r="K142" s="237" t="s">
        <v>21</v>
      </c>
      <c r="L142" s="72"/>
      <c r="M142" s="242" t="s">
        <v>21</v>
      </c>
      <c r="N142" s="243" t="s">
        <v>40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180</v>
      </c>
      <c r="AT142" s="24" t="s">
        <v>175</v>
      </c>
      <c r="AU142" s="24" t="s">
        <v>79</v>
      </c>
      <c r="AY142" s="24" t="s">
        <v>172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76</v>
      </c>
      <c r="BK142" s="246">
        <f>ROUND(I142*H142,2)</f>
        <v>0</v>
      </c>
      <c r="BL142" s="24" t="s">
        <v>180</v>
      </c>
      <c r="BM142" s="24" t="s">
        <v>449</v>
      </c>
    </row>
    <row r="143" spans="2:47" s="1" customFormat="1" ht="13.5">
      <c r="B143" s="46"/>
      <c r="C143" s="74"/>
      <c r="D143" s="249" t="s">
        <v>464</v>
      </c>
      <c r="E143" s="74"/>
      <c r="F143" s="281" t="s">
        <v>1105</v>
      </c>
      <c r="G143" s="74"/>
      <c r="H143" s="74"/>
      <c r="I143" s="203"/>
      <c r="J143" s="74"/>
      <c r="K143" s="74"/>
      <c r="L143" s="72"/>
      <c r="M143" s="282"/>
      <c r="N143" s="47"/>
      <c r="O143" s="47"/>
      <c r="P143" s="47"/>
      <c r="Q143" s="47"/>
      <c r="R143" s="47"/>
      <c r="S143" s="47"/>
      <c r="T143" s="95"/>
      <c r="AT143" s="24" t="s">
        <v>464</v>
      </c>
      <c r="AU143" s="24" t="s">
        <v>79</v>
      </c>
    </row>
    <row r="144" spans="2:65" s="1" customFormat="1" ht="25.5" customHeight="1">
      <c r="B144" s="46"/>
      <c r="C144" s="235" t="s">
        <v>318</v>
      </c>
      <c r="D144" s="235" t="s">
        <v>175</v>
      </c>
      <c r="E144" s="236" t="s">
        <v>1158</v>
      </c>
      <c r="F144" s="237" t="s">
        <v>1159</v>
      </c>
      <c r="G144" s="238" t="s">
        <v>178</v>
      </c>
      <c r="H144" s="239">
        <v>6</v>
      </c>
      <c r="I144" s="240"/>
      <c r="J144" s="241">
        <f>ROUND(I144*H144,2)</f>
        <v>0</v>
      </c>
      <c r="K144" s="237" t="s">
        <v>21</v>
      </c>
      <c r="L144" s="72"/>
      <c r="M144" s="242" t="s">
        <v>21</v>
      </c>
      <c r="N144" s="243" t="s">
        <v>40</v>
      </c>
      <c r="O144" s="47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AR144" s="24" t="s">
        <v>180</v>
      </c>
      <c r="AT144" s="24" t="s">
        <v>175</v>
      </c>
      <c r="AU144" s="24" t="s">
        <v>79</v>
      </c>
      <c r="AY144" s="24" t="s">
        <v>172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76</v>
      </c>
      <c r="BK144" s="246">
        <f>ROUND(I144*H144,2)</f>
        <v>0</v>
      </c>
      <c r="BL144" s="24" t="s">
        <v>180</v>
      </c>
      <c r="BM144" s="24" t="s">
        <v>460</v>
      </c>
    </row>
    <row r="145" spans="2:47" s="1" customFormat="1" ht="13.5">
      <c r="B145" s="46"/>
      <c r="C145" s="74"/>
      <c r="D145" s="249" t="s">
        <v>464</v>
      </c>
      <c r="E145" s="74"/>
      <c r="F145" s="281" t="s">
        <v>1105</v>
      </c>
      <c r="G145" s="74"/>
      <c r="H145" s="74"/>
      <c r="I145" s="203"/>
      <c r="J145" s="74"/>
      <c r="K145" s="74"/>
      <c r="L145" s="72"/>
      <c r="M145" s="282"/>
      <c r="N145" s="47"/>
      <c r="O145" s="47"/>
      <c r="P145" s="47"/>
      <c r="Q145" s="47"/>
      <c r="R145" s="47"/>
      <c r="S145" s="47"/>
      <c r="T145" s="95"/>
      <c r="AT145" s="24" t="s">
        <v>464</v>
      </c>
      <c r="AU145" s="24" t="s">
        <v>79</v>
      </c>
    </row>
    <row r="146" spans="2:65" s="1" customFormat="1" ht="25.5" customHeight="1">
      <c r="B146" s="46"/>
      <c r="C146" s="235" t="s">
        <v>323</v>
      </c>
      <c r="D146" s="235" t="s">
        <v>175</v>
      </c>
      <c r="E146" s="236" t="s">
        <v>1160</v>
      </c>
      <c r="F146" s="237" t="s">
        <v>1161</v>
      </c>
      <c r="G146" s="238" t="s">
        <v>178</v>
      </c>
      <c r="H146" s="239">
        <v>28</v>
      </c>
      <c r="I146" s="240"/>
      <c r="J146" s="241">
        <f>ROUND(I146*H146,2)</f>
        <v>0</v>
      </c>
      <c r="K146" s="237" t="s">
        <v>21</v>
      </c>
      <c r="L146" s="72"/>
      <c r="M146" s="242" t="s">
        <v>21</v>
      </c>
      <c r="N146" s="243" t="s">
        <v>40</v>
      </c>
      <c r="O146" s="47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4" t="s">
        <v>180</v>
      </c>
      <c r="AT146" s="24" t="s">
        <v>175</v>
      </c>
      <c r="AU146" s="24" t="s">
        <v>79</v>
      </c>
      <c r="AY146" s="24" t="s">
        <v>172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76</v>
      </c>
      <c r="BK146" s="246">
        <f>ROUND(I146*H146,2)</f>
        <v>0</v>
      </c>
      <c r="BL146" s="24" t="s">
        <v>180</v>
      </c>
      <c r="BM146" s="24" t="s">
        <v>471</v>
      </c>
    </row>
    <row r="147" spans="2:47" s="1" customFormat="1" ht="13.5">
      <c r="B147" s="46"/>
      <c r="C147" s="74"/>
      <c r="D147" s="249" t="s">
        <v>464</v>
      </c>
      <c r="E147" s="74"/>
      <c r="F147" s="281" t="s">
        <v>1105</v>
      </c>
      <c r="G147" s="74"/>
      <c r="H147" s="74"/>
      <c r="I147" s="203"/>
      <c r="J147" s="74"/>
      <c r="K147" s="74"/>
      <c r="L147" s="72"/>
      <c r="M147" s="282"/>
      <c r="N147" s="47"/>
      <c r="O147" s="47"/>
      <c r="P147" s="47"/>
      <c r="Q147" s="47"/>
      <c r="R147" s="47"/>
      <c r="S147" s="47"/>
      <c r="T147" s="95"/>
      <c r="AT147" s="24" t="s">
        <v>464</v>
      </c>
      <c r="AU147" s="24" t="s">
        <v>79</v>
      </c>
    </row>
    <row r="148" spans="2:65" s="1" customFormat="1" ht="25.5" customHeight="1">
      <c r="B148" s="46"/>
      <c r="C148" s="235" t="s">
        <v>328</v>
      </c>
      <c r="D148" s="235" t="s">
        <v>175</v>
      </c>
      <c r="E148" s="236" t="s">
        <v>1162</v>
      </c>
      <c r="F148" s="237" t="s">
        <v>1163</v>
      </c>
      <c r="G148" s="238" t="s">
        <v>258</v>
      </c>
      <c r="H148" s="239">
        <v>3420</v>
      </c>
      <c r="I148" s="240"/>
      <c r="J148" s="241">
        <f>ROUND(I148*H148,2)</f>
        <v>0</v>
      </c>
      <c r="K148" s="237" t="s">
        <v>21</v>
      </c>
      <c r="L148" s="72"/>
      <c r="M148" s="242" t="s">
        <v>21</v>
      </c>
      <c r="N148" s="243" t="s">
        <v>40</v>
      </c>
      <c r="O148" s="47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AR148" s="24" t="s">
        <v>180</v>
      </c>
      <c r="AT148" s="24" t="s">
        <v>175</v>
      </c>
      <c r="AU148" s="24" t="s">
        <v>79</v>
      </c>
      <c r="AY148" s="24" t="s">
        <v>172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76</v>
      </c>
      <c r="BK148" s="246">
        <f>ROUND(I148*H148,2)</f>
        <v>0</v>
      </c>
      <c r="BL148" s="24" t="s">
        <v>180</v>
      </c>
      <c r="BM148" s="24" t="s">
        <v>483</v>
      </c>
    </row>
    <row r="149" spans="2:47" s="1" customFormat="1" ht="13.5">
      <c r="B149" s="46"/>
      <c r="C149" s="74"/>
      <c r="D149" s="249" t="s">
        <v>464</v>
      </c>
      <c r="E149" s="74"/>
      <c r="F149" s="281" t="s">
        <v>1105</v>
      </c>
      <c r="G149" s="74"/>
      <c r="H149" s="74"/>
      <c r="I149" s="203"/>
      <c r="J149" s="74"/>
      <c r="K149" s="74"/>
      <c r="L149" s="72"/>
      <c r="M149" s="282"/>
      <c r="N149" s="47"/>
      <c r="O149" s="47"/>
      <c r="P149" s="47"/>
      <c r="Q149" s="47"/>
      <c r="R149" s="47"/>
      <c r="S149" s="47"/>
      <c r="T149" s="95"/>
      <c r="AT149" s="24" t="s">
        <v>464</v>
      </c>
      <c r="AU149" s="24" t="s">
        <v>79</v>
      </c>
    </row>
    <row r="150" spans="2:65" s="1" customFormat="1" ht="16.5" customHeight="1">
      <c r="B150" s="46"/>
      <c r="C150" s="235" t="s">
        <v>333</v>
      </c>
      <c r="D150" s="235" t="s">
        <v>175</v>
      </c>
      <c r="E150" s="236" t="s">
        <v>1164</v>
      </c>
      <c r="F150" s="237" t="s">
        <v>1165</v>
      </c>
      <c r="G150" s="238" t="s">
        <v>178</v>
      </c>
      <c r="H150" s="239">
        <v>8</v>
      </c>
      <c r="I150" s="240"/>
      <c r="J150" s="241">
        <f>ROUND(I150*H150,2)</f>
        <v>0</v>
      </c>
      <c r="K150" s="237" t="s">
        <v>21</v>
      </c>
      <c r="L150" s="72"/>
      <c r="M150" s="242" t="s">
        <v>21</v>
      </c>
      <c r="N150" s="243" t="s">
        <v>40</v>
      </c>
      <c r="O150" s="47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AR150" s="24" t="s">
        <v>180</v>
      </c>
      <c r="AT150" s="24" t="s">
        <v>175</v>
      </c>
      <c r="AU150" s="24" t="s">
        <v>79</v>
      </c>
      <c r="AY150" s="24" t="s">
        <v>172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4" t="s">
        <v>76</v>
      </c>
      <c r="BK150" s="246">
        <f>ROUND(I150*H150,2)</f>
        <v>0</v>
      </c>
      <c r="BL150" s="24" t="s">
        <v>180</v>
      </c>
      <c r="BM150" s="24" t="s">
        <v>493</v>
      </c>
    </row>
    <row r="151" spans="2:47" s="1" customFormat="1" ht="13.5">
      <c r="B151" s="46"/>
      <c r="C151" s="74"/>
      <c r="D151" s="249" t="s">
        <v>464</v>
      </c>
      <c r="E151" s="74"/>
      <c r="F151" s="281" t="s">
        <v>1105</v>
      </c>
      <c r="G151" s="74"/>
      <c r="H151" s="74"/>
      <c r="I151" s="203"/>
      <c r="J151" s="74"/>
      <c r="K151" s="74"/>
      <c r="L151" s="72"/>
      <c r="M151" s="282"/>
      <c r="N151" s="47"/>
      <c r="O151" s="47"/>
      <c r="P151" s="47"/>
      <c r="Q151" s="47"/>
      <c r="R151" s="47"/>
      <c r="S151" s="47"/>
      <c r="T151" s="95"/>
      <c r="AT151" s="24" t="s">
        <v>464</v>
      </c>
      <c r="AU151" s="24" t="s">
        <v>79</v>
      </c>
    </row>
    <row r="152" spans="2:65" s="1" customFormat="1" ht="16.5" customHeight="1">
      <c r="B152" s="46"/>
      <c r="C152" s="235" t="s">
        <v>337</v>
      </c>
      <c r="D152" s="235" t="s">
        <v>175</v>
      </c>
      <c r="E152" s="236" t="s">
        <v>1166</v>
      </c>
      <c r="F152" s="237" t="s">
        <v>1167</v>
      </c>
      <c r="G152" s="238" t="s">
        <v>178</v>
      </c>
      <c r="H152" s="239">
        <v>121</v>
      </c>
      <c r="I152" s="240"/>
      <c r="J152" s="241">
        <f>ROUND(I152*H152,2)</f>
        <v>0</v>
      </c>
      <c r="K152" s="237" t="s">
        <v>21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180</v>
      </c>
      <c r="AT152" s="24" t="s">
        <v>175</v>
      </c>
      <c r="AU152" s="24" t="s">
        <v>79</v>
      </c>
      <c r="AY152" s="24" t="s">
        <v>172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180</v>
      </c>
      <c r="BM152" s="24" t="s">
        <v>503</v>
      </c>
    </row>
    <row r="153" spans="2:47" s="1" customFormat="1" ht="13.5">
      <c r="B153" s="46"/>
      <c r="C153" s="74"/>
      <c r="D153" s="249" t="s">
        <v>464</v>
      </c>
      <c r="E153" s="74"/>
      <c r="F153" s="281" t="s">
        <v>1105</v>
      </c>
      <c r="G153" s="74"/>
      <c r="H153" s="74"/>
      <c r="I153" s="203"/>
      <c r="J153" s="74"/>
      <c r="K153" s="74"/>
      <c r="L153" s="72"/>
      <c r="M153" s="282"/>
      <c r="N153" s="47"/>
      <c r="O153" s="47"/>
      <c r="P153" s="47"/>
      <c r="Q153" s="47"/>
      <c r="R153" s="47"/>
      <c r="S153" s="47"/>
      <c r="T153" s="95"/>
      <c r="AT153" s="24" t="s">
        <v>464</v>
      </c>
      <c r="AU153" s="24" t="s">
        <v>79</v>
      </c>
    </row>
    <row r="154" spans="2:65" s="1" customFormat="1" ht="16.5" customHeight="1">
      <c r="B154" s="46"/>
      <c r="C154" s="235" t="s">
        <v>342</v>
      </c>
      <c r="D154" s="235" t="s">
        <v>175</v>
      </c>
      <c r="E154" s="236" t="s">
        <v>1168</v>
      </c>
      <c r="F154" s="237" t="s">
        <v>1169</v>
      </c>
      <c r="G154" s="238" t="s">
        <v>178</v>
      </c>
      <c r="H154" s="239">
        <v>121</v>
      </c>
      <c r="I154" s="240"/>
      <c r="J154" s="241">
        <f>ROUND(I154*H154,2)</f>
        <v>0</v>
      </c>
      <c r="K154" s="237" t="s">
        <v>21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4" t="s">
        <v>180</v>
      </c>
      <c r="AT154" s="24" t="s">
        <v>175</v>
      </c>
      <c r="AU154" s="24" t="s">
        <v>79</v>
      </c>
      <c r="AY154" s="24" t="s">
        <v>172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180</v>
      </c>
      <c r="BM154" s="24" t="s">
        <v>513</v>
      </c>
    </row>
    <row r="155" spans="2:47" s="1" customFormat="1" ht="13.5">
      <c r="B155" s="46"/>
      <c r="C155" s="74"/>
      <c r="D155" s="249" t="s">
        <v>464</v>
      </c>
      <c r="E155" s="74"/>
      <c r="F155" s="281" t="s">
        <v>1105</v>
      </c>
      <c r="G155" s="74"/>
      <c r="H155" s="74"/>
      <c r="I155" s="203"/>
      <c r="J155" s="74"/>
      <c r="K155" s="74"/>
      <c r="L155" s="72"/>
      <c r="M155" s="282"/>
      <c r="N155" s="47"/>
      <c r="O155" s="47"/>
      <c r="P155" s="47"/>
      <c r="Q155" s="47"/>
      <c r="R155" s="47"/>
      <c r="S155" s="47"/>
      <c r="T155" s="95"/>
      <c r="AT155" s="24" t="s">
        <v>464</v>
      </c>
      <c r="AU155" s="24" t="s">
        <v>79</v>
      </c>
    </row>
    <row r="156" spans="2:65" s="1" customFormat="1" ht="16.5" customHeight="1">
      <c r="B156" s="46"/>
      <c r="C156" s="235" t="s">
        <v>347</v>
      </c>
      <c r="D156" s="235" t="s">
        <v>175</v>
      </c>
      <c r="E156" s="236" t="s">
        <v>1170</v>
      </c>
      <c r="F156" s="237" t="s">
        <v>1171</v>
      </c>
      <c r="G156" s="238" t="s">
        <v>178</v>
      </c>
      <c r="H156" s="239">
        <v>121</v>
      </c>
      <c r="I156" s="240"/>
      <c r="J156" s="241">
        <f>ROUND(I156*H156,2)</f>
        <v>0</v>
      </c>
      <c r="K156" s="237" t="s">
        <v>21</v>
      </c>
      <c r="L156" s="72"/>
      <c r="M156" s="242" t="s">
        <v>21</v>
      </c>
      <c r="N156" s="243" t="s">
        <v>40</v>
      </c>
      <c r="O156" s="47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AR156" s="24" t="s">
        <v>180</v>
      </c>
      <c r="AT156" s="24" t="s">
        <v>175</v>
      </c>
      <c r="AU156" s="24" t="s">
        <v>79</v>
      </c>
      <c r="AY156" s="24" t="s">
        <v>172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76</v>
      </c>
      <c r="BK156" s="246">
        <f>ROUND(I156*H156,2)</f>
        <v>0</v>
      </c>
      <c r="BL156" s="24" t="s">
        <v>180</v>
      </c>
      <c r="BM156" s="24" t="s">
        <v>522</v>
      </c>
    </row>
    <row r="157" spans="2:47" s="1" customFormat="1" ht="13.5">
      <c r="B157" s="46"/>
      <c r="C157" s="74"/>
      <c r="D157" s="249" t="s">
        <v>464</v>
      </c>
      <c r="E157" s="74"/>
      <c r="F157" s="281" t="s">
        <v>1105</v>
      </c>
      <c r="G157" s="74"/>
      <c r="H157" s="74"/>
      <c r="I157" s="203"/>
      <c r="J157" s="74"/>
      <c r="K157" s="74"/>
      <c r="L157" s="72"/>
      <c r="M157" s="282"/>
      <c r="N157" s="47"/>
      <c r="O157" s="47"/>
      <c r="P157" s="47"/>
      <c r="Q157" s="47"/>
      <c r="R157" s="47"/>
      <c r="S157" s="47"/>
      <c r="T157" s="95"/>
      <c r="AT157" s="24" t="s">
        <v>464</v>
      </c>
      <c r="AU157" s="24" t="s">
        <v>79</v>
      </c>
    </row>
    <row r="158" spans="2:65" s="1" customFormat="1" ht="25.5" customHeight="1">
      <c r="B158" s="46"/>
      <c r="C158" s="235" t="s">
        <v>351</v>
      </c>
      <c r="D158" s="235" t="s">
        <v>175</v>
      </c>
      <c r="E158" s="236" t="s">
        <v>1172</v>
      </c>
      <c r="F158" s="237" t="s">
        <v>1173</v>
      </c>
      <c r="G158" s="238" t="s">
        <v>178</v>
      </c>
      <c r="H158" s="239">
        <v>69</v>
      </c>
      <c r="I158" s="240"/>
      <c r="J158" s="241">
        <f>ROUND(I158*H158,2)</f>
        <v>0</v>
      </c>
      <c r="K158" s="237" t="s">
        <v>21</v>
      </c>
      <c r="L158" s="72"/>
      <c r="M158" s="242" t="s">
        <v>21</v>
      </c>
      <c r="N158" s="243" t="s">
        <v>40</v>
      </c>
      <c r="O158" s="47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AR158" s="24" t="s">
        <v>180</v>
      </c>
      <c r="AT158" s="24" t="s">
        <v>175</v>
      </c>
      <c r="AU158" s="24" t="s">
        <v>79</v>
      </c>
      <c r="AY158" s="24" t="s">
        <v>172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76</v>
      </c>
      <c r="BK158" s="246">
        <f>ROUND(I158*H158,2)</f>
        <v>0</v>
      </c>
      <c r="BL158" s="24" t="s">
        <v>180</v>
      </c>
      <c r="BM158" s="24" t="s">
        <v>533</v>
      </c>
    </row>
    <row r="159" spans="2:47" s="1" customFormat="1" ht="13.5">
      <c r="B159" s="46"/>
      <c r="C159" s="74"/>
      <c r="D159" s="249" t="s">
        <v>464</v>
      </c>
      <c r="E159" s="74"/>
      <c r="F159" s="281" t="s">
        <v>1105</v>
      </c>
      <c r="G159" s="74"/>
      <c r="H159" s="74"/>
      <c r="I159" s="203"/>
      <c r="J159" s="74"/>
      <c r="K159" s="74"/>
      <c r="L159" s="72"/>
      <c r="M159" s="282"/>
      <c r="N159" s="47"/>
      <c r="O159" s="47"/>
      <c r="P159" s="47"/>
      <c r="Q159" s="47"/>
      <c r="R159" s="47"/>
      <c r="S159" s="47"/>
      <c r="T159" s="95"/>
      <c r="AT159" s="24" t="s">
        <v>464</v>
      </c>
      <c r="AU159" s="24" t="s">
        <v>79</v>
      </c>
    </row>
    <row r="160" spans="2:65" s="1" customFormat="1" ht="25.5" customHeight="1">
      <c r="B160" s="46"/>
      <c r="C160" s="235" t="s">
        <v>355</v>
      </c>
      <c r="D160" s="235" t="s">
        <v>175</v>
      </c>
      <c r="E160" s="236" t="s">
        <v>1174</v>
      </c>
      <c r="F160" s="237" t="s">
        <v>1175</v>
      </c>
      <c r="G160" s="238" t="s">
        <v>178</v>
      </c>
      <c r="H160" s="239">
        <v>4</v>
      </c>
      <c r="I160" s="240"/>
      <c r="J160" s="241">
        <f>ROUND(I160*H160,2)</f>
        <v>0</v>
      </c>
      <c r="K160" s="237" t="s">
        <v>21</v>
      </c>
      <c r="L160" s="72"/>
      <c r="M160" s="242" t="s">
        <v>21</v>
      </c>
      <c r="N160" s="243" t="s">
        <v>40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AR160" s="24" t="s">
        <v>180</v>
      </c>
      <c r="AT160" s="24" t="s">
        <v>175</v>
      </c>
      <c r="AU160" s="24" t="s">
        <v>79</v>
      </c>
      <c r="AY160" s="24" t="s">
        <v>172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76</v>
      </c>
      <c r="BK160" s="246">
        <f>ROUND(I160*H160,2)</f>
        <v>0</v>
      </c>
      <c r="BL160" s="24" t="s">
        <v>180</v>
      </c>
      <c r="BM160" s="24" t="s">
        <v>543</v>
      </c>
    </row>
    <row r="161" spans="2:47" s="1" customFormat="1" ht="13.5">
      <c r="B161" s="46"/>
      <c r="C161" s="74"/>
      <c r="D161" s="249" t="s">
        <v>464</v>
      </c>
      <c r="E161" s="74"/>
      <c r="F161" s="281" t="s">
        <v>1105</v>
      </c>
      <c r="G161" s="74"/>
      <c r="H161" s="74"/>
      <c r="I161" s="203"/>
      <c r="J161" s="74"/>
      <c r="K161" s="74"/>
      <c r="L161" s="72"/>
      <c r="M161" s="282"/>
      <c r="N161" s="47"/>
      <c r="O161" s="47"/>
      <c r="P161" s="47"/>
      <c r="Q161" s="47"/>
      <c r="R161" s="47"/>
      <c r="S161" s="47"/>
      <c r="T161" s="95"/>
      <c r="AT161" s="24" t="s">
        <v>464</v>
      </c>
      <c r="AU161" s="24" t="s">
        <v>79</v>
      </c>
    </row>
    <row r="162" spans="2:65" s="1" customFormat="1" ht="16.5" customHeight="1">
      <c r="B162" s="46"/>
      <c r="C162" s="235" t="s">
        <v>361</v>
      </c>
      <c r="D162" s="235" t="s">
        <v>175</v>
      </c>
      <c r="E162" s="236" t="s">
        <v>1176</v>
      </c>
      <c r="F162" s="237" t="s">
        <v>1177</v>
      </c>
      <c r="G162" s="238" t="s">
        <v>178</v>
      </c>
      <c r="H162" s="239">
        <v>4</v>
      </c>
      <c r="I162" s="240"/>
      <c r="J162" s="241">
        <f>ROUND(I162*H162,2)</f>
        <v>0</v>
      </c>
      <c r="K162" s="237" t="s">
        <v>21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180</v>
      </c>
      <c r="AT162" s="24" t="s">
        <v>175</v>
      </c>
      <c r="AU162" s="24" t="s">
        <v>79</v>
      </c>
      <c r="AY162" s="24" t="s">
        <v>172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180</v>
      </c>
      <c r="BM162" s="24" t="s">
        <v>553</v>
      </c>
    </row>
    <row r="163" spans="2:47" s="1" customFormat="1" ht="13.5">
      <c r="B163" s="46"/>
      <c r="C163" s="74"/>
      <c r="D163" s="249" t="s">
        <v>464</v>
      </c>
      <c r="E163" s="74"/>
      <c r="F163" s="281" t="s">
        <v>1105</v>
      </c>
      <c r="G163" s="74"/>
      <c r="H163" s="74"/>
      <c r="I163" s="203"/>
      <c r="J163" s="74"/>
      <c r="K163" s="74"/>
      <c r="L163" s="72"/>
      <c r="M163" s="282"/>
      <c r="N163" s="47"/>
      <c r="O163" s="47"/>
      <c r="P163" s="47"/>
      <c r="Q163" s="47"/>
      <c r="R163" s="47"/>
      <c r="S163" s="47"/>
      <c r="T163" s="95"/>
      <c r="AT163" s="24" t="s">
        <v>464</v>
      </c>
      <c r="AU163" s="24" t="s">
        <v>79</v>
      </c>
    </row>
    <row r="164" spans="2:65" s="1" customFormat="1" ht="16.5" customHeight="1">
      <c r="B164" s="46"/>
      <c r="C164" s="235" t="s">
        <v>368</v>
      </c>
      <c r="D164" s="235" t="s">
        <v>175</v>
      </c>
      <c r="E164" s="236" t="s">
        <v>1178</v>
      </c>
      <c r="F164" s="237" t="s">
        <v>1179</v>
      </c>
      <c r="G164" s="238" t="s">
        <v>258</v>
      </c>
      <c r="H164" s="239">
        <v>50</v>
      </c>
      <c r="I164" s="240"/>
      <c r="J164" s="241">
        <f>ROUND(I164*H164,2)</f>
        <v>0</v>
      </c>
      <c r="K164" s="237" t="s">
        <v>21</v>
      </c>
      <c r="L164" s="72"/>
      <c r="M164" s="242" t="s">
        <v>21</v>
      </c>
      <c r="N164" s="243" t="s">
        <v>40</v>
      </c>
      <c r="O164" s="47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AR164" s="24" t="s">
        <v>180</v>
      </c>
      <c r="AT164" s="24" t="s">
        <v>175</v>
      </c>
      <c r="AU164" s="24" t="s">
        <v>79</v>
      </c>
      <c r="AY164" s="24" t="s">
        <v>172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76</v>
      </c>
      <c r="BK164" s="246">
        <f>ROUND(I164*H164,2)</f>
        <v>0</v>
      </c>
      <c r="BL164" s="24" t="s">
        <v>180</v>
      </c>
      <c r="BM164" s="24" t="s">
        <v>562</v>
      </c>
    </row>
    <row r="165" spans="2:47" s="1" customFormat="1" ht="13.5">
      <c r="B165" s="46"/>
      <c r="C165" s="74"/>
      <c r="D165" s="249" t="s">
        <v>464</v>
      </c>
      <c r="E165" s="74"/>
      <c r="F165" s="281" t="s">
        <v>1105</v>
      </c>
      <c r="G165" s="74"/>
      <c r="H165" s="74"/>
      <c r="I165" s="203"/>
      <c r="J165" s="74"/>
      <c r="K165" s="74"/>
      <c r="L165" s="72"/>
      <c r="M165" s="282"/>
      <c r="N165" s="47"/>
      <c r="O165" s="47"/>
      <c r="P165" s="47"/>
      <c r="Q165" s="47"/>
      <c r="R165" s="47"/>
      <c r="S165" s="47"/>
      <c r="T165" s="95"/>
      <c r="AT165" s="24" t="s">
        <v>464</v>
      </c>
      <c r="AU165" s="24" t="s">
        <v>79</v>
      </c>
    </row>
    <row r="166" spans="2:65" s="1" customFormat="1" ht="25.5" customHeight="1">
      <c r="B166" s="46"/>
      <c r="C166" s="235" t="s">
        <v>375</v>
      </c>
      <c r="D166" s="235" t="s">
        <v>175</v>
      </c>
      <c r="E166" s="236" t="s">
        <v>1180</v>
      </c>
      <c r="F166" s="237" t="s">
        <v>1181</v>
      </c>
      <c r="G166" s="238" t="s">
        <v>258</v>
      </c>
      <c r="H166" s="239">
        <v>1130</v>
      </c>
      <c r="I166" s="240"/>
      <c r="J166" s="241">
        <f>ROUND(I166*H166,2)</f>
        <v>0</v>
      </c>
      <c r="K166" s="237" t="s">
        <v>21</v>
      </c>
      <c r="L166" s="72"/>
      <c r="M166" s="242" t="s">
        <v>21</v>
      </c>
      <c r="N166" s="243" t="s">
        <v>40</v>
      </c>
      <c r="O166" s="47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AR166" s="24" t="s">
        <v>180</v>
      </c>
      <c r="AT166" s="24" t="s">
        <v>175</v>
      </c>
      <c r="AU166" s="24" t="s">
        <v>79</v>
      </c>
      <c r="AY166" s="24" t="s">
        <v>172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76</v>
      </c>
      <c r="BK166" s="246">
        <f>ROUND(I166*H166,2)</f>
        <v>0</v>
      </c>
      <c r="BL166" s="24" t="s">
        <v>180</v>
      </c>
      <c r="BM166" s="24" t="s">
        <v>571</v>
      </c>
    </row>
    <row r="167" spans="2:47" s="1" customFormat="1" ht="13.5">
      <c r="B167" s="46"/>
      <c r="C167" s="74"/>
      <c r="D167" s="249" t="s">
        <v>464</v>
      </c>
      <c r="E167" s="74"/>
      <c r="F167" s="281" t="s">
        <v>1105</v>
      </c>
      <c r="G167" s="74"/>
      <c r="H167" s="74"/>
      <c r="I167" s="203"/>
      <c r="J167" s="74"/>
      <c r="K167" s="74"/>
      <c r="L167" s="72"/>
      <c r="M167" s="282"/>
      <c r="N167" s="47"/>
      <c r="O167" s="47"/>
      <c r="P167" s="47"/>
      <c r="Q167" s="47"/>
      <c r="R167" s="47"/>
      <c r="S167" s="47"/>
      <c r="T167" s="95"/>
      <c r="AT167" s="24" t="s">
        <v>464</v>
      </c>
      <c r="AU167" s="24" t="s">
        <v>79</v>
      </c>
    </row>
    <row r="168" spans="2:65" s="1" customFormat="1" ht="16.5" customHeight="1">
      <c r="B168" s="46"/>
      <c r="C168" s="235" t="s">
        <v>379</v>
      </c>
      <c r="D168" s="235" t="s">
        <v>175</v>
      </c>
      <c r="E168" s="236" t="s">
        <v>1182</v>
      </c>
      <c r="F168" s="237" t="s">
        <v>1183</v>
      </c>
      <c r="G168" s="238" t="s">
        <v>178</v>
      </c>
      <c r="H168" s="239">
        <v>2</v>
      </c>
      <c r="I168" s="240"/>
      <c r="J168" s="241">
        <f>ROUND(I168*H168,2)</f>
        <v>0</v>
      </c>
      <c r="K168" s="237" t="s">
        <v>21</v>
      </c>
      <c r="L168" s="72"/>
      <c r="M168" s="242" t="s">
        <v>21</v>
      </c>
      <c r="N168" s="243" t="s">
        <v>40</v>
      </c>
      <c r="O168" s="47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AR168" s="24" t="s">
        <v>180</v>
      </c>
      <c r="AT168" s="24" t="s">
        <v>175</v>
      </c>
      <c r="AU168" s="24" t="s">
        <v>79</v>
      </c>
      <c r="AY168" s="24" t="s">
        <v>172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76</v>
      </c>
      <c r="BK168" s="246">
        <f>ROUND(I168*H168,2)</f>
        <v>0</v>
      </c>
      <c r="BL168" s="24" t="s">
        <v>180</v>
      </c>
      <c r="BM168" s="24" t="s">
        <v>582</v>
      </c>
    </row>
    <row r="169" spans="2:47" s="1" customFormat="1" ht="13.5">
      <c r="B169" s="46"/>
      <c r="C169" s="74"/>
      <c r="D169" s="249" t="s">
        <v>464</v>
      </c>
      <c r="E169" s="74"/>
      <c r="F169" s="281" t="s">
        <v>1105</v>
      </c>
      <c r="G169" s="74"/>
      <c r="H169" s="74"/>
      <c r="I169" s="203"/>
      <c r="J169" s="74"/>
      <c r="K169" s="74"/>
      <c r="L169" s="72"/>
      <c r="M169" s="282"/>
      <c r="N169" s="47"/>
      <c r="O169" s="47"/>
      <c r="P169" s="47"/>
      <c r="Q169" s="47"/>
      <c r="R169" s="47"/>
      <c r="S169" s="47"/>
      <c r="T169" s="95"/>
      <c r="AT169" s="24" t="s">
        <v>464</v>
      </c>
      <c r="AU169" s="24" t="s">
        <v>79</v>
      </c>
    </row>
    <row r="170" spans="2:65" s="1" customFormat="1" ht="16.5" customHeight="1">
      <c r="B170" s="46"/>
      <c r="C170" s="235" t="s">
        <v>384</v>
      </c>
      <c r="D170" s="235" t="s">
        <v>175</v>
      </c>
      <c r="E170" s="236" t="s">
        <v>1184</v>
      </c>
      <c r="F170" s="237" t="s">
        <v>1185</v>
      </c>
      <c r="G170" s="238" t="s">
        <v>178</v>
      </c>
      <c r="H170" s="239">
        <v>180</v>
      </c>
      <c r="I170" s="240"/>
      <c r="J170" s="241">
        <f>ROUND(I170*H170,2)</f>
        <v>0</v>
      </c>
      <c r="K170" s="237" t="s">
        <v>21</v>
      </c>
      <c r="L170" s="72"/>
      <c r="M170" s="242" t="s">
        <v>21</v>
      </c>
      <c r="N170" s="243" t="s">
        <v>40</v>
      </c>
      <c r="O170" s="47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AR170" s="24" t="s">
        <v>180</v>
      </c>
      <c r="AT170" s="24" t="s">
        <v>175</v>
      </c>
      <c r="AU170" s="24" t="s">
        <v>79</v>
      </c>
      <c r="AY170" s="24" t="s">
        <v>172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180</v>
      </c>
      <c r="BM170" s="24" t="s">
        <v>591</v>
      </c>
    </row>
    <row r="171" spans="2:47" s="1" customFormat="1" ht="13.5">
      <c r="B171" s="46"/>
      <c r="C171" s="74"/>
      <c r="D171" s="249" t="s">
        <v>464</v>
      </c>
      <c r="E171" s="74"/>
      <c r="F171" s="281" t="s">
        <v>1105</v>
      </c>
      <c r="G171" s="74"/>
      <c r="H171" s="74"/>
      <c r="I171" s="203"/>
      <c r="J171" s="74"/>
      <c r="K171" s="74"/>
      <c r="L171" s="72"/>
      <c r="M171" s="282"/>
      <c r="N171" s="47"/>
      <c r="O171" s="47"/>
      <c r="P171" s="47"/>
      <c r="Q171" s="47"/>
      <c r="R171" s="47"/>
      <c r="S171" s="47"/>
      <c r="T171" s="95"/>
      <c r="AT171" s="24" t="s">
        <v>464</v>
      </c>
      <c r="AU171" s="24" t="s">
        <v>79</v>
      </c>
    </row>
    <row r="172" spans="2:65" s="1" customFormat="1" ht="25.5" customHeight="1">
      <c r="B172" s="46"/>
      <c r="C172" s="235" t="s">
        <v>388</v>
      </c>
      <c r="D172" s="235" t="s">
        <v>175</v>
      </c>
      <c r="E172" s="236" t="s">
        <v>1186</v>
      </c>
      <c r="F172" s="237" t="s">
        <v>1187</v>
      </c>
      <c r="G172" s="238" t="s">
        <v>178</v>
      </c>
      <c r="H172" s="239">
        <v>12</v>
      </c>
      <c r="I172" s="240"/>
      <c r="J172" s="241">
        <f>ROUND(I172*H172,2)</f>
        <v>0</v>
      </c>
      <c r="K172" s="237" t="s">
        <v>21</v>
      </c>
      <c r="L172" s="72"/>
      <c r="M172" s="242" t="s">
        <v>21</v>
      </c>
      <c r="N172" s="243" t="s">
        <v>40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180</v>
      </c>
      <c r="AT172" s="24" t="s">
        <v>175</v>
      </c>
      <c r="AU172" s="24" t="s">
        <v>79</v>
      </c>
      <c r="AY172" s="24" t="s">
        <v>172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180</v>
      </c>
      <c r="BM172" s="24" t="s">
        <v>600</v>
      </c>
    </row>
    <row r="173" spans="2:47" s="1" customFormat="1" ht="13.5">
      <c r="B173" s="46"/>
      <c r="C173" s="74"/>
      <c r="D173" s="249" t="s">
        <v>464</v>
      </c>
      <c r="E173" s="74"/>
      <c r="F173" s="281" t="s">
        <v>1105</v>
      </c>
      <c r="G173" s="74"/>
      <c r="H173" s="74"/>
      <c r="I173" s="203"/>
      <c r="J173" s="74"/>
      <c r="K173" s="74"/>
      <c r="L173" s="72"/>
      <c r="M173" s="282"/>
      <c r="N173" s="47"/>
      <c r="O173" s="47"/>
      <c r="P173" s="47"/>
      <c r="Q173" s="47"/>
      <c r="R173" s="47"/>
      <c r="S173" s="47"/>
      <c r="T173" s="95"/>
      <c r="AT173" s="24" t="s">
        <v>464</v>
      </c>
      <c r="AU173" s="24" t="s">
        <v>79</v>
      </c>
    </row>
    <row r="174" spans="2:65" s="1" customFormat="1" ht="25.5" customHeight="1">
      <c r="B174" s="46"/>
      <c r="C174" s="235" t="s">
        <v>392</v>
      </c>
      <c r="D174" s="235" t="s">
        <v>175</v>
      </c>
      <c r="E174" s="236" t="s">
        <v>1188</v>
      </c>
      <c r="F174" s="237" t="s">
        <v>1189</v>
      </c>
      <c r="G174" s="238" t="s">
        <v>178</v>
      </c>
      <c r="H174" s="239">
        <v>8</v>
      </c>
      <c r="I174" s="240"/>
      <c r="J174" s="241">
        <f>ROUND(I174*H174,2)</f>
        <v>0</v>
      </c>
      <c r="K174" s="237" t="s">
        <v>21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4" t="s">
        <v>180</v>
      </c>
      <c r="AT174" s="24" t="s">
        <v>175</v>
      </c>
      <c r="AU174" s="24" t="s">
        <v>79</v>
      </c>
      <c r="AY174" s="24" t="s">
        <v>172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180</v>
      </c>
      <c r="BM174" s="24" t="s">
        <v>608</v>
      </c>
    </row>
    <row r="175" spans="2:47" s="1" customFormat="1" ht="13.5">
      <c r="B175" s="46"/>
      <c r="C175" s="74"/>
      <c r="D175" s="249" t="s">
        <v>464</v>
      </c>
      <c r="E175" s="74"/>
      <c r="F175" s="281" t="s">
        <v>1105</v>
      </c>
      <c r="G175" s="74"/>
      <c r="H175" s="74"/>
      <c r="I175" s="203"/>
      <c r="J175" s="74"/>
      <c r="K175" s="74"/>
      <c r="L175" s="72"/>
      <c r="M175" s="282"/>
      <c r="N175" s="47"/>
      <c r="O175" s="47"/>
      <c r="P175" s="47"/>
      <c r="Q175" s="47"/>
      <c r="R175" s="47"/>
      <c r="S175" s="47"/>
      <c r="T175" s="95"/>
      <c r="AT175" s="24" t="s">
        <v>464</v>
      </c>
      <c r="AU175" s="24" t="s">
        <v>79</v>
      </c>
    </row>
    <row r="176" spans="2:65" s="1" customFormat="1" ht="25.5" customHeight="1">
      <c r="B176" s="46"/>
      <c r="C176" s="235" t="s">
        <v>400</v>
      </c>
      <c r="D176" s="235" t="s">
        <v>175</v>
      </c>
      <c r="E176" s="236" t="s">
        <v>1190</v>
      </c>
      <c r="F176" s="237" t="s">
        <v>1191</v>
      </c>
      <c r="G176" s="238" t="s">
        <v>178</v>
      </c>
      <c r="H176" s="239">
        <v>28</v>
      </c>
      <c r="I176" s="240"/>
      <c r="J176" s="241">
        <f>ROUND(I176*H176,2)</f>
        <v>0</v>
      </c>
      <c r="K176" s="237" t="s">
        <v>21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4" t="s">
        <v>180</v>
      </c>
      <c r="AT176" s="24" t="s">
        <v>175</v>
      </c>
      <c r="AU176" s="24" t="s">
        <v>79</v>
      </c>
      <c r="AY176" s="24" t="s">
        <v>172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180</v>
      </c>
      <c r="BM176" s="24" t="s">
        <v>616</v>
      </c>
    </row>
    <row r="177" spans="2:47" s="1" customFormat="1" ht="13.5">
      <c r="B177" s="46"/>
      <c r="C177" s="74"/>
      <c r="D177" s="249" t="s">
        <v>464</v>
      </c>
      <c r="E177" s="74"/>
      <c r="F177" s="281" t="s">
        <v>1105</v>
      </c>
      <c r="G177" s="74"/>
      <c r="H177" s="74"/>
      <c r="I177" s="203"/>
      <c r="J177" s="74"/>
      <c r="K177" s="74"/>
      <c r="L177" s="72"/>
      <c r="M177" s="282"/>
      <c r="N177" s="47"/>
      <c r="O177" s="47"/>
      <c r="P177" s="47"/>
      <c r="Q177" s="47"/>
      <c r="R177" s="47"/>
      <c r="S177" s="47"/>
      <c r="T177" s="95"/>
      <c r="AT177" s="24" t="s">
        <v>464</v>
      </c>
      <c r="AU177" s="24" t="s">
        <v>79</v>
      </c>
    </row>
    <row r="178" spans="2:63" s="11" customFormat="1" ht="37.4" customHeight="1">
      <c r="B178" s="219"/>
      <c r="C178" s="220"/>
      <c r="D178" s="221" t="s">
        <v>68</v>
      </c>
      <c r="E178" s="222" t="s">
        <v>200</v>
      </c>
      <c r="F178" s="222" t="s">
        <v>200</v>
      </c>
      <c r="G178" s="220"/>
      <c r="H178" s="220"/>
      <c r="I178" s="223"/>
      <c r="J178" s="224">
        <f>BK178</f>
        <v>0</v>
      </c>
      <c r="K178" s="220"/>
      <c r="L178" s="225"/>
      <c r="M178" s="226"/>
      <c r="N178" s="227"/>
      <c r="O178" s="227"/>
      <c r="P178" s="228">
        <f>P179+P202</f>
        <v>0</v>
      </c>
      <c r="Q178" s="227"/>
      <c r="R178" s="228">
        <f>R179+R202</f>
        <v>0</v>
      </c>
      <c r="S178" s="227"/>
      <c r="T178" s="229">
        <f>T179+T202</f>
        <v>0</v>
      </c>
      <c r="AR178" s="230" t="s">
        <v>173</v>
      </c>
      <c r="AT178" s="231" t="s">
        <v>68</v>
      </c>
      <c r="AU178" s="231" t="s">
        <v>69</v>
      </c>
      <c r="AY178" s="230" t="s">
        <v>172</v>
      </c>
      <c r="BK178" s="232">
        <f>BK179+BK202</f>
        <v>0</v>
      </c>
    </row>
    <row r="179" spans="2:63" s="11" customFormat="1" ht="19.9" customHeight="1">
      <c r="B179" s="219"/>
      <c r="C179" s="220"/>
      <c r="D179" s="221" t="s">
        <v>68</v>
      </c>
      <c r="E179" s="233" t="s">
        <v>1192</v>
      </c>
      <c r="F179" s="233" t="s">
        <v>1193</v>
      </c>
      <c r="G179" s="220"/>
      <c r="H179" s="220"/>
      <c r="I179" s="223"/>
      <c r="J179" s="234">
        <f>BK179</f>
        <v>0</v>
      </c>
      <c r="K179" s="220"/>
      <c r="L179" s="225"/>
      <c r="M179" s="226"/>
      <c r="N179" s="227"/>
      <c r="O179" s="227"/>
      <c r="P179" s="228">
        <f>SUM(P180:P201)</f>
        <v>0</v>
      </c>
      <c r="Q179" s="227"/>
      <c r="R179" s="228">
        <f>SUM(R180:R201)</f>
        <v>0</v>
      </c>
      <c r="S179" s="227"/>
      <c r="T179" s="229">
        <f>SUM(T180:T201)</f>
        <v>0</v>
      </c>
      <c r="AR179" s="230" t="s">
        <v>173</v>
      </c>
      <c r="AT179" s="231" t="s">
        <v>68</v>
      </c>
      <c r="AU179" s="231" t="s">
        <v>76</v>
      </c>
      <c r="AY179" s="230" t="s">
        <v>172</v>
      </c>
      <c r="BK179" s="232">
        <f>SUM(BK180:BK201)</f>
        <v>0</v>
      </c>
    </row>
    <row r="180" spans="2:65" s="1" customFormat="1" ht="25.5" customHeight="1">
      <c r="B180" s="46"/>
      <c r="C180" s="235" t="s">
        <v>405</v>
      </c>
      <c r="D180" s="235" t="s">
        <v>175</v>
      </c>
      <c r="E180" s="236" t="s">
        <v>1194</v>
      </c>
      <c r="F180" s="237" t="s">
        <v>1195</v>
      </c>
      <c r="G180" s="238" t="s">
        <v>178</v>
      </c>
      <c r="H180" s="239">
        <v>1</v>
      </c>
      <c r="I180" s="240"/>
      <c r="J180" s="241">
        <f>ROUND(I180*H180,2)</f>
        <v>0</v>
      </c>
      <c r="K180" s="237" t="s">
        <v>21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4" t="s">
        <v>180</v>
      </c>
      <c r="AT180" s="24" t="s">
        <v>175</v>
      </c>
      <c r="AU180" s="24" t="s">
        <v>79</v>
      </c>
      <c r="AY180" s="24" t="s">
        <v>172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180</v>
      </c>
      <c r="BM180" s="24" t="s">
        <v>1196</v>
      </c>
    </row>
    <row r="181" spans="2:47" s="1" customFormat="1" ht="13.5">
      <c r="B181" s="46"/>
      <c r="C181" s="74"/>
      <c r="D181" s="249" t="s">
        <v>464</v>
      </c>
      <c r="E181" s="74"/>
      <c r="F181" s="281" t="s">
        <v>1197</v>
      </c>
      <c r="G181" s="74"/>
      <c r="H181" s="74"/>
      <c r="I181" s="203"/>
      <c r="J181" s="74"/>
      <c r="K181" s="74"/>
      <c r="L181" s="72"/>
      <c r="M181" s="282"/>
      <c r="N181" s="47"/>
      <c r="O181" s="47"/>
      <c r="P181" s="47"/>
      <c r="Q181" s="47"/>
      <c r="R181" s="47"/>
      <c r="S181" s="47"/>
      <c r="T181" s="95"/>
      <c r="AT181" s="24" t="s">
        <v>464</v>
      </c>
      <c r="AU181" s="24" t="s">
        <v>79</v>
      </c>
    </row>
    <row r="182" spans="2:65" s="1" customFormat="1" ht="25.5" customHeight="1">
      <c r="B182" s="46"/>
      <c r="C182" s="235" t="s">
        <v>410</v>
      </c>
      <c r="D182" s="235" t="s">
        <v>175</v>
      </c>
      <c r="E182" s="236" t="s">
        <v>1198</v>
      </c>
      <c r="F182" s="237" t="s">
        <v>1115</v>
      </c>
      <c r="G182" s="238" t="s">
        <v>258</v>
      </c>
      <c r="H182" s="239">
        <v>2000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AR182" s="24" t="s">
        <v>180</v>
      </c>
      <c r="AT182" s="24" t="s">
        <v>175</v>
      </c>
      <c r="AU182" s="24" t="s">
        <v>79</v>
      </c>
      <c r="AY182" s="24" t="s">
        <v>172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180</v>
      </c>
      <c r="BM182" s="24" t="s">
        <v>1199</v>
      </c>
    </row>
    <row r="183" spans="2:47" s="1" customFormat="1" ht="13.5">
      <c r="B183" s="46"/>
      <c r="C183" s="74"/>
      <c r="D183" s="249" t="s">
        <v>464</v>
      </c>
      <c r="E183" s="74"/>
      <c r="F183" s="281" t="s">
        <v>1105</v>
      </c>
      <c r="G183" s="74"/>
      <c r="H183" s="74"/>
      <c r="I183" s="203"/>
      <c r="J183" s="74"/>
      <c r="K183" s="74"/>
      <c r="L183" s="72"/>
      <c r="M183" s="282"/>
      <c r="N183" s="47"/>
      <c r="O183" s="47"/>
      <c r="P183" s="47"/>
      <c r="Q183" s="47"/>
      <c r="R183" s="47"/>
      <c r="S183" s="47"/>
      <c r="T183" s="95"/>
      <c r="AT183" s="24" t="s">
        <v>464</v>
      </c>
      <c r="AU183" s="24" t="s">
        <v>79</v>
      </c>
    </row>
    <row r="184" spans="2:65" s="1" customFormat="1" ht="16.5" customHeight="1">
      <c r="B184" s="46"/>
      <c r="C184" s="235" t="s">
        <v>416</v>
      </c>
      <c r="D184" s="235" t="s">
        <v>175</v>
      </c>
      <c r="E184" s="236" t="s">
        <v>1200</v>
      </c>
      <c r="F184" s="237" t="s">
        <v>1117</v>
      </c>
      <c r="G184" s="238" t="s">
        <v>178</v>
      </c>
      <c r="H184" s="239">
        <v>2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180</v>
      </c>
      <c r="AT184" s="24" t="s">
        <v>175</v>
      </c>
      <c r="AU184" s="24" t="s">
        <v>79</v>
      </c>
      <c r="AY184" s="24" t="s">
        <v>172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180</v>
      </c>
      <c r="BM184" s="24" t="s">
        <v>1201</v>
      </c>
    </row>
    <row r="185" spans="2:47" s="1" customFormat="1" ht="13.5">
      <c r="B185" s="46"/>
      <c r="C185" s="74"/>
      <c r="D185" s="249" t="s">
        <v>464</v>
      </c>
      <c r="E185" s="74"/>
      <c r="F185" s="281" t="s">
        <v>1105</v>
      </c>
      <c r="G185" s="74"/>
      <c r="H185" s="74"/>
      <c r="I185" s="203"/>
      <c r="J185" s="74"/>
      <c r="K185" s="74"/>
      <c r="L185" s="72"/>
      <c r="M185" s="282"/>
      <c r="N185" s="47"/>
      <c r="O185" s="47"/>
      <c r="P185" s="47"/>
      <c r="Q185" s="47"/>
      <c r="R185" s="47"/>
      <c r="S185" s="47"/>
      <c r="T185" s="95"/>
      <c r="AT185" s="24" t="s">
        <v>464</v>
      </c>
      <c r="AU185" s="24" t="s">
        <v>79</v>
      </c>
    </row>
    <row r="186" spans="2:65" s="1" customFormat="1" ht="16.5" customHeight="1">
      <c r="B186" s="46"/>
      <c r="C186" s="235" t="s">
        <v>421</v>
      </c>
      <c r="D186" s="235" t="s">
        <v>175</v>
      </c>
      <c r="E186" s="236" t="s">
        <v>1202</v>
      </c>
      <c r="F186" s="237" t="s">
        <v>1119</v>
      </c>
      <c r="G186" s="238" t="s">
        <v>178</v>
      </c>
      <c r="H186" s="239">
        <v>18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180</v>
      </c>
      <c r="AT186" s="24" t="s">
        <v>175</v>
      </c>
      <c r="AU186" s="24" t="s">
        <v>79</v>
      </c>
      <c r="AY186" s="24" t="s">
        <v>172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180</v>
      </c>
      <c r="BM186" s="24" t="s">
        <v>1203</v>
      </c>
    </row>
    <row r="187" spans="2:47" s="1" customFormat="1" ht="13.5">
      <c r="B187" s="46"/>
      <c r="C187" s="74"/>
      <c r="D187" s="249" t="s">
        <v>464</v>
      </c>
      <c r="E187" s="74"/>
      <c r="F187" s="281" t="s">
        <v>1105</v>
      </c>
      <c r="G187" s="74"/>
      <c r="H187" s="74"/>
      <c r="I187" s="203"/>
      <c r="J187" s="74"/>
      <c r="K187" s="74"/>
      <c r="L187" s="72"/>
      <c r="M187" s="282"/>
      <c r="N187" s="47"/>
      <c r="O187" s="47"/>
      <c r="P187" s="47"/>
      <c r="Q187" s="47"/>
      <c r="R187" s="47"/>
      <c r="S187" s="47"/>
      <c r="T187" s="95"/>
      <c r="AT187" s="24" t="s">
        <v>464</v>
      </c>
      <c r="AU187" s="24" t="s">
        <v>79</v>
      </c>
    </row>
    <row r="188" spans="2:65" s="1" customFormat="1" ht="16.5" customHeight="1">
      <c r="B188" s="46"/>
      <c r="C188" s="235" t="s">
        <v>426</v>
      </c>
      <c r="D188" s="235" t="s">
        <v>175</v>
      </c>
      <c r="E188" s="236" t="s">
        <v>1204</v>
      </c>
      <c r="F188" s="237" t="s">
        <v>1121</v>
      </c>
      <c r="G188" s="238" t="s">
        <v>178</v>
      </c>
      <c r="H188" s="239">
        <v>36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180</v>
      </c>
      <c r="AT188" s="24" t="s">
        <v>175</v>
      </c>
      <c r="AU188" s="24" t="s">
        <v>79</v>
      </c>
      <c r="AY188" s="24" t="s">
        <v>172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180</v>
      </c>
      <c r="BM188" s="24" t="s">
        <v>1205</v>
      </c>
    </row>
    <row r="189" spans="2:47" s="1" customFormat="1" ht="13.5">
      <c r="B189" s="46"/>
      <c r="C189" s="74"/>
      <c r="D189" s="249" t="s">
        <v>464</v>
      </c>
      <c r="E189" s="74"/>
      <c r="F189" s="281" t="s">
        <v>1105</v>
      </c>
      <c r="G189" s="74"/>
      <c r="H189" s="74"/>
      <c r="I189" s="203"/>
      <c r="J189" s="74"/>
      <c r="K189" s="74"/>
      <c r="L189" s="72"/>
      <c r="M189" s="282"/>
      <c r="N189" s="47"/>
      <c r="O189" s="47"/>
      <c r="P189" s="47"/>
      <c r="Q189" s="47"/>
      <c r="R189" s="47"/>
      <c r="S189" s="47"/>
      <c r="T189" s="95"/>
      <c r="AT189" s="24" t="s">
        <v>464</v>
      </c>
      <c r="AU189" s="24" t="s">
        <v>79</v>
      </c>
    </row>
    <row r="190" spans="2:65" s="1" customFormat="1" ht="25.5" customHeight="1">
      <c r="B190" s="46"/>
      <c r="C190" s="235" t="s">
        <v>431</v>
      </c>
      <c r="D190" s="235" t="s">
        <v>175</v>
      </c>
      <c r="E190" s="236" t="s">
        <v>1206</v>
      </c>
      <c r="F190" s="237" t="s">
        <v>1123</v>
      </c>
      <c r="G190" s="238" t="s">
        <v>178</v>
      </c>
      <c r="H190" s="239">
        <v>2</v>
      </c>
      <c r="I190" s="240"/>
      <c r="J190" s="241">
        <f>ROUND(I190*H190,2)</f>
        <v>0</v>
      </c>
      <c r="K190" s="237" t="s">
        <v>21</v>
      </c>
      <c r="L190" s="72"/>
      <c r="M190" s="242" t="s">
        <v>21</v>
      </c>
      <c r="N190" s="243" t="s">
        <v>40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180</v>
      </c>
      <c r="AT190" s="24" t="s">
        <v>175</v>
      </c>
      <c r="AU190" s="24" t="s">
        <v>79</v>
      </c>
      <c r="AY190" s="24" t="s">
        <v>172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76</v>
      </c>
      <c r="BK190" s="246">
        <f>ROUND(I190*H190,2)</f>
        <v>0</v>
      </c>
      <c r="BL190" s="24" t="s">
        <v>180</v>
      </c>
      <c r="BM190" s="24" t="s">
        <v>1207</v>
      </c>
    </row>
    <row r="191" spans="2:47" s="1" customFormat="1" ht="13.5">
      <c r="B191" s="46"/>
      <c r="C191" s="74"/>
      <c r="D191" s="249" t="s">
        <v>464</v>
      </c>
      <c r="E191" s="74"/>
      <c r="F191" s="281" t="s">
        <v>1105</v>
      </c>
      <c r="G191" s="74"/>
      <c r="H191" s="74"/>
      <c r="I191" s="203"/>
      <c r="J191" s="74"/>
      <c r="K191" s="74"/>
      <c r="L191" s="72"/>
      <c r="M191" s="282"/>
      <c r="N191" s="47"/>
      <c r="O191" s="47"/>
      <c r="P191" s="47"/>
      <c r="Q191" s="47"/>
      <c r="R191" s="47"/>
      <c r="S191" s="47"/>
      <c r="T191" s="95"/>
      <c r="AT191" s="24" t="s">
        <v>464</v>
      </c>
      <c r="AU191" s="24" t="s">
        <v>79</v>
      </c>
    </row>
    <row r="192" spans="2:65" s="1" customFormat="1" ht="25.5" customHeight="1">
      <c r="B192" s="46"/>
      <c r="C192" s="235" t="s">
        <v>436</v>
      </c>
      <c r="D192" s="235" t="s">
        <v>175</v>
      </c>
      <c r="E192" s="236" t="s">
        <v>1208</v>
      </c>
      <c r="F192" s="237" t="s">
        <v>1125</v>
      </c>
      <c r="G192" s="238" t="s">
        <v>178</v>
      </c>
      <c r="H192" s="239">
        <v>2</v>
      </c>
      <c r="I192" s="240"/>
      <c r="J192" s="241">
        <f>ROUND(I192*H192,2)</f>
        <v>0</v>
      </c>
      <c r="K192" s="237" t="s">
        <v>21</v>
      </c>
      <c r="L192" s="72"/>
      <c r="M192" s="242" t="s">
        <v>21</v>
      </c>
      <c r="N192" s="243" t="s">
        <v>40</v>
      </c>
      <c r="O192" s="47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4" t="s">
        <v>180</v>
      </c>
      <c r="AT192" s="24" t="s">
        <v>175</v>
      </c>
      <c r="AU192" s="24" t="s">
        <v>79</v>
      </c>
      <c r="AY192" s="24" t="s">
        <v>172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76</v>
      </c>
      <c r="BK192" s="246">
        <f>ROUND(I192*H192,2)</f>
        <v>0</v>
      </c>
      <c r="BL192" s="24" t="s">
        <v>180</v>
      </c>
      <c r="BM192" s="24" t="s">
        <v>1209</v>
      </c>
    </row>
    <row r="193" spans="2:47" s="1" customFormat="1" ht="13.5">
      <c r="B193" s="46"/>
      <c r="C193" s="74"/>
      <c r="D193" s="249" t="s">
        <v>464</v>
      </c>
      <c r="E193" s="74"/>
      <c r="F193" s="281" t="s">
        <v>1197</v>
      </c>
      <c r="G193" s="74"/>
      <c r="H193" s="74"/>
      <c r="I193" s="203"/>
      <c r="J193" s="74"/>
      <c r="K193" s="74"/>
      <c r="L193" s="72"/>
      <c r="M193" s="282"/>
      <c r="N193" s="47"/>
      <c r="O193" s="47"/>
      <c r="P193" s="47"/>
      <c r="Q193" s="47"/>
      <c r="R193" s="47"/>
      <c r="S193" s="47"/>
      <c r="T193" s="95"/>
      <c r="AT193" s="24" t="s">
        <v>464</v>
      </c>
      <c r="AU193" s="24" t="s">
        <v>79</v>
      </c>
    </row>
    <row r="194" spans="2:65" s="1" customFormat="1" ht="16.5" customHeight="1">
      <c r="B194" s="46"/>
      <c r="C194" s="235" t="s">
        <v>441</v>
      </c>
      <c r="D194" s="235" t="s">
        <v>175</v>
      </c>
      <c r="E194" s="236" t="s">
        <v>1210</v>
      </c>
      <c r="F194" s="237" t="s">
        <v>1211</v>
      </c>
      <c r="G194" s="238" t="s">
        <v>178</v>
      </c>
      <c r="H194" s="239">
        <v>2</v>
      </c>
      <c r="I194" s="240"/>
      <c r="J194" s="241">
        <f>ROUND(I194*H194,2)</f>
        <v>0</v>
      </c>
      <c r="K194" s="237" t="s">
        <v>21</v>
      </c>
      <c r="L194" s="72"/>
      <c r="M194" s="242" t="s">
        <v>21</v>
      </c>
      <c r="N194" s="243" t="s">
        <v>40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4" t="s">
        <v>180</v>
      </c>
      <c r="AT194" s="24" t="s">
        <v>175</v>
      </c>
      <c r="AU194" s="24" t="s">
        <v>79</v>
      </c>
      <c r="AY194" s="24" t="s">
        <v>172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180</v>
      </c>
      <c r="BM194" s="24" t="s">
        <v>1212</v>
      </c>
    </row>
    <row r="195" spans="2:47" s="1" customFormat="1" ht="13.5">
      <c r="B195" s="46"/>
      <c r="C195" s="74"/>
      <c r="D195" s="249" t="s">
        <v>464</v>
      </c>
      <c r="E195" s="74"/>
      <c r="F195" s="281" t="s">
        <v>1197</v>
      </c>
      <c r="G195" s="74"/>
      <c r="H195" s="74"/>
      <c r="I195" s="203"/>
      <c r="J195" s="74"/>
      <c r="K195" s="74"/>
      <c r="L195" s="72"/>
      <c r="M195" s="282"/>
      <c r="N195" s="47"/>
      <c r="O195" s="47"/>
      <c r="P195" s="47"/>
      <c r="Q195" s="47"/>
      <c r="R195" s="47"/>
      <c r="S195" s="47"/>
      <c r="T195" s="95"/>
      <c r="AT195" s="24" t="s">
        <v>464</v>
      </c>
      <c r="AU195" s="24" t="s">
        <v>79</v>
      </c>
    </row>
    <row r="196" spans="2:65" s="1" customFormat="1" ht="16.5" customHeight="1">
      <c r="B196" s="46"/>
      <c r="C196" s="235" t="s">
        <v>445</v>
      </c>
      <c r="D196" s="235" t="s">
        <v>175</v>
      </c>
      <c r="E196" s="236" t="s">
        <v>1213</v>
      </c>
      <c r="F196" s="237" t="s">
        <v>1134</v>
      </c>
      <c r="G196" s="238" t="s">
        <v>258</v>
      </c>
      <c r="H196" s="239">
        <v>570</v>
      </c>
      <c r="I196" s="240"/>
      <c r="J196" s="241">
        <f>ROUND(I196*H196,2)</f>
        <v>0</v>
      </c>
      <c r="K196" s="237" t="s">
        <v>21</v>
      </c>
      <c r="L196" s="72"/>
      <c r="M196" s="242" t="s">
        <v>21</v>
      </c>
      <c r="N196" s="243" t="s">
        <v>40</v>
      </c>
      <c r="O196" s="47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AR196" s="24" t="s">
        <v>180</v>
      </c>
      <c r="AT196" s="24" t="s">
        <v>175</v>
      </c>
      <c r="AU196" s="24" t="s">
        <v>79</v>
      </c>
      <c r="AY196" s="24" t="s">
        <v>172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76</v>
      </c>
      <c r="BK196" s="246">
        <f>ROUND(I196*H196,2)</f>
        <v>0</v>
      </c>
      <c r="BL196" s="24" t="s">
        <v>180</v>
      </c>
      <c r="BM196" s="24" t="s">
        <v>1214</v>
      </c>
    </row>
    <row r="197" spans="2:47" s="1" customFormat="1" ht="13.5">
      <c r="B197" s="46"/>
      <c r="C197" s="74"/>
      <c r="D197" s="249" t="s">
        <v>464</v>
      </c>
      <c r="E197" s="74"/>
      <c r="F197" s="281" t="s">
        <v>1105</v>
      </c>
      <c r="G197" s="74"/>
      <c r="H197" s="74"/>
      <c r="I197" s="203"/>
      <c r="J197" s="74"/>
      <c r="K197" s="74"/>
      <c r="L197" s="72"/>
      <c r="M197" s="282"/>
      <c r="N197" s="47"/>
      <c r="O197" s="47"/>
      <c r="P197" s="47"/>
      <c r="Q197" s="47"/>
      <c r="R197" s="47"/>
      <c r="S197" s="47"/>
      <c r="T197" s="95"/>
      <c r="AT197" s="24" t="s">
        <v>464</v>
      </c>
      <c r="AU197" s="24" t="s">
        <v>79</v>
      </c>
    </row>
    <row r="198" spans="2:65" s="1" customFormat="1" ht="16.5" customHeight="1">
      <c r="B198" s="46"/>
      <c r="C198" s="235" t="s">
        <v>449</v>
      </c>
      <c r="D198" s="235" t="s">
        <v>175</v>
      </c>
      <c r="E198" s="236" t="s">
        <v>1215</v>
      </c>
      <c r="F198" s="237" t="s">
        <v>1216</v>
      </c>
      <c r="G198" s="238" t="s">
        <v>178</v>
      </c>
      <c r="H198" s="239">
        <v>105</v>
      </c>
      <c r="I198" s="240"/>
      <c r="J198" s="241">
        <f>ROUND(I198*H198,2)</f>
        <v>0</v>
      </c>
      <c r="K198" s="237" t="s">
        <v>21</v>
      </c>
      <c r="L198" s="72"/>
      <c r="M198" s="242" t="s">
        <v>21</v>
      </c>
      <c r="N198" s="243" t="s">
        <v>40</v>
      </c>
      <c r="O198" s="47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AR198" s="24" t="s">
        <v>180</v>
      </c>
      <c r="AT198" s="24" t="s">
        <v>175</v>
      </c>
      <c r="AU198" s="24" t="s">
        <v>79</v>
      </c>
      <c r="AY198" s="24" t="s">
        <v>172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4" t="s">
        <v>76</v>
      </c>
      <c r="BK198" s="246">
        <f>ROUND(I198*H198,2)</f>
        <v>0</v>
      </c>
      <c r="BL198" s="24" t="s">
        <v>180</v>
      </c>
      <c r="BM198" s="24" t="s">
        <v>1217</v>
      </c>
    </row>
    <row r="199" spans="2:47" s="1" customFormat="1" ht="13.5">
      <c r="B199" s="46"/>
      <c r="C199" s="74"/>
      <c r="D199" s="249" t="s">
        <v>464</v>
      </c>
      <c r="E199" s="74"/>
      <c r="F199" s="281" t="s">
        <v>1105</v>
      </c>
      <c r="G199" s="74"/>
      <c r="H199" s="74"/>
      <c r="I199" s="203"/>
      <c r="J199" s="74"/>
      <c r="K199" s="74"/>
      <c r="L199" s="72"/>
      <c r="M199" s="282"/>
      <c r="N199" s="47"/>
      <c r="O199" s="47"/>
      <c r="P199" s="47"/>
      <c r="Q199" s="47"/>
      <c r="R199" s="47"/>
      <c r="S199" s="47"/>
      <c r="T199" s="95"/>
      <c r="AT199" s="24" t="s">
        <v>464</v>
      </c>
      <c r="AU199" s="24" t="s">
        <v>79</v>
      </c>
    </row>
    <row r="200" spans="2:65" s="1" customFormat="1" ht="25.5" customHeight="1">
      <c r="B200" s="46"/>
      <c r="C200" s="235" t="s">
        <v>455</v>
      </c>
      <c r="D200" s="235" t="s">
        <v>175</v>
      </c>
      <c r="E200" s="236" t="s">
        <v>1218</v>
      </c>
      <c r="F200" s="237" t="s">
        <v>1142</v>
      </c>
      <c r="G200" s="238" t="s">
        <v>1143</v>
      </c>
      <c r="H200" s="239">
        <v>1</v>
      </c>
      <c r="I200" s="240"/>
      <c r="J200" s="241">
        <f>ROUND(I200*H200,2)</f>
        <v>0</v>
      </c>
      <c r="K200" s="237" t="s">
        <v>21</v>
      </c>
      <c r="L200" s="72"/>
      <c r="M200" s="242" t="s">
        <v>21</v>
      </c>
      <c r="N200" s="243" t="s">
        <v>40</v>
      </c>
      <c r="O200" s="47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AR200" s="24" t="s">
        <v>180</v>
      </c>
      <c r="AT200" s="24" t="s">
        <v>175</v>
      </c>
      <c r="AU200" s="24" t="s">
        <v>79</v>
      </c>
      <c r="AY200" s="24" t="s">
        <v>172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24" t="s">
        <v>76</v>
      </c>
      <c r="BK200" s="246">
        <f>ROUND(I200*H200,2)</f>
        <v>0</v>
      </c>
      <c r="BL200" s="24" t="s">
        <v>180</v>
      </c>
      <c r="BM200" s="24" t="s">
        <v>1219</v>
      </c>
    </row>
    <row r="201" spans="2:47" s="1" customFormat="1" ht="13.5">
      <c r="B201" s="46"/>
      <c r="C201" s="74"/>
      <c r="D201" s="249" t="s">
        <v>464</v>
      </c>
      <c r="E201" s="74"/>
      <c r="F201" s="281" t="s">
        <v>1105</v>
      </c>
      <c r="G201" s="74"/>
      <c r="H201" s="74"/>
      <c r="I201" s="203"/>
      <c r="J201" s="74"/>
      <c r="K201" s="74"/>
      <c r="L201" s="72"/>
      <c r="M201" s="282"/>
      <c r="N201" s="47"/>
      <c r="O201" s="47"/>
      <c r="P201" s="47"/>
      <c r="Q201" s="47"/>
      <c r="R201" s="47"/>
      <c r="S201" s="47"/>
      <c r="T201" s="95"/>
      <c r="AT201" s="24" t="s">
        <v>464</v>
      </c>
      <c r="AU201" s="24" t="s">
        <v>79</v>
      </c>
    </row>
    <row r="202" spans="2:63" s="11" customFormat="1" ht="29.85" customHeight="1">
      <c r="B202" s="219"/>
      <c r="C202" s="220"/>
      <c r="D202" s="221" t="s">
        <v>68</v>
      </c>
      <c r="E202" s="233" t="s">
        <v>1220</v>
      </c>
      <c r="F202" s="233" t="s">
        <v>1221</v>
      </c>
      <c r="G202" s="220"/>
      <c r="H202" s="220"/>
      <c r="I202" s="223"/>
      <c r="J202" s="234">
        <f>BK202</f>
        <v>0</v>
      </c>
      <c r="K202" s="220"/>
      <c r="L202" s="225"/>
      <c r="M202" s="226"/>
      <c r="N202" s="227"/>
      <c r="O202" s="227"/>
      <c r="P202" s="228">
        <f>SUM(P203:P230)</f>
        <v>0</v>
      </c>
      <c r="Q202" s="227"/>
      <c r="R202" s="228">
        <f>SUM(R203:R230)</f>
        <v>0</v>
      </c>
      <c r="S202" s="227"/>
      <c r="T202" s="229">
        <f>SUM(T203:T230)</f>
        <v>0</v>
      </c>
      <c r="AR202" s="230" t="s">
        <v>173</v>
      </c>
      <c r="AT202" s="231" t="s">
        <v>68</v>
      </c>
      <c r="AU202" s="231" t="s">
        <v>76</v>
      </c>
      <c r="AY202" s="230" t="s">
        <v>172</v>
      </c>
      <c r="BK202" s="232">
        <f>SUM(BK203:BK230)</f>
        <v>0</v>
      </c>
    </row>
    <row r="203" spans="2:65" s="1" customFormat="1" ht="25.5" customHeight="1">
      <c r="B203" s="46"/>
      <c r="C203" s="235" t="s">
        <v>460</v>
      </c>
      <c r="D203" s="235" t="s">
        <v>175</v>
      </c>
      <c r="E203" s="236" t="s">
        <v>1222</v>
      </c>
      <c r="F203" s="237" t="s">
        <v>1223</v>
      </c>
      <c r="G203" s="238" t="s">
        <v>178</v>
      </c>
      <c r="H203" s="239">
        <v>1</v>
      </c>
      <c r="I203" s="240"/>
      <c r="J203" s="241">
        <f>ROUND(I203*H203,2)</f>
        <v>0</v>
      </c>
      <c r="K203" s="237" t="s">
        <v>21</v>
      </c>
      <c r="L203" s="72"/>
      <c r="M203" s="242" t="s">
        <v>21</v>
      </c>
      <c r="N203" s="243" t="s">
        <v>40</v>
      </c>
      <c r="O203" s="47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AR203" s="24" t="s">
        <v>180</v>
      </c>
      <c r="AT203" s="24" t="s">
        <v>175</v>
      </c>
      <c r="AU203" s="24" t="s">
        <v>79</v>
      </c>
      <c r="AY203" s="24" t="s">
        <v>172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24" t="s">
        <v>76</v>
      </c>
      <c r="BK203" s="246">
        <f>ROUND(I203*H203,2)</f>
        <v>0</v>
      </c>
      <c r="BL203" s="24" t="s">
        <v>180</v>
      </c>
      <c r="BM203" s="24" t="s">
        <v>1224</v>
      </c>
    </row>
    <row r="204" spans="2:47" s="1" customFormat="1" ht="13.5">
      <c r="B204" s="46"/>
      <c r="C204" s="74"/>
      <c r="D204" s="249" t="s">
        <v>464</v>
      </c>
      <c r="E204" s="74"/>
      <c r="F204" s="281" t="s">
        <v>1197</v>
      </c>
      <c r="G204" s="74"/>
      <c r="H204" s="74"/>
      <c r="I204" s="203"/>
      <c r="J204" s="74"/>
      <c r="K204" s="74"/>
      <c r="L204" s="72"/>
      <c r="M204" s="282"/>
      <c r="N204" s="47"/>
      <c r="O204" s="47"/>
      <c r="P204" s="47"/>
      <c r="Q204" s="47"/>
      <c r="R204" s="47"/>
      <c r="S204" s="47"/>
      <c r="T204" s="95"/>
      <c r="AT204" s="24" t="s">
        <v>464</v>
      </c>
      <c r="AU204" s="24" t="s">
        <v>79</v>
      </c>
    </row>
    <row r="205" spans="2:65" s="1" customFormat="1" ht="25.5" customHeight="1">
      <c r="B205" s="46"/>
      <c r="C205" s="235" t="s">
        <v>467</v>
      </c>
      <c r="D205" s="235" t="s">
        <v>175</v>
      </c>
      <c r="E205" s="236" t="s">
        <v>1225</v>
      </c>
      <c r="F205" s="237" t="s">
        <v>1226</v>
      </c>
      <c r="G205" s="238" t="s">
        <v>258</v>
      </c>
      <c r="H205" s="239">
        <v>2000</v>
      </c>
      <c r="I205" s="240"/>
      <c r="J205" s="241">
        <f>ROUND(I205*H205,2)</f>
        <v>0</v>
      </c>
      <c r="K205" s="237" t="s">
        <v>21</v>
      </c>
      <c r="L205" s="72"/>
      <c r="M205" s="242" t="s">
        <v>21</v>
      </c>
      <c r="N205" s="243" t="s">
        <v>40</v>
      </c>
      <c r="O205" s="47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AR205" s="24" t="s">
        <v>180</v>
      </c>
      <c r="AT205" s="24" t="s">
        <v>175</v>
      </c>
      <c r="AU205" s="24" t="s">
        <v>79</v>
      </c>
      <c r="AY205" s="24" t="s">
        <v>172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4" t="s">
        <v>76</v>
      </c>
      <c r="BK205" s="246">
        <f>ROUND(I205*H205,2)</f>
        <v>0</v>
      </c>
      <c r="BL205" s="24" t="s">
        <v>180</v>
      </c>
      <c r="BM205" s="24" t="s">
        <v>1227</v>
      </c>
    </row>
    <row r="206" spans="2:47" s="1" customFormat="1" ht="13.5">
      <c r="B206" s="46"/>
      <c r="C206" s="74"/>
      <c r="D206" s="249" t="s">
        <v>464</v>
      </c>
      <c r="E206" s="74"/>
      <c r="F206" s="281" t="s">
        <v>1197</v>
      </c>
      <c r="G206" s="74"/>
      <c r="H206" s="74"/>
      <c r="I206" s="203"/>
      <c r="J206" s="74"/>
      <c r="K206" s="74"/>
      <c r="L206" s="72"/>
      <c r="M206" s="282"/>
      <c r="N206" s="47"/>
      <c r="O206" s="47"/>
      <c r="P206" s="47"/>
      <c r="Q206" s="47"/>
      <c r="R206" s="47"/>
      <c r="S206" s="47"/>
      <c r="T206" s="95"/>
      <c r="AT206" s="24" t="s">
        <v>464</v>
      </c>
      <c r="AU206" s="24" t="s">
        <v>79</v>
      </c>
    </row>
    <row r="207" spans="2:65" s="1" customFormat="1" ht="16.5" customHeight="1">
      <c r="B207" s="46"/>
      <c r="C207" s="235" t="s">
        <v>471</v>
      </c>
      <c r="D207" s="235" t="s">
        <v>175</v>
      </c>
      <c r="E207" s="236" t="s">
        <v>1228</v>
      </c>
      <c r="F207" s="237" t="s">
        <v>1165</v>
      </c>
      <c r="G207" s="238" t="s">
        <v>178</v>
      </c>
      <c r="H207" s="239">
        <v>2</v>
      </c>
      <c r="I207" s="240"/>
      <c r="J207" s="241">
        <f>ROUND(I207*H207,2)</f>
        <v>0</v>
      </c>
      <c r="K207" s="237" t="s">
        <v>21</v>
      </c>
      <c r="L207" s="72"/>
      <c r="M207" s="242" t="s">
        <v>21</v>
      </c>
      <c r="N207" s="243" t="s">
        <v>40</v>
      </c>
      <c r="O207" s="47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AR207" s="24" t="s">
        <v>180</v>
      </c>
      <c r="AT207" s="24" t="s">
        <v>175</v>
      </c>
      <c r="AU207" s="24" t="s">
        <v>79</v>
      </c>
      <c r="AY207" s="24" t="s">
        <v>172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4" t="s">
        <v>76</v>
      </c>
      <c r="BK207" s="246">
        <f>ROUND(I207*H207,2)</f>
        <v>0</v>
      </c>
      <c r="BL207" s="24" t="s">
        <v>180</v>
      </c>
      <c r="BM207" s="24" t="s">
        <v>1229</v>
      </c>
    </row>
    <row r="208" spans="2:47" s="1" customFormat="1" ht="13.5">
      <c r="B208" s="46"/>
      <c r="C208" s="74"/>
      <c r="D208" s="249" t="s">
        <v>464</v>
      </c>
      <c r="E208" s="74"/>
      <c r="F208" s="281" t="s">
        <v>1105</v>
      </c>
      <c r="G208" s="74"/>
      <c r="H208" s="74"/>
      <c r="I208" s="203"/>
      <c r="J208" s="74"/>
      <c r="K208" s="74"/>
      <c r="L208" s="72"/>
      <c r="M208" s="282"/>
      <c r="N208" s="47"/>
      <c r="O208" s="47"/>
      <c r="P208" s="47"/>
      <c r="Q208" s="47"/>
      <c r="R208" s="47"/>
      <c r="S208" s="47"/>
      <c r="T208" s="95"/>
      <c r="AT208" s="24" t="s">
        <v>464</v>
      </c>
      <c r="AU208" s="24" t="s">
        <v>79</v>
      </c>
    </row>
    <row r="209" spans="2:65" s="1" customFormat="1" ht="25.5" customHeight="1">
      <c r="B209" s="46"/>
      <c r="C209" s="235" t="s">
        <v>477</v>
      </c>
      <c r="D209" s="235" t="s">
        <v>175</v>
      </c>
      <c r="E209" s="236" t="s">
        <v>1230</v>
      </c>
      <c r="F209" s="237" t="s">
        <v>1231</v>
      </c>
      <c r="G209" s="238" t="s">
        <v>178</v>
      </c>
      <c r="H209" s="239">
        <v>36</v>
      </c>
      <c r="I209" s="240"/>
      <c r="J209" s="241">
        <f>ROUND(I209*H209,2)</f>
        <v>0</v>
      </c>
      <c r="K209" s="237" t="s">
        <v>21</v>
      </c>
      <c r="L209" s="72"/>
      <c r="M209" s="242" t="s">
        <v>21</v>
      </c>
      <c r="N209" s="243" t="s">
        <v>40</v>
      </c>
      <c r="O209" s="47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AR209" s="24" t="s">
        <v>180</v>
      </c>
      <c r="AT209" s="24" t="s">
        <v>175</v>
      </c>
      <c r="AU209" s="24" t="s">
        <v>79</v>
      </c>
      <c r="AY209" s="24" t="s">
        <v>172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76</v>
      </c>
      <c r="BK209" s="246">
        <f>ROUND(I209*H209,2)</f>
        <v>0</v>
      </c>
      <c r="BL209" s="24" t="s">
        <v>180</v>
      </c>
      <c r="BM209" s="24" t="s">
        <v>1232</v>
      </c>
    </row>
    <row r="210" spans="2:47" s="1" customFormat="1" ht="13.5">
      <c r="B210" s="46"/>
      <c r="C210" s="74"/>
      <c r="D210" s="249" t="s">
        <v>464</v>
      </c>
      <c r="E210" s="74"/>
      <c r="F210" s="281" t="s">
        <v>1105</v>
      </c>
      <c r="G210" s="74"/>
      <c r="H210" s="74"/>
      <c r="I210" s="203"/>
      <c r="J210" s="74"/>
      <c r="K210" s="74"/>
      <c r="L210" s="72"/>
      <c r="M210" s="282"/>
      <c r="N210" s="47"/>
      <c r="O210" s="47"/>
      <c r="P210" s="47"/>
      <c r="Q210" s="47"/>
      <c r="R210" s="47"/>
      <c r="S210" s="47"/>
      <c r="T210" s="95"/>
      <c r="AT210" s="24" t="s">
        <v>464</v>
      </c>
      <c r="AU210" s="24" t="s">
        <v>79</v>
      </c>
    </row>
    <row r="211" spans="2:65" s="1" customFormat="1" ht="25.5" customHeight="1">
      <c r="B211" s="46"/>
      <c r="C211" s="235" t="s">
        <v>483</v>
      </c>
      <c r="D211" s="235" t="s">
        <v>175</v>
      </c>
      <c r="E211" s="236" t="s">
        <v>1233</v>
      </c>
      <c r="F211" s="237" t="s">
        <v>1234</v>
      </c>
      <c r="G211" s="238" t="s">
        <v>178</v>
      </c>
      <c r="H211" s="239">
        <v>36</v>
      </c>
      <c r="I211" s="240"/>
      <c r="J211" s="241">
        <f>ROUND(I211*H211,2)</f>
        <v>0</v>
      </c>
      <c r="K211" s="237" t="s">
        <v>21</v>
      </c>
      <c r="L211" s="72"/>
      <c r="M211" s="242" t="s">
        <v>21</v>
      </c>
      <c r="N211" s="243" t="s">
        <v>40</v>
      </c>
      <c r="O211" s="47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AR211" s="24" t="s">
        <v>180</v>
      </c>
      <c r="AT211" s="24" t="s">
        <v>175</v>
      </c>
      <c r="AU211" s="24" t="s">
        <v>79</v>
      </c>
      <c r="AY211" s="24" t="s">
        <v>172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76</v>
      </c>
      <c r="BK211" s="246">
        <f>ROUND(I211*H211,2)</f>
        <v>0</v>
      </c>
      <c r="BL211" s="24" t="s">
        <v>180</v>
      </c>
      <c r="BM211" s="24" t="s">
        <v>1235</v>
      </c>
    </row>
    <row r="212" spans="2:47" s="1" customFormat="1" ht="13.5">
      <c r="B212" s="46"/>
      <c r="C212" s="74"/>
      <c r="D212" s="249" t="s">
        <v>464</v>
      </c>
      <c r="E212" s="74"/>
      <c r="F212" s="281" t="s">
        <v>1105</v>
      </c>
      <c r="G212" s="74"/>
      <c r="H212" s="74"/>
      <c r="I212" s="203"/>
      <c r="J212" s="74"/>
      <c r="K212" s="74"/>
      <c r="L212" s="72"/>
      <c r="M212" s="282"/>
      <c r="N212" s="47"/>
      <c r="O212" s="47"/>
      <c r="P212" s="47"/>
      <c r="Q212" s="47"/>
      <c r="R212" s="47"/>
      <c r="S212" s="47"/>
      <c r="T212" s="95"/>
      <c r="AT212" s="24" t="s">
        <v>464</v>
      </c>
      <c r="AU212" s="24" t="s">
        <v>79</v>
      </c>
    </row>
    <row r="213" spans="2:65" s="1" customFormat="1" ht="25.5" customHeight="1">
      <c r="B213" s="46"/>
      <c r="C213" s="235" t="s">
        <v>489</v>
      </c>
      <c r="D213" s="235" t="s">
        <v>175</v>
      </c>
      <c r="E213" s="236" t="s">
        <v>1236</v>
      </c>
      <c r="F213" s="237" t="s">
        <v>1237</v>
      </c>
      <c r="G213" s="238" t="s">
        <v>178</v>
      </c>
      <c r="H213" s="239">
        <v>36</v>
      </c>
      <c r="I213" s="240"/>
      <c r="J213" s="241">
        <f>ROUND(I213*H213,2)</f>
        <v>0</v>
      </c>
      <c r="K213" s="237" t="s">
        <v>21</v>
      </c>
      <c r="L213" s="72"/>
      <c r="M213" s="242" t="s">
        <v>21</v>
      </c>
      <c r="N213" s="243" t="s">
        <v>40</v>
      </c>
      <c r="O213" s="47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AR213" s="24" t="s">
        <v>180</v>
      </c>
      <c r="AT213" s="24" t="s">
        <v>175</v>
      </c>
      <c r="AU213" s="24" t="s">
        <v>79</v>
      </c>
      <c r="AY213" s="24" t="s">
        <v>172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24" t="s">
        <v>76</v>
      </c>
      <c r="BK213" s="246">
        <f>ROUND(I213*H213,2)</f>
        <v>0</v>
      </c>
      <c r="BL213" s="24" t="s">
        <v>180</v>
      </c>
      <c r="BM213" s="24" t="s">
        <v>1238</v>
      </c>
    </row>
    <row r="214" spans="2:47" s="1" customFormat="1" ht="13.5">
      <c r="B214" s="46"/>
      <c r="C214" s="74"/>
      <c r="D214" s="249" t="s">
        <v>464</v>
      </c>
      <c r="E214" s="74"/>
      <c r="F214" s="281" t="s">
        <v>1105</v>
      </c>
      <c r="G214" s="74"/>
      <c r="H214" s="74"/>
      <c r="I214" s="203"/>
      <c r="J214" s="74"/>
      <c r="K214" s="74"/>
      <c r="L214" s="72"/>
      <c r="M214" s="282"/>
      <c r="N214" s="47"/>
      <c r="O214" s="47"/>
      <c r="P214" s="47"/>
      <c r="Q214" s="47"/>
      <c r="R214" s="47"/>
      <c r="S214" s="47"/>
      <c r="T214" s="95"/>
      <c r="AT214" s="24" t="s">
        <v>464</v>
      </c>
      <c r="AU214" s="24" t="s">
        <v>79</v>
      </c>
    </row>
    <row r="215" spans="2:65" s="1" customFormat="1" ht="25.5" customHeight="1">
      <c r="B215" s="46"/>
      <c r="C215" s="235" t="s">
        <v>493</v>
      </c>
      <c r="D215" s="235" t="s">
        <v>175</v>
      </c>
      <c r="E215" s="236" t="s">
        <v>1239</v>
      </c>
      <c r="F215" s="237" t="s">
        <v>1173</v>
      </c>
      <c r="G215" s="238" t="s">
        <v>178</v>
      </c>
      <c r="H215" s="239">
        <v>18</v>
      </c>
      <c r="I215" s="240"/>
      <c r="J215" s="241">
        <f>ROUND(I215*H215,2)</f>
        <v>0</v>
      </c>
      <c r="K215" s="237" t="s">
        <v>21</v>
      </c>
      <c r="L215" s="72"/>
      <c r="M215" s="242" t="s">
        <v>21</v>
      </c>
      <c r="N215" s="243" t="s">
        <v>40</v>
      </c>
      <c r="O215" s="47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AR215" s="24" t="s">
        <v>180</v>
      </c>
      <c r="AT215" s="24" t="s">
        <v>175</v>
      </c>
      <c r="AU215" s="24" t="s">
        <v>79</v>
      </c>
      <c r="AY215" s="24" t="s">
        <v>172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24" t="s">
        <v>76</v>
      </c>
      <c r="BK215" s="246">
        <f>ROUND(I215*H215,2)</f>
        <v>0</v>
      </c>
      <c r="BL215" s="24" t="s">
        <v>180</v>
      </c>
      <c r="BM215" s="24" t="s">
        <v>1240</v>
      </c>
    </row>
    <row r="216" spans="2:47" s="1" customFormat="1" ht="13.5">
      <c r="B216" s="46"/>
      <c r="C216" s="74"/>
      <c r="D216" s="249" t="s">
        <v>464</v>
      </c>
      <c r="E216" s="74"/>
      <c r="F216" s="281" t="s">
        <v>1105</v>
      </c>
      <c r="G216" s="74"/>
      <c r="H216" s="74"/>
      <c r="I216" s="203"/>
      <c r="J216" s="74"/>
      <c r="K216" s="74"/>
      <c r="L216" s="72"/>
      <c r="M216" s="282"/>
      <c r="N216" s="47"/>
      <c r="O216" s="47"/>
      <c r="P216" s="47"/>
      <c r="Q216" s="47"/>
      <c r="R216" s="47"/>
      <c r="S216" s="47"/>
      <c r="T216" s="95"/>
      <c r="AT216" s="24" t="s">
        <v>464</v>
      </c>
      <c r="AU216" s="24" t="s">
        <v>79</v>
      </c>
    </row>
    <row r="217" spans="2:65" s="1" customFormat="1" ht="25.5" customHeight="1">
      <c r="B217" s="46"/>
      <c r="C217" s="235" t="s">
        <v>499</v>
      </c>
      <c r="D217" s="235" t="s">
        <v>175</v>
      </c>
      <c r="E217" s="236" t="s">
        <v>1241</v>
      </c>
      <c r="F217" s="237" t="s">
        <v>1175</v>
      </c>
      <c r="G217" s="238" t="s">
        <v>178</v>
      </c>
      <c r="H217" s="239">
        <v>2</v>
      </c>
      <c r="I217" s="240"/>
      <c r="J217" s="241">
        <f>ROUND(I217*H217,2)</f>
        <v>0</v>
      </c>
      <c r="K217" s="237" t="s">
        <v>21</v>
      </c>
      <c r="L217" s="72"/>
      <c r="M217" s="242" t="s">
        <v>21</v>
      </c>
      <c r="N217" s="243" t="s">
        <v>40</v>
      </c>
      <c r="O217" s="47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AR217" s="24" t="s">
        <v>180</v>
      </c>
      <c r="AT217" s="24" t="s">
        <v>175</v>
      </c>
      <c r="AU217" s="24" t="s">
        <v>79</v>
      </c>
      <c r="AY217" s="24" t="s">
        <v>172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24" t="s">
        <v>76</v>
      </c>
      <c r="BK217" s="246">
        <f>ROUND(I217*H217,2)</f>
        <v>0</v>
      </c>
      <c r="BL217" s="24" t="s">
        <v>180</v>
      </c>
      <c r="BM217" s="24" t="s">
        <v>1242</v>
      </c>
    </row>
    <row r="218" spans="2:47" s="1" customFormat="1" ht="13.5">
      <c r="B218" s="46"/>
      <c r="C218" s="74"/>
      <c r="D218" s="249" t="s">
        <v>464</v>
      </c>
      <c r="E218" s="74"/>
      <c r="F218" s="281" t="s">
        <v>1197</v>
      </c>
      <c r="G218" s="74"/>
      <c r="H218" s="74"/>
      <c r="I218" s="203"/>
      <c r="J218" s="74"/>
      <c r="K218" s="74"/>
      <c r="L218" s="72"/>
      <c r="M218" s="282"/>
      <c r="N218" s="47"/>
      <c r="O218" s="47"/>
      <c r="P218" s="47"/>
      <c r="Q218" s="47"/>
      <c r="R218" s="47"/>
      <c r="S218" s="47"/>
      <c r="T218" s="95"/>
      <c r="AT218" s="24" t="s">
        <v>464</v>
      </c>
      <c r="AU218" s="24" t="s">
        <v>79</v>
      </c>
    </row>
    <row r="219" spans="2:65" s="1" customFormat="1" ht="25.5" customHeight="1">
      <c r="B219" s="46"/>
      <c r="C219" s="235" t="s">
        <v>503</v>
      </c>
      <c r="D219" s="235" t="s">
        <v>175</v>
      </c>
      <c r="E219" s="236" t="s">
        <v>1243</v>
      </c>
      <c r="F219" s="237" t="s">
        <v>1244</v>
      </c>
      <c r="G219" s="238" t="s">
        <v>178</v>
      </c>
      <c r="H219" s="239">
        <v>2</v>
      </c>
      <c r="I219" s="240"/>
      <c r="J219" s="241">
        <f>ROUND(I219*H219,2)</f>
        <v>0</v>
      </c>
      <c r="K219" s="237" t="s">
        <v>21</v>
      </c>
      <c r="L219" s="72"/>
      <c r="M219" s="242" t="s">
        <v>21</v>
      </c>
      <c r="N219" s="243" t="s">
        <v>40</v>
      </c>
      <c r="O219" s="47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AR219" s="24" t="s">
        <v>180</v>
      </c>
      <c r="AT219" s="24" t="s">
        <v>175</v>
      </c>
      <c r="AU219" s="24" t="s">
        <v>79</v>
      </c>
      <c r="AY219" s="24" t="s">
        <v>172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24" t="s">
        <v>76</v>
      </c>
      <c r="BK219" s="246">
        <f>ROUND(I219*H219,2)</f>
        <v>0</v>
      </c>
      <c r="BL219" s="24" t="s">
        <v>180</v>
      </c>
      <c r="BM219" s="24" t="s">
        <v>1245</v>
      </c>
    </row>
    <row r="220" spans="2:47" s="1" customFormat="1" ht="13.5">
      <c r="B220" s="46"/>
      <c r="C220" s="74"/>
      <c r="D220" s="249" t="s">
        <v>464</v>
      </c>
      <c r="E220" s="74"/>
      <c r="F220" s="281" t="s">
        <v>1197</v>
      </c>
      <c r="G220" s="74"/>
      <c r="H220" s="74"/>
      <c r="I220" s="203"/>
      <c r="J220" s="74"/>
      <c r="K220" s="74"/>
      <c r="L220" s="72"/>
      <c r="M220" s="282"/>
      <c r="N220" s="47"/>
      <c r="O220" s="47"/>
      <c r="P220" s="47"/>
      <c r="Q220" s="47"/>
      <c r="R220" s="47"/>
      <c r="S220" s="47"/>
      <c r="T220" s="95"/>
      <c r="AT220" s="24" t="s">
        <v>464</v>
      </c>
      <c r="AU220" s="24" t="s">
        <v>79</v>
      </c>
    </row>
    <row r="221" spans="2:65" s="1" customFormat="1" ht="25.5" customHeight="1">
      <c r="B221" s="46"/>
      <c r="C221" s="235" t="s">
        <v>507</v>
      </c>
      <c r="D221" s="235" t="s">
        <v>175</v>
      </c>
      <c r="E221" s="236" t="s">
        <v>1246</v>
      </c>
      <c r="F221" s="237" t="s">
        <v>1181</v>
      </c>
      <c r="G221" s="238" t="s">
        <v>258</v>
      </c>
      <c r="H221" s="239">
        <v>570</v>
      </c>
      <c r="I221" s="240"/>
      <c r="J221" s="241">
        <f>ROUND(I221*H221,2)</f>
        <v>0</v>
      </c>
      <c r="K221" s="237" t="s">
        <v>21</v>
      </c>
      <c r="L221" s="72"/>
      <c r="M221" s="242" t="s">
        <v>21</v>
      </c>
      <c r="N221" s="243" t="s">
        <v>40</v>
      </c>
      <c r="O221" s="47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AR221" s="24" t="s">
        <v>180</v>
      </c>
      <c r="AT221" s="24" t="s">
        <v>175</v>
      </c>
      <c r="AU221" s="24" t="s">
        <v>79</v>
      </c>
      <c r="AY221" s="24" t="s">
        <v>172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24" t="s">
        <v>76</v>
      </c>
      <c r="BK221" s="246">
        <f>ROUND(I221*H221,2)</f>
        <v>0</v>
      </c>
      <c r="BL221" s="24" t="s">
        <v>180</v>
      </c>
      <c r="BM221" s="24" t="s">
        <v>1247</v>
      </c>
    </row>
    <row r="222" spans="2:47" s="1" customFormat="1" ht="13.5">
      <c r="B222" s="46"/>
      <c r="C222" s="74"/>
      <c r="D222" s="249" t="s">
        <v>464</v>
      </c>
      <c r="E222" s="74"/>
      <c r="F222" s="281" t="s">
        <v>1105</v>
      </c>
      <c r="G222" s="74"/>
      <c r="H222" s="74"/>
      <c r="I222" s="203"/>
      <c r="J222" s="74"/>
      <c r="K222" s="74"/>
      <c r="L222" s="72"/>
      <c r="M222" s="282"/>
      <c r="N222" s="47"/>
      <c r="O222" s="47"/>
      <c r="P222" s="47"/>
      <c r="Q222" s="47"/>
      <c r="R222" s="47"/>
      <c r="S222" s="47"/>
      <c r="T222" s="95"/>
      <c r="AT222" s="24" t="s">
        <v>464</v>
      </c>
      <c r="AU222" s="24" t="s">
        <v>79</v>
      </c>
    </row>
    <row r="223" spans="2:65" s="1" customFormat="1" ht="16.5" customHeight="1">
      <c r="B223" s="46"/>
      <c r="C223" s="235" t="s">
        <v>513</v>
      </c>
      <c r="D223" s="235" t="s">
        <v>175</v>
      </c>
      <c r="E223" s="236" t="s">
        <v>1248</v>
      </c>
      <c r="F223" s="237" t="s">
        <v>1185</v>
      </c>
      <c r="G223" s="238" t="s">
        <v>178</v>
      </c>
      <c r="H223" s="239">
        <v>105</v>
      </c>
      <c r="I223" s="240"/>
      <c r="J223" s="241">
        <f>ROUND(I223*H223,2)</f>
        <v>0</v>
      </c>
      <c r="K223" s="237" t="s">
        <v>21</v>
      </c>
      <c r="L223" s="72"/>
      <c r="M223" s="242" t="s">
        <v>21</v>
      </c>
      <c r="N223" s="243" t="s">
        <v>40</v>
      </c>
      <c r="O223" s="47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AR223" s="24" t="s">
        <v>180</v>
      </c>
      <c r="AT223" s="24" t="s">
        <v>175</v>
      </c>
      <c r="AU223" s="24" t="s">
        <v>79</v>
      </c>
      <c r="AY223" s="24" t="s">
        <v>172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24" t="s">
        <v>76</v>
      </c>
      <c r="BK223" s="246">
        <f>ROUND(I223*H223,2)</f>
        <v>0</v>
      </c>
      <c r="BL223" s="24" t="s">
        <v>180</v>
      </c>
      <c r="BM223" s="24" t="s">
        <v>1249</v>
      </c>
    </row>
    <row r="224" spans="2:47" s="1" customFormat="1" ht="13.5">
      <c r="B224" s="46"/>
      <c r="C224" s="74"/>
      <c r="D224" s="249" t="s">
        <v>464</v>
      </c>
      <c r="E224" s="74"/>
      <c r="F224" s="281" t="s">
        <v>1105</v>
      </c>
      <c r="G224" s="74"/>
      <c r="H224" s="74"/>
      <c r="I224" s="203"/>
      <c r="J224" s="74"/>
      <c r="K224" s="74"/>
      <c r="L224" s="72"/>
      <c r="M224" s="282"/>
      <c r="N224" s="47"/>
      <c r="O224" s="47"/>
      <c r="P224" s="47"/>
      <c r="Q224" s="47"/>
      <c r="R224" s="47"/>
      <c r="S224" s="47"/>
      <c r="T224" s="95"/>
      <c r="AT224" s="24" t="s">
        <v>464</v>
      </c>
      <c r="AU224" s="24" t="s">
        <v>79</v>
      </c>
    </row>
    <row r="225" spans="2:65" s="1" customFormat="1" ht="25.5" customHeight="1">
      <c r="B225" s="46"/>
      <c r="C225" s="235" t="s">
        <v>518</v>
      </c>
      <c r="D225" s="235" t="s">
        <v>175</v>
      </c>
      <c r="E225" s="236" t="s">
        <v>1250</v>
      </c>
      <c r="F225" s="237" t="s">
        <v>1187</v>
      </c>
      <c r="G225" s="238" t="s">
        <v>178</v>
      </c>
      <c r="H225" s="239">
        <v>4</v>
      </c>
      <c r="I225" s="240"/>
      <c r="J225" s="241">
        <f>ROUND(I225*H225,2)</f>
        <v>0</v>
      </c>
      <c r="K225" s="237" t="s">
        <v>21</v>
      </c>
      <c r="L225" s="72"/>
      <c r="M225" s="242" t="s">
        <v>21</v>
      </c>
      <c r="N225" s="243" t="s">
        <v>40</v>
      </c>
      <c r="O225" s="47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AR225" s="24" t="s">
        <v>180</v>
      </c>
      <c r="AT225" s="24" t="s">
        <v>175</v>
      </c>
      <c r="AU225" s="24" t="s">
        <v>79</v>
      </c>
      <c r="AY225" s="24" t="s">
        <v>172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4" t="s">
        <v>76</v>
      </c>
      <c r="BK225" s="246">
        <f>ROUND(I225*H225,2)</f>
        <v>0</v>
      </c>
      <c r="BL225" s="24" t="s">
        <v>180</v>
      </c>
      <c r="BM225" s="24" t="s">
        <v>1251</v>
      </c>
    </row>
    <row r="226" spans="2:47" s="1" customFormat="1" ht="13.5">
      <c r="B226" s="46"/>
      <c r="C226" s="74"/>
      <c r="D226" s="249" t="s">
        <v>464</v>
      </c>
      <c r="E226" s="74"/>
      <c r="F226" s="281" t="s">
        <v>1105</v>
      </c>
      <c r="G226" s="74"/>
      <c r="H226" s="74"/>
      <c r="I226" s="203"/>
      <c r="J226" s="74"/>
      <c r="K226" s="74"/>
      <c r="L226" s="72"/>
      <c r="M226" s="282"/>
      <c r="N226" s="47"/>
      <c r="O226" s="47"/>
      <c r="P226" s="47"/>
      <c r="Q226" s="47"/>
      <c r="R226" s="47"/>
      <c r="S226" s="47"/>
      <c r="T226" s="95"/>
      <c r="AT226" s="24" t="s">
        <v>464</v>
      </c>
      <c r="AU226" s="24" t="s">
        <v>79</v>
      </c>
    </row>
    <row r="227" spans="2:65" s="1" customFormat="1" ht="25.5" customHeight="1">
      <c r="B227" s="46"/>
      <c r="C227" s="235" t="s">
        <v>522</v>
      </c>
      <c r="D227" s="235" t="s">
        <v>175</v>
      </c>
      <c r="E227" s="236" t="s">
        <v>1252</v>
      </c>
      <c r="F227" s="237" t="s">
        <v>1189</v>
      </c>
      <c r="G227" s="238" t="s">
        <v>178</v>
      </c>
      <c r="H227" s="239">
        <v>4</v>
      </c>
      <c r="I227" s="240"/>
      <c r="J227" s="241">
        <f>ROUND(I227*H227,2)</f>
        <v>0</v>
      </c>
      <c r="K227" s="237" t="s">
        <v>21</v>
      </c>
      <c r="L227" s="72"/>
      <c r="M227" s="242" t="s">
        <v>21</v>
      </c>
      <c r="N227" s="243" t="s">
        <v>40</v>
      </c>
      <c r="O227" s="47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AR227" s="24" t="s">
        <v>180</v>
      </c>
      <c r="AT227" s="24" t="s">
        <v>175</v>
      </c>
      <c r="AU227" s="24" t="s">
        <v>79</v>
      </c>
      <c r="AY227" s="24" t="s">
        <v>172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180</v>
      </c>
      <c r="BM227" s="24" t="s">
        <v>1253</v>
      </c>
    </row>
    <row r="228" spans="2:47" s="1" customFormat="1" ht="13.5">
      <c r="B228" s="46"/>
      <c r="C228" s="74"/>
      <c r="D228" s="249" t="s">
        <v>464</v>
      </c>
      <c r="E228" s="74"/>
      <c r="F228" s="281" t="s">
        <v>1105</v>
      </c>
      <c r="G228" s="74"/>
      <c r="H228" s="74"/>
      <c r="I228" s="203"/>
      <c r="J228" s="74"/>
      <c r="K228" s="74"/>
      <c r="L228" s="72"/>
      <c r="M228" s="282"/>
      <c r="N228" s="47"/>
      <c r="O228" s="47"/>
      <c r="P228" s="47"/>
      <c r="Q228" s="47"/>
      <c r="R228" s="47"/>
      <c r="S228" s="47"/>
      <c r="T228" s="95"/>
      <c r="AT228" s="24" t="s">
        <v>464</v>
      </c>
      <c r="AU228" s="24" t="s">
        <v>79</v>
      </c>
    </row>
    <row r="229" spans="2:65" s="1" customFormat="1" ht="25.5" customHeight="1">
      <c r="B229" s="46"/>
      <c r="C229" s="235" t="s">
        <v>528</v>
      </c>
      <c r="D229" s="235" t="s">
        <v>175</v>
      </c>
      <c r="E229" s="236" t="s">
        <v>1254</v>
      </c>
      <c r="F229" s="237" t="s">
        <v>1191</v>
      </c>
      <c r="G229" s="238" t="s">
        <v>178</v>
      </c>
      <c r="H229" s="239">
        <v>8</v>
      </c>
      <c r="I229" s="240"/>
      <c r="J229" s="241">
        <f>ROUND(I229*H229,2)</f>
        <v>0</v>
      </c>
      <c r="K229" s="237" t="s">
        <v>21</v>
      </c>
      <c r="L229" s="72"/>
      <c r="M229" s="242" t="s">
        <v>21</v>
      </c>
      <c r="N229" s="243" t="s">
        <v>40</v>
      </c>
      <c r="O229" s="47"/>
      <c r="P229" s="244">
        <f>O229*H229</f>
        <v>0</v>
      </c>
      <c r="Q229" s="244">
        <v>0</v>
      </c>
      <c r="R229" s="244">
        <f>Q229*H229</f>
        <v>0</v>
      </c>
      <c r="S229" s="244">
        <v>0</v>
      </c>
      <c r="T229" s="245">
        <f>S229*H229</f>
        <v>0</v>
      </c>
      <c r="AR229" s="24" t="s">
        <v>180</v>
      </c>
      <c r="AT229" s="24" t="s">
        <v>175</v>
      </c>
      <c r="AU229" s="24" t="s">
        <v>79</v>
      </c>
      <c r="AY229" s="24" t="s">
        <v>172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24" t="s">
        <v>76</v>
      </c>
      <c r="BK229" s="246">
        <f>ROUND(I229*H229,2)</f>
        <v>0</v>
      </c>
      <c r="BL229" s="24" t="s">
        <v>180</v>
      </c>
      <c r="BM229" s="24" t="s">
        <v>1255</v>
      </c>
    </row>
    <row r="230" spans="2:47" s="1" customFormat="1" ht="13.5">
      <c r="B230" s="46"/>
      <c r="C230" s="74"/>
      <c r="D230" s="249" t="s">
        <v>464</v>
      </c>
      <c r="E230" s="74"/>
      <c r="F230" s="281" t="s">
        <v>1105</v>
      </c>
      <c r="G230" s="74"/>
      <c r="H230" s="74"/>
      <c r="I230" s="203"/>
      <c r="J230" s="74"/>
      <c r="K230" s="74"/>
      <c r="L230" s="72"/>
      <c r="M230" s="293"/>
      <c r="N230" s="294"/>
      <c r="O230" s="294"/>
      <c r="P230" s="294"/>
      <c r="Q230" s="294"/>
      <c r="R230" s="294"/>
      <c r="S230" s="294"/>
      <c r="T230" s="295"/>
      <c r="AT230" s="24" t="s">
        <v>464</v>
      </c>
      <c r="AU230" s="24" t="s">
        <v>79</v>
      </c>
    </row>
    <row r="231" spans="2:12" s="1" customFormat="1" ht="6.95" customHeight="1">
      <c r="B231" s="67"/>
      <c r="C231" s="68"/>
      <c r="D231" s="68"/>
      <c r="E231" s="68"/>
      <c r="F231" s="68"/>
      <c r="G231" s="68"/>
      <c r="H231" s="68"/>
      <c r="I231" s="178"/>
      <c r="J231" s="68"/>
      <c r="K231" s="68"/>
      <c r="L231" s="72"/>
    </row>
  </sheetData>
  <sheetProtection password="CC35" sheet="1" objects="1" scenarios="1" formatColumns="0" formatRows="0" autoFilter="0"/>
  <autoFilter ref="C86:K230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5:H75"/>
    <mergeCell ref="E77:H77"/>
    <mergeCell ref="E79:H79"/>
    <mergeCell ref="G1:H1"/>
    <mergeCell ref="L2:V2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9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116</v>
      </c>
      <c r="G1" s="151" t="s">
        <v>117</v>
      </c>
      <c r="H1" s="151"/>
      <c r="I1" s="152"/>
      <c r="J1" s="151" t="s">
        <v>118</v>
      </c>
      <c r="K1" s="150" t="s">
        <v>119</v>
      </c>
      <c r="L1" s="151" t="s">
        <v>120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94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121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v Karviné - školy I - stavební část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1256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1257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78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ROUND(J110,2)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ROUND(SUM(BE110:BE498),2)</f>
        <v>0</v>
      </c>
      <c r="G32" s="47"/>
      <c r="H32" s="47"/>
      <c r="I32" s="170">
        <v>0.21</v>
      </c>
      <c r="J32" s="169">
        <f>ROUND(ROUND((SUM(BE110:BE498)),2)*I32,2)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ROUND(SUM(BF110:BF498),2)</f>
        <v>0</v>
      </c>
      <c r="G33" s="47"/>
      <c r="H33" s="47"/>
      <c r="I33" s="170">
        <v>0.15</v>
      </c>
      <c r="J33" s="169">
        <f>ROUND(ROUND((SUM(BF110:BF498)),2)*I33,2)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ROUND(SUM(BG110:BG498),2)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ROUND(SUM(BH110:BH498),2)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ROUND(SUM(BI110:BI498),2)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v Karviné - školy I - stavební část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1256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001 - Rekonstrukce odborných učeben ZŠ a MŠ U Lesa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127</v>
      </c>
      <c r="D58" s="171"/>
      <c r="E58" s="171"/>
      <c r="F58" s="171"/>
      <c r="G58" s="171"/>
      <c r="H58" s="171"/>
      <c r="I58" s="185"/>
      <c r="J58" s="186" t="s">
        <v>128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129</v>
      </c>
      <c r="D60" s="47"/>
      <c r="E60" s="47"/>
      <c r="F60" s="47"/>
      <c r="G60" s="47"/>
      <c r="H60" s="47"/>
      <c r="I60" s="156"/>
      <c r="J60" s="167">
        <f>J110</f>
        <v>0</v>
      </c>
      <c r="K60" s="51"/>
      <c r="AU60" s="24" t="s">
        <v>130</v>
      </c>
    </row>
    <row r="61" spans="2:11" s="8" customFormat="1" ht="24.95" customHeight="1">
      <c r="B61" s="189"/>
      <c r="C61" s="190"/>
      <c r="D61" s="191" t="s">
        <v>131</v>
      </c>
      <c r="E61" s="192"/>
      <c r="F61" s="192"/>
      <c r="G61" s="192"/>
      <c r="H61" s="192"/>
      <c r="I61" s="193"/>
      <c r="J61" s="194">
        <f>J111</f>
        <v>0</v>
      </c>
      <c r="K61" s="195"/>
    </row>
    <row r="62" spans="2:11" s="9" customFormat="1" ht="19.9" customHeight="1">
      <c r="B62" s="196"/>
      <c r="C62" s="197"/>
      <c r="D62" s="198" t="s">
        <v>1258</v>
      </c>
      <c r="E62" s="199"/>
      <c r="F62" s="199"/>
      <c r="G62" s="199"/>
      <c r="H62" s="199"/>
      <c r="I62" s="200"/>
      <c r="J62" s="201">
        <f>J112</f>
        <v>0</v>
      </c>
      <c r="K62" s="202"/>
    </row>
    <row r="63" spans="2:11" s="9" customFormat="1" ht="19.9" customHeight="1">
      <c r="B63" s="196"/>
      <c r="C63" s="197"/>
      <c r="D63" s="198" t="s">
        <v>1259</v>
      </c>
      <c r="E63" s="199"/>
      <c r="F63" s="199"/>
      <c r="G63" s="199"/>
      <c r="H63" s="199"/>
      <c r="I63" s="200"/>
      <c r="J63" s="201">
        <f>J129</f>
        <v>0</v>
      </c>
      <c r="K63" s="202"/>
    </row>
    <row r="64" spans="2:11" s="9" customFormat="1" ht="19.9" customHeight="1">
      <c r="B64" s="196"/>
      <c r="C64" s="197"/>
      <c r="D64" s="198" t="s">
        <v>132</v>
      </c>
      <c r="E64" s="199"/>
      <c r="F64" s="199"/>
      <c r="G64" s="199"/>
      <c r="H64" s="199"/>
      <c r="I64" s="200"/>
      <c r="J64" s="201">
        <f>J136</f>
        <v>0</v>
      </c>
      <c r="K64" s="202"/>
    </row>
    <row r="65" spans="2:11" s="9" customFormat="1" ht="19.9" customHeight="1">
      <c r="B65" s="196"/>
      <c r="C65" s="197"/>
      <c r="D65" s="198" t="s">
        <v>1260</v>
      </c>
      <c r="E65" s="199"/>
      <c r="F65" s="199"/>
      <c r="G65" s="199"/>
      <c r="H65" s="199"/>
      <c r="I65" s="200"/>
      <c r="J65" s="201">
        <f>J144</f>
        <v>0</v>
      </c>
      <c r="K65" s="202"/>
    </row>
    <row r="66" spans="2:11" s="9" customFormat="1" ht="19.9" customHeight="1">
      <c r="B66" s="196"/>
      <c r="C66" s="197"/>
      <c r="D66" s="198" t="s">
        <v>133</v>
      </c>
      <c r="E66" s="199"/>
      <c r="F66" s="199"/>
      <c r="G66" s="199"/>
      <c r="H66" s="199"/>
      <c r="I66" s="200"/>
      <c r="J66" s="201">
        <f>J147</f>
        <v>0</v>
      </c>
      <c r="K66" s="202"/>
    </row>
    <row r="67" spans="2:11" s="9" customFormat="1" ht="19.9" customHeight="1">
      <c r="B67" s="196"/>
      <c r="C67" s="197"/>
      <c r="D67" s="198" t="s">
        <v>134</v>
      </c>
      <c r="E67" s="199"/>
      <c r="F67" s="199"/>
      <c r="G67" s="199"/>
      <c r="H67" s="199"/>
      <c r="I67" s="200"/>
      <c r="J67" s="201">
        <f>J188</f>
        <v>0</v>
      </c>
      <c r="K67" s="202"/>
    </row>
    <row r="68" spans="2:11" s="9" customFormat="1" ht="14.85" customHeight="1">
      <c r="B68" s="196"/>
      <c r="C68" s="197"/>
      <c r="D68" s="198" t="s">
        <v>135</v>
      </c>
      <c r="E68" s="199"/>
      <c r="F68" s="199"/>
      <c r="G68" s="199"/>
      <c r="H68" s="199"/>
      <c r="I68" s="200"/>
      <c r="J68" s="201">
        <f>J224</f>
        <v>0</v>
      </c>
      <c r="K68" s="202"/>
    </row>
    <row r="69" spans="2:11" s="9" customFormat="1" ht="19.9" customHeight="1">
      <c r="B69" s="196"/>
      <c r="C69" s="197"/>
      <c r="D69" s="198" t="s">
        <v>136</v>
      </c>
      <c r="E69" s="199"/>
      <c r="F69" s="199"/>
      <c r="G69" s="199"/>
      <c r="H69" s="199"/>
      <c r="I69" s="200"/>
      <c r="J69" s="201">
        <f>J226</f>
        <v>0</v>
      </c>
      <c r="K69" s="202"/>
    </row>
    <row r="70" spans="2:11" s="8" customFormat="1" ht="24.95" customHeight="1">
      <c r="B70" s="189"/>
      <c r="C70" s="190"/>
      <c r="D70" s="191" t="s">
        <v>137</v>
      </c>
      <c r="E70" s="192"/>
      <c r="F70" s="192"/>
      <c r="G70" s="192"/>
      <c r="H70" s="192"/>
      <c r="I70" s="193"/>
      <c r="J70" s="194">
        <f>J233</f>
        <v>0</v>
      </c>
      <c r="K70" s="195"/>
    </row>
    <row r="71" spans="2:11" s="9" customFormat="1" ht="19.9" customHeight="1">
      <c r="B71" s="196"/>
      <c r="C71" s="197"/>
      <c r="D71" s="198" t="s">
        <v>138</v>
      </c>
      <c r="E71" s="199"/>
      <c r="F71" s="199"/>
      <c r="G71" s="199"/>
      <c r="H71" s="199"/>
      <c r="I71" s="200"/>
      <c r="J71" s="201">
        <f>J234</f>
        <v>0</v>
      </c>
      <c r="K71" s="202"/>
    </row>
    <row r="72" spans="2:11" s="9" customFormat="1" ht="19.9" customHeight="1">
      <c r="B72" s="196"/>
      <c r="C72" s="197"/>
      <c r="D72" s="198" t="s">
        <v>139</v>
      </c>
      <c r="E72" s="199"/>
      <c r="F72" s="199"/>
      <c r="G72" s="199"/>
      <c r="H72" s="199"/>
      <c r="I72" s="200"/>
      <c r="J72" s="201">
        <f>J250</f>
        <v>0</v>
      </c>
      <c r="K72" s="202"/>
    </row>
    <row r="73" spans="2:11" s="9" customFormat="1" ht="19.9" customHeight="1">
      <c r="B73" s="196"/>
      <c r="C73" s="197"/>
      <c r="D73" s="198" t="s">
        <v>140</v>
      </c>
      <c r="E73" s="199"/>
      <c r="F73" s="199"/>
      <c r="G73" s="199"/>
      <c r="H73" s="199"/>
      <c r="I73" s="200"/>
      <c r="J73" s="201">
        <f>J268</f>
        <v>0</v>
      </c>
      <c r="K73" s="202"/>
    </row>
    <row r="74" spans="2:11" s="9" customFormat="1" ht="19.9" customHeight="1">
      <c r="B74" s="196"/>
      <c r="C74" s="197"/>
      <c r="D74" s="198" t="s">
        <v>141</v>
      </c>
      <c r="E74" s="199"/>
      <c r="F74" s="199"/>
      <c r="G74" s="199"/>
      <c r="H74" s="199"/>
      <c r="I74" s="200"/>
      <c r="J74" s="201">
        <f>J292</f>
        <v>0</v>
      </c>
      <c r="K74" s="202"/>
    </row>
    <row r="75" spans="2:11" s="9" customFormat="1" ht="19.9" customHeight="1">
      <c r="B75" s="196"/>
      <c r="C75" s="197"/>
      <c r="D75" s="198" t="s">
        <v>142</v>
      </c>
      <c r="E75" s="199"/>
      <c r="F75" s="199"/>
      <c r="G75" s="199"/>
      <c r="H75" s="199"/>
      <c r="I75" s="200"/>
      <c r="J75" s="201">
        <f>J316</f>
        <v>0</v>
      </c>
      <c r="K75" s="202"/>
    </row>
    <row r="76" spans="2:11" s="9" customFormat="1" ht="19.9" customHeight="1">
      <c r="B76" s="196"/>
      <c r="C76" s="197"/>
      <c r="D76" s="198" t="s">
        <v>143</v>
      </c>
      <c r="E76" s="199"/>
      <c r="F76" s="199"/>
      <c r="G76" s="199"/>
      <c r="H76" s="199"/>
      <c r="I76" s="200"/>
      <c r="J76" s="201">
        <f>J397</f>
        <v>0</v>
      </c>
      <c r="K76" s="202"/>
    </row>
    <row r="77" spans="2:11" s="9" customFormat="1" ht="19.9" customHeight="1">
      <c r="B77" s="196"/>
      <c r="C77" s="197"/>
      <c r="D77" s="198" t="s">
        <v>144</v>
      </c>
      <c r="E77" s="199"/>
      <c r="F77" s="199"/>
      <c r="G77" s="199"/>
      <c r="H77" s="199"/>
      <c r="I77" s="200"/>
      <c r="J77" s="201">
        <f>J403</f>
        <v>0</v>
      </c>
      <c r="K77" s="202"/>
    </row>
    <row r="78" spans="2:11" s="9" customFormat="1" ht="19.9" customHeight="1">
      <c r="B78" s="196"/>
      <c r="C78" s="197"/>
      <c r="D78" s="198" t="s">
        <v>145</v>
      </c>
      <c r="E78" s="199"/>
      <c r="F78" s="199"/>
      <c r="G78" s="199"/>
      <c r="H78" s="199"/>
      <c r="I78" s="200"/>
      <c r="J78" s="201">
        <f>J413</f>
        <v>0</v>
      </c>
      <c r="K78" s="202"/>
    </row>
    <row r="79" spans="2:11" s="9" customFormat="1" ht="19.9" customHeight="1">
      <c r="B79" s="196"/>
      <c r="C79" s="197"/>
      <c r="D79" s="198" t="s">
        <v>147</v>
      </c>
      <c r="E79" s="199"/>
      <c r="F79" s="199"/>
      <c r="G79" s="199"/>
      <c r="H79" s="199"/>
      <c r="I79" s="200"/>
      <c r="J79" s="201">
        <f>J433</f>
        <v>0</v>
      </c>
      <c r="K79" s="202"/>
    </row>
    <row r="80" spans="2:11" s="9" customFormat="1" ht="19.9" customHeight="1">
      <c r="B80" s="196"/>
      <c r="C80" s="197"/>
      <c r="D80" s="198" t="s">
        <v>148</v>
      </c>
      <c r="E80" s="199"/>
      <c r="F80" s="199"/>
      <c r="G80" s="199"/>
      <c r="H80" s="199"/>
      <c r="I80" s="200"/>
      <c r="J80" s="201">
        <f>J443</f>
        <v>0</v>
      </c>
      <c r="K80" s="202"/>
    </row>
    <row r="81" spans="2:11" s="9" customFormat="1" ht="19.9" customHeight="1">
      <c r="B81" s="196"/>
      <c r="C81" s="197"/>
      <c r="D81" s="198" t="s">
        <v>149</v>
      </c>
      <c r="E81" s="199"/>
      <c r="F81" s="199"/>
      <c r="G81" s="199"/>
      <c r="H81" s="199"/>
      <c r="I81" s="200"/>
      <c r="J81" s="201">
        <f>J449</f>
        <v>0</v>
      </c>
      <c r="K81" s="202"/>
    </row>
    <row r="82" spans="2:11" s="9" customFormat="1" ht="19.9" customHeight="1">
      <c r="B82" s="196"/>
      <c r="C82" s="197"/>
      <c r="D82" s="198" t="s">
        <v>150</v>
      </c>
      <c r="E82" s="199"/>
      <c r="F82" s="199"/>
      <c r="G82" s="199"/>
      <c r="H82" s="199"/>
      <c r="I82" s="200"/>
      <c r="J82" s="201">
        <f>J455</f>
        <v>0</v>
      </c>
      <c r="K82" s="202"/>
    </row>
    <row r="83" spans="2:11" s="9" customFormat="1" ht="19.9" customHeight="1">
      <c r="B83" s="196"/>
      <c r="C83" s="197"/>
      <c r="D83" s="198" t="s">
        <v>151</v>
      </c>
      <c r="E83" s="199"/>
      <c r="F83" s="199"/>
      <c r="G83" s="199"/>
      <c r="H83" s="199"/>
      <c r="I83" s="200"/>
      <c r="J83" s="201">
        <f>J462</f>
        <v>0</v>
      </c>
      <c r="K83" s="202"/>
    </row>
    <row r="84" spans="2:11" s="9" customFormat="1" ht="19.9" customHeight="1">
      <c r="B84" s="196"/>
      <c r="C84" s="197"/>
      <c r="D84" s="198" t="s">
        <v>152</v>
      </c>
      <c r="E84" s="199"/>
      <c r="F84" s="199"/>
      <c r="G84" s="199"/>
      <c r="H84" s="199"/>
      <c r="I84" s="200"/>
      <c r="J84" s="201">
        <f>J465</f>
        <v>0</v>
      </c>
      <c r="K84" s="202"/>
    </row>
    <row r="85" spans="2:11" s="8" customFormat="1" ht="24.95" customHeight="1">
      <c r="B85" s="189"/>
      <c r="C85" s="190"/>
      <c r="D85" s="191" t="s">
        <v>1261</v>
      </c>
      <c r="E85" s="192"/>
      <c r="F85" s="192"/>
      <c r="G85" s="192"/>
      <c r="H85" s="192"/>
      <c r="I85" s="193"/>
      <c r="J85" s="194">
        <f>J486</f>
        <v>0</v>
      </c>
      <c r="K85" s="195"/>
    </row>
    <row r="86" spans="2:11" s="8" customFormat="1" ht="24.95" customHeight="1">
      <c r="B86" s="189"/>
      <c r="C86" s="190"/>
      <c r="D86" s="191" t="s">
        <v>153</v>
      </c>
      <c r="E86" s="192"/>
      <c r="F86" s="192"/>
      <c r="G86" s="192"/>
      <c r="H86" s="192"/>
      <c r="I86" s="193"/>
      <c r="J86" s="194">
        <f>J487</f>
        <v>0</v>
      </c>
      <c r="K86" s="195"/>
    </row>
    <row r="87" spans="2:11" s="9" customFormat="1" ht="19.9" customHeight="1">
      <c r="B87" s="196"/>
      <c r="C87" s="197"/>
      <c r="D87" s="198" t="s">
        <v>154</v>
      </c>
      <c r="E87" s="199"/>
      <c r="F87" s="199"/>
      <c r="G87" s="199"/>
      <c r="H87" s="199"/>
      <c r="I87" s="200"/>
      <c r="J87" s="201">
        <f>J488</f>
        <v>0</v>
      </c>
      <c r="K87" s="202"/>
    </row>
    <row r="88" spans="2:11" s="9" customFormat="1" ht="19.9" customHeight="1">
      <c r="B88" s="196"/>
      <c r="C88" s="197"/>
      <c r="D88" s="198" t="s">
        <v>155</v>
      </c>
      <c r="E88" s="199"/>
      <c r="F88" s="199"/>
      <c r="G88" s="199"/>
      <c r="H88" s="199"/>
      <c r="I88" s="200"/>
      <c r="J88" s="201">
        <f>J492</f>
        <v>0</v>
      </c>
      <c r="K88" s="202"/>
    </row>
    <row r="89" spans="2:11" s="1" customFormat="1" ht="21.8" customHeight="1">
      <c r="B89" s="46"/>
      <c r="C89" s="47"/>
      <c r="D89" s="47"/>
      <c r="E89" s="47"/>
      <c r="F89" s="47"/>
      <c r="G89" s="47"/>
      <c r="H89" s="47"/>
      <c r="I89" s="156"/>
      <c r="J89" s="47"/>
      <c r="K89" s="51"/>
    </row>
    <row r="90" spans="2:11" s="1" customFormat="1" ht="6.95" customHeight="1">
      <c r="B90" s="67"/>
      <c r="C90" s="68"/>
      <c r="D90" s="68"/>
      <c r="E90" s="68"/>
      <c r="F90" s="68"/>
      <c r="G90" s="68"/>
      <c r="H90" s="68"/>
      <c r="I90" s="178"/>
      <c r="J90" s="68"/>
      <c r="K90" s="69"/>
    </row>
    <row r="94" spans="2:12" s="1" customFormat="1" ht="6.95" customHeight="1">
      <c r="B94" s="70"/>
      <c r="C94" s="71"/>
      <c r="D94" s="71"/>
      <c r="E94" s="71"/>
      <c r="F94" s="71"/>
      <c r="G94" s="71"/>
      <c r="H94" s="71"/>
      <c r="I94" s="181"/>
      <c r="J94" s="71"/>
      <c r="K94" s="71"/>
      <c r="L94" s="72"/>
    </row>
    <row r="95" spans="2:12" s="1" customFormat="1" ht="36.95" customHeight="1">
      <c r="B95" s="46"/>
      <c r="C95" s="73" t="s">
        <v>156</v>
      </c>
      <c r="D95" s="74"/>
      <c r="E95" s="74"/>
      <c r="F95" s="74"/>
      <c r="G95" s="74"/>
      <c r="H95" s="74"/>
      <c r="I95" s="203"/>
      <c r="J95" s="74"/>
      <c r="K95" s="74"/>
      <c r="L95" s="72"/>
    </row>
    <row r="96" spans="2:12" s="1" customFormat="1" ht="6.95" customHeight="1">
      <c r="B96" s="46"/>
      <c r="C96" s="74"/>
      <c r="D96" s="74"/>
      <c r="E96" s="74"/>
      <c r="F96" s="74"/>
      <c r="G96" s="74"/>
      <c r="H96" s="74"/>
      <c r="I96" s="203"/>
      <c r="J96" s="74"/>
      <c r="K96" s="74"/>
      <c r="L96" s="72"/>
    </row>
    <row r="97" spans="2:12" s="1" customFormat="1" ht="14.4" customHeight="1">
      <c r="B97" s="46"/>
      <c r="C97" s="76" t="s">
        <v>18</v>
      </c>
      <c r="D97" s="74"/>
      <c r="E97" s="74"/>
      <c r="F97" s="74"/>
      <c r="G97" s="74"/>
      <c r="H97" s="74"/>
      <c r="I97" s="203"/>
      <c r="J97" s="74"/>
      <c r="K97" s="74"/>
      <c r="L97" s="72"/>
    </row>
    <row r="98" spans="2:12" s="1" customFormat="1" ht="16.5" customHeight="1">
      <c r="B98" s="46"/>
      <c r="C98" s="74"/>
      <c r="D98" s="74"/>
      <c r="E98" s="204" t="str">
        <f>E7</f>
        <v>Rekonstrukce odborných učeben v Karviné - školy I - stavební část</v>
      </c>
      <c r="F98" s="76"/>
      <c r="G98" s="76"/>
      <c r="H98" s="76"/>
      <c r="I98" s="203"/>
      <c r="J98" s="74"/>
      <c r="K98" s="74"/>
      <c r="L98" s="72"/>
    </row>
    <row r="99" spans="2:12" ht="13.5">
      <c r="B99" s="28"/>
      <c r="C99" s="76" t="s">
        <v>122</v>
      </c>
      <c r="D99" s="205"/>
      <c r="E99" s="205"/>
      <c r="F99" s="205"/>
      <c r="G99" s="205"/>
      <c r="H99" s="205"/>
      <c r="I99" s="148"/>
      <c r="J99" s="205"/>
      <c r="K99" s="205"/>
      <c r="L99" s="206"/>
    </row>
    <row r="100" spans="2:12" s="1" customFormat="1" ht="16.5" customHeight="1">
      <c r="B100" s="46"/>
      <c r="C100" s="74"/>
      <c r="D100" s="74"/>
      <c r="E100" s="204" t="s">
        <v>1256</v>
      </c>
      <c r="F100" s="74"/>
      <c r="G100" s="74"/>
      <c r="H100" s="74"/>
      <c r="I100" s="203"/>
      <c r="J100" s="74"/>
      <c r="K100" s="74"/>
      <c r="L100" s="72"/>
    </row>
    <row r="101" spans="2:12" s="1" customFormat="1" ht="14.4" customHeight="1">
      <c r="B101" s="46"/>
      <c r="C101" s="76" t="s">
        <v>124</v>
      </c>
      <c r="D101" s="74"/>
      <c r="E101" s="74"/>
      <c r="F101" s="74"/>
      <c r="G101" s="74"/>
      <c r="H101" s="74"/>
      <c r="I101" s="203"/>
      <c r="J101" s="74"/>
      <c r="K101" s="74"/>
      <c r="L101" s="72"/>
    </row>
    <row r="102" spans="2:12" s="1" customFormat="1" ht="17.25" customHeight="1">
      <c r="B102" s="46"/>
      <c r="C102" s="74"/>
      <c r="D102" s="74"/>
      <c r="E102" s="82" t="str">
        <f>E11</f>
        <v>001 - Rekonstrukce odborných učeben ZŠ a MŠ U Lesa</v>
      </c>
      <c r="F102" s="74"/>
      <c r="G102" s="74"/>
      <c r="H102" s="74"/>
      <c r="I102" s="203"/>
      <c r="J102" s="74"/>
      <c r="K102" s="74"/>
      <c r="L102" s="72"/>
    </row>
    <row r="103" spans="2:12" s="1" customFormat="1" ht="6.95" customHeight="1">
      <c r="B103" s="46"/>
      <c r="C103" s="74"/>
      <c r="D103" s="74"/>
      <c r="E103" s="74"/>
      <c r="F103" s="74"/>
      <c r="G103" s="74"/>
      <c r="H103" s="74"/>
      <c r="I103" s="203"/>
      <c r="J103" s="74"/>
      <c r="K103" s="74"/>
      <c r="L103" s="72"/>
    </row>
    <row r="104" spans="2:12" s="1" customFormat="1" ht="18" customHeight="1">
      <c r="B104" s="46"/>
      <c r="C104" s="76" t="s">
        <v>23</v>
      </c>
      <c r="D104" s="74"/>
      <c r="E104" s="74"/>
      <c r="F104" s="207" t="str">
        <f>F14</f>
        <v xml:space="preserve"> </v>
      </c>
      <c r="G104" s="74"/>
      <c r="H104" s="74"/>
      <c r="I104" s="208" t="s">
        <v>25</v>
      </c>
      <c r="J104" s="85" t="str">
        <f>IF(J14="","",J14)</f>
        <v>4. 9. 2017</v>
      </c>
      <c r="K104" s="74"/>
      <c r="L104" s="72"/>
    </row>
    <row r="105" spans="2:12" s="1" customFormat="1" ht="6.95" customHeight="1">
      <c r="B105" s="46"/>
      <c r="C105" s="74"/>
      <c r="D105" s="74"/>
      <c r="E105" s="74"/>
      <c r="F105" s="74"/>
      <c r="G105" s="74"/>
      <c r="H105" s="74"/>
      <c r="I105" s="203"/>
      <c r="J105" s="74"/>
      <c r="K105" s="74"/>
      <c r="L105" s="72"/>
    </row>
    <row r="106" spans="2:12" s="1" customFormat="1" ht="13.5">
      <c r="B106" s="46"/>
      <c r="C106" s="76" t="s">
        <v>27</v>
      </c>
      <c r="D106" s="74"/>
      <c r="E106" s="74"/>
      <c r="F106" s="207" t="str">
        <f>E17</f>
        <v xml:space="preserve"> </v>
      </c>
      <c r="G106" s="74"/>
      <c r="H106" s="74"/>
      <c r="I106" s="208" t="s">
        <v>32</v>
      </c>
      <c r="J106" s="207" t="str">
        <f>E23</f>
        <v xml:space="preserve"> </v>
      </c>
      <c r="K106" s="74"/>
      <c r="L106" s="72"/>
    </row>
    <row r="107" spans="2:12" s="1" customFormat="1" ht="14.4" customHeight="1">
      <c r="B107" s="46"/>
      <c r="C107" s="76" t="s">
        <v>30</v>
      </c>
      <c r="D107" s="74"/>
      <c r="E107" s="74"/>
      <c r="F107" s="207" t="str">
        <f>IF(E20="","",E20)</f>
        <v/>
      </c>
      <c r="G107" s="74"/>
      <c r="H107" s="74"/>
      <c r="I107" s="203"/>
      <c r="J107" s="74"/>
      <c r="K107" s="74"/>
      <c r="L107" s="72"/>
    </row>
    <row r="108" spans="2:12" s="1" customFormat="1" ht="10.3" customHeight="1">
      <c r="B108" s="46"/>
      <c r="C108" s="74"/>
      <c r="D108" s="74"/>
      <c r="E108" s="74"/>
      <c r="F108" s="74"/>
      <c r="G108" s="74"/>
      <c r="H108" s="74"/>
      <c r="I108" s="203"/>
      <c r="J108" s="74"/>
      <c r="K108" s="74"/>
      <c r="L108" s="72"/>
    </row>
    <row r="109" spans="2:20" s="10" customFormat="1" ht="29.25" customHeight="1">
      <c r="B109" s="209"/>
      <c r="C109" s="210" t="s">
        <v>157</v>
      </c>
      <c r="D109" s="211" t="s">
        <v>54</v>
      </c>
      <c r="E109" s="211" t="s">
        <v>50</v>
      </c>
      <c r="F109" s="211" t="s">
        <v>158</v>
      </c>
      <c r="G109" s="211" t="s">
        <v>159</v>
      </c>
      <c r="H109" s="211" t="s">
        <v>160</v>
      </c>
      <c r="I109" s="212" t="s">
        <v>161</v>
      </c>
      <c r="J109" s="211" t="s">
        <v>128</v>
      </c>
      <c r="K109" s="213" t="s">
        <v>162</v>
      </c>
      <c r="L109" s="214"/>
      <c r="M109" s="102" t="s">
        <v>163</v>
      </c>
      <c r="N109" s="103" t="s">
        <v>39</v>
      </c>
      <c r="O109" s="103" t="s">
        <v>164</v>
      </c>
      <c r="P109" s="103" t="s">
        <v>165</v>
      </c>
      <c r="Q109" s="103" t="s">
        <v>166</v>
      </c>
      <c r="R109" s="103" t="s">
        <v>167</v>
      </c>
      <c r="S109" s="103" t="s">
        <v>168</v>
      </c>
      <c r="T109" s="104" t="s">
        <v>169</v>
      </c>
    </row>
    <row r="110" spans="2:63" s="1" customFormat="1" ht="29.25" customHeight="1">
      <c r="B110" s="46"/>
      <c r="C110" s="108" t="s">
        <v>129</v>
      </c>
      <c r="D110" s="74"/>
      <c r="E110" s="74"/>
      <c r="F110" s="74"/>
      <c r="G110" s="74"/>
      <c r="H110" s="74"/>
      <c r="I110" s="203"/>
      <c r="J110" s="215">
        <f>BK110</f>
        <v>0</v>
      </c>
      <c r="K110" s="74"/>
      <c r="L110" s="72"/>
      <c r="M110" s="105"/>
      <c r="N110" s="106"/>
      <c r="O110" s="106"/>
      <c r="P110" s="216">
        <f>P111+P233+P486+P487</f>
        <v>0</v>
      </c>
      <c r="Q110" s="106"/>
      <c r="R110" s="216">
        <f>R111+R233+R486+R487</f>
        <v>28.29339883</v>
      </c>
      <c r="S110" s="106"/>
      <c r="T110" s="217">
        <f>T111+T233+T486+T487</f>
        <v>38.020791300000006</v>
      </c>
      <c r="AT110" s="24" t="s">
        <v>68</v>
      </c>
      <c r="AU110" s="24" t="s">
        <v>130</v>
      </c>
      <c r="BK110" s="218">
        <f>BK111+BK233+BK486+BK487</f>
        <v>0</v>
      </c>
    </row>
    <row r="111" spans="2:63" s="11" customFormat="1" ht="37.4" customHeight="1">
      <c r="B111" s="219"/>
      <c r="C111" s="220"/>
      <c r="D111" s="221" t="s">
        <v>68</v>
      </c>
      <c r="E111" s="222" t="s">
        <v>170</v>
      </c>
      <c r="F111" s="222" t="s">
        <v>171</v>
      </c>
      <c r="G111" s="220"/>
      <c r="H111" s="220"/>
      <c r="I111" s="223"/>
      <c r="J111" s="224">
        <f>BK111</f>
        <v>0</v>
      </c>
      <c r="K111" s="220"/>
      <c r="L111" s="225"/>
      <c r="M111" s="226"/>
      <c r="N111" s="227"/>
      <c r="O111" s="227"/>
      <c r="P111" s="228">
        <f>P112+P129+P136+P144+P147+P188+P226</f>
        <v>0</v>
      </c>
      <c r="Q111" s="227"/>
      <c r="R111" s="228">
        <f>R112+R129+R136+R144+R147+R188+R226</f>
        <v>24.906439810000002</v>
      </c>
      <c r="S111" s="227"/>
      <c r="T111" s="229">
        <f>T112+T129+T136+T144+T147+T188+T226</f>
        <v>35.408975000000005</v>
      </c>
      <c r="AR111" s="230" t="s">
        <v>76</v>
      </c>
      <c r="AT111" s="231" t="s">
        <v>68</v>
      </c>
      <c r="AU111" s="231" t="s">
        <v>69</v>
      </c>
      <c r="AY111" s="230" t="s">
        <v>172</v>
      </c>
      <c r="BK111" s="232">
        <f>BK112+BK129+BK136+BK144+BK147+BK188+BK226</f>
        <v>0</v>
      </c>
    </row>
    <row r="112" spans="2:63" s="11" customFormat="1" ht="19.9" customHeight="1">
      <c r="B112" s="219"/>
      <c r="C112" s="220"/>
      <c r="D112" s="221" t="s">
        <v>68</v>
      </c>
      <c r="E112" s="233" t="s">
        <v>76</v>
      </c>
      <c r="F112" s="233" t="s">
        <v>1262</v>
      </c>
      <c r="G112" s="220"/>
      <c r="H112" s="220"/>
      <c r="I112" s="223"/>
      <c r="J112" s="234">
        <f>BK112</f>
        <v>0</v>
      </c>
      <c r="K112" s="220"/>
      <c r="L112" s="225"/>
      <c r="M112" s="226"/>
      <c r="N112" s="227"/>
      <c r="O112" s="227"/>
      <c r="P112" s="228">
        <f>SUM(P113:P128)</f>
        <v>0</v>
      </c>
      <c r="Q112" s="227"/>
      <c r="R112" s="228">
        <f>SUM(R113:R128)</f>
        <v>0</v>
      </c>
      <c r="S112" s="227"/>
      <c r="T112" s="229">
        <f>SUM(T113:T128)</f>
        <v>0</v>
      </c>
      <c r="AR112" s="230" t="s">
        <v>76</v>
      </c>
      <c r="AT112" s="231" t="s">
        <v>68</v>
      </c>
      <c r="AU112" s="231" t="s">
        <v>76</v>
      </c>
      <c r="AY112" s="230" t="s">
        <v>172</v>
      </c>
      <c r="BK112" s="232">
        <f>SUM(BK113:BK128)</f>
        <v>0</v>
      </c>
    </row>
    <row r="113" spans="2:65" s="1" customFormat="1" ht="25.5" customHeight="1">
      <c r="B113" s="46"/>
      <c r="C113" s="235" t="s">
        <v>76</v>
      </c>
      <c r="D113" s="235" t="s">
        <v>175</v>
      </c>
      <c r="E113" s="236" t="s">
        <v>1263</v>
      </c>
      <c r="F113" s="237" t="s">
        <v>1264</v>
      </c>
      <c r="G113" s="238" t="s">
        <v>304</v>
      </c>
      <c r="H113" s="239">
        <v>3.84</v>
      </c>
      <c r="I113" s="240"/>
      <c r="J113" s="241">
        <f>ROUND(I113*H113,2)</f>
        <v>0</v>
      </c>
      <c r="K113" s="237" t="s">
        <v>179</v>
      </c>
      <c r="L113" s="72"/>
      <c r="M113" s="242" t="s">
        <v>21</v>
      </c>
      <c r="N113" s="243" t="s">
        <v>40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180</v>
      </c>
      <c r="AT113" s="24" t="s">
        <v>175</v>
      </c>
      <c r="AU113" s="24" t="s">
        <v>79</v>
      </c>
      <c r="AY113" s="24" t="s">
        <v>172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76</v>
      </c>
      <c r="BK113" s="246">
        <f>ROUND(I113*H113,2)</f>
        <v>0</v>
      </c>
      <c r="BL113" s="24" t="s">
        <v>180</v>
      </c>
      <c r="BM113" s="24" t="s">
        <v>1265</v>
      </c>
    </row>
    <row r="114" spans="2:51" s="12" customFormat="1" ht="13.5">
      <c r="B114" s="247"/>
      <c r="C114" s="248"/>
      <c r="D114" s="249" t="s">
        <v>182</v>
      </c>
      <c r="E114" s="250" t="s">
        <v>21</v>
      </c>
      <c r="F114" s="251" t="s">
        <v>1266</v>
      </c>
      <c r="G114" s="248"/>
      <c r="H114" s="252">
        <v>3.84</v>
      </c>
      <c r="I114" s="253"/>
      <c r="J114" s="248"/>
      <c r="K114" s="248"/>
      <c r="L114" s="254"/>
      <c r="M114" s="255"/>
      <c r="N114" s="256"/>
      <c r="O114" s="256"/>
      <c r="P114" s="256"/>
      <c r="Q114" s="256"/>
      <c r="R114" s="256"/>
      <c r="S114" s="256"/>
      <c r="T114" s="257"/>
      <c r="AT114" s="258" t="s">
        <v>182</v>
      </c>
      <c r="AU114" s="258" t="s">
        <v>79</v>
      </c>
      <c r="AV114" s="12" t="s">
        <v>79</v>
      </c>
      <c r="AW114" s="12" t="s">
        <v>33</v>
      </c>
      <c r="AX114" s="12" t="s">
        <v>76</v>
      </c>
      <c r="AY114" s="258" t="s">
        <v>172</v>
      </c>
    </row>
    <row r="115" spans="2:65" s="1" customFormat="1" ht="25.5" customHeight="1">
      <c r="B115" s="46"/>
      <c r="C115" s="235" t="s">
        <v>79</v>
      </c>
      <c r="D115" s="235" t="s">
        <v>175</v>
      </c>
      <c r="E115" s="236" t="s">
        <v>1267</v>
      </c>
      <c r="F115" s="237" t="s">
        <v>1268</v>
      </c>
      <c r="G115" s="238" t="s">
        <v>304</v>
      </c>
      <c r="H115" s="239">
        <v>3.84</v>
      </c>
      <c r="I115" s="240"/>
      <c r="J115" s="241">
        <f>ROUND(I115*H115,2)</f>
        <v>0</v>
      </c>
      <c r="K115" s="237" t="s">
        <v>179</v>
      </c>
      <c r="L115" s="72"/>
      <c r="M115" s="242" t="s">
        <v>21</v>
      </c>
      <c r="N115" s="243" t="s">
        <v>40</v>
      </c>
      <c r="O115" s="47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4" t="s">
        <v>180</v>
      </c>
      <c r="AT115" s="24" t="s">
        <v>175</v>
      </c>
      <c r="AU115" s="24" t="s">
        <v>79</v>
      </c>
      <c r="AY115" s="24" t="s">
        <v>172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76</v>
      </c>
      <c r="BK115" s="246">
        <f>ROUND(I115*H115,2)</f>
        <v>0</v>
      </c>
      <c r="BL115" s="24" t="s">
        <v>180</v>
      </c>
      <c r="BM115" s="24" t="s">
        <v>1269</v>
      </c>
    </row>
    <row r="116" spans="2:65" s="1" customFormat="1" ht="25.5" customHeight="1">
      <c r="B116" s="46"/>
      <c r="C116" s="235" t="s">
        <v>173</v>
      </c>
      <c r="D116" s="235" t="s">
        <v>175</v>
      </c>
      <c r="E116" s="236" t="s">
        <v>1270</v>
      </c>
      <c r="F116" s="237" t="s">
        <v>1271</v>
      </c>
      <c r="G116" s="238" t="s">
        <v>304</v>
      </c>
      <c r="H116" s="239">
        <v>3.84</v>
      </c>
      <c r="I116" s="240"/>
      <c r="J116" s="241">
        <f>ROUND(I116*H116,2)</f>
        <v>0</v>
      </c>
      <c r="K116" s="237" t="s">
        <v>179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180</v>
      </c>
      <c r="AT116" s="24" t="s">
        <v>175</v>
      </c>
      <c r="AU116" s="24" t="s">
        <v>79</v>
      </c>
      <c r="AY116" s="24" t="s">
        <v>172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180</v>
      </c>
      <c r="BM116" s="24" t="s">
        <v>1272</v>
      </c>
    </row>
    <row r="117" spans="2:65" s="1" customFormat="1" ht="25.5" customHeight="1">
      <c r="B117" s="46"/>
      <c r="C117" s="235" t="s">
        <v>180</v>
      </c>
      <c r="D117" s="235" t="s">
        <v>175</v>
      </c>
      <c r="E117" s="236" t="s">
        <v>1273</v>
      </c>
      <c r="F117" s="237" t="s">
        <v>1274</v>
      </c>
      <c r="G117" s="238" t="s">
        <v>304</v>
      </c>
      <c r="H117" s="239">
        <v>2.88</v>
      </c>
      <c r="I117" s="240"/>
      <c r="J117" s="241">
        <f>ROUND(I117*H117,2)</f>
        <v>0</v>
      </c>
      <c r="K117" s="237" t="s">
        <v>179</v>
      </c>
      <c r="L117" s="72"/>
      <c r="M117" s="242" t="s">
        <v>21</v>
      </c>
      <c r="N117" s="243" t="s">
        <v>40</v>
      </c>
      <c r="O117" s="47"/>
      <c r="P117" s="244">
        <f>O117*H117</f>
        <v>0</v>
      </c>
      <c r="Q117" s="244">
        <v>0</v>
      </c>
      <c r="R117" s="244">
        <f>Q117*H117</f>
        <v>0</v>
      </c>
      <c r="S117" s="244">
        <v>0</v>
      </c>
      <c r="T117" s="245">
        <f>S117*H117</f>
        <v>0</v>
      </c>
      <c r="AR117" s="24" t="s">
        <v>180</v>
      </c>
      <c r="AT117" s="24" t="s">
        <v>175</v>
      </c>
      <c r="AU117" s="24" t="s">
        <v>79</v>
      </c>
      <c r="AY117" s="24" t="s">
        <v>172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76</v>
      </c>
      <c r="BK117" s="246">
        <f>ROUND(I117*H117,2)</f>
        <v>0</v>
      </c>
      <c r="BL117" s="24" t="s">
        <v>180</v>
      </c>
      <c r="BM117" s="24" t="s">
        <v>1275</v>
      </c>
    </row>
    <row r="118" spans="2:65" s="1" customFormat="1" ht="25.5" customHeight="1">
      <c r="B118" s="46"/>
      <c r="C118" s="235" t="s">
        <v>197</v>
      </c>
      <c r="D118" s="235" t="s">
        <v>175</v>
      </c>
      <c r="E118" s="236" t="s">
        <v>1276</v>
      </c>
      <c r="F118" s="237" t="s">
        <v>1277</v>
      </c>
      <c r="G118" s="238" t="s">
        <v>304</v>
      </c>
      <c r="H118" s="239">
        <v>17.28</v>
      </c>
      <c r="I118" s="240"/>
      <c r="J118" s="241">
        <f>ROUND(I118*H118,2)</f>
        <v>0</v>
      </c>
      <c r="K118" s="237" t="s">
        <v>179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180</v>
      </c>
      <c r="AT118" s="24" t="s">
        <v>175</v>
      </c>
      <c r="AU118" s="24" t="s">
        <v>79</v>
      </c>
      <c r="AY118" s="24" t="s">
        <v>172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180</v>
      </c>
      <c r="BM118" s="24" t="s">
        <v>1278</v>
      </c>
    </row>
    <row r="119" spans="2:51" s="12" customFormat="1" ht="13.5">
      <c r="B119" s="247"/>
      <c r="C119" s="248"/>
      <c r="D119" s="249" t="s">
        <v>182</v>
      </c>
      <c r="E119" s="250" t="s">
        <v>21</v>
      </c>
      <c r="F119" s="251" t="s">
        <v>1279</v>
      </c>
      <c r="G119" s="248"/>
      <c r="H119" s="252">
        <v>17.28</v>
      </c>
      <c r="I119" s="253"/>
      <c r="J119" s="248"/>
      <c r="K119" s="248"/>
      <c r="L119" s="254"/>
      <c r="M119" s="255"/>
      <c r="N119" s="256"/>
      <c r="O119" s="256"/>
      <c r="P119" s="256"/>
      <c r="Q119" s="256"/>
      <c r="R119" s="256"/>
      <c r="S119" s="256"/>
      <c r="T119" s="257"/>
      <c r="AT119" s="258" t="s">
        <v>182</v>
      </c>
      <c r="AU119" s="258" t="s">
        <v>79</v>
      </c>
      <c r="AV119" s="12" t="s">
        <v>79</v>
      </c>
      <c r="AW119" s="12" t="s">
        <v>33</v>
      </c>
      <c r="AX119" s="12" t="s">
        <v>76</v>
      </c>
      <c r="AY119" s="258" t="s">
        <v>172</v>
      </c>
    </row>
    <row r="120" spans="2:65" s="1" customFormat="1" ht="25.5" customHeight="1">
      <c r="B120" s="46"/>
      <c r="C120" s="235" t="s">
        <v>203</v>
      </c>
      <c r="D120" s="235" t="s">
        <v>175</v>
      </c>
      <c r="E120" s="236" t="s">
        <v>1280</v>
      </c>
      <c r="F120" s="237" t="s">
        <v>1281</v>
      </c>
      <c r="G120" s="238" t="s">
        <v>304</v>
      </c>
      <c r="H120" s="239">
        <v>2.88</v>
      </c>
      <c r="I120" s="240"/>
      <c r="J120" s="241">
        <f>ROUND(I120*H120,2)</f>
        <v>0</v>
      </c>
      <c r="K120" s="237" t="s">
        <v>179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180</v>
      </c>
      <c r="AT120" s="24" t="s">
        <v>175</v>
      </c>
      <c r="AU120" s="24" t="s">
        <v>79</v>
      </c>
      <c r="AY120" s="24" t="s">
        <v>172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180</v>
      </c>
      <c r="BM120" s="24" t="s">
        <v>1282</v>
      </c>
    </row>
    <row r="121" spans="2:65" s="1" customFormat="1" ht="25.5" customHeight="1">
      <c r="B121" s="46"/>
      <c r="C121" s="235" t="s">
        <v>209</v>
      </c>
      <c r="D121" s="235" t="s">
        <v>175</v>
      </c>
      <c r="E121" s="236" t="s">
        <v>1283</v>
      </c>
      <c r="F121" s="237" t="s">
        <v>1284</v>
      </c>
      <c r="G121" s="238" t="s">
        <v>304</v>
      </c>
      <c r="H121" s="239">
        <v>14.4</v>
      </c>
      <c r="I121" s="240"/>
      <c r="J121" s="241">
        <f>ROUND(I121*H121,2)</f>
        <v>0</v>
      </c>
      <c r="K121" s="237" t="s">
        <v>179</v>
      </c>
      <c r="L121" s="72"/>
      <c r="M121" s="242" t="s">
        <v>21</v>
      </c>
      <c r="N121" s="243" t="s">
        <v>40</v>
      </c>
      <c r="O121" s="47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4" t="s">
        <v>180</v>
      </c>
      <c r="AT121" s="24" t="s">
        <v>175</v>
      </c>
      <c r="AU121" s="24" t="s">
        <v>79</v>
      </c>
      <c r="AY121" s="24" t="s">
        <v>172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180</v>
      </c>
      <c r="BM121" s="24" t="s">
        <v>1285</v>
      </c>
    </row>
    <row r="122" spans="2:51" s="12" customFormat="1" ht="13.5">
      <c r="B122" s="247"/>
      <c r="C122" s="248"/>
      <c r="D122" s="249" t="s">
        <v>182</v>
      </c>
      <c r="E122" s="250" t="s">
        <v>21</v>
      </c>
      <c r="F122" s="251" t="s">
        <v>1286</v>
      </c>
      <c r="G122" s="248"/>
      <c r="H122" s="252">
        <v>14.4</v>
      </c>
      <c r="I122" s="253"/>
      <c r="J122" s="248"/>
      <c r="K122" s="248"/>
      <c r="L122" s="254"/>
      <c r="M122" s="255"/>
      <c r="N122" s="256"/>
      <c r="O122" s="256"/>
      <c r="P122" s="256"/>
      <c r="Q122" s="256"/>
      <c r="R122" s="256"/>
      <c r="S122" s="256"/>
      <c r="T122" s="257"/>
      <c r="AT122" s="258" t="s">
        <v>182</v>
      </c>
      <c r="AU122" s="258" t="s">
        <v>79</v>
      </c>
      <c r="AV122" s="12" t="s">
        <v>79</v>
      </c>
      <c r="AW122" s="12" t="s">
        <v>33</v>
      </c>
      <c r="AX122" s="12" t="s">
        <v>76</v>
      </c>
      <c r="AY122" s="258" t="s">
        <v>172</v>
      </c>
    </row>
    <row r="123" spans="2:65" s="1" customFormat="1" ht="16.5" customHeight="1">
      <c r="B123" s="46"/>
      <c r="C123" s="235" t="s">
        <v>213</v>
      </c>
      <c r="D123" s="235" t="s">
        <v>175</v>
      </c>
      <c r="E123" s="236" t="s">
        <v>1287</v>
      </c>
      <c r="F123" s="237" t="s">
        <v>1288</v>
      </c>
      <c r="G123" s="238" t="s">
        <v>304</v>
      </c>
      <c r="H123" s="239">
        <v>2.88</v>
      </c>
      <c r="I123" s="240"/>
      <c r="J123" s="241">
        <f>ROUND(I123*H123,2)</f>
        <v>0</v>
      </c>
      <c r="K123" s="237" t="s">
        <v>179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4" t="s">
        <v>180</v>
      </c>
      <c r="AT123" s="24" t="s">
        <v>175</v>
      </c>
      <c r="AU123" s="24" t="s">
        <v>79</v>
      </c>
      <c r="AY123" s="24" t="s">
        <v>172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180</v>
      </c>
      <c r="BM123" s="24" t="s">
        <v>1289</v>
      </c>
    </row>
    <row r="124" spans="2:65" s="1" customFormat="1" ht="16.5" customHeight="1">
      <c r="B124" s="46"/>
      <c r="C124" s="235" t="s">
        <v>218</v>
      </c>
      <c r="D124" s="235" t="s">
        <v>175</v>
      </c>
      <c r="E124" s="236" t="s">
        <v>1290</v>
      </c>
      <c r="F124" s="237" t="s">
        <v>1291</v>
      </c>
      <c r="G124" s="238" t="s">
        <v>304</v>
      </c>
      <c r="H124" s="239">
        <v>2.88</v>
      </c>
      <c r="I124" s="240"/>
      <c r="J124" s="241">
        <f>ROUND(I124*H124,2)</f>
        <v>0</v>
      </c>
      <c r="K124" s="237" t="s">
        <v>179</v>
      </c>
      <c r="L124" s="72"/>
      <c r="M124" s="242" t="s">
        <v>21</v>
      </c>
      <c r="N124" s="243" t="s">
        <v>40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180</v>
      </c>
      <c r="AT124" s="24" t="s">
        <v>175</v>
      </c>
      <c r="AU124" s="24" t="s">
        <v>79</v>
      </c>
      <c r="AY124" s="24" t="s">
        <v>172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76</v>
      </c>
      <c r="BK124" s="246">
        <f>ROUND(I124*H124,2)</f>
        <v>0</v>
      </c>
      <c r="BL124" s="24" t="s">
        <v>180</v>
      </c>
      <c r="BM124" s="24" t="s">
        <v>1292</v>
      </c>
    </row>
    <row r="125" spans="2:65" s="1" customFormat="1" ht="16.5" customHeight="1">
      <c r="B125" s="46"/>
      <c r="C125" s="235" t="s">
        <v>224</v>
      </c>
      <c r="D125" s="235" t="s">
        <v>175</v>
      </c>
      <c r="E125" s="236" t="s">
        <v>1293</v>
      </c>
      <c r="F125" s="237" t="s">
        <v>1294</v>
      </c>
      <c r="G125" s="238" t="s">
        <v>371</v>
      </c>
      <c r="H125" s="239">
        <v>5.184</v>
      </c>
      <c r="I125" s="240"/>
      <c r="J125" s="241">
        <f>ROUND(I125*H125,2)</f>
        <v>0</v>
      </c>
      <c r="K125" s="237" t="s">
        <v>179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4" t="s">
        <v>180</v>
      </c>
      <c r="AT125" s="24" t="s">
        <v>175</v>
      </c>
      <c r="AU125" s="24" t="s">
        <v>79</v>
      </c>
      <c r="AY125" s="24" t="s">
        <v>172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180</v>
      </c>
      <c r="BM125" s="24" t="s">
        <v>1295</v>
      </c>
    </row>
    <row r="126" spans="2:51" s="12" customFormat="1" ht="13.5">
      <c r="B126" s="247"/>
      <c r="C126" s="248"/>
      <c r="D126" s="249" t="s">
        <v>182</v>
      </c>
      <c r="E126" s="250" t="s">
        <v>21</v>
      </c>
      <c r="F126" s="251" t="s">
        <v>1296</v>
      </c>
      <c r="G126" s="248"/>
      <c r="H126" s="252">
        <v>5.184</v>
      </c>
      <c r="I126" s="253"/>
      <c r="J126" s="248"/>
      <c r="K126" s="248"/>
      <c r="L126" s="254"/>
      <c r="M126" s="255"/>
      <c r="N126" s="256"/>
      <c r="O126" s="256"/>
      <c r="P126" s="256"/>
      <c r="Q126" s="256"/>
      <c r="R126" s="256"/>
      <c r="S126" s="256"/>
      <c r="T126" s="257"/>
      <c r="AT126" s="258" t="s">
        <v>182</v>
      </c>
      <c r="AU126" s="258" t="s">
        <v>79</v>
      </c>
      <c r="AV126" s="12" t="s">
        <v>79</v>
      </c>
      <c r="AW126" s="12" t="s">
        <v>33</v>
      </c>
      <c r="AX126" s="12" t="s">
        <v>76</v>
      </c>
      <c r="AY126" s="258" t="s">
        <v>172</v>
      </c>
    </row>
    <row r="127" spans="2:65" s="1" customFormat="1" ht="16.5" customHeight="1">
      <c r="B127" s="46"/>
      <c r="C127" s="235" t="s">
        <v>230</v>
      </c>
      <c r="D127" s="235" t="s">
        <v>175</v>
      </c>
      <c r="E127" s="236" t="s">
        <v>1297</v>
      </c>
      <c r="F127" s="237" t="s">
        <v>1298</v>
      </c>
      <c r="G127" s="238" t="s">
        <v>304</v>
      </c>
      <c r="H127" s="239">
        <v>0.96</v>
      </c>
      <c r="I127" s="240"/>
      <c r="J127" s="241">
        <f>ROUND(I127*H127,2)</f>
        <v>0</v>
      </c>
      <c r="K127" s="237" t="s">
        <v>179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4" t="s">
        <v>180</v>
      </c>
      <c r="AT127" s="24" t="s">
        <v>175</v>
      </c>
      <c r="AU127" s="24" t="s">
        <v>79</v>
      </c>
      <c r="AY127" s="24" t="s">
        <v>172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180</v>
      </c>
      <c r="BM127" s="24" t="s">
        <v>1299</v>
      </c>
    </row>
    <row r="128" spans="2:51" s="12" customFormat="1" ht="13.5">
      <c r="B128" s="247"/>
      <c r="C128" s="248"/>
      <c r="D128" s="249" t="s">
        <v>182</v>
      </c>
      <c r="E128" s="250" t="s">
        <v>21</v>
      </c>
      <c r="F128" s="251" t="s">
        <v>1300</v>
      </c>
      <c r="G128" s="248"/>
      <c r="H128" s="252">
        <v>0.96</v>
      </c>
      <c r="I128" s="253"/>
      <c r="J128" s="248"/>
      <c r="K128" s="248"/>
      <c r="L128" s="254"/>
      <c r="M128" s="255"/>
      <c r="N128" s="256"/>
      <c r="O128" s="256"/>
      <c r="P128" s="256"/>
      <c r="Q128" s="256"/>
      <c r="R128" s="256"/>
      <c r="S128" s="256"/>
      <c r="T128" s="257"/>
      <c r="AT128" s="258" t="s">
        <v>182</v>
      </c>
      <c r="AU128" s="258" t="s">
        <v>79</v>
      </c>
      <c r="AV128" s="12" t="s">
        <v>79</v>
      </c>
      <c r="AW128" s="12" t="s">
        <v>33</v>
      </c>
      <c r="AX128" s="12" t="s">
        <v>76</v>
      </c>
      <c r="AY128" s="258" t="s">
        <v>172</v>
      </c>
    </row>
    <row r="129" spans="2:63" s="11" customFormat="1" ht="29.85" customHeight="1">
      <c r="B129" s="219"/>
      <c r="C129" s="220"/>
      <c r="D129" s="221" t="s">
        <v>68</v>
      </c>
      <c r="E129" s="233" t="s">
        <v>79</v>
      </c>
      <c r="F129" s="233" t="s">
        <v>1301</v>
      </c>
      <c r="G129" s="220"/>
      <c r="H129" s="220"/>
      <c r="I129" s="223"/>
      <c r="J129" s="234">
        <f>BK129</f>
        <v>0</v>
      </c>
      <c r="K129" s="220"/>
      <c r="L129" s="225"/>
      <c r="M129" s="226"/>
      <c r="N129" s="227"/>
      <c r="O129" s="227"/>
      <c r="P129" s="228">
        <f>SUM(P130:P135)</f>
        <v>0</v>
      </c>
      <c r="Q129" s="227"/>
      <c r="R129" s="228">
        <f>SUM(R130:R135)</f>
        <v>3.86734836</v>
      </c>
      <c r="S129" s="227"/>
      <c r="T129" s="229">
        <f>SUM(T130:T135)</f>
        <v>0</v>
      </c>
      <c r="AR129" s="230" t="s">
        <v>76</v>
      </c>
      <c r="AT129" s="231" t="s">
        <v>68</v>
      </c>
      <c r="AU129" s="231" t="s">
        <v>76</v>
      </c>
      <c r="AY129" s="230" t="s">
        <v>172</v>
      </c>
      <c r="BK129" s="232">
        <f>SUM(BK130:BK135)</f>
        <v>0</v>
      </c>
    </row>
    <row r="130" spans="2:65" s="1" customFormat="1" ht="25.5" customHeight="1">
      <c r="B130" s="46"/>
      <c r="C130" s="235" t="s">
        <v>234</v>
      </c>
      <c r="D130" s="235" t="s">
        <v>175</v>
      </c>
      <c r="E130" s="236" t="s">
        <v>1302</v>
      </c>
      <c r="F130" s="237" t="s">
        <v>1303</v>
      </c>
      <c r="G130" s="238" t="s">
        <v>304</v>
      </c>
      <c r="H130" s="239">
        <v>0.96</v>
      </c>
      <c r="I130" s="240"/>
      <c r="J130" s="241">
        <f>ROUND(I130*H130,2)</f>
        <v>0</v>
      </c>
      <c r="K130" s="237" t="s">
        <v>179</v>
      </c>
      <c r="L130" s="72"/>
      <c r="M130" s="242" t="s">
        <v>21</v>
      </c>
      <c r="N130" s="243" t="s">
        <v>40</v>
      </c>
      <c r="O130" s="47"/>
      <c r="P130" s="244">
        <f>O130*H130</f>
        <v>0</v>
      </c>
      <c r="Q130" s="244">
        <v>2.16</v>
      </c>
      <c r="R130" s="244">
        <f>Q130*H130</f>
        <v>2.0736</v>
      </c>
      <c r="S130" s="244">
        <v>0</v>
      </c>
      <c r="T130" s="245">
        <f>S130*H130</f>
        <v>0</v>
      </c>
      <c r="AR130" s="24" t="s">
        <v>180</v>
      </c>
      <c r="AT130" s="24" t="s">
        <v>175</v>
      </c>
      <c r="AU130" s="24" t="s">
        <v>79</v>
      </c>
      <c r="AY130" s="24" t="s">
        <v>172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76</v>
      </c>
      <c r="BK130" s="246">
        <f>ROUND(I130*H130,2)</f>
        <v>0</v>
      </c>
      <c r="BL130" s="24" t="s">
        <v>180</v>
      </c>
      <c r="BM130" s="24" t="s">
        <v>1304</v>
      </c>
    </row>
    <row r="131" spans="2:51" s="12" customFormat="1" ht="13.5">
      <c r="B131" s="247"/>
      <c r="C131" s="248"/>
      <c r="D131" s="249" t="s">
        <v>182</v>
      </c>
      <c r="E131" s="250" t="s">
        <v>21</v>
      </c>
      <c r="F131" s="251" t="s">
        <v>1305</v>
      </c>
      <c r="G131" s="248"/>
      <c r="H131" s="252">
        <v>0.96</v>
      </c>
      <c r="I131" s="253"/>
      <c r="J131" s="248"/>
      <c r="K131" s="248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182</v>
      </c>
      <c r="AU131" s="258" t="s">
        <v>79</v>
      </c>
      <c r="AV131" s="12" t="s">
        <v>79</v>
      </c>
      <c r="AW131" s="12" t="s">
        <v>33</v>
      </c>
      <c r="AX131" s="12" t="s">
        <v>76</v>
      </c>
      <c r="AY131" s="258" t="s">
        <v>172</v>
      </c>
    </row>
    <row r="132" spans="2:65" s="1" customFormat="1" ht="25.5" customHeight="1">
      <c r="B132" s="46"/>
      <c r="C132" s="235" t="s">
        <v>238</v>
      </c>
      <c r="D132" s="235" t="s">
        <v>175</v>
      </c>
      <c r="E132" s="236" t="s">
        <v>1306</v>
      </c>
      <c r="F132" s="237" t="s">
        <v>1307</v>
      </c>
      <c r="G132" s="238" t="s">
        <v>304</v>
      </c>
      <c r="H132" s="239">
        <v>0.72</v>
      </c>
      <c r="I132" s="240"/>
      <c r="J132" s="241">
        <f>ROUND(I132*H132,2)</f>
        <v>0</v>
      </c>
      <c r="K132" s="237" t="s">
        <v>179</v>
      </c>
      <c r="L132" s="72"/>
      <c r="M132" s="242" t="s">
        <v>21</v>
      </c>
      <c r="N132" s="243" t="s">
        <v>40</v>
      </c>
      <c r="O132" s="47"/>
      <c r="P132" s="244">
        <f>O132*H132</f>
        <v>0</v>
      </c>
      <c r="Q132" s="244">
        <v>2.45329</v>
      </c>
      <c r="R132" s="244">
        <f>Q132*H132</f>
        <v>1.7663688</v>
      </c>
      <c r="S132" s="244">
        <v>0</v>
      </c>
      <c r="T132" s="245">
        <f>S132*H132</f>
        <v>0</v>
      </c>
      <c r="AR132" s="24" t="s">
        <v>180</v>
      </c>
      <c r="AT132" s="24" t="s">
        <v>175</v>
      </c>
      <c r="AU132" s="24" t="s">
        <v>79</v>
      </c>
      <c r="AY132" s="24" t="s">
        <v>172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76</v>
      </c>
      <c r="BK132" s="246">
        <f>ROUND(I132*H132,2)</f>
        <v>0</v>
      </c>
      <c r="BL132" s="24" t="s">
        <v>180</v>
      </c>
      <c r="BM132" s="24" t="s">
        <v>1308</v>
      </c>
    </row>
    <row r="133" spans="2:51" s="12" customFormat="1" ht="13.5">
      <c r="B133" s="247"/>
      <c r="C133" s="248"/>
      <c r="D133" s="249" t="s">
        <v>182</v>
      </c>
      <c r="E133" s="250" t="s">
        <v>21</v>
      </c>
      <c r="F133" s="251" t="s">
        <v>1309</v>
      </c>
      <c r="G133" s="248"/>
      <c r="H133" s="252">
        <v>0.72</v>
      </c>
      <c r="I133" s="253"/>
      <c r="J133" s="248"/>
      <c r="K133" s="248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182</v>
      </c>
      <c r="AU133" s="258" t="s">
        <v>79</v>
      </c>
      <c r="AV133" s="12" t="s">
        <v>79</v>
      </c>
      <c r="AW133" s="12" t="s">
        <v>33</v>
      </c>
      <c r="AX133" s="12" t="s">
        <v>76</v>
      </c>
      <c r="AY133" s="258" t="s">
        <v>172</v>
      </c>
    </row>
    <row r="134" spans="2:65" s="1" customFormat="1" ht="16.5" customHeight="1">
      <c r="B134" s="46"/>
      <c r="C134" s="235" t="s">
        <v>242</v>
      </c>
      <c r="D134" s="235" t="s">
        <v>175</v>
      </c>
      <c r="E134" s="236" t="s">
        <v>1310</v>
      </c>
      <c r="F134" s="237" t="s">
        <v>1311</v>
      </c>
      <c r="G134" s="238" t="s">
        <v>371</v>
      </c>
      <c r="H134" s="239">
        <v>0.026</v>
      </c>
      <c r="I134" s="240"/>
      <c r="J134" s="241">
        <f>ROUND(I134*H134,2)</f>
        <v>0</v>
      </c>
      <c r="K134" s="237" t="s">
        <v>179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1.05306</v>
      </c>
      <c r="R134" s="244">
        <f>Q134*H134</f>
        <v>0.02737956</v>
      </c>
      <c r="S134" s="244">
        <v>0</v>
      </c>
      <c r="T134" s="245">
        <f>S134*H134</f>
        <v>0</v>
      </c>
      <c r="AR134" s="24" t="s">
        <v>180</v>
      </c>
      <c r="AT134" s="24" t="s">
        <v>175</v>
      </c>
      <c r="AU134" s="24" t="s">
        <v>79</v>
      </c>
      <c r="AY134" s="24" t="s">
        <v>172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180</v>
      </c>
      <c r="BM134" s="24" t="s">
        <v>1312</v>
      </c>
    </row>
    <row r="135" spans="2:51" s="12" customFormat="1" ht="13.5">
      <c r="B135" s="247"/>
      <c r="C135" s="248"/>
      <c r="D135" s="249" t="s">
        <v>182</v>
      </c>
      <c r="E135" s="250" t="s">
        <v>21</v>
      </c>
      <c r="F135" s="251" t="s">
        <v>1313</v>
      </c>
      <c r="G135" s="248"/>
      <c r="H135" s="252">
        <v>0.026</v>
      </c>
      <c r="I135" s="253"/>
      <c r="J135" s="248"/>
      <c r="K135" s="248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182</v>
      </c>
      <c r="AU135" s="258" t="s">
        <v>79</v>
      </c>
      <c r="AV135" s="12" t="s">
        <v>79</v>
      </c>
      <c r="AW135" s="12" t="s">
        <v>33</v>
      </c>
      <c r="AX135" s="12" t="s">
        <v>76</v>
      </c>
      <c r="AY135" s="258" t="s">
        <v>172</v>
      </c>
    </row>
    <row r="136" spans="2:63" s="11" customFormat="1" ht="29.85" customHeight="1">
      <c r="B136" s="219"/>
      <c r="C136" s="220"/>
      <c r="D136" s="221" t="s">
        <v>68</v>
      </c>
      <c r="E136" s="233" t="s">
        <v>173</v>
      </c>
      <c r="F136" s="233" t="s">
        <v>174</v>
      </c>
      <c r="G136" s="220"/>
      <c r="H136" s="220"/>
      <c r="I136" s="223"/>
      <c r="J136" s="234">
        <f>BK136</f>
        <v>0</v>
      </c>
      <c r="K136" s="220"/>
      <c r="L136" s="225"/>
      <c r="M136" s="226"/>
      <c r="N136" s="227"/>
      <c r="O136" s="227"/>
      <c r="P136" s="228">
        <f>SUM(P137:P143)</f>
        <v>0</v>
      </c>
      <c r="Q136" s="227"/>
      <c r="R136" s="228">
        <f>SUM(R137:R143)</f>
        <v>0.050582800000000004</v>
      </c>
      <c r="S136" s="227"/>
      <c r="T136" s="229">
        <f>SUM(T137:T143)</f>
        <v>0</v>
      </c>
      <c r="AR136" s="230" t="s">
        <v>76</v>
      </c>
      <c r="AT136" s="231" t="s">
        <v>68</v>
      </c>
      <c r="AU136" s="231" t="s">
        <v>76</v>
      </c>
      <c r="AY136" s="230" t="s">
        <v>172</v>
      </c>
      <c r="BK136" s="232">
        <f>SUM(BK137:BK143)</f>
        <v>0</v>
      </c>
    </row>
    <row r="137" spans="2:65" s="1" customFormat="1" ht="25.5" customHeight="1">
      <c r="B137" s="46"/>
      <c r="C137" s="235" t="s">
        <v>10</v>
      </c>
      <c r="D137" s="235" t="s">
        <v>175</v>
      </c>
      <c r="E137" s="236" t="s">
        <v>176</v>
      </c>
      <c r="F137" s="237" t="s">
        <v>177</v>
      </c>
      <c r="G137" s="238" t="s">
        <v>178</v>
      </c>
      <c r="H137" s="239">
        <v>1</v>
      </c>
      <c r="I137" s="240"/>
      <c r="J137" s="241">
        <f>ROUND(I137*H137,2)</f>
        <v>0</v>
      </c>
      <c r="K137" s="237" t="s">
        <v>179</v>
      </c>
      <c r="L137" s="72"/>
      <c r="M137" s="242" t="s">
        <v>21</v>
      </c>
      <c r="N137" s="243" t="s">
        <v>40</v>
      </c>
      <c r="O137" s="47"/>
      <c r="P137" s="244">
        <f>O137*H137</f>
        <v>0</v>
      </c>
      <c r="Q137" s="244">
        <v>0.00565</v>
      </c>
      <c r="R137" s="244">
        <f>Q137*H137</f>
        <v>0.00565</v>
      </c>
      <c r="S137" s="244">
        <v>0</v>
      </c>
      <c r="T137" s="245">
        <f>S137*H137</f>
        <v>0</v>
      </c>
      <c r="AR137" s="24" t="s">
        <v>180</v>
      </c>
      <c r="AT137" s="24" t="s">
        <v>175</v>
      </c>
      <c r="AU137" s="24" t="s">
        <v>79</v>
      </c>
      <c r="AY137" s="24" t="s">
        <v>172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76</v>
      </c>
      <c r="BK137" s="246">
        <f>ROUND(I137*H137,2)</f>
        <v>0</v>
      </c>
      <c r="BL137" s="24" t="s">
        <v>180</v>
      </c>
      <c r="BM137" s="24" t="s">
        <v>181</v>
      </c>
    </row>
    <row r="138" spans="2:51" s="12" customFormat="1" ht="13.5">
      <c r="B138" s="247"/>
      <c r="C138" s="248"/>
      <c r="D138" s="249" t="s">
        <v>182</v>
      </c>
      <c r="E138" s="250" t="s">
        <v>21</v>
      </c>
      <c r="F138" s="251" t="s">
        <v>1314</v>
      </c>
      <c r="G138" s="248"/>
      <c r="H138" s="252">
        <v>1</v>
      </c>
      <c r="I138" s="253"/>
      <c r="J138" s="248"/>
      <c r="K138" s="248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182</v>
      </c>
      <c r="AU138" s="258" t="s">
        <v>79</v>
      </c>
      <c r="AV138" s="12" t="s">
        <v>79</v>
      </c>
      <c r="AW138" s="12" t="s">
        <v>33</v>
      </c>
      <c r="AX138" s="12" t="s">
        <v>76</v>
      </c>
      <c r="AY138" s="258" t="s">
        <v>172</v>
      </c>
    </row>
    <row r="139" spans="2:65" s="1" customFormat="1" ht="25.5" customHeight="1">
      <c r="B139" s="46"/>
      <c r="C139" s="235" t="s">
        <v>255</v>
      </c>
      <c r="D139" s="235" t="s">
        <v>175</v>
      </c>
      <c r="E139" s="236" t="s">
        <v>1315</v>
      </c>
      <c r="F139" s="237" t="s">
        <v>1316</v>
      </c>
      <c r="G139" s="238" t="s">
        <v>186</v>
      </c>
      <c r="H139" s="239">
        <v>0.44</v>
      </c>
      <c r="I139" s="240"/>
      <c r="J139" s="241">
        <f>ROUND(I139*H139,2)</f>
        <v>0</v>
      </c>
      <c r="K139" s="237" t="s">
        <v>179</v>
      </c>
      <c r="L139" s="72"/>
      <c r="M139" s="242" t="s">
        <v>21</v>
      </c>
      <c r="N139" s="243" t="s">
        <v>40</v>
      </c>
      <c r="O139" s="47"/>
      <c r="P139" s="244">
        <f>O139*H139</f>
        <v>0</v>
      </c>
      <c r="Q139" s="244">
        <v>0.10212</v>
      </c>
      <c r="R139" s="244">
        <f>Q139*H139</f>
        <v>0.0449328</v>
      </c>
      <c r="S139" s="244">
        <v>0</v>
      </c>
      <c r="T139" s="245">
        <f>S139*H139</f>
        <v>0</v>
      </c>
      <c r="AR139" s="24" t="s">
        <v>180</v>
      </c>
      <c r="AT139" s="24" t="s">
        <v>175</v>
      </c>
      <c r="AU139" s="24" t="s">
        <v>79</v>
      </c>
      <c r="AY139" s="24" t="s">
        <v>172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76</v>
      </c>
      <c r="BK139" s="246">
        <f>ROUND(I139*H139,2)</f>
        <v>0</v>
      </c>
      <c r="BL139" s="24" t="s">
        <v>180</v>
      </c>
      <c r="BM139" s="24" t="s">
        <v>1317</v>
      </c>
    </row>
    <row r="140" spans="2:51" s="12" customFormat="1" ht="13.5">
      <c r="B140" s="247"/>
      <c r="C140" s="248"/>
      <c r="D140" s="249" t="s">
        <v>182</v>
      </c>
      <c r="E140" s="250" t="s">
        <v>21</v>
      </c>
      <c r="F140" s="251" t="s">
        <v>1318</v>
      </c>
      <c r="G140" s="248"/>
      <c r="H140" s="252">
        <v>0.44</v>
      </c>
      <c r="I140" s="253"/>
      <c r="J140" s="248"/>
      <c r="K140" s="248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182</v>
      </c>
      <c r="AU140" s="258" t="s">
        <v>79</v>
      </c>
      <c r="AV140" s="12" t="s">
        <v>79</v>
      </c>
      <c r="AW140" s="12" t="s">
        <v>33</v>
      </c>
      <c r="AX140" s="12" t="s">
        <v>76</v>
      </c>
      <c r="AY140" s="258" t="s">
        <v>172</v>
      </c>
    </row>
    <row r="141" spans="2:65" s="1" customFormat="1" ht="16.5" customHeight="1">
      <c r="B141" s="46"/>
      <c r="C141" s="235" t="s">
        <v>261</v>
      </c>
      <c r="D141" s="235" t="s">
        <v>175</v>
      </c>
      <c r="E141" s="236" t="s">
        <v>191</v>
      </c>
      <c r="F141" s="237" t="s">
        <v>1319</v>
      </c>
      <c r="G141" s="238" t="s">
        <v>178</v>
      </c>
      <c r="H141" s="239">
        <v>1</v>
      </c>
      <c r="I141" s="240"/>
      <c r="J141" s="241">
        <f>ROUND(I141*H141,2)</f>
        <v>0</v>
      </c>
      <c r="K141" s="237" t="s">
        <v>21</v>
      </c>
      <c r="L141" s="72"/>
      <c r="M141" s="242" t="s">
        <v>21</v>
      </c>
      <c r="N141" s="243" t="s">
        <v>40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AR141" s="24" t="s">
        <v>180</v>
      </c>
      <c r="AT141" s="24" t="s">
        <v>175</v>
      </c>
      <c r="AU141" s="24" t="s">
        <v>79</v>
      </c>
      <c r="AY141" s="24" t="s">
        <v>172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76</v>
      </c>
      <c r="BK141" s="246">
        <f>ROUND(I141*H141,2)</f>
        <v>0</v>
      </c>
      <c r="BL141" s="24" t="s">
        <v>180</v>
      </c>
      <c r="BM141" s="24" t="s">
        <v>1320</v>
      </c>
    </row>
    <row r="142" spans="2:65" s="1" customFormat="1" ht="16.5" customHeight="1">
      <c r="B142" s="46"/>
      <c r="C142" s="235" t="s">
        <v>266</v>
      </c>
      <c r="D142" s="235" t="s">
        <v>175</v>
      </c>
      <c r="E142" s="236" t="s">
        <v>198</v>
      </c>
      <c r="F142" s="237" t="s">
        <v>199</v>
      </c>
      <c r="G142" s="238" t="s">
        <v>200</v>
      </c>
      <c r="H142" s="239">
        <v>2</v>
      </c>
      <c r="I142" s="240"/>
      <c r="J142" s="241">
        <f>ROUND(I142*H142,2)</f>
        <v>0</v>
      </c>
      <c r="K142" s="237" t="s">
        <v>21</v>
      </c>
      <c r="L142" s="72"/>
      <c r="M142" s="242" t="s">
        <v>21</v>
      </c>
      <c r="N142" s="243" t="s">
        <v>40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180</v>
      </c>
      <c r="AT142" s="24" t="s">
        <v>175</v>
      </c>
      <c r="AU142" s="24" t="s">
        <v>79</v>
      </c>
      <c r="AY142" s="24" t="s">
        <v>172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76</v>
      </c>
      <c r="BK142" s="246">
        <f>ROUND(I142*H142,2)</f>
        <v>0</v>
      </c>
      <c r="BL142" s="24" t="s">
        <v>180</v>
      </c>
      <c r="BM142" s="24" t="s">
        <v>1321</v>
      </c>
    </row>
    <row r="143" spans="2:51" s="12" customFormat="1" ht="13.5">
      <c r="B143" s="247"/>
      <c r="C143" s="248"/>
      <c r="D143" s="249" t="s">
        <v>182</v>
      </c>
      <c r="E143" s="250" t="s">
        <v>21</v>
      </c>
      <c r="F143" s="251" t="s">
        <v>1322</v>
      </c>
      <c r="G143" s="248"/>
      <c r="H143" s="252">
        <v>2</v>
      </c>
      <c r="I143" s="253"/>
      <c r="J143" s="248"/>
      <c r="K143" s="248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182</v>
      </c>
      <c r="AU143" s="258" t="s">
        <v>79</v>
      </c>
      <c r="AV143" s="12" t="s">
        <v>79</v>
      </c>
      <c r="AW143" s="12" t="s">
        <v>33</v>
      </c>
      <c r="AX143" s="12" t="s">
        <v>76</v>
      </c>
      <c r="AY143" s="258" t="s">
        <v>172</v>
      </c>
    </row>
    <row r="144" spans="2:63" s="11" customFormat="1" ht="29.85" customHeight="1">
      <c r="B144" s="219"/>
      <c r="C144" s="220"/>
      <c r="D144" s="221" t="s">
        <v>68</v>
      </c>
      <c r="E144" s="233" t="s">
        <v>180</v>
      </c>
      <c r="F144" s="233" t="s">
        <v>1323</v>
      </c>
      <c r="G144" s="220"/>
      <c r="H144" s="220"/>
      <c r="I144" s="223"/>
      <c r="J144" s="234">
        <f>BK144</f>
        <v>0</v>
      </c>
      <c r="K144" s="220"/>
      <c r="L144" s="225"/>
      <c r="M144" s="226"/>
      <c r="N144" s="227"/>
      <c r="O144" s="227"/>
      <c r="P144" s="228">
        <f>SUM(P145:P146)</f>
        <v>0</v>
      </c>
      <c r="Q144" s="227"/>
      <c r="R144" s="228">
        <f>SUM(R145:R146)</f>
        <v>0</v>
      </c>
      <c r="S144" s="227"/>
      <c r="T144" s="229">
        <f>SUM(T145:T146)</f>
        <v>0</v>
      </c>
      <c r="AR144" s="230" t="s">
        <v>76</v>
      </c>
      <c r="AT144" s="231" t="s">
        <v>68</v>
      </c>
      <c r="AU144" s="231" t="s">
        <v>76</v>
      </c>
      <c r="AY144" s="230" t="s">
        <v>172</v>
      </c>
      <c r="BK144" s="232">
        <f>SUM(BK145:BK146)</f>
        <v>0</v>
      </c>
    </row>
    <row r="145" spans="2:65" s="1" customFormat="1" ht="16.5" customHeight="1">
      <c r="B145" s="46"/>
      <c r="C145" s="235" t="s">
        <v>271</v>
      </c>
      <c r="D145" s="235" t="s">
        <v>175</v>
      </c>
      <c r="E145" s="236" t="s">
        <v>1324</v>
      </c>
      <c r="F145" s="237" t="s">
        <v>1325</v>
      </c>
      <c r="G145" s="238" t="s">
        <v>304</v>
      </c>
      <c r="H145" s="239">
        <v>2.88</v>
      </c>
      <c r="I145" s="240"/>
      <c r="J145" s="241">
        <f>ROUND(I145*H145,2)</f>
        <v>0</v>
      </c>
      <c r="K145" s="237" t="s">
        <v>179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4" t="s">
        <v>180</v>
      </c>
      <c r="AT145" s="24" t="s">
        <v>175</v>
      </c>
      <c r="AU145" s="24" t="s">
        <v>79</v>
      </c>
      <c r="AY145" s="24" t="s">
        <v>172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180</v>
      </c>
      <c r="BM145" s="24" t="s">
        <v>1326</v>
      </c>
    </row>
    <row r="146" spans="2:51" s="12" customFormat="1" ht="13.5">
      <c r="B146" s="247"/>
      <c r="C146" s="248"/>
      <c r="D146" s="249" t="s">
        <v>182</v>
      </c>
      <c r="E146" s="250" t="s">
        <v>21</v>
      </c>
      <c r="F146" s="251" t="s">
        <v>1327</v>
      </c>
      <c r="G146" s="248"/>
      <c r="H146" s="252">
        <v>2.88</v>
      </c>
      <c r="I146" s="253"/>
      <c r="J146" s="248"/>
      <c r="K146" s="248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182</v>
      </c>
      <c r="AU146" s="258" t="s">
        <v>79</v>
      </c>
      <c r="AV146" s="12" t="s">
        <v>79</v>
      </c>
      <c r="AW146" s="12" t="s">
        <v>33</v>
      </c>
      <c r="AX146" s="12" t="s">
        <v>76</v>
      </c>
      <c r="AY146" s="258" t="s">
        <v>172</v>
      </c>
    </row>
    <row r="147" spans="2:63" s="11" customFormat="1" ht="29.85" customHeight="1">
      <c r="B147" s="219"/>
      <c r="C147" s="220"/>
      <c r="D147" s="221" t="s">
        <v>68</v>
      </c>
      <c r="E147" s="233" t="s">
        <v>203</v>
      </c>
      <c r="F147" s="233" t="s">
        <v>204</v>
      </c>
      <c r="G147" s="220"/>
      <c r="H147" s="220"/>
      <c r="I147" s="223"/>
      <c r="J147" s="234">
        <f>BK147</f>
        <v>0</v>
      </c>
      <c r="K147" s="220"/>
      <c r="L147" s="225"/>
      <c r="M147" s="226"/>
      <c r="N147" s="227"/>
      <c r="O147" s="227"/>
      <c r="P147" s="228">
        <f>SUM(P148:P187)</f>
        <v>0</v>
      </c>
      <c r="Q147" s="227"/>
      <c r="R147" s="228">
        <f>SUM(R148:R187)</f>
        <v>20.950136150000002</v>
      </c>
      <c r="S147" s="227"/>
      <c r="T147" s="229">
        <f>SUM(T148:T187)</f>
        <v>0</v>
      </c>
      <c r="AR147" s="230" t="s">
        <v>76</v>
      </c>
      <c r="AT147" s="231" t="s">
        <v>68</v>
      </c>
      <c r="AU147" s="231" t="s">
        <v>76</v>
      </c>
      <c r="AY147" s="230" t="s">
        <v>172</v>
      </c>
      <c r="BK147" s="232">
        <f>SUM(BK148:BK187)</f>
        <v>0</v>
      </c>
    </row>
    <row r="148" spans="2:65" s="1" customFormat="1" ht="16.5" customHeight="1">
      <c r="B148" s="46"/>
      <c r="C148" s="235" t="s">
        <v>276</v>
      </c>
      <c r="D148" s="235" t="s">
        <v>175</v>
      </c>
      <c r="E148" s="236" t="s">
        <v>205</v>
      </c>
      <c r="F148" s="237" t="s">
        <v>206</v>
      </c>
      <c r="G148" s="238" t="s">
        <v>186</v>
      </c>
      <c r="H148" s="239">
        <v>0.975</v>
      </c>
      <c r="I148" s="240"/>
      <c r="J148" s="241">
        <f>ROUND(I148*H148,2)</f>
        <v>0</v>
      </c>
      <c r="K148" s="237" t="s">
        <v>179</v>
      </c>
      <c r="L148" s="72"/>
      <c r="M148" s="242" t="s">
        <v>21</v>
      </c>
      <c r="N148" s="243" t="s">
        <v>40</v>
      </c>
      <c r="O148" s="47"/>
      <c r="P148" s="244">
        <f>O148*H148</f>
        <v>0</v>
      </c>
      <c r="Q148" s="244">
        <v>0.04</v>
      </c>
      <c r="R148" s="244">
        <f>Q148*H148</f>
        <v>0.039</v>
      </c>
      <c r="S148" s="244">
        <v>0</v>
      </c>
      <c r="T148" s="245">
        <f>S148*H148</f>
        <v>0</v>
      </c>
      <c r="AR148" s="24" t="s">
        <v>180</v>
      </c>
      <c r="AT148" s="24" t="s">
        <v>175</v>
      </c>
      <c r="AU148" s="24" t="s">
        <v>79</v>
      </c>
      <c r="AY148" s="24" t="s">
        <v>172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76</v>
      </c>
      <c r="BK148" s="246">
        <f>ROUND(I148*H148,2)</f>
        <v>0</v>
      </c>
      <c r="BL148" s="24" t="s">
        <v>180</v>
      </c>
      <c r="BM148" s="24" t="s">
        <v>207</v>
      </c>
    </row>
    <row r="149" spans="2:51" s="12" customFormat="1" ht="13.5">
      <c r="B149" s="247"/>
      <c r="C149" s="248"/>
      <c r="D149" s="249" t="s">
        <v>182</v>
      </c>
      <c r="E149" s="250" t="s">
        <v>21</v>
      </c>
      <c r="F149" s="251" t="s">
        <v>1328</v>
      </c>
      <c r="G149" s="248"/>
      <c r="H149" s="252">
        <v>0.975</v>
      </c>
      <c r="I149" s="253"/>
      <c r="J149" s="248"/>
      <c r="K149" s="248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182</v>
      </c>
      <c r="AU149" s="258" t="s">
        <v>79</v>
      </c>
      <c r="AV149" s="12" t="s">
        <v>79</v>
      </c>
      <c r="AW149" s="12" t="s">
        <v>33</v>
      </c>
      <c r="AX149" s="12" t="s">
        <v>76</v>
      </c>
      <c r="AY149" s="258" t="s">
        <v>172</v>
      </c>
    </row>
    <row r="150" spans="2:65" s="1" customFormat="1" ht="16.5" customHeight="1">
      <c r="B150" s="46"/>
      <c r="C150" s="235" t="s">
        <v>9</v>
      </c>
      <c r="D150" s="235" t="s">
        <v>175</v>
      </c>
      <c r="E150" s="236" t="s">
        <v>210</v>
      </c>
      <c r="F150" s="237" t="s">
        <v>211</v>
      </c>
      <c r="G150" s="238" t="s">
        <v>186</v>
      </c>
      <c r="H150" s="239">
        <v>0.975</v>
      </c>
      <c r="I150" s="240"/>
      <c r="J150" s="241">
        <f>ROUND(I150*H150,2)</f>
        <v>0</v>
      </c>
      <c r="K150" s="237" t="s">
        <v>179</v>
      </c>
      <c r="L150" s="72"/>
      <c r="M150" s="242" t="s">
        <v>21</v>
      </c>
      <c r="N150" s="243" t="s">
        <v>40</v>
      </c>
      <c r="O150" s="47"/>
      <c r="P150" s="244">
        <f>O150*H150</f>
        <v>0</v>
      </c>
      <c r="Q150" s="244">
        <v>0.04153</v>
      </c>
      <c r="R150" s="244">
        <f>Q150*H150</f>
        <v>0.04049175</v>
      </c>
      <c r="S150" s="244">
        <v>0</v>
      </c>
      <c r="T150" s="245">
        <f>S150*H150</f>
        <v>0</v>
      </c>
      <c r="AR150" s="24" t="s">
        <v>180</v>
      </c>
      <c r="AT150" s="24" t="s">
        <v>175</v>
      </c>
      <c r="AU150" s="24" t="s">
        <v>79</v>
      </c>
      <c r="AY150" s="24" t="s">
        <v>172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4" t="s">
        <v>76</v>
      </c>
      <c r="BK150" s="246">
        <f>ROUND(I150*H150,2)</f>
        <v>0</v>
      </c>
      <c r="BL150" s="24" t="s">
        <v>180</v>
      </c>
      <c r="BM150" s="24" t="s">
        <v>212</v>
      </c>
    </row>
    <row r="151" spans="2:51" s="12" customFormat="1" ht="13.5">
      <c r="B151" s="247"/>
      <c r="C151" s="248"/>
      <c r="D151" s="249" t="s">
        <v>182</v>
      </c>
      <c r="E151" s="250" t="s">
        <v>21</v>
      </c>
      <c r="F151" s="251" t="s">
        <v>1328</v>
      </c>
      <c r="G151" s="248"/>
      <c r="H151" s="252">
        <v>0.975</v>
      </c>
      <c r="I151" s="253"/>
      <c r="J151" s="248"/>
      <c r="K151" s="248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182</v>
      </c>
      <c r="AU151" s="258" t="s">
        <v>79</v>
      </c>
      <c r="AV151" s="12" t="s">
        <v>79</v>
      </c>
      <c r="AW151" s="12" t="s">
        <v>33</v>
      </c>
      <c r="AX151" s="12" t="s">
        <v>76</v>
      </c>
      <c r="AY151" s="258" t="s">
        <v>172</v>
      </c>
    </row>
    <row r="152" spans="2:65" s="1" customFormat="1" ht="25.5" customHeight="1">
      <c r="B152" s="46"/>
      <c r="C152" s="235" t="s">
        <v>286</v>
      </c>
      <c r="D152" s="235" t="s">
        <v>175</v>
      </c>
      <c r="E152" s="236" t="s">
        <v>214</v>
      </c>
      <c r="F152" s="237" t="s">
        <v>1329</v>
      </c>
      <c r="G152" s="238" t="s">
        <v>186</v>
      </c>
      <c r="H152" s="239">
        <v>95.85</v>
      </c>
      <c r="I152" s="240"/>
      <c r="J152" s="241">
        <f>ROUND(I152*H152,2)</f>
        <v>0</v>
      </c>
      <c r="K152" s="237" t="s">
        <v>179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0.017</v>
      </c>
      <c r="R152" s="244">
        <f>Q152*H152</f>
        <v>1.62945</v>
      </c>
      <c r="S152" s="244">
        <v>0</v>
      </c>
      <c r="T152" s="245">
        <f>S152*H152</f>
        <v>0</v>
      </c>
      <c r="AR152" s="24" t="s">
        <v>180</v>
      </c>
      <c r="AT152" s="24" t="s">
        <v>175</v>
      </c>
      <c r="AU152" s="24" t="s">
        <v>79</v>
      </c>
      <c r="AY152" s="24" t="s">
        <v>172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180</v>
      </c>
      <c r="BM152" s="24" t="s">
        <v>216</v>
      </c>
    </row>
    <row r="153" spans="2:51" s="12" customFormat="1" ht="13.5">
      <c r="B153" s="247"/>
      <c r="C153" s="248"/>
      <c r="D153" s="249" t="s">
        <v>182</v>
      </c>
      <c r="E153" s="250" t="s">
        <v>21</v>
      </c>
      <c r="F153" s="251" t="s">
        <v>1330</v>
      </c>
      <c r="G153" s="248"/>
      <c r="H153" s="252">
        <v>95.85</v>
      </c>
      <c r="I153" s="253"/>
      <c r="J153" s="248"/>
      <c r="K153" s="248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182</v>
      </c>
      <c r="AU153" s="258" t="s">
        <v>79</v>
      </c>
      <c r="AV153" s="12" t="s">
        <v>79</v>
      </c>
      <c r="AW153" s="12" t="s">
        <v>33</v>
      </c>
      <c r="AX153" s="12" t="s">
        <v>76</v>
      </c>
      <c r="AY153" s="258" t="s">
        <v>172</v>
      </c>
    </row>
    <row r="154" spans="2:65" s="1" customFormat="1" ht="16.5" customHeight="1">
      <c r="B154" s="46"/>
      <c r="C154" s="235" t="s">
        <v>291</v>
      </c>
      <c r="D154" s="235" t="s">
        <v>175</v>
      </c>
      <c r="E154" s="236" t="s">
        <v>219</v>
      </c>
      <c r="F154" s="237" t="s">
        <v>220</v>
      </c>
      <c r="G154" s="238" t="s">
        <v>186</v>
      </c>
      <c r="H154" s="239">
        <v>20.25</v>
      </c>
      <c r="I154" s="240"/>
      <c r="J154" s="241">
        <f>ROUND(I154*H154,2)</f>
        <v>0</v>
      </c>
      <c r="K154" s="237" t="s">
        <v>179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0.04</v>
      </c>
      <c r="R154" s="244">
        <f>Q154*H154</f>
        <v>0.81</v>
      </c>
      <c r="S154" s="244">
        <v>0</v>
      </c>
      <c r="T154" s="245">
        <f>S154*H154</f>
        <v>0</v>
      </c>
      <c r="AR154" s="24" t="s">
        <v>180</v>
      </c>
      <c r="AT154" s="24" t="s">
        <v>175</v>
      </c>
      <c r="AU154" s="24" t="s">
        <v>79</v>
      </c>
      <c r="AY154" s="24" t="s">
        <v>172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180</v>
      </c>
      <c r="BM154" s="24" t="s">
        <v>221</v>
      </c>
    </row>
    <row r="155" spans="2:51" s="12" customFormat="1" ht="13.5">
      <c r="B155" s="247"/>
      <c r="C155" s="248"/>
      <c r="D155" s="249" t="s">
        <v>182</v>
      </c>
      <c r="E155" s="250" t="s">
        <v>21</v>
      </c>
      <c r="F155" s="251" t="s">
        <v>1331</v>
      </c>
      <c r="G155" s="248"/>
      <c r="H155" s="252">
        <v>2.25</v>
      </c>
      <c r="I155" s="253"/>
      <c r="J155" s="248"/>
      <c r="K155" s="248"/>
      <c r="L155" s="254"/>
      <c r="M155" s="255"/>
      <c r="N155" s="256"/>
      <c r="O155" s="256"/>
      <c r="P155" s="256"/>
      <c r="Q155" s="256"/>
      <c r="R155" s="256"/>
      <c r="S155" s="256"/>
      <c r="T155" s="257"/>
      <c r="AT155" s="258" t="s">
        <v>182</v>
      </c>
      <c r="AU155" s="258" t="s">
        <v>79</v>
      </c>
      <c r="AV155" s="12" t="s">
        <v>79</v>
      </c>
      <c r="AW155" s="12" t="s">
        <v>33</v>
      </c>
      <c r="AX155" s="12" t="s">
        <v>69</v>
      </c>
      <c r="AY155" s="258" t="s">
        <v>172</v>
      </c>
    </row>
    <row r="156" spans="2:51" s="12" customFormat="1" ht="13.5">
      <c r="B156" s="247"/>
      <c r="C156" s="248"/>
      <c r="D156" s="249" t="s">
        <v>182</v>
      </c>
      <c r="E156" s="250" t="s">
        <v>21</v>
      </c>
      <c r="F156" s="251" t="s">
        <v>1332</v>
      </c>
      <c r="G156" s="248"/>
      <c r="H156" s="252">
        <v>18</v>
      </c>
      <c r="I156" s="253"/>
      <c r="J156" s="248"/>
      <c r="K156" s="248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182</v>
      </c>
      <c r="AU156" s="258" t="s">
        <v>79</v>
      </c>
      <c r="AV156" s="12" t="s">
        <v>79</v>
      </c>
      <c r="AW156" s="12" t="s">
        <v>33</v>
      </c>
      <c r="AX156" s="12" t="s">
        <v>69</v>
      </c>
      <c r="AY156" s="258" t="s">
        <v>172</v>
      </c>
    </row>
    <row r="157" spans="2:51" s="13" customFormat="1" ht="13.5">
      <c r="B157" s="259"/>
      <c r="C157" s="260"/>
      <c r="D157" s="249" t="s">
        <v>182</v>
      </c>
      <c r="E157" s="261" t="s">
        <v>21</v>
      </c>
      <c r="F157" s="262" t="s">
        <v>190</v>
      </c>
      <c r="G157" s="260"/>
      <c r="H157" s="263">
        <v>20.25</v>
      </c>
      <c r="I157" s="264"/>
      <c r="J157" s="260"/>
      <c r="K157" s="260"/>
      <c r="L157" s="265"/>
      <c r="M157" s="266"/>
      <c r="N157" s="267"/>
      <c r="O157" s="267"/>
      <c r="P157" s="267"/>
      <c r="Q157" s="267"/>
      <c r="R157" s="267"/>
      <c r="S157" s="267"/>
      <c r="T157" s="268"/>
      <c r="AT157" s="269" t="s">
        <v>182</v>
      </c>
      <c r="AU157" s="269" t="s">
        <v>79</v>
      </c>
      <c r="AV157" s="13" t="s">
        <v>180</v>
      </c>
      <c r="AW157" s="13" t="s">
        <v>33</v>
      </c>
      <c r="AX157" s="13" t="s">
        <v>76</v>
      </c>
      <c r="AY157" s="269" t="s">
        <v>172</v>
      </c>
    </row>
    <row r="158" spans="2:65" s="1" customFormat="1" ht="25.5" customHeight="1">
      <c r="B158" s="46"/>
      <c r="C158" s="235" t="s">
        <v>296</v>
      </c>
      <c r="D158" s="235" t="s">
        <v>175</v>
      </c>
      <c r="E158" s="236" t="s">
        <v>225</v>
      </c>
      <c r="F158" s="237" t="s">
        <v>226</v>
      </c>
      <c r="G158" s="238" t="s">
        <v>186</v>
      </c>
      <c r="H158" s="239">
        <v>125.45</v>
      </c>
      <c r="I158" s="240"/>
      <c r="J158" s="241">
        <f>ROUND(I158*H158,2)</f>
        <v>0</v>
      </c>
      <c r="K158" s="237" t="s">
        <v>179</v>
      </c>
      <c r="L158" s="72"/>
      <c r="M158" s="242" t="s">
        <v>21</v>
      </c>
      <c r="N158" s="243" t="s">
        <v>40</v>
      </c>
      <c r="O158" s="47"/>
      <c r="P158" s="244">
        <f>O158*H158</f>
        <v>0</v>
      </c>
      <c r="Q158" s="244">
        <v>0.00489</v>
      </c>
      <c r="R158" s="244">
        <f>Q158*H158</f>
        <v>0.6134505</v>
      </c>
      <c r="S158" s="244">
        <v>0</v>
      </c>
      <c r="T158" s="245">
        <f>S158*H158</f>
        <v>0</v>
      </c>
      <c r="AR158" s="24" t="s">
        <v>180</v>
      </c>
      <c r="AT158" s="24" t="s">
        <v>175</v>
      </c>
      <c r="AU158" s="24" t="s">
        <v>79</v>
      </c>
      <c r="AY158" s="24" t="s">
        <v>172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76</v>
      </c>
      <c r="BK158" s="246">
        <f>ROUND(I158*H158,2)</f>
        <v>0</v>
      </c>
      <c r="BL158" s="24" t="s">
        <v>180</v>
      </c>
      <c r="BM158" s="24" t="s">
        <v>227</v>
      </c>
    </row>
    <row r="159" spans="2:51" s="12" customFormat="1" ht="13.5">
      <c r="B159" s="247"/>
      <c r="C159" s="248"/>
      <c r="D159" s="249" t="s">
        <v>182</v>
      </c>
      <c r="E159" s="250" t="s">
        <v>21</v>
      </c>
      <c r="F159" s="251" t="s">
        <v>1333</v>
      </c>
      <c r="G159" s="248"/>
      <c r="H159" s="252">
        <v>125.01</v>
      </c>
      <c r="I159" s="253"/>
      <c r="J159" s="248"/>
      <c r="K159" s="248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182</v>
      </c>
      <c r="AU159" s="258" t="s">
        <v>79</v>
      </c>
      <c r="AV159" s="12" t="s">
        <v>79</v>
      </c>
      <c r="AW159" s="12" t="s">
        <v>33</v>
      </c>
      <c r="AX159" s="12" t="s">
        <v>69</v>
      </c>
      <c r="AY159" s="258" t="s">
        <v>172</v>
      </c>
    </row>
    <row r="160" spans="2:51" s="12" customFormat="1" ht="13.5">
      <c r="B160" s="247"/>
      <c r="C160" s="248"/>
      <c r="D160" s="249" t="s">
        <v>182</v>
      </c>
      <c r="E160" s="250" t="s">
        <v>21</v>
      </c>
      <c r="F160" s="251" t="s">
        <v>1334</v>
      </c>
      <c r="G160" s="248"/>
      <c r="H160" s="252">
        <v>0.44</v>
      </c>
      <c r="I160" s="253"/>
      <c r="J160" s="248"/>
      <c r="K160" s="248"/>
      <c r="L160" s="254"/>
      <c r="M160" s="255"/>
      <c r="N160" s="256"/>
      <c r="O160" s="256"/>
      <c r="P160" s="256"/>
      <c r="Q160" s="256"/>
      <c r="R160" s="256"/>
      <c r="S160" s="256"/>
      <c r="T160" s="257"/>
      <c r="AT160" s="258" t="s">
        <v>182</v>
      </c>
      <c r="AU160" s="258" t="s">
        <v>79</v>
      </c>
      <c r="AV160" s="12" t="s">
        <v>79</v>
      </c>
      <c r="AW160" s="12" t="s">
        <v>33</v>
      </c>
      <c r="AX160" s="12" t="s">
        <v>69</v>
      </c>
      <c r="AY160" s="258" t="s">
        <v>172</v>
      </c>
    </row>
    <row r="161" spans="2:51" s="13" customFormat="1" ht="13.5">
      <c r="B161" s="259"/>
      <c r="C161" s="260"/>
      <c r="D161" s="249" t="s">
        <v>182</v>
      </c>
      <c r="E161" s="261" t="s">
        <v>21</v>
      </c>
      <c r="F161" s="262" t="s">
        <v>190</v>
      </c>
      <c r="G161" s="260"/>
      <c r="H161" s="263">
        <v>125.45</v>
      </c>
      <c r="I161" s="264"/>
      <c r="J161" s="260"/>
      <c r="K161" s="260"/>
      <c r="L161" s="265"/>
      <c r="M161" s="266"/>
      <c r="N161" s="267"/>
      <c r="O161" s="267"/>
      <c r="P161" s="267"/>
      <c r="Q161" s="267"/>
      <c r="R161" s="267"/>
      <c r="S161" s="267"/>
      <c r="T161" s="268"/>
      <c r="AT161" s="269" t="s">
        <v>182</v>
      </c>
      <c r="AU161" s="269" t="s">
        <v>79</v>
      </c>
      <c r="AV161" s="13" t="s">
        <v>180</v>
      </c>
      <c r="AW161" s="13" t="s">
        <v>33</v>
      </c>
      <c r="AX161" s="13" t="s">
        <v>76</v>
      </c>
      <c r="AY161" s="269" t="s">
        <v>172</v>
      </c>
    </row>
    <row r="162" spans="2:65" s="1" customFormat="1" ht="25.5" customHeight="1">
      <c r="B162" s="46"/>
      <c r="C162" s="235" t="s">
        <v>301</v>
      </c>
      <c r="D162" s="235" t="s">
        <v>175</v>
      </c>
      <c r="E162" s="236" t="s">
        <v>231</v>
      </c>
      <c r="F162" s="237" t="s">
        <v>232</v>
      </c>
      <c r="G162" s="238" t="s">
        <v>186</v>
      </c>
      <c r="H162" s="239">
        <v>125.45</v>
      </c>
      <c r="I162" s="240"/>
      <c r="J162" s="241">
        <f>ROUND(I162*H162,2)</f>
        <v>0</v>
      </c>
      <c r="K162" s="237" t="s">
        <v>179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0.01838</v>
      </c>
      <c r="R162" s="244">
        <f>Q162*H162</f>
        <v>2.305771</v>
      </c>
      <c r="S162" s="244">
        <v>0</v>
      </c>
      <c r="T162" s="245">
        <f>S162*H162</f>
        <v>0</v>
      </c>
      <c r="AR162" s="24" t="s">
        <v>180</v>
      </c>
      <c r="AT162" s="24" t="s">
        <v>175</v>
      </c>
      <c r="AU162" s="24" t="s">
        <v>79</v>
      </c>
      <c r="AY162" s="24" t="s">
        <v>172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180</v>
      </c>
      <c r="BM162" s="24" t="s">
        <v>233</v>
      </c>
    </row>
    <row r="163" spans="2:51" s="12" customFormat="1" ht="13.5">
      <c r="B163" s="247"/>
      <c r="C163" s="248"/>
      <c r="D163" s="249" t="s">
        <v>182</v>
      </c>
      <c r="E163" s="250" t="s">
        <v>21</v>
      </c>
      <c r="F163" s="251" t="s">
        <v>1333</v>
      </c>
      <c r="G163" s="248"/>
      <c r="H163" s="252">
        <v>125.01</v>
      </c>
      <c r="I163" s="253"/>
      <c r="J163" s="248"/>
      <c r="K163" s="248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182</v>
      </c>
      <c r="AU163" s="258" t="s">
        <v>79</v>
      </c>
      <c r="AV163" s="12" t="s">
        <v>79</v>
      </c>
      <c r="AW163" s="12" t="s">
        <v>33</v>
      </c>
      <c r="AX163" s="12" t="s">
        <v>69</v>
      </c>
      <c r="AY163" s="258" t="s">
        <v>172</v>
      </c>
    </row>
    <row r="164" spans="2:51" s="12" customFormat="1" ht="13.5">
      <c r="B164" s="247"/>
      <c r="C164" s="248"/>
      <c r="D164" s="249" t="s">
        <v>182</v>
      </c>
      <c r="E164" s="250" t="s">
        <v>21</v>
      </c>
      <c r="F164" s="251" t="s">
        <v>1334</v>
      </c>
      <c r="G164" s="248"/>
      <c r="H164" s="252">
        <v>0.44</v>
      </c>
      <c r="I164" s="253"/>
      <c r="J164" s="248"/>
      <c r="K164" s="248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182</v>
      </c>
      <c r="AU164" s="258" t="s">
        <v>79</v>
      </c>
      <c r="AV164" s="12" t="s">
        <v>79</v>
      </c>
      <c r="AW164" s="12" t="s">
        <v>33</v>
      </c>
      <c r="AX164" s="12" t="s">
        <v>69</v>
      </c>
      <c r="AY164" s="258" t="s">
        <v>172</v>
      </c>
    </row>
    <row r="165" spans="2:51" s="13" customFormat="1" ht="13.5">
      <c r="B165" s="259"/>
      <c r="C165" s="260"/>
      <c r="D165" s="249" t="s">
        <v>182</v>
      </c>
      <c r="E165" s="261" t="s">
        <v>21</v>
      </c>
      <c r="F165" s="262" t="s">
        <v>190</v>
      </c>
      <c r="G165" s="260"/>
      <c r="H165" s="263">
        <v>125.45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AT165" s="269" t="s">
        <v>182</v>
      </c>
      <c r="AU165" s="269" t="s">
        <v>79</v>
      </c>
      <c r="AV165" s="13" t="s">
        <v>180</v>
      </c>
      <c r="AW165" s="13" t="s">
        <v>33</v>
      </c>
      <c r="AX165" s="13" t="s">
        <v>76</v>
      </c>
      <c r="AY165" s="269" t="s">
        <v>172</v>
      </c>
    </row>
    <row r="166" spans="2:65" s="1" customFormat="1" ht="16.5" customHeight="1">
      <c r="B166" s="46"/>
      <c r="C166" s="235" t="s">
        <v>308</v>
      </c>
      <c r="D166" s="235" t="s">
        <v>175</v>
      </c>
      <c r="E166" s="236" t="s">
        <v>235</v>
      </c>
      <c r="F166" s="237" t="s">
        <v>236</v>
      </c>
      <c r="G166" s="238" t="s">
        <v>186</v>
      </c>
      <c r="H166" s="239">
        <v>20.25</v>
      </c>
      <c r="I166" s="240"/>
      <c r="J166" s="241">
        <f>ROUND(I166*H166,2)</f>
        <v>0</v>
      </c>
      <c r="K166" s="237" t="s">
        <v>179</v>
      </c>
      <c r="L166" s="72"/>
      <c r="M166" s="242" t="s">
        <v>21</v>
      </c>
      <c r="N166" s="243" t="s">
        <v>40</v>
      </c>
      <c r="O166" s="47"/>
      <c r="P166" s="244">
        <f>O166*H166</f>
        <v>0</v>
      </c>
      <c r="Q166" s="244">
        <v>0.04153</v>
      </c>
      <c r="R166" s="244">
        <f>Q166*H166</f>
        <v>0.8409825</v>
      </c>
      <c r="S166" s="244">
        <v>0</v>
      </c>
      <c r="T166" s="245">
        <f>S166*H166</f>
        <v>0</v>
      </c>
      <c r="AR166" s="24" t="s">
        <v>180</v>
      </c>
      <c r="AT166" s="24" t="s">
        <v>175</v>
      </c>
      <c r="AU166" s="24" t="s">
        <v>79</v>
      </c>
      <c r="AY166" s="24" t="s">
        <v>172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76</v>
      </c>
      <c r="BK166" s="246">
        <f>ROUND(I166*H166,2)</f>
        <v>0</v>
      </c>
      <c r="BL166" s="24" t="s">
        <v>180</v>
      </c>
      <c r="BM166" s="24" t="s">
        <v>237</v>
      </c>
    </row>
    <row r="167" spans="2:51" s="12" customFormat="1" ht="13.5">
      <c r="B167" s="247"/>
      <c r="C167" s="248"/>
      <c r="D167" s="249" t="s">
        <v>182</v>
      </c>
      <c r="E167" s="250" t="s">
        <v>21</v>
      </c>
      <c r="F167" s="251" t="s">
        <v>1332</v>
      </c>
      <c r="G167" s="248"/>
      <c r="H167" s="252">
        <v>18</v>
      </c>
      <c r="I167" s="253"/>
      <c r="J167" s="248"/>
      <c r="K167" s="248"/>
      <c r="L167" s="254"/>
      <c r="M167" s="255"/>
      <c r="N167" s="256"/>
      <c r="O167" s="256"/>
      <c r="P167" s="256"/>
      <c r="Q167" s="256"/>
      <c r="R167" s="256"/>
      <c r="S167" s="256"/>
      <c r="T167" s="257"/>
      <c r="AT167" s="258" t="s">
        <v>182</v>
      </c>
      <c r="AU167" s="258" t="s">
        <v>79</v>
      </c>
      <c r="AV167" s="12" t="s">
        <v>79</v>
      </c>
      <c r="AW167" s="12" t="s">
        <v>33</v>
      </c>
      <c r="AX167" s="12" t="s">
        <v>69</v>
      </c>
      <c r="AY167" s="258" t="s">
        <v>172</v>
      </c>
    </row>
    <row r="168" spans="2:51" s="12" customFormat="1" ht="13.5">
      <c r="B168" s="247"/>
      <c r="C168" s="248"/>
      <c r="D168" s="249" t="s">
        <v>182</v>
      </c>
      <c r="E168" s="250" t="s">
        <v>21</v>
      </c>
      <c r="F168" s="251" t="s">
        <v>1331</v>
      </c>
      <c r="G168" s="248"/>
      <c r="H168" s="252">
        <v>2.25</v>
      </c>
      <c r="I168" s="253"/>
      <c r="J168" s="248"/>
      <c r="K168" s="248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182</v>
      </c>
      <c r="AU168" s="258" t="s">
        <v>79</v>
      </c>
      <c r="AV168" s="12" t="s">
        <v>79</v>
      </c>
      <c r="AW168" s="12" t="s">
        <v>33</v>
      </c>
      <c r="AX168" s="12" t="s">
        <v>69</v>
      </c>
      <c r="AY168" s="258" t="s">
        <v>172</v>
      </c>
    </row>
    <row r="169" spans="2:51" s="13" customFormat="1" ht="13.5">
      <c r="B169" s="259"/>
      <c r="C169" s="260"/>
      <c r="D169" s="249" t="s">
        <v>182</v>
      </c>
      <c r="E169" s="261" t="s">
        <v>21</v>
      </c>
      <c r="F169" s="262" t="s">
        <v>190</v>
      </c>
      <c r="G169" s="260"/>
      <c r="H169" s="263">
        <v>20.25</v>
      </c>
      <c r="I169" s="264"/>
      <c r="J169" s="260"/>
      <c r="K169" s="260"/>
      <c r="L169" s="265"/>
      <c r="M169" s="266"/>
      <c r="N169" s="267"/>
      <c r="O169" s="267"/>
      <c r="P169" s="267"/>
      <c r="Q169" s="267"/>
      <c r="R169" s="267"/>
      <c r="S169" s="267"/>
      <c r="T169" s="268"/>
      <c r="AT169" s="269" t="s">
        <v>182</v>
      </c>
      <c r="AU169" s="269" t="s">
        <v>79</v>
      </c>
      <c r="AV169" s="13" t="s">
        <v>180</v>
      </c>
      <c r="AW169" s="13" t="s">
        <v>33</v>
      </c>
      <c r="AX169" s="13" t="s">
        <v>76</v>
      </c>
      <c r="AY169" s="269" t="s">
        <v>172</v>
      </c>
    </row>
    <row r="170" spans="2:65" s="1" customFormat="1" ht="25.5" customHeight="1">
      <c r="B170" s="46"/>
      <c r="C170" s="235" t="s">
        <v>313</v>
      </c>
      <c r="D170" s="235" t="s">
        <v>175</v>
      </c>
      <c r="E170" s="236" t="s">
        <v>239</v>
      </c>
      <c r="F170" s="237" t="s">
        <v>240</v>
      </c>
      <c r="G170" s="238" t="s">
        <v>178</v>
      </c>
      <c r="H170" s="239">
        <v>2</v>
      </c>
      <c r="I170" s="240"/>
      <c r="J170" s="241">
        <f>ROUND(I170*H170,2)</f>
        <v>0</v>
      </c>
      <c r="K170" s="237" t="s">
        <v>179</v>
      </c>
      <c r="L170" s="72"/>
      <c r="M170" s="242" t="s">
        <v>21</v>
      </c>
      <c r="N170" s="243" t="s">
        <v>40</v>
      </c>
      <c r="O170" s="47"/>
      <c r="P170" s="244">
        <f>O170*H170</f>
        <v>0</v>
      </c>
      <c r="Q170" s="244">
        <v>0.00376</v>
      </c>
      <c r="R170" s="244">
        <f>Q170*H170</f>
        <v>0.00752</v>
      </c>
      <c r="S170" s="244">
        <v>0</v>
      </c>
      <c r="T170" s="245">
        <f>S170*H170</f>
        <v>0</v>
      </c>
      <c r="AR170" s="24" t="s">
        <v>180</v>
      </c>
      <c r="AT170" s="24" t="s">
        <v>175</v>
      </c>
      <c r="AU170" s="24" t="s">
        <v>79</v>
      </c>
      <c r="AY170" s="24" t="s">
        <v>172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180</v>
      </c>
      <c r="BM170" s="24" t="s">
        <v>241</v>
      </c>
    </row>
    <row r="171" spans="2:51" s="12" customFormat="1" ht="13.5">
      <c r="B171" s="247"/>
      <c r="C171" s="248"/>
      <c r="D171" s="249" t="s">
        <v>182</v>
      </c>
      <c r="E171" s="250" t="s">
        <v>21</v>
      </c>
      <c r="F171" s="251" t="s">
        <v>1335</v>
      </c>
      <c r="G171" s="248"/>
      <c r="H171" s="252">
        <v>2</v>
      </c>
      <c r="I171" s="253"/>
      <c r="J171" s="248"/>
      <c r="K171" s="248"/>
      <c r="L171" s="254"/>
      <c r="M171" s="255"/>
      <c r="N171" s="256"/>
      <c r="O171" s="256"/>
      <c r="P171" s="256"/>
      <c r="Q171" s="256"/>
      <c r="R171" s="256"/>
      <c r="S171" s="256"/>
      <c r="T171" s="257"/>
      <c r="AT171" s="258" t="s">
        <v>182</v>
      </c>
      <c r="AU171" s="258" t="s">
        <v>79</v>
      </c>
      <c r="AV171" s="12" t="s">
        <v>79</v>
      </c>
      <c r="AW171" s="12" t="s">
        <v>33</v>
      </c>
      <c r="AX171" s="12" t="s">
        <v>76</v>
      </c>
      <c r="AY171" s="258" t="s">
        <v>172</v>
      </c>
    </row>
    <row r="172" spans="2:65" s="1" customFormat="1" ht="25.5" customHeight="1">
      <c r="B172" s="46"/>
      <c r="C172" s="235" t="s">
        <v>318</v>
      </c>
      <c r="D172" s="235" t="s">
        <v>175</v>
      </c>
      <c r="E172" s="236" t="s">
        <v>243</v>
      </c>
      <c r="F172" s="237" t="s">
        <v>1336</v>
      </c>
      <c r="G172" s="238" t="s">
        <v>186</v>
      </c>
      <c r="H172" s="239">
        <v>183.48</v>
      </c>
      <c r="I172" s="240"/>
      <c r="J172" s="241">
        <f>ROUND(I172*H172,2)</f>
        <v>0</v>
      </c>
      <c r="K172" s="237" t="s">
        <v>179</v>
      </c>
      <c r="L172" s="72"/>
      <c r="M172" s="242" t="s">
        <v>21</v>
      </c>
      <c r="N172" s="243" t="s">
        <v>40</v>
      </c>
      <c r="O172" s="47"/>
      <c r="P172" s="244">
        <f>O172*H172</f>
        <v>0</v>
      </c>
      <c r="Q172" s="244">
        <v>0.017</v>
      </c>
      <c r="R172" s="244">
        <f>Q172*H172</f>
        <v>3.11916</v>
      </c>
      <c r="S172" s="244">
        <v>0</v>
      </c>
      <c r="T172" s="245">
        <f>S172*H172</f>
        <v>0</v>
      </c>
      <c r="AR172" s="24" t="s">
        <v>180</v>
      </c>
      <c r="AT172" s="24" t="s">
        <v>175</v>
      </c>
      <c r="AU172" s="24" t="s">
        <v>79</v>
      </c>
      <c r="AY172" s="24" t="s">
        <v>172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180</v>
      </c>
      <c r="BM172" s="24" t="s">
        <v>245</v>
      </c>
    </row>
    <row r="173" spans="2:51" s="12" customFormat="1" ht="13.5">
      <c r="B173" s="247"/>
      <c r="C173" s="248"/>
      <c r="D173" s="249" t="s">
        <v>182</v>
      </c>
      <c r="E173" s="250" t="s">
        <v>21</v>
      </c>
      <c r="F173" s="251" t="s">
        <v>1337</v>
      </c>
      <c r="G173" s="248"/>
      <c r="H173" s="252">
        <v>183.48</v>
      </c>
      <c r="I173" s="253"/>
      <c r="J173" s="248"/>
      <c r="K173" s="248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182</v>
      </c>
      <c r="AU173" s="258" t="s">
        <v>79</v>
      </c>
      <c r="AV173" s="12" t="s">
        <v>79</v>
      </c>
      <c r="AW173" s="12" t="s">
        <v>33</v>
      </c>
      <c r="AX173" s="12" t="s">
        <v>76</v>
      </c>
      <c r="AY173" s="258" t="s">
        <v>172</v>
      </c>
    </row>
    <row r="174" spans="2:65" s="1" customFormat="1" ht="16.5" customHeight="1">
      <c r="B174" s="46"/>
      <c r="C174" s="235" t="s">
        <v>323</v>
      </c>
      <c r="D174" s="235" t="s">
        <v>175</v>
      </c>
      <c r="E174" s="236" t="s">
        <v>251</v>
      </c>
      <c r="F174" s="237" t="s">
        <v>252</v>
      </c>
      <c r="G174" s="238" t="s">
        <v>186</v>
      </c>
      <c r="H174" s="239">
        <v>35.88</v>
      </c>
      <c r="I174" s="240"/>
      <c r="J174" s="241">
        <f>ROUND(I174*H174,2)</f>
        <v>0</v>
      </c>
      <c r="K174" s="237" t="s">
        <v>179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0.021</v>
      </c>
      <c r="R174" s="244">
        <f>Q174*H174</f>
        <v>0.7534800000000001</v>
      </c>
      <c r="S174" s="244">
        <v>0</v>
      </c>
      <c r="T174" s="245">
        <f>S174*H174</f>
        <v>0</v>
      </c>
      <c r="AR174" s="24" t="s">
        <v>180</v>
      </c>
      <c r="AT174" s="24" t="s">
        <v>175</v>
      </c>
      <c r="AU174" s="24" t="s">
        <v>79</v>
      </c>
      <c r="AY174" s="24" t="s">
        <v>172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180</v>
      </c>
      <c r="BM174" s="24" t="s">
        <v>253</v>
      </c>
    </row>
    <row r="175" spans="2:51" s="12" customFormat="1" ht="13.5">
      <c r="B175" s="247"/>
      <c r="C175" s="248"/>
      <c r="D175" s="249" t="s">
        <v>182</v>
      </c>
      <c r="E175" s="250" t="s">
        <v>21</v>
      </c>
      <c r="F175" s="251" t="s">
        <v>1338</v>
      </c>
      <c r="G175" s="248"/>
      <c r="H175" s="252">
        <v>35.88</v>
      </c>
      <c r="I175" s="253"/>
      <c r="J175" s="248"/>
      <c r="K175" s="248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182</v>
      </c>
      <c r="AU175" s="258" t="s">
        <v>79</v>
      </c>
      <c r="AV175" s="12" t="s">
        <v>79</v>
      </c>
      <c r="AW175" s="12" t="s">
        <v>33</v>
      </c>
      <c r="AX175" s="12" t="s">
        <v>76</v>
      </c>
      <c r="AY175" s="258" t="s">
        <v>172</v>
      </c>
    </row>
    <row r="176" spans="2:65" s="1" customFormat="1" ht="16.5" customHeight="1">
      <c r="B176" s="46"/>
      <c r="C176" s="235" t="s">
        <v>328</v>
      </c>
      <c r="D176" s="235" t="s">
        <v>175</v>
      </c>
      <c r="E176" s="236" t="s">
        <v>256</v>
      </c>
      <c r="F176" s="237" t="s">
        <v>257</v>
      </c>
      <c r="G176" s="238" t="s">
        <v>258</v>
      </c>
      <c r="H176" s="239">
        <v>24.5</v>
      </c>
      <c r="I176" s="240"/>
      <c r="J176" s="241">
        <f>ROUND(I176*H176,2)</f>
        <v>0</v>
      </c>
      <c r="K176" s="237" t="s">
        <v>179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0.0015</v>
      </c>
      <c r="R176" s="244">
        <f>Q176*H176</f>
        <v>0.03675</v>
      </c>
      <c r="S176" s="244">
        <v>0</v>
      </c>
      <c r="T176" s="245">
        <f>S176*H176</f>
        <v>0</v>
      </c>
      <c r="AR176" s="24" t="s">
        <v>180</v>
      </c>
      <c r="AT176" s="24" t="s">
        <v>175</v>
      </c>
      <c r="AU176" s="24" t="s">
        <v>79</v>
      </c>
      <c r="AY176" s="24" t="s">
        <v>172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180</v>
      </c>
      <c r="BM176" s="24" t="s">
        <v>259</v>
      </c>
    </row>
    <row r="177" spans="2:51" s="12" customFormat="1" ht="13.5">
      <c r="B177" s="247"/>
      <c r="C177" s="248"/>
      <c r="D177" s="249" t="s">
        <v>182</v>
      </c>
      <c r="E177" s="250" t="s">
        <v>21</v>
      </c>
      <c r="F177" s="251" t="s">
        <v>1339</v>
      </c>
      <c r="G177" s="248"/>
      <c r="H177" s="252">
        <v>24.5</v>
      </c>
      <c r="I177" s="253"/>
      <c r="J177" s="248"/>
      <c r="K177" s="248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182</v>
      </c>
      <c r="AU177" s="258" t="s">
        <v>79</v>
      </c>
      <c r="AV177" s="12" t="s">
        <v>79</v>
      </c>
      <c r="AW177" s="12" t="s">
        <v>33</v>
      </c>
      <c r="AX177" s="12" t="s">
        <v>76</v>
      </c>
      <c r="AY177" s="258" t="s">
        <v>172</v>
      </c>
    </row>
    <row r="178" spans="2:65" s="1" customFormat="1" ht="16.5" customHeight="1">
      <c r="B178" s="46"/>
      <c r="C178" s="235" t="s">
        <v>333</v>
      </c>
      <c r="D178" s="235" t="s">
        <v>175</v>
      </c>
      <c r="E178" s="236" t="s">
        <v>262</v>
      </c>
      <c r="F178" s="237" t="s">
        <v>263</v>
      </c>
      <c r="G178" s="238" t="s">
        <v>186</v>
      </c>
      <c r="H178" s="239">
        <v>28.17</v>
      </c>
      <c r="I178" s="240"/>
      <c r="J178" s="241">
        <f>ROUND(I178*H178,2)</f>
        <v>0</v>
      </c>
      <c r="K178" s="237" t="s">
        <v>179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0.00012</v>
      </c>
      <c r="R178" s="244">
        <f>Q178*H178</f>
        <v>0.0033804000000000004</v>
      </c>
      <c r="S178" s="244">
        <v>0</v>
      </c>
      <c r="T178" s="245">
        <f>S178*H178</f>
        <v>0</v>
      </c>
      <c r="AR178" s="24" t="s">
        <v>180</v>
      </c>
      <c r="AT178" s="24" t="s">
        <v>175</v>
      </c>
      <c r="AU178" s="24" t="s">
        <v>79</v>
      </c>
      <c r="AY178" s="24" t="s">
        <v>172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180</v>
      </c>
      <c r="BM178" s="24" t="s">
        <v>264</v>
      </c>
    </row>
    <row r="179" spans="2:51" s="12" customFormat="1" ht="13.5">
      <c r="B179" s="247"/>
      <c r="C179" s="248"/>
      <c r="D179" s="249" t="s">
        <v>182</v>
      </c>
      <c r="E179" s="250" t="s">
        <v>21</v>
      </c>
      <c r="F179" s="251" t="s">
        <v>1340</v>
      </c>
      <c r="G179" s="248"/>
      <c r="H179" s="252">
        <v>28.17</v>
      </c>
      <c r="I179" s="253"/>
      <c r="J179" s="248"/>
      <c r="K179" s="248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182</v>
      </c>
      <c r="AU179" s="258" t="s">
        <v>79</v>
      </c>
      <c r="AV179" s="12" t="s">
        <v>79</v>
      </c>
      <c r="AW179" s="12" t="s">
        <v>33</v>
      </c>
      <c r="AX179" s="12" t="s">
        <v>76</v>
      </c>
      <c r="AY179" s="258" t="s">
        <v>172</v>
      </c>
    </row>
    <row r="180" spans="2:65" s="1" customFormat="1" ht="25.5" customHeight="1">
      <c r="B180" s="46"/>
      <c r="C180" s="235" t="s">
        <v>337</v>
      </c>
      <c r="D180" s="235" t="s">
        <v>175</v>
      </c>
      <c r="E180" s="236" t="s">
        <v>267</v>
      </c>
      <c r="F180" s="237" t="s">
        <v>268</v>
      </c>
      <c r="G180" s="238" t="s">
        <v>186</v>
      </c>
      <c r="H180" s="239">
        <v>38.44</v>
      </c>
      <c r="I180" s="240"/>
      <c r="J180" s="241">
        <f>ROUND(I180*H180,2)</f>
        <v>0</v>
      </c>
      <c r="K180" s="237" t="s">
        <v>179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0.105</v>
      </c>
      <c r="R180" s="244">
        <f>Q180*H180</f>
        <v>4.0362</v>
      </c>
      <c r="S180" s="244">
        <v>0</v>
      </c>
      <c r="T180" s="245">
        <f>S180*H180</f>
        <v>0</v>
      </c>
      <c r="AR180" s="24" t="s">
        <v>180</v>
      </c>
      <c r="AT180" s="24" t="s">
        <v>175</v>
      </c>
      <c r="AU180" s="24" t="s">
        <v>79</v>
      </c>
      <c r="AY180" s="24" t="s">
        <v>172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180</v>
      </c>
      <c r="BM180" s="24" t="s">
        <v>269</v>
      </c>
    </row>
    <row r="181" spans="2:51" s="12" customFormat="1" ht="13.5">
      <c r="B181" s="247"/>
      <c r="C181" s="248"/>
      <c r="D181" s="249" t="s">
        <v>182</v>
      </c>
      <c r="E181" s="250" t="s">
        <v>21</v>
      </c>
      <c r="F181" s="251" t="s">
        <v>1341</v>
      </c>
      <c r="G181" s="248"/>
      <c r="H181" s="252">
        <v>38.44</v>
      </c>
      <c r="I181" s="253"/>
      <c r="J181" s="248"/>
      <c r="K181" s="248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182</v>
      </c>
      <c r="AU181" s="258" t="s">
        <v>79</v>
      </c>
      <c r="AV181" s="12" t="s">
        <v>79</v>
      </c>
      <c r="AW181" s="12" t="s">
        <v>33</v>
      </c>
      <c r="AX181" s="12" t="s">
        <v>76</v>
      </c>
      <c r="AY181" s="258" t="s">
        <v>172</v>
      </c>
    </row>
    <row r="182" spans="2:65" s="1" customFormat="1" ht="25.5" customHeight="1">
      <c r="B182" s="46"/>
      <c r="C182" s="235" t="s">
        <v>342</v>
      </c>
      <c r="D182" s="235" t="s">
        <v>175</v>
      </c>
      <c r="E182" s="236" t="s">
        <v>272</v>
      </c>
      <c r="F182" s="237" t="s">
        <v>273</v>
      </c>
      <c r="G182" s="238" t="s">
        <v>186</v>
      </c>
      <c r="H182" s="239">
        <v>5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AR182" s="24" t="s">
        <v>180</v>
      </c>
      <c r="AT182" s="24" t="s">
        <v>175</v>
      </c>
      <c r="AU182" s="24" t="s">
        <v>79</v>
      </c>
      <c r="AY182" s="24" t="s">
        <v>172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180</v>
      </c>
      <c r="BM182" s="24" t="s">
        <v>1342</v>
      </c>
    </row>
    <row r="183" spans="2:51" s="12" customFormat="1" ht="13.5">
      <c r="B183" s="247"/>
      <c r="C183" s="248"/>
      <c r="D183" s="249" t="s">
        <v>182</v>
      </c>
      <c r="E183" s="250" t="s">
        <v>21</v>
      </c>
      <c r="F183" s="251" t="s">
        <v>1343</v>
      </c>
      <c r="G183" s="248"/>
      <c r="H183" s="252">
        <v>5</v>
      </c>
      <c r="I183" s="253"/>
      <c r="J183" s="248"/>
      <c r="K183" s="248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182</v>
      </c>
      <c r="AU183" s="258" t="s">
        <v>79</v>
      </c>
      <c r="AV183" s="12" t="s">
        <v>79</v>
      </c>
      <c r="AW183" s="12" t="s">
        <v>33</v>
      </c>
      <c r="AX183" s="12" t="s">
        <v>76</v>
      </c>
      <c r="AY183" s="258" t="s">
        <v>172</v>
      </c>
    </row>
    <row r="184" spans="2:65" s="1" customFormat="1" ht="25.5" customHeight="1">
      <c r="B184" s="46"/>
      <c r="C184" s="235" t="s">
        <v>347</v>
      </c>
      <c r="D184" s="235" t="s">
        <v>175</v>
      </c>
      <c r="E184" s="236" t="s">
        <v>277</v>
      </c>
      <c r="F184" s="237" t="s">
        <v>278</v>
      </c>
      <c r="G184" s="238" t="s">
        <v>186</v>
      </c>
      <c r="H184" s="239">
        <v>74.44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0.05</v>
      </c>
      <c r="R184" s="244">
        <f>Q184*H184</f>
        <v>3.722</v>
      </c>
      <c r="S184" s="244">
        <v>0</v>
      </c>
      <c r="T184" s="245">
        <f>S184*H184</f>
        <v>0</v>
      </c>
      <c r="AR184" s="24" t="s">
        <v>180</v>
      </c>
      <c r="AT184" s="24" t="s">
        <v>175</v>
      </c>
      <c r="AU184" s="24" t="s">
        <v>79</v>
      </c>
      <c r="AY184" s="24" t="s">
        <v>172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180</v>
      </c>
      <c r="BM184" s="24" t="s">
        <v>279</v>
      </c>
    </row>
    <row r="185" spans="2:51" s="12" customFormat="1" ht="13.5">
      <c r="B185" s="247"/>
      <c r="C185" s="248"/>
      <c r="D185" s="249" t="s">
        <v>182</v>
      </c>
      <c r="E185" s="250" t="s">
        <v>21</v>
      </c>
      <c r="F185" s="251" t="s">
        <v>1344</v>
      </c>
      <c r="G185" s="248"/>
      <c r="H185" s="252">
        <v>74.44</v>
      </c>
      <c r="I185" s="253"/>
      <c r="J185" s="248"/>
      <c r="K185" s="248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182</v>
      </c>
      <c r="AU185" s="258" t="s">
        <v>79</v>
      </c>
      <c r="AV185" s="12" t="s">
        <v>79</v>
      </c>
      <c r="AW185" s="12" t="s">
        <v>33</v>
      </c>
      <c r="AX185" s="12" t="s">
        <v>76</v>
      </c>
      <c r="AY185" s="258" t="s">
        <v>172</v>
      </c>
    </row>
    <row r="186" spans="2:65" s="1" customFormat="1" ht="25.5" customHeight="1">
      <c r="B186" s="46"/>
      <c r="C186" s="235" t="s">
        <v>351</v>
      </c>
      <c r="D186" s="235" t="s">
        <v>175</v>
      </c>
      <c r="E186" s="236" t="s">
        <v>1345</v>
      </c>
      <c r="F186" s="237" t="s">
        <v>1346</v>
      </c>
      <c r="G186" s="238" t="s">
        <v>186</v>
      </c>
      <c r="H186" s="239">
        <v>59.85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0.05</v>
      </c>
      <c r="R186" s="244">
        <f>Q186*H186</f>
        <v>2.9925</v>
      </c>
      <c r="S186" s="244">
        <v>0</v>
      </c>
      <c r="T186" s="245">
        <f>S186*H186</f>
        <v>0</v>
      </c>
      <c r="AR186" s="24" t="s">
        <v>180</v>
      </c>
      <c r="AT186" s="24" t="s">
        <v>175</v>
      </c>
      <c r="AU186" s="24" t="s">
        <v>79</v>
      </c>
      <c r="AY186" s="24" t="s">
        <v>172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180</v>
      </c>
      <c r="BM186" s="24" t="s">
        <v>1347</v>
      </c>
    </row>
    <row r="187" spans="2:51" s="12" customFormat="1" ht="13.5">
      <c r="B187" s="247"/>
      <c r="C187" s="248"/>
      <c r="D187" s="249" t="s">
        <v>182</v>
      </c>
      <c r="E187" s="250" t="s">
        <v>21</v>
      </c>
      <c r="F187" s="251" t="s">
        <v>1348</v>
      </c>
      <c r="G187" s="248"/>
      <c r="H187" s="252">
        <v>59.85</v>
      </c>
      <c r="I187" s="253"/>
      <c r="J187" s="248"/>
      <c r="K187" s="248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182</v>
      </c>
      <c r="AU187" s="258" t="s">
        <v>79</v>
      </c>
      <c r="AV187" s="12" t="s">
        <v>79</v>
      </c>
      <c r="AW187" s="12" t="s">
        <v>33</v>
      </c>
      <c r="AX187" s="12" t="s">
        <v>76</v>
      </c>
      <c r="AY187" s="258" t="s">
        <v>172</v>
      </c>
    </row>
    <row r="188" spans="2:63" s="11" customFormat="1" ht="29.85" customHeight="1">
      <c r="B188" s="219"/>
      <c r="C188" s="220"/>
      <c r="D188" s="221" t="s">
        <v>68</v>
      </c>
      <c r="E188" s="233" t="s">
        <v>218</v>
      </c>
      <c r="F188" s="233" t="s">
        <v>281</v>
      </c>
      <c r="G188" s="220"/>
      <c r="H188" s="220"/>
      <c r="I188" s="223"/>
      <c r="J188" s="234">
        <f>BK188</f>
        <v>0</v>
      </c>
      <c r="K188" s="220"/>
      <c r="L188" s="225"/>
      <c r="M188" s="226"/>
      <c r="N188" s="227"/>
      <c r="O188" s="227"/>
      <c r="P188" s="228">
        <f>P189+SUM(P190:P224)</f>
        <v>0</v>
      </c>
      <c r="Q188" s="227"/>
      <c r="R188" s="228">
        <f>R189+SUM(R190:R224)</f>
        <v>0.038372500000000004</v>
      </c>
      <c r="S188" s="227"/>
      <c r="T188" s="229">
        <f>T189+SUM(T190:T224)</f>
        <v>35.408975000000005</v>
      </c>
      <c r="AR188" s="230" t="s">
        <v>76</v>
      </c>
      <c r="AT188" s="231" t="s">
        <v>68</v>
      </c>
      <c r="AU188" s="231" t="s">
        <v>76</v>
      </c>
      <c r="AY188" s="230" t="s">
        <v>172</v>
      </c>
      <c r="BK188" s="232">
        <f>BK189+SUM(BK190:BK224)</f>
        <v>0</v>
      </c>
    </row>
    <row r="189" spans="2:65" s="1" customFormat="1" ht="25.5" customHeight="1">
      <c r="B189" s="46"/>
      <c r="C189" s="235" t="s">
        <v>355</v>
      </c>
      <c r="D189" s="235" t="s">
        <v>175</v>
      </c>
      <c r="E189" s="236" t="s">
        <v>282</v>
      </c>
      <c r="F189" s="237" t="s">
        <v>283</v>
      </c>
      <c r="G189" s="238" t="s">
        <v>186</v>
      </c>
      <c r="H189" s="239">
        <v>134.29</v>
      </c>
      <c r="I189" s="240"/>
      <c r="J189" s="241">
        <f>ROUND(I189*H189,2)</f>
        <v>0</v>
      </c>
      <c r="K189" s="237" t="s">
        <v>179</v>
      </c>
      <c r="L189" s="72"/>
      <c r="M189" s="242" t="s">
        <v>21</v>
      </c>
      <c r="N189" s="243" t="s">
        <v>40</v>
      </c>
      <c r="O189" s="47"/>
      <c r="P189" s="244">
        <f>O189*H189</f>
        <v>0</v>
      </c>
      <c r="Q189" s="244">
        <v>0.00021</v>
      </c>
      <c r="R189" s="244">
        <f>Q189*H189</f>
        <v>0.0282009</v>
      </c>
      <c r="S189" s="244">
        <v>0</v>
      </c>
      <c r="T189" s="245">
        <f>S189*H189</f>
        <v>0</v>
      </c>
      <c r="AR189" s="24" t="s">
        <v>180</v>
      </c>
      <c r="AT189" s="24" t="s">
        <v>175</v>
      </c>
      <c r="AU189" s="24" t="s">
        <v>79</v>
      </c>
      <c r="AY189" s="24" t="s">
        <v>172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4" t="s">
        <v>76</v>
      </c>
      <c r="BK189" s="246">
        <f>ROUND(I189*H189,2)</f>
        <v>0</v>
      </c>
      <c r="BL189" s="24" t="s">
        <v>180</v>
      </c>
      <c r="BM189" s="24" t="s">
        <v>284</v>
      </c>
    </row>
    <row r="190" spans="2:51" s="12" customFormat="1" ht="13.5">
      <c r="B190" s="247"/>
      <c r="C190" s="248"/>
      <c r="D190" s="249" t="s">
        <v>182</v>
      </c>
      <c r="E190" s="250" t="s">
        <v>21</v>
      </c>
      <c r="F190" s="251" t="s">
        <v>1349</v>
      </c>
      <c r="G190" s="248"/>
      <c r="H190" s="252">
        <v>134.29</v>
      </c>
      <c r="I190" s="253"/>
      <c r="J190" s="248"/>
      <c r="K190" s="248"/>
      <c r="L190" s="254"/>
      <c r="M190" s="255"/>
      <c r="N190" s="256"/>
      <c r="O190" s="256"/>
      <c r="P190" s="256"/>
      <c r="Q190" s="256"/>
      <c r="R190" s="256"/>
      <c r="S190" s="256"/>
      <c r="T190" s="257"/>
      <c r="AT190" s="258" t="s">
        <v>182</v>
      </c>
      <c r="AU190" s="258" t="s">
        <v>79</v>
      </c>
      <c r="AV190" s="12" t="s">
        <v>79</v>
      </c>
      <c r="AW190" s="12" t="s">
        <v>33</v>
      </c>
      <c r="AX190" s="12" t="s">
        <v>76</v>
      </c>
      <c r="AY190" s="258" t="s">
        <v>172</v>
      </c>
    </row>
    <row r="191" spans="2:65" s="1" customFormat="1" ht="25.5" customHeight="1">
      <c r="B191" s="46"/>
      <c r="C191" s="235" t="s">
        <v>361</v>
      </c>
      <c r="D191" s="235" t="s">
        <v>175</v>
      </c>
      <c r="E191" s="236" t="s">
        <v>287</v>
      </c>
      <c r="F191" s="237" t="s">
        <v>288</v>
      </c>
      <c r="G191" s="238" t="s">
        <v>186</v>
      </c>
      <c r="H191" s="239">
        <v>254.29</v>
      </c>
      <c r="I191" s="240"/>
      <c r="J191" s="241">
        <f>ROUND(I191*H191,2)</f>
        <v>0</v>
      </c>
      <c r="K191" s="237" t="s">
        <v>179</v>
      </c>
      <c r="L191" s="72"/>
      <c r="M191" s="242" t="s">
        <v>21</v>
      </c>
      <c r="N191" s="243" t="s">
        <v>40</v>
      </c>
      <c r="O191" s="47"/>
      <c r="P191" s="244">
        <f>O191*H191</f>
        <v>0</v>
      </c>
      <c r="Q191" s="244">
        <v>4E-05</v>
      </c>
      <c r="R191" s="244">
        <f>Q191*H191</f>
        <v>0.010171600000000001</v>
      </c>
      <c r="S191" s="244">
        <v>0</v>
      </c>
      <c r="T191" s="245">
        <f>S191*H191</f>
        <v>0</v>
      </c>
      <c r="AR191" s="24" t="s">
        <v>180</v>
      </c>
      <c r="AT191" s="24" t="s">
        <v>175</v>
      </c>
      <c r="AU191" s="24" t="s">
        <v>79</v>
      </c>
      <c r="AY191" s="24" t="s">
        <v>172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76</v>
      </c>
      <c r="BK191" s="246">
        <f>ROUND(I191*H191,2)</f>
        <v>0</v>
      </c>
      <c r="BL191" s="24" t="s">
        <v>180</v>
      </c>
      <c r="BM191" s="24" t="s">
        <v>289</v>
      </c>
    </row>
    <row r="192" spans="2:51" s="12" customFormat="1" ht="13.5">
      <c r="B192" s="247"/>
      <c r="C192" s="248"/>
      <c r="D192" s="249" t="s">
        <v>182</v>
      </c>
      <c r="E192" s="250" t="s">
        <v>21</v>
      </c>
      <c r="F192" s="251" t="s">
        <v>1350</v>
      </c>
      <c r="G192" s="248"/>
      <c r="H192" s="252">
        <v>254.29</v>
      </c>
      <c r="I192" s="253"/>
      <c r="J192" s="248"/>
      <c r="K192" s="248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182</v>
      </c>
      <c r="AU192" s="258" t="s">
        <v>79</v>
      </c>
      <c r="AV192" s="12" t="s">
        <v>79</v>
      </c>
      <c r="AW192" s="12" t="s">
        <v>33</v>
      </c>
      <c r="AX192" s="12" t="s">
        <v>76</v>
      </c>
      <c r="AY192" s="258" t="s">
        <v>172</v>
      </c>
    </row>
    <row r="193" spans="2:65" s="1" customFormat="1" ht="16.5" customHeight="1">
      <c r="B193" s="46"/>
      <c r="C193" s="235" t="s">
        <v>368</v>
      </c>
      <c r="D193" s="235" t="s">
        <v>175</v>
      </c>
      <c r="E193" s="236" t="s">
        <v>292</v>
      </c>
      <c r="F193" s="237" t="s">
        <v>293</v>
      </c>
      <c r="G193" s="238" t="s">
        <v>186</v>
      </c>
      <c r="H193" s="239">
        <v>13.161</v>
      </c>
      <c r="I193" s="240"/>
      <c r="J193" s="241">
        <f>ROUND(I193*H193,2)</f>
        <v>0</v>
      </c>
      <c r="K193" s="237" t="s">
        <v>179</v>
      </c>
      <c r="L193" s="72"/>
      <c r="M193" s="242" t="s">
        <v>21</v>
      </c>
      <c r="N193" s="243" t="s">
        <v>40</v>
      </c>
      <c r="O193" s="47"/>
      <c r="P193" s="244">
        <f>O193*H193</f>
        <v>0</v>
      </c>
      <c r="Q193" s="244">
        <v>0</v>
      </c>
      <c r="R193" s="244">
        <f>Q193*H193</f>
        <v>0</v>
      </c>
      <c r="S193" s="244">
        <v>0.168</v>
      </c>
      <c r="T193" s="245">
        <f>S193*H193</f>
        <v>2.211048</v>
      </c>
      <c r="AR193" s="24" t="s">
        <v>180</v>
      </c>
      <c r="AT193" s="24" t="s">
        <v>175</v>
      </c>
      <c r="AU193" s="24" t="s">
        <v>79</v>
      </c>
      <c r="AY193" s="24" t="s">
        <v>172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4" t="s">
        <v>76</v>
      </c>
      <c r="BK193" s="246">
        <f>ROUND(I193*H193,2)</f>
        <v>0</v>
      </c>
      <c r="BL193" s="24" t="s">
        <v>180</v>
      </c>
      <c r="BM193" s="24" t="s">
        <v>294</v>
      </c>
    </row>
    <row r="194" spans="2:51" s="12" customFormat="1" ht="13.5">
      <c r="B194" s="247"/>
      <c r="C194" s="248"/>
      <c r="D194" s="249" t="s">
        <v>182</v>
      </c>
      <c r="E194" s="250" t="s">
        <v>21</v>
      </c>
      <c r="F194" s="251" t="s">
        <v>1351</v>
      </c>
      <c r="G194" s="248"/>
      <c r="H194" s="252">
        <v>13.161</v>
      </c>
      <c r="I194" s="253"/>
      <c r="J194" s="248"/>
      <c r="K194" s="248"/>
      <c r="L194" s="254"/>
      <c r="M194" s="255"/>
      <c r="N194" s="256"/>
      <c r="O194" s="256"/>
      <c r="P194" s="256"/>
      <c r="Q194" s="256"/>
      <c r="R194" s="256"/>
      <c r="S194" s="256"/>
      <c r="T194" s="257"/>
      <c r="AT194" s="258" t="s">
        <v>182</v>
      </c>
      <c r="AU194" s="258" t="s">
        <v>79</v>
      </c>
      <c r="AV194" s="12" t="s">
        <v>79</v>
      </c>
      <c r="AW194" s="12" t="s">
        <v>33</v>
      </c>
      <c r="AX194" s="12" t="s">
        <v>76</v>
      </c>
      <c r="AY194" s="258" t="s">
        <v>172</v>
      </c>
    </row>
    <row r="195" spans="2:65" s="1" customFormat="1" ht="16.5" customHeight="1">
      <c r="B195" s="46"/>
      <c r="C195" s="235" t="s">
        <v>375</v>
      </c>
      <c r="D195" s="235" t="s">
        <v>175</v>
      </c>
      <c r="E195" s="236" t="s">
        <v>297</v>
      </c>
      <c r="F195" s="237" t="s">
        <v>298</v>
      </c>
      <c r="G195" s="238" t="s">
        <v>186</v>
      </c>
      <c r="H195" s="239">
        <v>6.2</v>
      </c>
      <c r="I195" s="240"/>
      <c r="J195" s="241">
        <f>ROUND(I195*H195,2)</f>
        <v>0</v>
      </c>
      <c r="K195" s="237" t="s">
        <v>179</v>
      </c>
      <c r="L195" s="72"/>
      <c r="M195" s="242" t="s">
        <v>21</v>
      </c>
      <c r="N195" s="243" t="s">
        <v>40</v>
      </c>
      <c r="O195" s="47"/>
      <c r="P195" s="244">
        <f>O195*H195</f>
        <v>0</v>
      </c>
      <c r="Q195" s="244">
        <v>0</v>
      </c>
      <c r="R195" s="244">
        <f>Q195*H195</f>
        <v>0</v>
      </c>
      <c r="S195" s="244">
        <v>0.324</v>
      </c>
      <c r="T195" s="245">
        <f>S195*H195</f>
        <v>2.0088</v>
      </c>
      <c r="AR195" s="24" t="s">
        <v>180</v>
      </c>
      <c r="AT195" s="24" t="s">
        <v>175</v>
      </c>
      <c r="AU195" s="24" t="s">
        <v>79</v>
      </c>
      <c r="AY195" s="24" t="s">
        <v>172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4" t="s">
        <v>76</v>
      </c>
      <c r="BK195" s="246">
        <f>ROUND(I195*H195,2)</f>
        <v>0</v>
      </c>
      <c r="BL195" s="24" t="s">
        <v>180</v>
      </c>
      <c r="BM195" s="24" t="s">
        <v>299</v>
      </c>
    </row>
    <row r="196" spans="2:51" s="12" customFormat="1" ht="13.5">
      <c r="B196" s="247"/>
      <c r="C196" s="248"/>
      <c r="D196" s="249" t="s">
        <v>182</v>
      </c>
      <c r="E196" s="250" t="s">
        <v>21</v>
      </c>
      <c r="F196" s="251" t="s">
        <v>1352</v>
      </c>
      <c r="G196" s="248"/>
      <c r="H196" s="252">
        <v>6.2</v>
      </c>
      <c r="I196" s="253"/>
      <c r="J196" s="248"/>
      <c r="K196" s="248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182</v>
      </c>
      <c r="AU196" s="258" t="s">
        <v>79</v>
      </c>
      <c r="AV196" s="12" t="s">
        <v>79</v>
      </c>
      <c r="AW196" s="12" t="s">
        <v>33</v>
      </c>
      <c r="AX196" s="12" t="s">
        <v>76</v>
      </c>
      <c r="AY196" s="258" t="s">
        <v>172</v>
      </c>
    </row>
    <row r="197" spans="2:65" s="1" customFormat="1" ht="25.5" customHeight="1">
      <c r="B197" s="46"/>
      <c r="C197" s="235" t="s">
        <v>379</v>
      </c>
      <c r="D197" s="235" t="s">
        <v>175</v>
      </c>
      <c r="E197" s="236" t="s">
        <v>1353</v>
      </c>
      <c r="F197" s="237" t="s">
        <v>1354</v>
      </c>
      <c r="G197" s="238" t="s">
        <v>304</v>
      </c>
      <c r="H197" s="239">
        <v>6.363</v>
      </c>
      <c r="I197" s="240"/>
      <c r="J197" s="241">
        <f>ROUND(I197*H197,2)</f>
        <v>0</v>
      </c>
      <c r="K197" s="237" t="s">
        <v>179</v>
      </c>
      <c r="L197" s="72"/>
      <c r="M197" s="242" t="s">
        <v>21</v>
      </c>
      <c r="N197" s="243" t="s">
        <v>40</v>
      </c>
      <c r="O197" s="47"/>
      <c r="P197" s="244">
        <f>O197*H197</f>
        <v>0</v>
      </c>
      <c r="Q197" s="244">
        <v>0</v>
      </c>
      <c r="R197" s="244">
        <f>Q197*H197</f>
        <v>0</v>
      </c>
      <c r="S197" s="244">
        <v>2.2</v>
      </c>
      <c r="T197" s="245">
        <f>S197*H197</f>
        <v>13.998600000000001</v>
      </c>
      <c r="AR197" s="24" t="s">
        <v>180</v>
      </c>
      <c r="AT197" s="24" t="s">
        <v>175</v>
      </c>
      <c r="AU197" s="24" t="s">
        <v>79</v>
      </c>
      <c r="AY197" s="24" t="s">
        <v>172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4" t="s">
        <v>76</v>
      </c>
      <c r="BK197" s="246">
        <f>ROUND(I197*H197,2)</f>
        <v>0</v>
      </c>
      <c r="BL197" s="24" t="s">
        <v>180</v>
      </c>
      <c r="BM197" s="24" t="s">
        <v>1355</v>
      </c>
    </row>
    <row r="198" spans="2:51" s="12" customFormat="1" ht="13.5">
      <c r="B198" s="247"/>
      <c r="C198" s="248"/>
      <c r="D198" s="249" t="s">
        <v>182</v>
      </c>
      <c r="E198" s="250" t="s">
        <v>21</v>
      </c>
      <c r="F198" s="251" t="s">
        <v>1356</v>
      </c>
      <c r="G198" s="248"/>
      <c r="H198" s="252">
        <v>5.643</v>
      </c>
      <c r="I198" s="253"/>
      <c r="J198" s="248"/>
      <c r="K198" s="248"/>
      <c r="L198" s="254"/>
      <c r="M198" s="255"/>
      <c r="N198" s="256"/>
      <c r="O198" s="256"/>
      <c r="P198" s="256"/>
      <c r="Q198" s="256"/>
      <c r="R198" s="256"/>
      <c r="S198" s="256"/>
      <c r="T198" s="257"/>
      <c r="AT198" s="258" t="s">
        <v>182</v>
      </c>
      <c r="AU198" s="258" t="s">
        <v>79</v>
      </c>
      <c r="AV198" s="12" t="s">
        <v>79</v>
      </c>
      <c r="AW198" s="12" t="s">
        <v>33</v>
      </c>
      <c r="AX198" s="12" t="s">
        <v>69</v>
      </c>
      <c r="AY198" s="258" t="s">
        <v>172</v>
      </c>
    </row>
    <row r="199" spans="2:51" s="12" customFormat="1" ht="13.5">
      <c r="B199" s="247"/>
      <c r="C199" s="248"/>
      <c r="D199" s="249" t="s">
        <v>182</v>
      </c>
      <c r="E199" s="250" t="s">
        <v>21</v>
      </c>
      <c r="F199" s="251" t="s">
        <v>1357</v>
      </c>
      <c r="G199" s="248"/>
      <c r="H199" s="252">
        <v>0.72</v>
      </c>
      <c r="I199" s="253"/>
      <c r="J199" s="248"/>
      <c r="K199" s="248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182</v>
      </c>
      <c r="AU199" s="258" t="s">
        <v>79</v>
      </c>
      <c r="AV199" s="12" t="s">
        <v>79</v>
      </c>
      <c r="AW199" s="12" t="s">
        <v>33</v>
      </c>
      <c r="AX199" s="12" t="s">
        <v>69</v>
      </c>
      <c r="AY199" s="258" t="s">
        <v>172</v>
      </c>
    </row>
    <row r="200" spans="2:51" s="13" customFormat="1" ht="13.5">
      <c r="B200" s="259"/>
      <c r="C200" s="260"/>
      <c r="D200" s="249" t="s">
        <v>182</v>
      </c>
      <c r="E200" s="261" t="s">
        <v>21</v>
      </c>
      <c r="F200" s="262" t="s">
        <v>190</v>
      </c>
      <c r="G200" s="260"/>
      <c r="H200" s="263">
        <v>6.363</v>
      </c>
      <c r="I200" s="264"/>
      <c r="J200" s="260"/>
      <c r="K200" s="260"/>
      <c r="L200" s="265"/>
      <c r="M200" s="266"/>
      <c r="N200" s="267"/>
      <c r="O200" s="267"/>
      <c r="P200" s="267"/>
      <c r="Q200" s="267"/>
      <c r="R200" s="267"/>
      <c r="S200" s="267"/>
      <c r="T200" s="268"/>
      <c r="AT200" s="269" t="s">
        <v>182</v>
      </c>
      <c r="AU200" s="269" t="s">
        <v>79</v>
      </c>
      <c r="AV200" s="13" t="s">
        <v>180</v>
      </c>
      <c r="AW200" s="13" t="s">
        <v>33</v>
      </c>
      <c r="AX200" s="13" t="s">
        <v>76</v>
      </c>
      <c r="AY200" s="269" t="s">
        <v>172</v>
      </c>
    </row>
    <row r="201" spans="2:65" s="1" customFormat="1" ht="25.5" customHeight="1">
      <c r="B201" s="46"/>
      <c r="C201" s="235" t="s">
        <v>384</v>
      </c>
      <c r="D201" s="235" t="s">
        <v>175</v>
      </c>
      <c r="E201" s="236" t="s">
        <v>1358</v>
      </c>
      <c r="F201" s="237" t="s">
        <v>1359</v>
      </c>
      <c r="G201" s="238" t="s">
        <v>304</v>
      </c>
      <c r="H201" s="239">
        <v>6.363</v>
      </c>
      <c r="I201" s="240"/>
      <c r="J201" s="241">
        <f>ROUND(I201*H201,2)</f>
        <v>0</v>
      </c>
      <c r="K201" s="237" t="s">
        <v>179</v>
      </c>
      <c r="L201" s="72"/>
      <c r="M201" s="242" t="s">
        <v>21</v>
      </c>
      <c r="N201" s="243" t="s">
        <v>40</v>
      </c>
      <c r="O201" s="47"/>
      <c r="P201" s="244">
        <f>O201*H201</f>
        <v>0</v>
      </c>
      <c r="Q201" s="244">
        <v>0</v>
      </c>
      <c r="R201" s="244">
        <f>Q201*H201</f>
        <v>0</v>
      </c>
      <c r="S201" s="244">
        <v>0.029</v>
      </c>
      <c r="T201" s="245">
        <f>S201*H201</f>
        <v>0.18452700000000002</v>
      </c>
      <c r="AR201" s="24" t="s">
        <v>180</v>
      </c>
      <c r="AT201" s="24" t="s">
        <v>175</v>
      </c>
      <c r="AU201" s="24" t="s">
        <v>79</v>
      </c>
      <c r="AY201" s="24" t="s">
        <v>172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24" t="s">
        <v>76</v>
      </c>
      <c r="BK201" s="246">
        <f>ROUND(I201*H201,2)</f>
        <v>0</v>
      </c>
      <c r="BL201" s="24" t="s">
        <v>180</v>
      </c>
      <c r="BM201" s="24" t="s">
        <v>1360</v>
      </c>
    </row>
    <row r="202" spans="2:65" s="1" customFormat="1" ht="25.5" customHeight="1">
      <c r="B202" s="46"/>
      <c r="C202" s="235" t="s">
        <v>388</v>
      </c>
      <c r="D202" s="235" t="s">
        <v>175</v>
      </c>
      <c r="E202" s="236" t="s">
        <v>309</v>
      </c>
      <c r="F202" s="237" t="s">
        <v>310</v>
      </c>
      <c r="G202" s="238" t="s">
        <v>186</v>
      </c>
      <c r="H202" s="239">
        <v>37.62</v>
      </c>
      <c r="I202" s="240"/>
      <c r="J202" s="241">
        <f>ROUND(I202*H202,2)</f>
        <v>0</v>
      </c>
      <c r="K202" s="237" t="s">
        <v>179</v>
      </c>
      <c r="L202" s="72"/>
      <c r="M202" s="242" t="s">
        <v>21</v>
      </c>
      <c r="N202" s="243" t="s">
        <v>40</v>
      </c>
      <c r="O202" s="47"/>
      <c r="P202" s="244">
        <f>O202*H202</f>
        <v>0</v>
      </c>
      <c r="Q202" s="244">
        <v>0</v>
      </c>
      <c r="R202" s="244">
        <f>Q202*H202</f>
        <v>0</v>
      </c>
      <c r="S202" s="244">
        <v>0.035</v>
      </c>
      <c r="T202" s="245">
        <f>S202*H202</f>
        <v>1.3167</v>
      </c>
      <c r="AR202" s="24" t="s">
        <v>180</v>
      </c>
      <c r="AT202" s="24" t="s">
        <v>175</v>
      </c>
      <c r="AU202" s="24" t="s">
        <v>79</v>
      </c>
      <c r="AY202" s="24" t="s">
        <v>172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76</v>
      </c>
      <c r="BK202" s="246">
        <f>ROUND(I202*H202,2)</f>
        <v>0</v>
      </c>
      <c r="BL202" s="24" t="s">
        <v>180</v>
      </c>
      <c r="BM202" s="24" t="s">
        <v>311</v>
      </c>
    </row>
    <row r="203" spans="2:51" s="12" customFormat="1" ht="13.5">
      <c r="B203" s="247"/>
      <c r="C203" s="248"/>
      <c r="D203" s="249" t="s">
        <v>182</v>
      </c>
      <c r="E203" s="250" t="s">
        <v>21</v>
      </c>
      <c r="F203" s="251" t="s">
        <v>1361</v>
      </c>
      <c r="G203" s="248"/>
      <c r="H203" s="252">
        <v>37.62</v>
      </c>
      <c r="I203" s="253"/>
      <c r="J203" s="248"/>
      <c r="K203" s="248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182</v>
      </c>
      <c r="AU203" s="258" t="s">
        <v>79</v>
      </c>
      <c r="AV203" s="12" t="s">
        <v>79</v>
      </c>
      <c r="AW203" s="12" t="s">
        <v>33</v>
      </c>
      <c r="AX203" s="12" t="s">
        <v>76</v>
      </c>
      <c r="AY203" s="258" t="s">
        <v>172</v>
      </c>
    </row>
    <row r="204" spans="2:65" s="1" customFormat="1" ht="16.5" customHeight="1">
      <c r="B204" s="46"/>
      <c r="C204" s="235" t="s">
        <v>392</v>
      </c>
      <c r="D204" s="235" t="s">
        <v>175</v>
      </c>
      <c r="E204" s="236" t="s">
        <v>324</v>
      </c>
      <c r="F204" s="237" t="s">
        <v>325</v>
      </c>
      <c r="G204" s="238" t="s">
        <v>186</v>
      </c>
      <c r="H204" s="239">
        <v>16.2</v>
      </c>
      <c r="I204" s="240"/>
      <c r="J204" s="241">
        <f>ROUND(I204*H204,2)</f>
        <v>0</v>
      </c>
      <c r="K204" s="237" t="s">
        <v>179</v>
      </c>
      <c r="L204" s="72"/>
      <c r="M204" s="242" t="s">
        <v>21</v>
      </c>
      <c r="N204" s="243" t="s">
        <v>40</v>
      </c>
      <c r="O204" s="47"/>
      <c r="P204" s="244">
        <f>O204*H204</f>
        <v>0</v>
      </c>
      <c r="Q204" s="244">
        <v>0</v>
      </c>
      <c r="R204" s="244">
        <f>Q204*H204</f>
        <v>0</v>
      </c>
      <c r="S204" s="244">
        <v>0.076</v>
      </c>
      <c r="T204" s="245">
        <f>S204*H204</f>
        <v>1.2311999999999999</v>
      </c>
      <c r="AR204" s="24" t="s">
        <v>180</v>
      </c>
      <c r="AT204" s="24" t="s">
        <v>175</v>
      </c>
      <c r="AU204" s="24" t="s">
        <v>79</v>
      </c>
      <c r="AY204" s="24" t="s">
        <v>172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24" t="s">
        <v>76</v>
      </c>
      <c r="BK204" s="246">
        <f>ROUND(I204*H204,2)</f>
        <v>0</v>
      </c>
      <c r="BL204" s="24" t="s">
        <v>180</v>
      </c>
      <c r="BM204" s="24" t="s">
        <v>326</v>
      </c>
    </row>
    <row r="205" spans="2:51" s="12" customFormat="1" ht="13.5">
      <c r="B205" s="247"/>
      <c r="C205" s="248"/>
      <c r="D205" s="249" t="s">
        <v>182</v>
      </c>
      <c r="E205" s="250" t="s">
        <v>21</v>
      </c>
      <c r="F205" s="251" t="s">
        <v>1362</v>
      </c>
      <c r="G205" s="248"/>
      <c r="H205" s="252">
        <v>16.2</v>
      </c>
      <c r="I205" s="253"/>
      <c r="J205" s="248"/>
      <c r="K205" s="248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182</v>
      </c>
      <c r="AU205" s="258" t="s">
        <v>79</v>
      </c>
      <c r="AV205" s="12" t="s">
        <v>79</v>
      </c>
      <c r="AW205" s="12" t="s">
        <v>33</v>
      </c>
      <c r="AX205" s="12" t="s">
        <v>76</v>
      </c>
      <c r="AY205" s="258" t="s">
        <v>172</v>
      </c>
    </row>
    <row r="206" spans="2:65" s="1" customFormat="1" ht="25.5" customHeight="1">
      <c r="B206" s="46"/>
      <c r="C206" s="235" t="s">
        <v>400</v>
      </c>
      <c r="D206" s="235" t="s">
        <v>175</v>
      </c>
      <c r="E206" s="236" t="s">
        <v>334</v>
      </c>
      <c r="F206" s="237" t="s">
        <v>335</v>
      </c>
      <c r="G206" s="238" t="s">
        <v>178</v>
      </c>
      <c r="H206" s="239">
        <v>1</v>
      </c>
      <c r="I206" s="240"/>
      <c r="J206" s="241">
        <f>ROUND(I206*H206,2)</f>
        <v>0</v>
      </c>
      <c r="K206" s="237" t="s">
        <v>179</v>
      </c>
      <c r="L206" s="72"/>
      <c r="M206" s="242" t="s">
        <v>21</v>
      </c>
      <c r="N206" s="243" t="s">
        <v>40</v>
      </c>
      <c r="O206" s="47"/>
      <c r="P206" s="244">
        <f>O206*H206</f>
        <v>0</v>
      </c>
      <c r="Q206" s="244">
        <v>0</v>
      </c>
      <c r="R206" s="244">
        <f>Q206*H206</f>
        <v>0</v>
      </c>
      <c r="S206" s="244">
        <v>0.007</v>
      </c>
      <c r="T206" s="245">
        <f>S206*H206</f>
        <v>0.007</v>
      </c>
      <c r="AR206" s="24" t="s">
        <v>180</v>
      </c>
      <c r="AT206" s="24" t="s">
        <v>175</v>
      </c>
      <c r="AU206" s="24" t="s">
        <v>79</v>
      </c>
      <c r="AY206" s="24" t="s">
        <v>172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76</v>
      </c>
      <c r="BK206" s="246">
        <f>ROUND(I206*H206,2)</f>
        <v>0</v>
      </c>
      <c r="BL206" s="24" t="s">
        <v>180</v>
      </c>
      <c r="BM206" s="24" t="s">
        <v>1363</v>
      </c>
    </row>
    <row r="207" spans="2:51" s="12" customFormat="1" ht="13.5">
      <c r="B207" s="247"/>
      <c r="C207" s="248"/>
      <c r="D207" s="249" t="s">
        <v>182</v>
      </c>
      <c r="E207" s="250" t="s">
        <v>21</v>
      </c>
      <c r="F207" s="251" t="s">
        <v>1314</v>
      </c>
      <c r="G207" s="248"/>
      <c r="H207" s="252">
        <v>1</v>
      </c>
      <c r="I207" s="253"/>
      <c r="J207" s="248"/>
      <c r="K207" s="248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182</v>
      </c>
      <c r="AU207" s="258" t="s">
        <v>79</v>
      </c>
      <c r="AV207" s="12" t="s">
        <v>79</v>
      </c>
      <c r="AW207" s="12" t="s">
        <v>33</v>
      </c>
      <c r="AX207" s="12" t="s">
        <v>76</v>
      </c>
      <c r="AY207" s="258" t="s">
        <v>172</v>
      </c>
    </row>
    <row r="208" spans="2:65" s="1" customFormat="1" ht="25.5" customHeight="1">
      <c r="B208" s="46"/>
      <c r="C208" s="235" t="s">
        <v>405</v>
      </c>
      <c r="D208" s="235" t="s">
        <v>175</v>
      </c>
      <c r="E208" s="236" t="s">
        <v>1364</v>
      </c>
      <c r="F208" s="237" t="s">
        <v>1365</v>
      </c>
      <c r="G208" s="238" t="s">
        <v>178</v>
      </c>
      <c r="H208" s="239">
        <v>1</v>
      </c>
      <c r="I208" s="240"/>
      <c r="J208" s="241">
        <f>ROUND(I208*H208,2)</f>
        <v>0</v>
      </c>
      <c r="K208" s="237" t="s">
        <v>179</v>
      </c>
      <c r="L208" s="72"/>
      <c r="M208" s="242" t="s">
        <v>21</v>
      </c>
      <c r="N208" s="243" t="s">
        <v>40</v>
      </c>
      <c r="O208" s="47"/>
      <c r="P208" s="244">
        <f>O208*H208</f>
        <v>0</v>
      </c>
      <c r="Q208" s="244">
        <v>0</v>
      </c>
      <c r="R208" s="244">
        <f>Q208*H208</f>
        <v>0</v>
      </c>
      <c r="S208" s="244">
        <v>0.082</v>
      </c>
      <c r="T208" s="245">
        <f>S208*H208</f>
        <v>0.082</v>
      </c>
      <c r="AR208" s="24" t="s">
        <v>180</v>
      </c>
      <c r="AT208" s="24" t="s">
        <v>175</v>
      </c>
      <c r="AU208" s="24" t="s">
        <v>79</v>
      </c>
      <c r="AY208" s="24" t="s">
        <v>172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24" t="s">
        <v>76</v>
      </c>
      <c r="BK208" s="246">
        <f>ROUND(I208*H208,2)</f>
        <v>0</v>
      </c>
      <c r="BL208" s="24" t="s">
        <v>180</v>
      </c>
      <c r="BM208" s="24" t="s">
        <v>1366</v>
      </c>
    </row>
    <row r="209" spans="2:51" s="12" customFormat="1" ht="13.5">
      <c r="B209" s="247"/>
      <c r="C209" s="248"/>
      <c r="D209" s="249" t="s">
        <v>182</v>
      </c>
      <c r="E209" s="250" t="s">
        <v>21</v>
      </c>
      <c r="F209" s="251" t="s">
        <v>1367</v>
      </c>
      <c r="G209" s="248"/>
      <c r="H209" s="252">
        <v>1</v>
      </c>
      <c r="I209" s="253"/>
      <c r="J209" s="248"/>
      <c r="K209" s="248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182</v>
      </c>
      <c r="AU209" s="258" t="s">
        <v>79</v>
      </c>
      <c r="AV209" s="12" t="s">
        <v>79</v>
      </c>
      <c r="AW209" s="12" t="s">
        <v>33</v>
      </c>
      <c r="AX209" s="12" t="s">
        <v>76</v>
      </c>
      <c r="AY209" s="258" t="s">
        <v>172</v>
      </c>
    </row>
    <row r="210" spans="2:65" s="1" customFormat="1" ht="16.5" customHeight="1">
      <c r="B210" s="46"/>
      <c r="C210" s="235" t="s">
        <v>410</v>
      </c>
      <c r="D210" s="235" t="s">
        <v>175</v>
      </c>
      <c r="E210" s="236" t="s">
        <v>1368</v>
      </c>
      <c r="F210" s="237" t="s">
        <v>1369</v>
      </c>
      <c r="G210" s="238" t="s">
        <v>304</v>
      </c>
      <c r="H210" s="239">
        <v>0.099</v>
      </c>
      <c r="I210" s="240"/>
      <c r="J210" s="241">
        <f>ROUND(I210*H210,2)</f>
        <v>0</v>
      </c>
      <c r="K210" s="237" t="s">
        <v>179</v>
      </c>
      <c r="L210" s="72"/>
      <c r="M210" s="242" t="s">
        <v>21</v>
      </c>
      <c r="N210" s="243" t="s">
        <v>40</v>
      </c>
      <c r="O210" s="47"/>
      <c r="P210" s="244">
        <f>O210*H210</f>
        <v>0</v>
      </c>
      <c r="Q210" s="244">
        <v>0</v>
      </c>
      <c r="R210" s="244">
        <f>Q210*H210</f>
        <v>0</v>
      </c>
      <c r="S210" s="244">
        <v>2.2</v>
      </c>
      <c r="T210" s="245">
        <f>S210*H210</f>
        <v>0.21780000000000002</v>
      </c>
      <c r="AR210" s="24" t="s">
        <v>180</v>
      </c>
      <c r="AT210" s="24" t="s">
        <v>175</v>
      </c>
      <c r="AU210" s="24" t="s">
        <v>79</v>
      </c>
      <c r="AY210" s="24" t="s">
        <v>172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76</v>
      </c>
      <c r="BK210" s="246">
        <f>ROUND(I210*H210,2)</f>
        <v>0</v>
      </c>
      <c r="BL210" s="24" t="s">
        <v>180</v>
      </c>
      <c r="BM210" s="24" t="s">
        <v>1370</v>
      </c>
    </row>
    <row r="211" spans="2:51" s="12" customFormat="1" ht="13.5">
      <c r="B211" s="247"/>
      <c r="C211" s="248"/>
      <c r="D211" s="249" t="s">
        <v>182</v>
      </c>
      <c r="E211" s="250" t="s">
        <v>21</v>
      </c>
      <c r="F211" s="251" t="s">
        <v>1371</v>
      </c>
      <c r="G211" s="248"/>
      <c r="H211" s="252">
        <v>0.099</v>
      </c>
      <c r="I211" s="253"/>
      <c r="J211" s="248"/>
      <c r="K211" s="248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182</v>
      </c>
      <c r="AU211" s="258" t="s">
        <v>79</v>
      </c>
      <c r="AV211" s="12" t="s">
        <v>79</v>
      </c>
      <c r="AW211" s="12" t="s">
        <v>33</v>
      </c>
      <c r="AX211" s="12" t="s">
        <v>76</v>
      </c>
      <c r="AY211" s="258" t="s">
        <v>172</v>
      </c>
    </row>
    <row r="212" spans="2:65" s="1" customFormat="1" ht="16.5" customHeight="1">
      <c r="B212" s="46"/>
      <c r="C212" s="235" t="s">
        <v>416</v>
      </c>
      <c r="D212" s="235" t="s">
        <v>175</v>
      </c>
      <c r="E212" s="236" t="s">
        <v>343</v>
      </c>
      <c r="F212" s="237" t="s">
        <v>344</v>
      </c>
      <c r="G212" s="238" t="s">
        <v>258</v>
      </c>
      <c r="H212" s="239">
        <v>15</v>
      </c>
      <c r="I212" s="240"/>
      <c r="J212" s="241">
        <f>ROUND(I212*H212,2)</f>
        <v>0</v>
      </c>
      <c r="K212" s="237" t="s">
        <v>179</v>
      </c>
      <c r="L212" s="72"/>
      <c r="M212" s="242" t="s">
        <v>21</v>
      </c>
      <c r="N212" s="243" t="s">
        <v>40</v>
      </c>
      <c r="O212" s="47"/>
      <c r="P212" s="244">
        <f>O212*H212</f>
        <v>0</v>
      </c>
      <c r="Q212" s="244">
        <v>0</v>
      </c>
      <c r="R212" s="244">
        <f>Q212*H212</f>
        <v>0</v>
      </c>
      <c r="S212" s="244">
        <v>0.099</v>
      </c>
      <c r="T212" s="245">
        <f>S212*H212</f>
        <v>1.485</v>
      </c>
      <c r="AR212" s="24" t="s">
        <v>180</v>
      </c>
      <c r="AT212" s="24" t="s">
        <v>175</v>
      </c>
      <c r="AU212" s="24" t="s">
        <v>79</v>
      </c>
      <c r="AY212" s="24" t="s">
        <v>172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24" t="s">
        <v>76</v>
      </c>
      <c r="BK212" s="246">
        <f>ROUND(I212*H212,2)</f>
        <v>0</v>
      </c>
      <c r="BL212" s="24" t="s">
        <v>180</v>
      </c>
      <c r="BM212" s="24" t="s">
        <v>345</v>
      </c>
    </row>
    <row r="213" spans="2:51" s="12" customFormat="1" ht="13.5">
      <c r="B213" s="247"/>
      <c r="C213" s="248"/>
      <c r="D213" s="249" t="s">
        <v>182</v>
      </c>
      <c r="E213" s="250" t="s">
        <v>21</v>
      </c>
      <c r="F213" s="251" t="s">
        <v>1372</v>
      </c>
      <c r="G213" s="248"/>
      <c r="H213" s="252">
        <v>15</v>
      </c>
      <c r="I213" s="253"/>
      <c r="J213" s="248"/>
      <c r="K213" s="248"/>
      <c r="L213" s="254"/>
      <c r="M213" s="255"/>
      <c r="N213" s="256"/>
      <c r="O213" s="256"/>
      <c r="P213" s="256"/>
      <c r="Q213" s="256"/>
      <c r="R213" s="256"/>
      <c r="S213" s="256"/>
      <c r="T213" s="257"/>
      <c r="AT213" s="258" t="s">
        <v>182</v>
      </c>
      <c r="AU213" s="258" t="s">
        <v>79</v>
      </c>
      <c r="AV213" s="12" t="s">
        <v>79</v>
      </c>
      <c r="AW213" s="12" t="s">
        <v>33</v>
      </c>
      <c r="AX213" s="12" t="s">
        <v>76</v>
      </c>
      <c r="AY213" s="258" t="s">
        <v>172</v>
      </c>
    </row>
    <row r="214" spans="2:65" s="1" customFormat="1" ht="16.5" customHeight="1">
      <c r="B214" s="46"/>
      <c r="C214" s="235" t="s">
        <v>421</v>
      </c>
      <c r="D214" s="235" t="s">
        <v>175</v>
      </c>
      <c r="E214" s="236" t="s">
        <v>1373</v>
      </c>
      <c r="F214" s="237" t="s">
        <v>1374</v>
      </c>
      <c r="G214" s="238" t="s">
        <v>258</v>
      </c>
      <c r="H214" s="239">
        <v>16</v>
      </c>
      <c r="I214" s="240"/>
      <c r="J214" s="241">
        <f>ROUND(I214*H214,2)</f>
        <v>0</v>
      </c>
      <c r="K214" s="237" t="s">
        <v>179</v>
      </c>
      <c r="L214" s="72"/>
      <c r="M214" s="242" t="s">
        <v>21</v>
      </c>
      <c r="N214" s="243" t="s">
        <v>40</v>
      </c>
      <c r="O214" s="47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AR214" s="24" t="s">
        <v>180</v>
      </c>
      <c r="AT214" s="24" t="s">
        <v>175</v>
      </c>
      <c r="AU214" s="24" t="s">
        <v>79</v>
      </c>
      <c r="AY214" s="24" t="s">
        <v>172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24" t="s">
        <v>76</v>
      </c>
      <c r="BK214" s="246">
        <f>ROUND(I214*H214,2)</f>
        <v>0</v>
      </c>
      <c r="BL214" s="24" t="s">
        <v>180</v>
      </c>
      <c r="BM214" s="24" t="s">
        <v>1375</v>
      </c>
    </row>
    <row r="215" spans="2:51" s="12" customFormat="1" ht="13.5">
      <c r="B215" s="247"/>
      <c r="C215" s="248"/>
      <c r="D215" s="249" t="s">
        <v>182</v>
      </c>
      <c r="E215" s="250" t="s">
        <v>21</v>
      </c>
      <c r="F215" s="251" t="s">
        <v>1376</v>
      </c>
      <c r="G215" s="248"/>
      <c r="H215" s="252">
        <v>16</v>
      </c>
      <c r="I215" s="253"/>
      <c r="J215" s="248"/>
      <c r="K215" s="248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182</v>
      </c>
      <c r="AU215" s="258" t="s">
        <v>79</v>
      </c>
      <c r="AV215" s="12" t="s">
        <v>79</v>
      </c>
      <c r="AW215" s="12" t="s">
        <v>33</v>
      </c>
      <c r="AX215" s="12" t="s">
        <v>76</v>
      </c>
      <c r="AY215" s="258" t="s">
        <v>172</v>
      </c>
    </row>
    <row r="216" spans="2:65" s="1" customFormat="1" ht="25.5" customHeight="1">
      <c r="B216" s="46"/>
      <c r="C216" s="235" t="s">
        <v>426</v>
      </c>
      <c r="D216" s="235" t="s">
        <v>175</v>
      </c>
      <c r="E216" s="236" t="s">
        <v>348</v>
      </c>
      <c r="F216" s="237" t="s">
        <v>349</v>
      </c>
      <c r="G216" s="238" t="s">
        <v>186</v>
      </c>
      <c r="H216" s="239">
        <v>95.85</v>
      </c>
      <c r="I216" s="240"/>
      <c r="J216" s="241">
        <f>ROUND(I216*H216,2)</f>
        <v>0</v>
      </c>
      <c r="K216" s="237" t="s">
        <v>179</v>
      </c>
      <c r="L216" s="72"/>
      <c r="M216" s="242" t="s">
        <v>21</v>
      </c>
      <c r="N216" s="243" t="s">
        <v>40</v>
      </c>
      <c r="O216" s="47"/>
      <c r="P216" s="244">
        <f>O216*H216</f>
        <v>0</v>
      </c>
      <c r="Q216" s="244">
        <v>0</v>
      </c>
      <c r="R216" s="244">
        <f>Q216*H216</f>
        <v>0</v>
      </c>
      <c r="S216" s="244">
        <v>0.01</v>
      </c>
      <c r="T216" s="245">
        <f>S216*H216</f>
        <v>0.9584999999999999</v>
      </c>
      <c r="AR216" s="24" t="s">
        <v>180</v>
      </c>
      <c r="AT216" s="24" t="s">
        <v>175</v>
      </c>
      <c r="AU216" s="24" t="s">
        <v>79</v>
      </c>
      <c r="AY216" s="24" t="s">
        <v>172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24" t="s">
        <v>76</v>
      </c>
      <c r="BK216" s="246">
        <f>ROUND(I216*H216,2)</f>
        <v>0</v>
      </c>
      <c r="BL216" s="24" t="s">
        <v>180</v>
      </c>
      <c r="BM216" s="24" t="s">
        <v>350</v>
      </c>
    </row>
    <row r="217" spans="2:51" s="12" customFormat="1" ht="13.5">
      <c r="B217" s="247"/>
      <c r="C217" s="248"/>
      <c r="D217" s="249" t="s">
        <v>182</v>
      </c>
      <c r="E217" s="250" t="s">
        <v>21</v>
      </c>
      <c r="F217" s="251" t="s">
        <v>1330</v>
      </c>
      <c r="G217" s="248"/>
      <c r="H217" s="252">
        <v>95.85</v>
      </c>
      <c r="I217" s="253"/>
      <c r="J217" s="248"/>
      <c r="K217" s="248"/>
      <c r="L217" s="254"/>
      <c r="M217" s="255"/>
      <c r="N217" s="256"/>
      <c r="O217" s="256"/>
      <c r="P217" s="256"/>
      <c r="Q217" s="256"/>
      <c r="R217" s="256"/>
      <c r="S217" s="256"/>
      <c r="T217" s="257"/>
      <c r="AT217" s="258" t="s">
        <v>182</v>
      </c>
      <c r="AU217" s="258" t="s">
        <v>79</v>
      </c>
      <c r="AV217" s="12" t="s">
        <v>79</v>
      </c>
      <c r="AW217" s="12" t="s">
        <v>33</v>
      </c>
      <c r="AX217" s="12" t="s">
        <v>76</v>
      </c>
      <c r="AY217" s="258" t="s">
        <v>172</v>
      </c>
    </row>
    <row r="218" spans="2:65" s="1" customFormat="1" ht="25.5" customHeight="1">
      <c r="B218" s="46"/>
      <c r="C218" s="235" t="s">
        <v>431</v>
      </c>
      <c r="D218" s="235" t="s">
        <v>175</v>
      </c>
      <c r="E218" s="236" t="s">
        <v>352</v>
      </c>
      <c r="F218" s="237" t="s">
        <v>353</v>
      </c>
      <c r="G218" s="238" t="s">
        <v>186</v>
      </c>
      <c r="H218" s="239">
        <v>183.48</v>
      </c>
      <c r="I218" s="240"/>
      <c r="J218" s="241">
        <f>ROUND(I218*H218,2)</f>
        <v>0</v>
      </c>
      <c r="K218" s="237" t="s">
        <v>179</v>
      </c>
      <c r="L218" s="72"/>
      <c r="M218" s="242" t="s">
        <v>21</v>
      </c>
      <c r="N218" s="243" t="s">
        <v>40</v>
      </c>
      <c r="O218" s="47"/>
      <c r="P218" s="244">
        <f>O218*H218</f>
        <v>0</v>
      </c>
      <c r="Q218" s="244">
        <v>0</v>
      </c>
      <c r="R218" s="244">
        <f>Q218*H218</f>
        <v>0</v>
      </c>
      <c r="S218" s="244">
        <v>0.01</v>
      </c>
      <c r="T218" s="245">
        <f>S218*H218</f>
        <v>1.8348</v>
      </c>
      <c r="AR218" s="24" t="s">
        <v>180</v>
      </c>
      <c r="AT218" s="24" t="s">
        <v>175</v>
      </c>
      <c r="AU218" s="24" t="s">
        <v>79</v>
      </c>
      <c r="AY218" s="24" t="s">
        <v>172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24" t="s">
        <v>76</v>
      </c>
      <c r="BK218" s="246">
        <f>ROUND(I218*H218,2)</f>
        <v>0</v>
      </c>
      <c r="BL218" s="24" t="s">
        <v>180</v>
      </c>
      <c r="BM218" s="24" t="s">
        <v>354</v>
      </c>
    </row>
    <row r="219" spans="2:51" s="12" customFormat="1" ht="13.5">
      <c r="B219" s="247"/>
      <c r="C219" s="248"/>
      <c r="D219" s="249" t="s">
        <v>182</v>
      </c>
      <c r="E219" s="250" t="s">
        <v>21</v>
      </c>
      <c r="F219" s="251" t="s">
        <v>1337</v>
      </c>
      <c r="G219" s="248"/>
      <c r="H219" s="252">
        <v>183.48</v>
      </c>
      <c r="I219" s="253"/>
      <c r="J219" s="248"/>
      <c r="K219" s="248"/>
      <c r="L219" s="254"/>
      <c r="M219" s="255"/>
      <c r="N219" s="256"/>
      <c r="O219" s="256"/>
      <c r="P219" s="256"/>
      <c r="Q219" s="256"/>
      <c r="R219" s="256"/>
      <c r="S219" s="256"/>
      <c r="T219" s="257"/>
      <c r="AT219" s="258" t="s">
        <v>182</v>
      </c>
      <c r="AU219" s="258" t="s">
        <v>79</v>
      </c>
      <c r="AV219" s="12" t="s">
        <v>79</v>
      </c>
      <c r="AW219" s="12" t="s">
        <v>33</v>
      </c>
      <c r="AX219" s="12" t="s">
        <v>76</v>
      </c>
      <c r="AY219" s="258" t="s">
        <v>172</v>
      </c>
    </row>
    <row r="220" spans="2:65" s="1" customFormat="1" ht="25.5" customHeight="1">
      <c r="B220" s="46"/>
      <c r="C220" s="235" t="s">
        <v>436</v>
      </c>
      <c r="D220" s="235" t="s">
        <v>175</v>
      </c>
      <c r="E220" s="236" t="s">
        <v>356</v>
      </c>
      <c r="F220" s="237" t="s">
        <v>357</v>
      </c>
      <c r="G220" s="238" t="s">
        <v>186</v>
      </c>
      <c r="H220" s="239">
        <v>116.4</v>
      </c>
      <c r="I220" s="240"/>
      <c r="J220" s="241">
        <f>ROUND(I220*H220,2)</f>
        <v>0</v>
      </c>
      <c r="K220" s="237" t="s">
        <v>179</v>
      </c>
      <c r="L220" s="72"/>
      <c r="M220" s="242" t="s">
        <v>21</v>
      </c>
      <c r="N220" s="243" t="s">
        <v>40</v>
      </c>
      <c r="O220" s="47"/>
      <c r="P220" s="244">
        <f>O220*H220</f>
        <v>0</v>
      </c>
      <c r="Q220" s="244">
        <v>0</v>
      </c>
      <c r="R220" s="244">
        <f>Q220*H220</f>
        <v>0</v>
      </c>
      <c r="S220" s="244">
        <v>0.046</v>
      </c>
      <c r="T220" s="245">
        <f>S220*H220</f>
        <v>5.3544</v>
      </c>
      <c r="AR220" s="24" t="s">
        <v>180</v>
      </c>
      <c r="AT220" s="24" t="s">
        <v>175</v>
      </c>
      <c r="AU220" s="24" t="s">
        <v>79</v>
      </c>
      <c r="AY220" s="24" t="s">
        <v>172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24" t="s">
        <v>76</v>
      </c>
      <c r="BK220" s="246">
        <f>ROUND(I220*H220,2)</f>
        <v>0</v>
      </c>
      <c r="BL220" s="24" t="s">
        <v>180</v>
      </c>
      <c r="BM220" s="24" t="s">
        <v>358</v>
      </c>
    </row>
    <row r="221" spans="2:51" s="12" customFormat="1" ht="13.5">
      <c r="B221" s="247"/>
      <c r="C221" s="248"/>
      <c r="D221" s="249" t="s">
        <v>182</v>
      </c>
      <c r="E221" s="250" t="s">
        <v>21</v>
      </c>
      <c r="F221" s="251" t="s">
        <v>1377</v>
      </c>
      <c r="G221" s="248"/>
      <c r="H221" s="252">
        <v>116.4</v>
      </c>
      <c r="I221" s="253"/>
      <c r="J221" s="248"/>
      <c r="K221" s="248"/>
      <c r="L221" s="254"/>
      <c r="M221" s="255"/>
      <c r="N221" s="256"/>
      <c r="O221" s="256"/>
      <c r="P221" s="256"/>
      <c r="Q221" s="256"/>
      <c r="R221" s="256"/>
      <c r="S221" s="256"/>
      <c r="T221" s="257"/>
      <c r="AT221" s="258" t="s">
        <v>182</v>
      </c>
      <c r="AU221" s="258" t="s">
        <v>79</v>
      </c>
      <c r="AV221" s="12" t="s">
        <v>79</v>
      </c>
      <c r="AW221" s="12" t="s">
        <v>33</v>
      </c>
      <c r="AX221" s="12" t="s">
        <v>76</v>
      </c>
      <c r="AY221" s="258" t="s">
        <v>172</v>
      </c>
    </row>
    <row r="222" spans="2:65" s="1" customFormat="1" ht="25.5" customHeight="1">
      <c r="B222" s="46"/>
      <c r="C222" s="235" t="s">
        <v>441</v>
      </c>
      <c r="D222" s="235" t="s">
        <v>175</v>
      </c>
      <c r="E222" s="236" t="s">
        <v>362</v>
      </c>
      <c r="F222" s="237" t="s">
        <v>363</v>
      </c>
      <c r="G222" s="238" t="s">
        <v>186</v>
      </c>
      <c r="H222" s="239">
        <v>66.45</v>
      </c>
      <c r="I222" s="240"/>
      <c r="J222" s="241">
        <f>ROUND(I222*H222,2)</f>
        <v>0</v>
      </c>
      <c r="K222" s="237" t="s">
        <v>179</v>
      </c>
      <c r="L222" s="72"/>
      <c r="M222" s="242" t="s">
        <v>21</v>
      </c>
      <c r="N222" s="243" t="s">
        <v>40</v>
      </c>
      <c r="O222" s="47"/>
      <c r="P222" s="244">
        <f>O222*H222</f>
        <v>0</v>
      </c>
      <c r="Q222" s="244">
        <v>0</v>
      </c>
      <c r="R222" s="244">
        <f>Q222*H222</f>
        <v>0</v>
      </c>
      <c r="S222" s="244">
        <v>0.068</v>
      </c>
      <c r="T222" s="245">
        <f>S222*H222</f>
        <v>4.5186</v>
      </c>
      <c r="AR222" s="24" t="s">
        <v>180</v>
      </c>
      <c r="AT222" s="24" t="s">
        <v>175</v>
      </c>
      <c r="AU222" s="24" t="s">
        <v>79</v>
      </c>
      <c r="AY222" s="24" t="s">
        <v>172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24" t="s">
        <v>76</v>
      </c>
      <c r="BK222" s="246">
        <f>ROUND(I222*H222,2)</f>
        <v>0</v>
      </c>
      <c r="BL222" s="24" t="s">
        <v>180</v>
      </c>
      <c r="BM222" s="24" t="s">
        <v>364</v>
      </c>
    </row>
    <row r="223" spans="2:51" s="12" customFormat="1" ht="13.5">
      <c r="B223" s="247"/>
      <c r="C223" s="248"/>
      <c r="D223" s="249" t="s">
        <v>182</v>
      </c>
      <c r="E223" s="250" t="s">
        <v>21</v>
      </c>
      <c r="F223" s="251" t="s">
        <v>1378</v>
      </c>
      <c r="G223" s="248"/>
      <c r="H223" s="252">
        <v>66.45</v>
      </c>
      <c r="I223" s="253"/>
      <c r="J223" s="248"/>
      <c r="K223" s="248"/>
      <c r="L223" s="254"/>
      <c r="M223" s="255"/>
      <c r="N223" s="256"/>
      <c r="O223" s="256"/>
      <c r="P223" s="256"/>
      <c r="Q223" s="256"/>
      <c r="R223" s="256"/>
      <c r="S223" s="256"/>
      <c r="T223" s="257"/>
      <c r="AT223" s="258" t="s">
        <v>182</v>
      </c>
      <c r="AU223" s="258" t="s">
        <v>79</v>
      </c>
      <c r="AV223" s="12" t="s">
        <v>79</v>
      </c>
      <c r="AW223" s="12" t="s">
        <v>33</v>
      </c>
      <c r="AX223" s="12" t="s">
        <v>76</v>
      </c>
      <c r="AY223" s="258" t="s">
        <v>172</v>
      </c>
    </row>
    <row r="224" spans="2:63" s="11" customFormat="1" ht="22.3" customHeight="1">
      <c r="B224" s="219"/>
      <c r="C224" s="220"/>
      <c r="D224" s="221" t="s">
        <v>68</v>
      </c>
      <c r="E224" s="233" t="s">
        <v>366</v>
      </c>
      <c r="F224" s="233" t="s">
        <v>367</v>
      </c>
      <c r="G224" s="220"/>
      <c r="H224" s="220"/>
      <c r="I224" s="223"/>
      <c r="J224" s="234">
        <f>BK224</f>
        <v>0</v>
      </c>
      <c r="K224" s="220"/>
      <c r="L224" s="225"/>
      <c r="M224" s="226"/>
      <c r="N224" s="227"/>
      <c r="O224" s="227"/>
      <c r="P224" s="228">
        <f>P225</f>
        <v>0</v>
      </c>
      <c r="Q224" s="227"/>
      <c r="R224" s="228">
        <f>R225</f>
        <v>0</v>
      </c>
      <c r="S224" s="227"/>
      <c r="T224" s="229">
        <f>T225</f>
        <v>0</v>
      </c>
      <c r="AR224" s="230" t="s">
        <v>76</v>
      </c>
      <c r="AT224" s="231" t="s">
        <v>68</v>
      </c>
      <c r="AU224" s="231" t="s">
        <v>79</v>
      </c>
      <c r="AY224" s="230" t="s">
        <v>172</v>
      </c>
      <c r="BK224" s="232">
        <f>BK225</f>
        <v>0</v>
      </c>
    </row>
    <row r="225" spans="2:65" s="1" customFormat="1" ht="16.5" customHeight="1">
      <c r="B225" s="46"/>
      <c r="C225" s="235" t="s">
        <v>445</v>
      </c>
      <c r="D225" s="235" t="s">
        <v>175</v>
      </c>
      <c r="E225" s="236" t="s">
        <v>369</v>
      </c>
      <c r="F225" s="237" t="s">
        <v>370</v>
      </c>
      <c r="G225" s="238" t="s">
        <v>371</v>
      </c>
      <c r="H225" s="239">
        <v>25.058</v>
      </c>
      <c r="I225" s="240"/>
      <c r="J225" s="241">
        <f>ROUND(I225*H225,2)</f>
        <v>0</v>
      </c>
      <c r="K225" s="237" t="s">
        <v>179</v>
      </c>
      <c r="L225" s="72"/>
      <c r="M225" s="242" t="s">
        <v>21</v>
      </c>
      <c r="N225" s="243" t="s">
        <v>40</v>
      </c>
      <c r="O225" s="47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AR225" s="24" t="s">
        <v>180</v>
      </c>
      <c r="AT225" s="24" t="s">
        <v>175</v>
      </c>
      <c r="AU225" s="24" t="s">
        <v>173</v>
      </c>
      <c r="AY225" s="24" t="s">
        <v>172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4" t="s">
        <v>76</v>
      </c>
      <c r="BK225" s="246">
        <f>ROUND(I225*H225,2)</f>
        <v>0</v>
      </c>
      <c r="BL225" s="24" t="s">
        <v>180</v>
      </c>
      <c r="BM225" s="24" t="s">
        <v>372</v>
      </c>
    </row>
    <row r="226" spans="2:63" s="11" customFormat="1" ht="29.85" customHeight="1">
      <c r="B226" s="219"/>
      <c r="C226" s="220"/>
      <c r="D226" s="221" t="s">
        <v>68</v>
      </c>
      <c r="E226" s="233" t="s">
        <v>373</v>
      </c>
      <c r="F226" s="233" t="s">
        <v>374</v>
      </c>
      <c r="G226" s="220"/>
      <c r="H226" s="220"/>
      <c r="I226" s="223"/>
      <c r="J226" s="234">
        <f>BK226</f>
        <v>0</v>
      </c>
      <c r="K226" s="220"/>
      <c r="L226" s="225"/>
      <c r="M226" s="226"/>
      <c r="N226" s="227"/>
      <c r="O226" s="227"/>
      <c r="P226" s="228">
        <f>SUM(P227:P232)</f>
        <v>0</v>
      </c>
      <c r="Q226" s="227"/>
      <c r="R226" s="228">
        <f>SUM(R227:R232)</f>
        <v>0</v>
      </c>
      <c r="S226" s="227"/>
      <c r="T226" s="229">
        <f>SUM(T227:T232)</f>
        <v>0</v>
      </c>
      <c r="AR226" s="230" t="s">
        <v>76</v>
      </c>
      <c r="AT226" s="231" t="s">
        <v>68</v>
      </c>
      <c r="AU226" s="231" t="s">
        <v>76</v>
      </c>
      <c r="AY226" s="230" t="s">
        <v>172</v>
      </c>
      <c r="BK226" s="232">
        <f>SUM(BK227:BK232)</f>
        <v>0</v>
      </c>
    </row>
    <row r="227" spans="2:65" s="1" customFormat="1" ht="25.5" customHeight="1">
      <c r="B227" s="46"/>
      <c r="C227" s="235" t="s">
        <v>449</v>
      </c>
      <c r="D227" s="235" t="s">
        <v>175</v>
      </c>
      <c r="E227" s="236" t="s">
        <v>376</v>
      </c>
      <c r="F227" s="237" t="s">
        <v>377</v>
      </c>
      <c r="G227" s="238" t="s">
        <v>371</v>
      </c>
      <c r="H227" s="239">
        <v>38.021</v>
      </c>
      <c r="I227" s="240"/>
      <c r="J227" s="241">
        <f>ROUND(I227*H227,2)</f>
        <v>0</v>
      </c>
      <c r="K227" s="237" t="s">
        <v>179</v>
      </c>
      <c r="L227" s="72"/>
      <c r="M227" s="242" t="s">
        <v>21</v>
      </c>
      <c r="N227" s="243" t="s">
        <v>40</v>
      </c>
      <c r="O227" s="47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AR227" s="24" t="s">
        <v>180</v>
      </c>
      <c r="AT227" s="24" t="s">
        <v>175</v>
      </c>
      <c r="AU227" s="24" t="s">
        <v>79</v>
      </c>
      <c r="AY227" s="24" t="s">
        <v>172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180</v>
      </c>
      <c r="BM227" s="24" t="s">
        <v>378</v>
      </c>
    </row>
    <row r="228" spans="2:65" s="1" customFormat="1" ht="25.5" customHeight="1">
      <c r="B228" s="46"/>
      <c r="C228" s="235" t="s">
        <v>455</v>
      </c>
      <c r="D228" s="235" t="s">
        <v>175</v>
      </c>
      <c r="E228" s="236" t="s">
        <v>380</v>
      </c>
      <c r="F228" s="237" t="s">
        <v>381</v>
      </c>
      <c r="G228" s="238" t="s">
        <v>371</v>
      </c>
      <c r="H228" s="239">
        <v>380.21</v>
      </c>
      <c r="I228" s="240"/>
      <c r="J228" s="241">
        <f>ROUND(I228*H228,2)</f>
        <v>0</v>
      </c>
      <c r="K228" s="237" t="s">
        <v>179</v>
      </c>
      <c r="L228" s="72"/>
      <c r="M228" s="242" t="s">
        <v>21</v>
      </c>
      <c r="N228" s="243" t="s">
        <v>40</v>
      </c>
      <c r="O228" s="47"/>
      <c r="P228" s="244">
        <f>O228*H228</f>
        <v>0</v>
      </c>
      <c r="Q228" s="244">
        <v>0</v>
      </c>
      <c r="R228" s="244">
        <f>Q228*H228</f>
        <v>0</v>
      </c>
      <c r="S228" s="244">
        <v>0</v>
      </c>
      <c r="T228" s="245">
        <f>S228*H228</f>
        <v>0</v>
      </c>
      <c r="AR228" s="24" t="s">
        <v>180</v>
      </c>
      <c r="AT228" s="24" t="s">
        <v>175</v>
      </c>
      <c r="AU228" s="24" t="s">
        <v>79</v>
      </c>
      <c r="AY228" s="24" t="s">
        <v>172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24" t="s">
        <v>76</v>
      </c>
      <c r="BK228" s="246">
        <f>ROUND(I228*H228,2)</f>
        <v>0</v>
      </c>
      <c r="BL228" s="24" t="s">
        <v>180</v>
      </c>
      <c r="BM228" s="24" t="s">
        <v>382</v>
      </c>
    </row>
    <row r="229" spans="2:51" s="12" customFormat="1" ht="13.5">
      <c r="B229" s="247"/>
      <c r="C229" s="248"/>
      <c r="D229" s="249" t="s">
        <v>182</v>
      </c>
      <c r="E229" s="248"/>
      <c r="F229" s="251" t="s">
        <v>1379</v>
      </c>
      <c r="G229" s="248"/>
      <c r="H229" s="252">
        <v>380.21</v>
      </c>
      <c r="I229" s="253"/>
      <c r="J229" s="248"/>
      <c r="K229" s="248"/>
      <c r="L229" s="254"/>
      <c r="M229" s="255"/>
      <c r="N229" s="256"/>
      <c r="O229" s="256"/>
      <c r="P229" s="256"/>
      <c r="Q229" s="256"/>
      <c r="R229" s="256"/>
      <c r="S229" s="256"/>
      <c r="T229" s="257"/>
      <c r="AT229" s="258" t="s">
        <v>182</v>
      </c>
      <c r="AU229" s="258" t="s">
        <v>79</v>
      </c>
      <c r="AV229" s="12" t="s">
        <v>79</v>
      </c>
      <c r="AW229" s="12" t="s">
        <v>6</v>
      </c>
      <c r="AX229" s="12" t="s">
        <v>76</v>
      </c>
      <c r="AY229" s="258" t="s">
        <v>172</v>
      </c>
    </row>
    <row r="230" spans="2:65" s="1" customFormat="1" ht="25.5" customHeight="1">
      <c r="B230" s="46"/>
      <c r="C230" s="235" t="s">
        <v>460</v>
      </c>
      <c r="D230" s="235" t="s">
        <v>175</v>
      </c>
      <c r="E230" s="236" t="s">
        <v>385</v>
      </c>
      <c r="F230" s="237" t="s">
        <v>386</v>
      </c>
      <c r="G230" s="238" t="s">
        <v>371</v>
      </c>
      <c r="H230" s="239">
        <v>38.021</v>
      </c>
      <c r="I230" s="240"/>
      <c r="J230" s="241">
        <f>ROUND(I230*H230,2)</f>
        <v>0</v>
      </c>
      <c r="K230" s="237" t="s">
        <v>179</v>
      </c>
      <c r="L230" s="72"/>
      <c r="M230" s="242" t="s">
        <v>21</v>
      </c>
      <c r="N230" s="243" t="s">
        <v>40</v>
      </c>
      <c r="O230" s="47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AR230" s="24" t="s">
        <v>180</v>
      </c>
      <c r="AT230" s="24" t="s">
        <v>175</v>
      </c>
      <c r="AU230" s="24" t="s">
        <v>79</v>
      </c>
      <c r="AY230" s="24" t="s">
        <v>172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24" t="s">
        <v>76</v>
      </c>
      <c r="BK230" s="246">
        <f>ROUND(I230*H230,2)</f>
        <v>0</v>
      </c>
      <c r="BL230" s="24" t="s">
        <v>180</v>
      </c>
      <c r="BM230" s="24" t="s">
        <v>387</v>
      </c>
    </row>
    <row r="231" spans="2:65" s="1" customFormat="1" ht="25.5" customHeight="1">
      <c r="B231" s="46"/>
      <c r="C231" s="235" t="s">
        <v>467</v>
      </c>
      <c r="D231" s="235" t="s">
        <v>175</v>
      </c>
      <c r="E231" s="236" t="s">
        <v>389</v>
      </c>
      <c r="F231" s="237" t="s">
        <v>390</v>
      </c>
      <c r="G231" s="238" t="s">
        <v>371</v>
      </c>
      <c r="H231" s="239">
        <v>38.021</v>
      </c>
      <c r="I231" s="240"/>
      <c r="J231" s="241">
        <f>ROUND(I231*H231,2)</f>
        <v>0</v>
      </c>
      <c r="K231" s="237" t="s">
        <v>179</v>
      </c>
      <c r="L231" s="72"/>
      <c r="M231" s="242" t="s">
        <v>21</v>
      </c>
      <c r="N231" s="243" t="s">
        <v>40</v>
      </c>
      <c r="O231" s="47"/>
      <c r="P231" s="244">
        <f>O231*H231</f>
        <v>0</v>
      </c>
      <c r="Q231" s="244">
        <v>0</v>
      </c>
      <c r="R231" s="244">
        <f>Q231*H231</f>
        <v>0</v>
      </c>
      <c r="S231" s="244">
        <v>0</v>
      </c>
      <c r="T231" s="245">
        <f>S231*H231</f>
        <v>0</v>
      </c>
      <c r="AR231" s="24" t="s">
        <v>180</v>
      </c>
      <c r="AT231" s="24" t="s">
        <v>175</v>
      </c>
      <c r="AU231" s="24" t="s">
        <v>79</v>
      </c>
      <c r="AY231" s="24" t="s">
        <v>172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24" t="s">
        <v>76</v>
      </c>
      <c r="BK231" s="246">
        <f>ROUND(I231*H231,2)</f>
        <v>0</v>
      </c>
      <c r="BL231" s="24" t="s">
        <v>180</v>
      </c>
      <c r="BM231" s="24" t="s">
        <v>391</v>
      </c>
    </row>
    <row r="232" spans="2:65" s="1" customFormat="1" ht="25.5" customHeight="1">
      <c r="B232" s="46"/>
      <c r="C232" s="235" t="s">
        <v>471</v>
      </c>
      <c r="D232" s="235" t="s">
        <v>175</v>
      </c>
      <c r="E232" s="236" t="s">
        <v>393</v>
      </c>
      <c r="F232" s="237" t="s">
        <v>394</v>
      </c>
      <c r="G232" s="238" t="s">
        <v>371</v>
      </c>
      <c r="H232" s="239">
        <v>38.021</v>
      </c>
      <c r="I232" s="240"/>
      <c r="J232" s="241">
        <f>ROUND(I232*H232,2)</f>
        <v>0</v>
      </c>
      <c r="K232" s="237" t="s">
        <v>179</v>
      </c>
      <c r="L232" s="72"/>
      <c r="M232" s="242" t="s">
        <v>21</v>
      </c>
      <c r="N232" s="243" t="s">
        <v>40</v>
      </c>
      <c r="O232" s="47"/>
      <c r="P232" s="244">
        <f>O232*H232</f>
        <v>0</v>
      </c>
      <c r="Q232" s="244">
        <v>0</v>
      </c>
      <c r="R232" s="244">
        <f>Q232*H232</f>
        <v>0</v>
      </c>
      <c r="S232" s="244">
        <v>0</v>
      </c>
      <c r="T232" s="245">
        <f>S232*H232</f>
        <v>0</v>
      </c>
      <c r="AR232" s="24" t="s">
        <v>180</v>
      </c>
      <c r="AT232" s="24" t="s">
        <v>175</v>
      </c>
      <c r="AU232" s="24" t="s">
        <v>79</v>
      </c>
      <c r="AY232" s="24" t="s">
        <v>172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24" t="s">
        <v>76</v>
      </c>
      <c r="BK232" s="246">
        <f>ROUND(I232*H232,2)</f>
        <v>0</v>
      </c>
      <c r="BL232" s="24" t="s">
        <v>180</v>
      </c>
      <c r="BM232" s="24" t="s">
        <v>395</v>
      </c>
    </row>
    <row r="233" spans="2:63" s="11" customFormat="1" ht="37.4" customHeight="1">
      <c r="B233" s="219"/>
      <c r="C233" s="220"/>
      <c r="D233" s="221" t="s">
        <v>68</v>
      </c>
      <c r="E233" s="222" t="s">
        <v>396</v>
      </c>
      <c r="F233" s="222" t="s">
        <v>397</v>
      </c>
      <c r="G233" s="220"/>
      <c r="H233" s="220"/>
      <c r="I233" s="223"/>
      <c r="J233" s="224">
        <f>BK233</f>
        <v>0</v>
      </c>
      <c r="K233" s="220"/>
      <c r="L233" s="225"/>
      <c r="M233" s="226"/>
      <c r="N233" s="227"/>
      <c r="O233" s="227"/>
      <c r="P233" s="228">
        <f>P234+P250+P268+P292+P316+P397+P403+P413+P433+P443+P449+P455+P462+P465</f>
        <v>0</v>
      </c>
      <c r="Q233" s="227"/>
      <c r="R233" s="228">
        <f>R234+R250+R268+R292+R316+R397+R403+R413+R433+R443+R449+R455+R462+R465</f>
        <v>3.3869590200000004</v>
      </c>
      <c r="S233" s="227"/>
      <c r="T233" s="229">
        <f>T234+T250+T268+T292+T316+T397+T403+T413+T433+T443+T449+T455+T462+T465</f>
        <v>2.6118163</v>
      </c>
      <c r="AR233" s="230" t="s">
        <v>79</v>
      </c>
      <c r="AT233" s="231" t="s">
        <v>68</v>
      </c>
      <c r="AU233" s="231" t="s">
        <v>69</v>
      </c>
      <c r="AY233" s="230" t="s">
        <v>172</v>
      </c>
      <c r="BK233" s="232">
        <f>BK234+BK250+BK268+BK292+BK316+BK397+BK403+BK413+BK433+BK443+BK449+BK455+BK462+BK465</f>
        <v>0</v>
      </c>
    </row>
    <row r="234" spans="2:63" s="11" customFormat="1" ht="19.9" customHeight="1">
      <c r="B234" s="219"/>
      <c r="C234" s="220"/>
      <c r="D234" s="221" t="s">
        <v>68</v>
      </c>
      <c r="E234" s="233" t="s">
        <v>398</v>
      </c>
      <c r="F234" s="233" t="s">
        <v>399</v>
      </c>
      <c r="G234" s="220"/>
      <c r="H234" s="220"/>
      <c r="I234" s="223"/>
      <c r="J234" s="234">
        <f>BK234</f>
        <v>0</v>
      </c>
      <c r="K234" s="220"/>
      <c r="L234" s="225"/>
      <c r="M234" s="226"/>
      <c r="N234" s="227"/>
      <c r="O234" s="227"/>
      <c r="P234" s="228">
        <f>SUM(P235:P249)</f>
        <v>0</v>
      </c>
      <c r="Q234" s="227"/>
      <c r="R234" s="228">
        <f>SUM(R235:R249)</f>
        <v>0.057980000000000004</v>
      </c>
      <c r="S234" s="227"/>
      <c r="T234" s="229">
        <f>SUM(T235:T249)</f>
        <v>0.402</v>
      </c>
      <c r="AR234" s="230" t="s">
        <v>76</v>
      </c>
      <c r="AT234" s="231" t="s">
        <v>68</v>
      </c>
      <c r="AU234" s="231" t="s">
        <v>76</v>
      </c>
      <c r="AY234" s="230" t="s">
        <v>172</v>
      </c>
      <c r="BK234" s="232">
        <f>SUM(BK235:BK249)</f>
        <v>0</v>
      </c>
    </row>
    <row r="235" spans="2:65" s="1" customFormat="1" ht="16.5" customHeight="1">
      <c r="B235" s="46"/>
      <c r="C235" s="235" t="s">
        <v>477</v>
      </c>
      <c r="D235" s="235" t="s">
        <v>175</v>
      </c>
      <c r="E235" s="236" t="s">
        <v>401</v>
      </c>
      <c r="F235" s="237" t="s">
        <v>402</v>
      </c>
      <c r="G235" s="238" t="s">
        <v>258</v>
      </c>
      <c r="H235" s="239">
        <v>60</v>
      </c>
      <c r="I235" s="240"/>
      <c r="J235" s="241">
        <f>ROUND(I235*H235,2)</f>
        <v>0</v>
      </c>
      <c r="K235" s="237" t="s">
        <v>179</v>
      </c>
      <c r="L235" s="72"/>
      <c r="M235" s="242" t="s">
        <v>21</v>
      </c>
      <c r="N235" s="243" t="s">
        <v>40</v>
      </c>
      <c r="O235" s="47"/>
      <c r="P235" s="244">
        <f>O235*H235</f>
        <v>0</v>
      </c>
      <c r="Q235" s="244">
        <v>0</v>
      </c>
      <c r="R235" s="244">
        <f>Q235*H235</f>
        <v>0</v>
      </c>
      <c r="S235" s="244">
        <v>0.0067</v>
      </c>
      <c r="T235" s="245">
        <f>S235*H235</f>
        <v>0.402</v>
      </c>
      <c r="AR235" s="24" t="s">
        <v>180</v>
      </c>
      <c r="AT235" s="24" t="s">
        <v>175</v>
      </c>
      <c r="AU235" s="24" t="s">
        <v>79</v>
      </c>
      <c r="AY235" s="24" t="s">
        <v>172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24" t="s">
        <v>76</v>
      </c>
      <c r="BK235" s="246">
        <f>ROUND(I235*H235,2)</f>
        <v>0</v>
      </c>
      <c r="BL235" s="24" t="s">
        <v>180</v>
      </c>
      <c r="BM235" s="24" t="s">
        <v>403</v>
      </c>
    </row>
    <row r="236" spans="2:51" s="12" customFormat="1" ht="13.5">
      <c r="B236" s="247"/>
      <c r="C236" s="248"/>
      <c r="D236" s="249" t="s">
        <v>182</v>
      </c>
      <c r="E236" s="250" t="s">
        <v>21</v>
      </c>
      <c r="F236" s="251" t="s">
        <v>1380</v>
      </c>
      <c r="G236" s="248"/>
      <c r="H236" s="252">
        <v>60</v>
      </c>
      <c r="I236" s="253"/>
      <c r="J236" s="248"/>
      <c r="K236" s="248"/>
      <c r="L236" s="254"/>
      <c r="M236" s="255"/>
      <c r="N236" s="256"/>
      <c r="O236" s="256"/>
      <c r="P236" s="256"/>
      <c r="Q236" s="256"/>
      <c r="R236" s="256"/>
      <c r="S236" s="256"/>
      <c r="T236" s="257"/>
      <c r="AT236" s="258" t="s">
        <v>182</v>
      </c>
      <c r="AU236" s="258" t="s">
        <v>79</v>
      </c>
      <c r="AV236" s="12" t="s">
        <v>79</v>
      </c>
      <c r="AW236" s="12" t="s">
        <v>33</v>
      </c>
      <c r="AX236" s="12" t="s">
        <v>76</v>
      </c>
      <c r="AY236" s="258" t="s">
        <v>172</v>
      </c>
    </row>
    <row r="237" spans="2:65" s="1" customFormat="1" ht="25.5" customHeight="1">
      <c r="B237" s="46"/>
      <c r="C237" s="235" t="s">
        <v>483</v>
      </c>
      <c r="D237" s="235" t="s">
        <v>175</v>
      </c>
      <c r="E237" s="236" t="s">
        <v>406</v>
      </c>
      <c r="F237" s="237" t="s">
        <v>407</v>
      </c>
      <c r="G237" s="238" t="s">
        <v>258</v>
      </c>
      <c r="H237" s="239">
        <v>53</v>
      </c>
      <c r="I237" s="240"/>
      <c r="J237" s="241">
        <f>ROUND(I237*H237,2)</f>
        <v>0</v>
      </c>
      <c r="K237" s="237" t="s">
        <v>21</v>
      </c>
      <c r="L237" s="72"/>
      <c r="M237" s="242" t="s">
        <v>21</v>
      </c>
      <c r="N237" s="243" t="s">
        <v>40</v>
      </c>
      <c r="O237" s="47"/>
      <c r="P237" s="244">
        <f>O237*H237</f>
        <v>0</v>
      </c>
      <c r="Q237" s="244">
        <v>0.00066</v>
      </c>
      <c r="R237" s="244">
        <f>Q237*H237</f>
        <v>0.03498</v>
      </c>
      <c r="S237" s="244">
        <v>0</v>
      </c>
      <c r="T237" s="245">
        <f>S237*H237</f>
        <v>0</v>
      </c>
      <c r="AR237" s="24" t="s">
        <v>180</v>
      </c>
      <c r="AT237" s="24" t="s">
        <v>175</v>
      </c>
      <c r="AU237" s="24" t="s">
        <v>79</v>
      </c>
      <c r="AY237" s="24" t="s">
        <v>172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24" t="s">
        <v>76</v>
      </c>
      <c r="BK237" s="246">
        <f>ROUND(I237*H237,2)</f>
        <v>0</v>
      </c>
      <c r="BL237" s="24" t="s">
        <v>180</v>
      </c>
      <c r="BM237" s="24" t="s">
        <v>408</v>
      </c>
    </row>
    <row r="238" spans="2:51" s="12" customFormat="1" ht="13.5">
      <c r="B238" s="247"/>
      <c r="C238" s="248"/>
      <c r="D238" s="249" t="s">
        <v>182</v>
      </c>
      <c r="E238" s="250" t="s">
        <v>21</v>
      </c>
      <c r="F238" s="251" t="s">
        <v>1381</v>
      </c>
      <c r="G238" s="248"/>
      <c r="H238" s="252">
        <v>53</v>
      </c>
      <c r="I238" s="253"/>
      <c r="J238" s="248"/>
      <c r="K238" s="248"/>
      <c r="L238" s="254"/>
      <c r="M238" s="255"/>
      <c r="N238" s="256"/>
      <c r="O238" s="256"/>
      <c r="P238" s="256"/>
      <c r="Q238" s="256"/>
      <c r="R238" s="256"/>
      <c r="S238" s="256"/>
      <c r="T238" s="257"/>
      <c r="AT238" s="258" t="s">
        <v>182</v>
      </c>
      <c r="AU238" s="258" t="s">
        <v>79</v>
      </c>
      <c r="AV238" s="12" t="s">
        <v>79</v>
      </c>
      <c r="AW238" s="12" t="s">
        <v>33</v>
      </c>
      <c r="AX238" s="12" t="s">
        <v>76</v>
      </c>
      <c r="AY238" s="258" t="s">
        <v>172</v>
      </c>
    </row>
    <row r="239" spans="2:65" s="1" customFormat="1" ht="16.5" customHeight="1">
      <c r="B239" s="46"/>
      <c r="C239" s="235" t="s">
        <v>489</v>
      </c>
      <c r="D239" s="235" t="s">
        <v>175</v>
      </c>
      <c r="E239" s="236" t="s">
        <v>411</v>
      </c>
      <c r="F239" s="237" t="s">
        <v>412</v>
      </c>
      <c r="G239" s="238" t="s">
        <v>413</v>
      </c>
      <c r="H239" s="239">
        <v>7</v>
      </c>
      <c r="I239" s="240"/>
      <c r="J239" s="241">
        <f>ROUND(I239*H239,2)</f>
        <v>0</v>
      </c>
      <c r="K239" s="237" t="s">
        <v>21</v>
      </c>
      <c r="L239" s="72"/>
      <c r="M239" s="242" t="s">
        <v>21</v>
      </c>
      <c r="N239" s="243" t="s">
        <v>40</v>
      </c>
      <c r="O239" s="47"/>
      <c r="P239" s="244">
        <f>O239*H239</f>
        <v>0</v>
      </c>
      <c r="Q239" s="244">
        <v>0.00026</v>
      </c>
      <c r="R239" s="244">
        <f>Q239*H239</f>
        <v>0.0018199999999999998</v>
      </c>
      <c r="S239" s="244">
        <v>0</v>
      </c>
      <c r="T239" s="245">
        <f>S239*H239</f>
        <v>0</v>
      </c>
      <c r="AR239" s="24" t="s">
        <v>180</v>
      </c>
      <c r="AT239" s="24" t="s">
        <v>175</v>
      </c>
      <c r="AU239" s="24" t="s">
        <v>79</v>
      </c>
      <c r="AY239" s="24" t="s">
        <v>172</v>
      </c>
      <c r="BE239" s="246">
        <f>IF(N239="základní",J239,0)</f>
        <v>0</v>
      </c>
      <c r="BF239" s="246">
        <f>IF(N239="snížená",J239,0)</f>
        <v>0</v>
      </c>
      <c r="BG239" s="246">
        <f>IF(N239="zákl. přenesená",J239,0)</f>
        <v>0</v>
      </c>
      <c r="BH239" s="246">
        <f>IF(N239="sníž. přenesená",J239,0)</f>
        <v>0</v>
      </c>
      <c r="BI239" s="246">
        <f>IF(N239="nulová",J239,0)</f>
        <v>0</v>
      </c>
      <c r="BJ239" s="24" t="s">
        <v>76</v>
      </c>
      <c r="BK239" s="246">
        <f>ROUND(I239*H239,2)</f>
        <v>0</v>
      </c>
      <c r="BL239" s="24" t="s">
        <v>180</v>
      </c>
      <c r="BM239" s="24" t="s">
        <v>414</v>
      </c>
    </row>
    <row r="240" spans="2:51" s="12" customFormat="1" ht="13.5">
      <c r="B240" s="247"/>
      <c r="C240" s="248"/>
      <c r="D240" s="249" t="s">
        <v>182</v>
      </c>
      <c r="E240" s="250" t="s">
        <v>21</v>
      </c>
      <c r="F240" s="251" t="s">
        <v>1382</v>
      </c>
      <c r="G240" s="248"/>
      <c r="H240" s="252">
        <v>7</v>
      </c>
      <c r="I240" s="253"/>
      <c r="J240" s="248"/>
      <c r="K240" s="248"/>
      <c r="L240" s="254"/>
      <c r="M240" s="255"/>
      <c r="N240" s="256"/>
      <c r="O240" s="256"/>
      <c r="P240" s="256"/>
      <c r="Q240" s="256"/>
      <c r="R240" s="256"/>
      <c r="S240" s="256"/>
      <c r="T240" s="257"/>
      <c r="AT240" s="258" t="s">
        <v>182</v>
      </c>
      <c r="AU240" s="258" t="s">
        <v>79</v>
      </c>
      <c r="AV240" s="12" t="s">
        <v>79</v>
      </c>
      <c r="AW240" s="12" t="s">
        <v>33</v>
      </c>
      <c r="AX240" s="12" t="s">
        <v>76</v>
      </c>
      <c r="AY240" s="258" t="s">
        <v>172</v>
      </c>
    </row>
    <row r="241" spans="2:65" s="1" customFormat="1" ht="16.5" customHeight="1">
      <c r="B241" s="46"/>
      <c r="C241" s="235" t="s">
        <v>493</v>
      </c>
      <c r="D241" s="235" t="s">
        <v>175</v>
      </c>
      <c r="E241" s="236" t="s">
        <v>417</v>
      </c>
      <c r="F241" s="237" t="s">
        <v>418</v>
      </c>
      <c r="G241" s="238" t="s">
        <v>178</v>
      </c>
      <c r="H241" s="239">
        <v>3</v>
      </c>
      <c r="I241" s="240"/>
      <c r="J241" s="241">
        <f>ROUND(I241*H241,2)</f>
        <v>0</v>
      </c>
      <c r="K241" s="237" t="s">
        <v>21</v>
      </c>
      <c r="L241" s="72"/>
      <c r="M241" s="242" t="s">
        <v>21</v>
      </c>
      <c r="N241" s="243" t="s">
        <v>40</v>
      </c>
      <c r="O241" s="47"/>
      <c r="P241" s="244">
        <f>O241*H241</f>
        <v>0</v>
      </c>
      <c r="Q241" s="244">
        <v>0.00021</v>
      </c>
      <c r="R241" s="244">
        <f>Q241*H241</f>
        <v>0.00063</v>
      </c>
      <c r="S241" s="244">
        <v>0</v>
      </c>
      <c r="T241" s="245">
        <f>S241*H241</f>
        <v>0</v>
      </c>
      <c r="AR241" s="24" t="s">
        <v>180</v>
      </c>
      <c r="AT241" s="24" t="s">
        <v>175</v>
      </c>
      <c r="AU241" s="24" t="s">
        <v>79</v>
      </c>
      <c r="AY241" s="24" t="s">
        <v>172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24" t="s">
        <v>76</v>
      </c>
      <c r="BK241" s="246">
        <f>ROUND(I241*H241,2)</f>
        <v>0</v>
      </c>
      <c r="BL241" s="24" t="s">
        <v>180</v>
      </c>
      <c r="BM241" s="24" t="s">
        <v>419</v>
      </c>
    </row>
    <row r="242" spans="2:51" s="12" customFormat="1" ht="13.5">
      <c r="B242" s="247"/>
      <c r="C242" s="248"/>
      <c r="D242" s="249" t="s">
        <v>182</v>
      </c>
      <c r="E242" s="250" t="s">
        <v>21</v>
      </c>
      <c r="F242" s="251" t="s">
        <v>1383</v>
      </c>
      <c r="G242" s="248"/>
      <c r="H242" s="252">
        <v>3</v>
      </c>
      <c r="I242" s="253"/>
      <c r="J242" s="248"/>
      <c r="K242" s="248"/>
      <c r="L242" s="254"/>
      <c r="M242" s="255"/>
      <c r="N242" s="256"/>
      <c r="O242" s="256"/>
      <c r="P242" s="256"/>
      <c r="Q242" s="256"/>
      <c r="R242" s="256"/>
      <c r="S242" s="256"/>
      <c r="T242" s="257"/>
      <c r="AT242" s="258" t="s">
        <v>182</v>
      </c>
      <c r="AU242" s="258" t="s">
        <v>79</v>
      </c>
      <c r="AV242" s="12" t="s">
        <v>79</v>
      </c>
      <c r="AW242" s="12" t="s">
        <v>33</v>
      </c>
      <c r="AX242" s="12" t="s">
        <v>76</v>
      </c>
      <c r="AY242" s="258" t="s">
        <v>172</v>
      </c>
    </row>
    <row r="243" spans="2:65" s="1" customFormat="1" ht="16.5" customHeight="1">
      <c r="B243" s="46"/>
      <c r="C243" s="235" t="s">
        <v>499</v>
      </c>
      <c r="D243" s="235" t="s">
        <v>175</v>
      </c>
      <c r="E243" s="236" t="s">
        <v>422</v>
      </c>
      <c r="F243" s="237" t="s">
        <v>423</v>
      </c>
      <c r="G243" s="238" t="s">
        <v>258</v>
      </c>
      <c r="H243" s="239">
        <v>53</v>
      </c>
      <c r="I243" s="240"/>
      <c r="J243" s="241">
        <f>ROUND(I243*H243,2)</f>
        <v>0</v>
      </c>
      <c r="K243" s="237" t="s">
        <v>424</v>
      </c>
      <c r="L243" s="72"/>
      <c r="M243" s="242" t="s">
        <v>21</v>
      </c>
      <c r="N243" s="243" t="s">
        <v>40</v>
      </c>
      <c r="O243" s="47"/>
      <c r="P243" s="244">
        <f>O243*H243</f>
        <v>0</v>
      </c>
      <c r="Q243" s="244">
        <v>0.00035</v>
      </c>
      <c r="R243" s="244">
        <f>Q243*H243</f>
        <v>0.01855</v>
      </c>
      <c r="S243" s="244">
        <v>0</v>
      </c>
      <c r="T243" s="245">
        <f>S243*H243</f>
        <v>0</v>
      </c>
      <c r="AR243" s="24" t="s">
        <v>180</v>
      </c>
      <c r="AT243" s="24" t="s">
        <v>175</v>
      </c>
      <c r="AU243" s="24" t="s">
        <v>79</v>
      </c>
      <c r="AY243" s="24" t="s">
        <v>172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24" t="s">
        <v>76</v>
      </c>
      <c r="BK243" s="246">
        <f>ROUND(I243*H243,2)</f>
        <v>0</v>
      </c>
      <c r="BL243" s="24" t="s">
        <v>180</v>
      </c>
      <c r="BM243" s="24" t="s">
        <v>425</v>
      </c>
    </row>
    <row r="244" spans="2:65" s="1" customFormat="1" ht="16.5" customHeight="1">
      <c r="B244" s="46"/>
      <c r="C244" s="235" t="s">
        <v>503</v>
      </c>
      <c r="D244" s="235" t="s">
        <v>175</v>
      </c>
      <c r="E244" s="236" t="s">
        <v>427</v>
      </c>
      <c r="F244" s="237" t="s">
        <v>428</v>
      </c>
      <c r="G244" s="238" t="s">
        <v>258</v>
      </c>
      <c r="H244" s="239">
        <v>200</v>
      </c>
      <c r="I244" s="240"/>
      <c r="J244" s="241">
        <f>ROUND(I244*H244,2)</f>
        <v>0</v>
      </c>
      <c r="K244" s="237" t="s">
        <v>21</v>
      </c>
      <c r="L244" s="72"/>
      <c r="M244" s="242" t="s">
        <v>21</v>
      </c>
      <c r="N244" s="243" t="s">
        <v>40</v>
      </c>
      <c r="O244" s="47"/>
      <c r="P244" s="244">
        <f>O244*H244</f>
        <v>0</v>
      </c>
      <c r="Q244" s="244">
        <v>1E-05</v>
      </c>
      <c r="R244" s="244">
        <f>Q244*H244</f>
        <v>0.002</v>
      </c>
      <c r="S244" s="244">
        <v>0</v>
      </c>
      <c r="T244" s="245">
        <f>S244*H244</f>
        <v>0</v>
      </c>
      <c r="AR244" s="24" t="s">
        <v>180</v>
      </c>
      <c r="AT244" s="24" t="s">
        <v>175</v>
      </c>
      <c r="AU244" s="24" t="s">
        <v>79</v>
      </c>
      <c r="AY244" s="24" t="s">
        <v>172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24" t="s">
        <v>76</v>
      </c>
      <c r="BK244" s="246">
        <f>ROUND(I244*H244,2)</f>
        <v>0</v>
      </c>
      <c r="BL244" s="24" t="s">
        <v>180</v>
      </c>
      <c r="BM244" s="24" t="s">
        <v>429</v>
      </c>
    </row>
    <row r="245" spans="2:65" s="1" customFormat="1" ht="16.5" customHeight="1">
      <c r="B245" s="46"/>
      <c r="C245" s="235" t="s">
        <v>507</v>
      </c>
      <c r="D245" s="235" t="s">
        <v>175</v>
      </c>
      <c r="E245" s="236" t="s">
        <v>432</v>
      </c>
      <c r="F245" s="237" t="s">
        <v>433</v>
      </c>
      <c r="G245" s="238" t="s">
        <v>434</v>
      </c>
      <c r="H245" s="270"/>
      <c r="I245" s="240"/>
      <c r="J245" s="241">
        <f>ROUND(I245*H245,2)</f>
        <v>0</v>
      </c>
      <c r="K245" s="237" t="s">
        <v>179</v>
      </c>
      <c r="L245" s="72"/>
      <c r="M245" s="242" t="s">
        <v>21</v>
      </c>
      <c r="N245" s="243" t="s">
        <v>40</v>
      </c>
      <c r="O245" s="47"/>
      <c r="P245" s="244">
        <f>O245*H245</f>
        <v>0</v>
      </c>
      <c r="Q245" s="244">
        <v>0</v>
      </c>
      <c r="R245" s="244">
        <f>Q245*H245</f>
        <v>0</v>
      </c>
      <c r="S245" s="244">
        <v>0</v>
      </c>
      <c r="T245" s="245">
        <f>S245*H245</f>
        <v>0</v>
      </c>
      <c r="AR245" s="24" t="s">
        <v>255</v>
      </c>
      <c r="AT245" s="24" t="s">
        <v>175</v>
      </c>
      <c r="AU245" s="24" t="s">
        <v>79</v>
      </c>
      <c r="AY245" s="24" t="s">
        <v>172</v>
      </c>
      <c r="BE245" s="246">
        <f>IF(N245="základní",J245,0)</f>
        <v>0</v>
      </c>
      <c r="BF245" s="246">
        <f>IF(N245="snížená",J245,0)</f>
        <v>0</v>
      </c>
      <c r="BG245" s="246">
        <f>IF(N245="zákl. přenesená",J245,0)</f>
        <v>0</v>
      </c>
      <c r="BH245" s="246">
        <f>IF(N245="sníž. přenesená",J245,0)</f>
        <v>0</v>
      </c>
      <c r="BI245" s="246">
        <f>IF(N245="nulová",J245,0)</f>
        <v>0</v>
      </c>
      <c r="BJ245" s="24" t="s">
        <v>76</v>
      </c>
      <c r="BK245" s="246">
        <f>ROUND(I245*H245,2)</f>
        <v>0</v>
      </c>
      <c r="BL245" s="24" t="s">
        <v>255</v>
      </c>
      <c r="BM245" s="24" t="s">
        <v>1384</v>
      </c>
    </row>
    <row r="246" spans="2:65" s="1" customFormat="1" ht="16.5" customHeight="1">
      <c r="B246" s="46"/>
      <c r="C246" s="235" t="s">
        <v>513</v>
      </c>
      <c r="D246" s="235" t="s">
        <v>175</v>
      </c>
      <c r="E246" s="236" t="s">
        <v>437</v>
      </c>
      <c r="F246" s="237" t="s">
        <v>438</v>
      </c>
      <c r="G246" s="238" t="s">
        <v>439</v>
      </c>
      <c r="H246" s="239">
        <v>1</v>
      </c>
      <c r="I246" s="240"/>
      <c r="J246" s="241">
        <f>ROUND(I246*H246,2)</f>
        <v>0</v>
      </c>
      <c r="K246" s="237" t="s">
        <v>21</v>
      </c>
      <c r="L246" s="72"/>
      <c r="M246" s="242" t="s">
        <v>21</v>
      </c>
      <c r="N246" s="243" t="s">
        <v>40</v>
      </c>
      <c r="O246" s="47"/>
      <c r="P246" s="244">
        <f>O246*H246</f>
        <v>0</v>
      </c>
      <c r="Q246" s="244">
        <v>0</v>
      </c>
      <c r="R246" s="244">
        <f>Q246*H246</f>
        <v>0</v>
      </c>
      <c r="S246" s="244">
        <v>0</v>
      </c>
      <c r="T246" s="245">
        <f>S246*H246</f>
        <v>0</v>
      </c>
      <c r="AR246" s="24" t="s">
        <v>180</v>
      </c>
      <c r="AT246" s="24" t="s">
        <v>175</v>
      </c>
      <c r="AU246" s="24" t="s">
        <v>79</v>
      </c>
      <c r="AY246" s="24" t="s">
        <v>172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24" t="s">
        <v>76</v>
      </c>
      <c r="BK246" s="246">
        <f>ROUND(I246*H246,2)</f>
        <v>0</v>
      </c>
      <c r="BL246" s="24" t="s">
        <v>180</v>
      </c>
      <c r="BM246" s="24" t="s">
        <v>440</v>
      </c>
    </row>
    <row r="247" spans="2:65" s="1" customFormat="1" ht="16.5" customHeight="1">
      <c r="B247" s="46"/>
      <c r="C247" s="235" t="s">
        <v>518</v>
      </c>
      <c r="D247" s="235" t="s">
        <v>175</v>
      </c>
      <c r="E247" s="236" t="s">
        <v>442</v>
      </c>
      <c r="F247" s="237" t="s">
        <v>443</v>
      </c>
      <c r="G247" s="238" t="s">
        <v>439</v>
      </c>
      <c r="H247" s="239">
        <v>4</v>
      </c>
      <c r="I247" s="240"/>
      <c r="J247" s="241">
        <f>ROUND(I247*H247,2)</f>
        <v>0</v>
      </c>
      <c r="K247" s="237" t="s">
        <v>21</v>
      </c>
      <c r="L247" s="72"/>
      <c r="M247" s="242" t="s">
        <v>21</v>
      </c>
      <c r="N247" s="243" t="s">
        <v>40</v>
      </c>
      <c r="O247" s="47"/>
      <c r="P247" s="244">
        <f>O247*H247</f>
        <v>0</v>
      </c>
      <c r="Q247" s="244">
        <v>0</v>
      </c>
      <c r="R247" s="244">
        <f>Q247*H247</f>
        <v>0</v>
      </c>
      <c r="S247" s="244">
        <v>0</v>
      </c>
      <c r="T247" s="245">
        <f>S247*H247</f>
        <v>0</v>
      </c>
      <c r="AR247" s="24" t="s">
        <v>180</v>
      </c>
      <c r="AT247" s="24" t="s">
        <v>175</v>
      </c>
      <c r="AU247" s="24" t="s">
        <v>79</v>
      </c>
      <c r="AY247" s="24" t="s">
        <v>172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24" t="s">
        <v>76</v>
      </c>
      <c r="BK247" s="246">
        <f>ROUND(I247*H247,2)</f>
        <v>0</v>
      </c>
      <c r="BL247" s="24" t="s">
        <v>180</v>
      </c>
      <c r="BM247" s="24" t="s">
        <v>444</v>
      </c>
    </row>
    <row r="248" spans="2:65" s="1" customFormat="1" ht="16.5" customHeight="1">
      <c r="B248" s="46"/>
      <c r="C248" s="235" t="s">
        <v>522</v>
      </c>
      <c r="D248" s="235" t="s">
        <v>175</v>
      </c>
      <c r="E248" s="236" t="s">
        <v>446</v>
      </c>
      <c r="F248" s="237" t="s">
        <v>447</v>
      </c>
      <c r="G248" s="238" t="s">
        <v>178</v>
      </c>
      <c r="H248" s="239">
        <v>2</v>
      </c>
      <c r="I248" s="240"/>
      <c r="J248" s="241">
        <f>ROUND(I248*H248,2)</f>
        <v>0</v>
      </c>
      <c r="K248" s="237" t="s">
        <v>21</v>
      </c>
      <c r="L248" s="72"/>
      <c r="M248" s="242" t="s">
        <v>21</v>
      </c>
      <c r="N248" s="243" t="s">
        <v>40</v>
      </c>
      <c r="O248" s="47"/>
      <c r="P248" s="244">
        <f>O248*H248</f>
        <v>0</v>
      </c>
      <c r="Q248" s="244">
        <v>0</v>
      </c>
      <c r="R248" s="244">
        <f>Q248*H248</f>
        <v>0</v>
      </c>
      <c r="S248" s="244">
        <v>0</v>
      </c>
      <c r="T248" s="245">
        <f>S248*H248</f>
        <v>0</v>
      </c>
      <c r="AR248" s="24" t="s">
        <v>180</v>
      </c>
      <c r="AT248" s="24" t="s">
        <v>175</v>
      </c>
      <c r="AU248" s="24" t="s">
        <v>79</v>
      </c>
      <c r="AY248" s="24" t="s">
        <v>172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24" t="s">
        <v>76</v>
      </c>
      <c r="BK248" s="246">
        <f>ROUND(I248*H248,2)</f>
        <v>0</v>
      </c>
      <c r="BL248" s="24" t="s">
        <v>180</v>
      </c>
      <c r="BM248" s="24" t="s">
        <v>448</v>
      </c>
    </row>
    <row r="249" spans="2:65" s="1" customFormat="1" ht="16.5" customHeight="1">
      <c r="B249" s="46"/>
      <c r="C249" s="235" t="s">
        <v>528</v>
      </c>
      <c r="D249" s="235" t="s">
        <v>175</v>
      </c>
      <c r="E249" s="236" t="s">
        <v>450</v>
      </c>
      <c r="F249" s="237" t="s">
        <v>451</v>
      </c>
      <c r="G249" s="238" t="s">
        <v>178</v>
      </c>
      <c r="H249" s="239">
        <v>4</v>
      </c>
      <c r="I249" s="240"/>
      <c r="J249" s="241">
        <f>ROUND(I249*H249,2)</f>
        <v>0</v>
      </c>
      <c r="K249" s="237" t="s">
        <v>21</v>
      </c>
      <c r="L249" s="72"/>
      <c r="M249" s="242" t="s">
        <v>21</v>
      </c>
      <c r="N249" s="243" t="s">
        <v>40</v>
      </c>
      <c r="O249" s="47"/>
      <c r="P249" s="244">
        <f>O249*H249</f>
        <v>0</v>
      </c>
      <c r="Q249" s="244">
        <v>0</v>
      </c>
      <c r="R249" s="244">
        <f>Q249*H249</f>
        <v>0</v>
      </c>
      <c r="S249" s="244">
        <v>0</v>
      </c>
      <c r="T249" s="245">
        <f>S249*H249</f>
        <v>0</v>
      </c>
      <c r="AR249" s="24" t="s">
        <v>180</v>
      </c>
      <c r="AT249" s="24" t="s">
        <v>175</v>
      </c>
      <c r="AU249" s="24" t="s">
        <v>79</v>
      </c>
      <c r="AY249" s="24" t="s">
        <v>172</v>
      </c>
      <c r="BE249" s="246">
        <f>IF(N249="základní",J249,0)</f>
        <v>0</v>
      </c>
      <c r="BF249" s="246">
        <f>IF(N249="snížená",J249,0)</f>
        <v>0</v>
      </c>
      <c r="BG249" s="246">
        <f>IF(N249="zákl. přenesená",J249,0)</f>
        <v>0</v>
      </c>
      <c r="BH249" s="246">
        <f>IF(N249="sníž. přenesená",J249,0)</f>
        <v>0</v>
      </c>
      <c r="BI249" s="246">
        <f>IF(N249="nulová",J249,0)</f>
        <v>0</v>
      </c>
      <c r="BJ249" s="24" t="s">
        <v>76</v>
      </c>
      <c r="BK249" s="246">
        <f>ROUND(I249*H249,2)</f>
        <v>0</v>
      </c>
      <c r="BL249" s="24" t="s">
        <v>180</v>
      </c>
      <c r="BM249" s="24" t="s">
        <v>452</v>
      </c>
    </row>
    <row r="250" spans="2:63" s="11" customFormat="1" ht="29.85" customHeight="1">
      <c r="B250" s="219"/>
      <c r="C250" s="220"/>
      <c r="D250" s="221" t="s">
        <v>68</v>
      </c>
      <c r="E250" s="233" t="s">
        <v>453</v>
      </c>
      <c r="F250" s="233" t="s">
        <v>454</v>
      </c>
      <c r="G250" s="220"/>
      <c r="H250" s="220"/>
      <c r="I250" s="223"/>
      <c r="J250" s="234">
        <f>BK250</f>
        <v>0</v>
      </c>
      <c r="K250" s="220"/>
      <c r="L250" s="225"/>
      <c r="M250" s="226"/>
      <c r="N250" s="227"/>
      <c r="O250" s="227"/>
      <c r="P250" s="228">
        <f>SUM(P251:P267)</f>
        <v>0</v>
      </c>
      <c r="Q250" s="227"/>
      <c r="R250" s="228">
        <f>SUM(R251:R267)</f>
        <v>0.33178016</v>
      </c>
      <c r="S250" s="227"/>
      <c r="T250" s="229">
        <f>SUM(T251:T267)</f>
        <v>0</v>
      </c>
      <c r="AR250" s="230" t="s">
        <v>79</v>
      </c>
      <c r="AT250" s="231" t="s">
        <v>68</v>
      </c>
      <c r="AU250" s="231" t="s">
        <v>76</v>
      </c>
      <c r="AY250" s="230" t="s">
        <v>172</v>
      </c>
      <c r="BK250" s="232">
        <f>SUM(BK251:BK267)</f>
        <v>0</v>
      </c>
    </row>
    <row r="251" spans="2:65" s="1" customFormat="1" ht="25.5" customHeight="1">
      <c r="B251" s="46"/>
      <c r="C251" s="235" t="s">
        <v>533</v>
      </c>
      <c r="D251" s="235" t="s">
        <v>175</v>
      </c>
      <c r="E251" s="236" t="s">
        <v>456</v>
      </c>
      <c r="F251" s="237" t="s">
        <v>457</v>
      </c>
      <c r="G251" s="238" t="s">
        <v>186</v>
      </c>
      <c r="H251" s="239">
        <v>38.44</v>
      </c>
      <c r="I251" s="240"/>
      <c r="J251" s="241">
        <f>ROUND(I251*H251,2)</f>
        <v>0</v>
      </c>
      <c r="K251" s="237" t="s">
        <v>458</v>
      </c>
      <c r="L251" s="72"/>
      <c r="M251" s="242" t="s">
        <v>21</v>
      </c>
      <c r="N251" s="243" t="s">
        <v>40</v>
      </c>
      <c r="O251" s="47"/>
      <c r="P251" s="244">
        <f>O251*H251</f>
        <v>0</v>
      </c>
      <c r="Q251" s="244">
        <v>0</v>
      </c>
      <c r="R251" s="244">
        <f>Q251*H251</f>
        <v>0</v>
      </c>
      <c r="S251" s="244">
        <v>0</v>
      </c>
      <c r="T251" s="245">
        <f>S251*H251</f>
        <v>0</v>
      </c>
      <c r="AR251" s="24" t="s">
        <v>255</v>
      </c>
      <c r="AT251" s="24" t="s">
        <v>175</v>
      </c>
      <c r="AU251" s="24" t="s">
        <v>79</v>
      </c>
      <c r="AY251" s="24" t="s">
        <v>172</v>
      </c>
      <c r="BE251" s="246">
        <f>IF(N251="základní",J251,0)</f>
        <v>0</v>
      </c>
      <c r="BF251" s="246">
        <f>IF(N251="snížená",J251,0)</f>
        <v>0</v>
      </c>
      <c r="BG251" s="246">
        <f>IF(N251="zákl. přenesená",J251,0)</f>
        <v>0</v>
      </c>
      <c r="BH251" s="246">
        <f>IF(N251="sníž. přenesená",J251,0)</f>
        <v>0</v>
      </c>
      <c r="BI251" s="246">
        <f>IF(N251="nulová",J251,0)</f>
        <v>0</v>
      </c>
      <c r="BJ251" s="24" t="s">
        <v>76</v>
      </c>
      <c r="BK251" s="246">
        <f>ROUND(I251*H251,2)</f>
        <v>0</v>
      </c>
      <c r="BL251" s="24" t="s">
        <v>255</v>
      </c>
      <c r="BM251" s="24" t="s">
        <v>1385</v>
      </c>
    </row>
    <row r="252" spans="2:51" s="12" customFormat="1" ht="13.5">
      <c r="B252" s="247"/>
      <c r="C252" s="248"/>
      <c r="D252" s="249" t="s">
        <v>182</v>
      </c>
      <c r="E252" s="250" t="s">
        <v>21</v>
      </c>
      <c r="F252" s="251" t="s">
        <v>1386</v>
      </c>
      <c r="G252" s="248"/>
      <c r="H252" s="252">
        <v>38.44</v>
      </c>
      <c r="I252" s="253"/>
      <c r="J252" s="248"/>
      <c r="K252" s="248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182</v>
      </c>
      <c r="AU252" s="258" t="s">
        <v>79</v>
      </c>
      <c r="AV252" s="12" t="s">
        <v>79</v>
      </c>
      <c r="AW252" s="12" t="s">
        <v>33</v>
      </c>
      <c r="AX252" s="12" t="s">
        <v>76</v>
      </c>
      <c r="AY252" s="258" t="s">
        <v>172</v>
      </c>
    </row>
    <row r="253" spans="2:65" s="1" customFormat="1" ht="16.5" customHeight="1">
      <c r="B253" s="46"/>
      <c r="C253" s="271" t="s">
        <v>537</v>
      </c>
      <c r="D253" s="271" t="s">
        <v>200</v>
      </c>
      <c r="E253" s="272" t="s">
        <v>461</v>
      </c>
      <c r="F253" s="273" t="s">
        <v>462</v>
      </c>
      <c r="G253" s="274" t="s">
        <v>371</v>
      </c>
      <c r="H253" s="275">
        <v>0.008</v>
      </c>
      <c r="I253" s="276"/>
      <c r="J253" s="277">
        <f>ROUND(I253*H253,2)</f>
        <v>0</v>
      </c>
      <c r="K253" s="273" t="s">
        <v>458</v>
      </c>
      <c r="L253" s="278"/>
      <c r="M253" s="279" t="s">
        <v>21</v>
      </c>
      <c r="N253" s="280" t="s">
        <v>40</v>
      </c>
      <c r="O253" s="47"/>
      <c r="P253" s="244">
        <f>O253*H253</f>
        <v>0</v>
      </c>
      <c r="Q253" s="244">
        <v>1</v>
      </c>
      <c r="R253" s="244">
        <f>Q253*H253</f>
        <v>0.008</v>
      </c>
      <c r="S253" s="244">
        <v>0</v>
      </c>
      <c r="T253" s="245">
        <f>S253*H253</f>
        <v>0</v>
      </c>
      <c r="AR253" s="24" t="s">
        <v>337</v>
      </c>
      <c r="AT253" s="24" t="s">
        <v>200</v>
      </c>
      <c r="AU253" s="24" t="s">
        <v>79</v>
      </c>
      <c r="AY253" s="24" t="s">
        <v>172</v>
      </c>
      <c r="BE253" s="246">
        <f>IF(N253="základní",J253,0)</f>
        <v>0</v>
      </c>
      <c r="BF253" s="246">
        <f>IF(N253="snížená",J253,0)</f>
        <v>0</v>
      </c>
      <c r="BG253" s="246">
        <f>IF(N253="zákl. přenesená",J253,0)</f>
        <v>0</v>
      </c>
      <c r="BH253" s="246">
        <f>IF(N253="sníž. přenesená",J253,0)</f>
        <v>0</v>
      </c>
      <c r="BI253" s="246">
        <f>IF(N253="nulová",J253,0)</f>
        <v>0</v>
      </c>
      <c r="BJ253" s="24" t="s">
        <v>76</v>
      </c>
      <c r="BK253" s="246">
        <f>ROUND(I253*H253,2)</f>
        <v>0</v>
      </c>
      <c r="BL253" s="24" t="s">
        <v>255</v>
      </c>
      <c r="BM253" s="24" t="s">
        <v>1387</v>
      </c>
    </row>
    <row r="254" spans="2:47" s="1" customFormat="1" ht="13.5">
      <c r="B254" s="46"/>
      <c r="C254" s="74"/>
      <c r="D254" s="249" t="s">
        <v>464</v>
      </c>
      <c r="E254" s="74"/>
      <c r="F254" s="281" t="s">
        <v>465</v>
      </c>
      <c r="G254" s="74"/>
      <c r="H254" s="74"/>
      <c r="I254" s="203"/>
      <c r="J254" s="74"/>
      <c r="K254" s="74"/>
      <c r="L254" s="72"/>
      <c r="M254" s="282"/>
      <c r="N254" s="47"/>
      <c r="O254" s="47"/>
      <c r="P254" s="47"/>
      <c r="Q254" s="47"/>
      <c r="R254" s="47"/>
      <c r="S254" s="47"/>
      <c r="T254" s="95"/>
      <c r="AT254" s="24" t="s">
        <v>464</v>
      </c>
      <c r="AU254" s="24" t="s">
        <v>79</v>
      </c>
    </row>
    <row r="255" spans="2:51" s="12" customFormat="1" ht="13.5">
      <c r="B255" s="247"/>
      <c r="C255" s="248"/>
      <c r="D255" s="249" t="s">
        <v>182</v>
      </c>
      <c r="E255" s="250" t="s">
        <v>21</v>
      </c>
      <c r="F255" s="251" t="s">
        <v>1388</v>
      </c>
      <c r="G255" s="248"/>
      <c r="H255" s="252">
        <v>0.008</v>
      </c>
      <c r="I255" s="253"/>
      <c r="J255" s="248"/>
      <c r="K255" s="248"/>
      <c r="L255" s="254"/>
      <c r="M255" s="255"/>
      <c r="N255" s="256"/>
      <c r="O255" s="256"/>
      <c r="P255" s="256"/>
      <c r="Q255" s="256"/>
      <c r="R255" s="256"/>
      <c r="S255" s="256"/>
      <c r="T255" s="257"/>
      <c r="AT255" s="258" t="s">
        <v>182</v>
      </c>
      <c r="AU255" s="258" t="s">
        <v>79</v>
      </c>
      <c r="AV255" s="12" t="s">
        <v>79</v>
      </c>
      <c r="AW255" s="12" t="s">
        <v>33</v>
      </c>
      <c r="AX255" s="12" t="s">
        <v>76</v>
      </c>
      <c r="AY255" s="258" t="s">
        <v>172</v>
      </c>
    </row>
    <row r="256" spans="2:65" s="1" customFormat="1" ht="25.5" customHeight="1">
      <c r="B256" s="46"/>
      <c r="C256" s="235" t="s">
        <v>543</v>
      </c>
      <c r="D256" s="235" t="s">
        <v>175</v>
      </c>
      <c r="E256" s="236" t="s">
        <v>468</v>
      </c>
      <c r="F256" s="237" t="s">
        <v>469</v>
      </c>
      <c r="G256" s="238" t="s">
        <v>186</v>
      </c>
      <c r="H256" s="239">
        <v>38.44</v>
      </c>
      <c r="I256" s="240"/>
      <c r="J256" s="241">
        <f>ROUND(I256*H256,2)</f>
        <v>0</v>
      </c>
      <c r="K256" s="237" t="s">
        <v>458</v>
      </c>
      <c r="L256" s="72"/>
      <c r="M256" s="242" t="s">
        <v>21</v>
      </c>
      <c r="N256" s="243" t="s">
        <v>40</v>
      </c>
      <c r="O256" s="47"/>
      <c r="P256" s="244">
        <f>O256*H256</f>
        <v>0</v>
      </c>
      <c r="Q256" s="244">
        <v>0.0004</v>
      </c>
      <c r="R256" s="244">
        <f>Q256*H256</f>
        <v>0.015375999999999999</v>
      </c>
      <c r="S256" s="244">
        <v>0</v>
      </c>
      <c r="T256" s="245">
        <f>S256*H256</f>
        <v>0</v>
      </c>
      <c r="AR256" s="24" t="s">
        <v>255</v>
      </c>
      <c r="AT256" s="24" t="s">
        <v>175</v>
      </c>
      <c r="AU256" s="24" t="s">
        <v>79</v>
      </c>
      <c r="AY256" s="24" t="s">
        <v>172</v>
      </c>
      <c r="BE256" s="246">
        <f>IF(N256="základní",J256,0)</f>
        <v>0</v>
      </c>
      <c r="BF256" s="246">
        <f>IF(N256="snížená",J256,0)</f>
        <v>0</v>
      </c>
      <c r="BG256" s="246">
        <f>IF(N256="zákl. přenesená",J256,0)</f>
        <v>0</v>
      </c>
      <c r="BH256" s="246">
        <f>IF(N256="sníž. přenesená",J256,0)</f>
        <v>0</v>
      </c>
      <c r="BI256" s="246">
        <f>IF(N256="nulová",J256,0)</f>
        <v>0</v>
      </c>
      <c r="BJ256" s="24" t="s">
        <v>76</v>
      </c>
      <c r="BK256" s="246">
        <f>ROUND(I256*H256,2)</f>
        <v>0</v>
      </c>
      <c r="BL256" s="24" t="s">
        <v>255</v>
      </c>
      <c r="BM256" s="24" t="s">
        <v>1389</v>
      </c>
    </row>
    <row r="257" spans="2:51" s="12" customFormat="1" ht="13.5">
      <c r="B257" s="247"/>
      <c r="C257" s="248"/>
      <c r="D257" s="249" t="s">
        <v>182</v>
      </c>
      <c r="E257" s="250" t="s">
        <v>21</v>
      </c>
      <c r="F257" s="251" t="s">
        <v>1386</v>
      </c>
      <c r="G257" s="248"/>
      <c r="H257" s="252">
        <v>38.44</v>
      </c>
      <c r="I257" s="253"/>
      <c r="J257" s="248"/>
      <c r="K257" s="248"/>
      <c r="L257" s="254"/>
      <c r="M257" s="255"/>
      <c r="N257" s="256"/>
      <c r="O257" s="256"/>
      <c r="P257" s="256"/>
      <c r="Q257" s="256"/>
      <c r="R257" s="256"/>
      <c r="S257" s="256"/>
      <c r="T257" s="257"/>
      <c r="AT257" s="258" t="s">
        <v>182</v>
      </c>
      <c r="AU257" s="258" t="s">
        <v>79</v>
      </c>
      <c r="AV257" s="12" t="s">
        <v>79</v>
      </c>
      <c r="AW257" s="12" t="s">
        <v>33</v>
      </c>
      <c r="AX257" s="12" t="s">
        <v>76</v>
      </c>
      <c r="AY257" s="258" t="s">
        <v>172</v>
      </c>
    </row>
    <row r="258" spans="2:65" s="1" customFormat="1" ht="16.5" customHeight="1">
      <c r="B258" s="46"/>
      <c r="C258" s="271" t="s">
        <v>548</v>
      </c>
      <c r="D258" s="271" t="s">
        <v>200</v>
      </c>
      <c r="E258" s="272" t="s">
        <v>472</v>
      </c>
      <c r="F258" s="273" t="s">
        <v>473</v>
      </c>
      <c r="G258" s="274" t="s">
        <v>186</v>
      </c>
      <c r="H258" s="275">
        <v>50.837</v>
      </c>
      <c r="I258" s="276"/>
      <c r="J258" s="277">
        <f>ROUND(I258*H258,2)</f>
        <v>0</v>
      </c>
      <c r="K258" s="273" t="s">
        <v>458</v>
      </c>
      <c r="L258" s="278"/>
      <c r="M258" s="279" t="s">
        <v>21</v>
      </c>
      <c r="N258" s="280" t="s">
        <v>40</v>
      </c>
      <c r="O258" s="47"/>
      <c r="P258" s="244">
        <f>O258*H258</f>
        <v>0</v>
      </c>
      <c r="Q258" s="244">
        <v>0.00388</v>
      </c>
      <c r="R258" s="244">
        <f>Q258*H258</f>
        <v>0.19724756000000002</v>
      </c>
      <c r="S258" s="244">
        <v>0</v>
      </c>
      <c r="T258" s="245">
        <f>S258*H258</f>
        <v>0</v>
      </c>
      <c r="AR258" s="24" t="s">
        <v>337</v>
      </c>
      <c r="AT258" s="24" t="s">
        <v>200</v>
      </c>
      <c r="AU258" s="24" t="s">
        <v>79</v>
      </c>
      <c r="AY258" s="24" t="s">
        <v>172</v>
      </c>
      <c r="BE258" s="246">
        <f>IF(N258="základní",J258,0)</f>
        <v>0</v>
      </c>
      <c r="BF258" s="246">
        <f>IF(N258="snížená",J258,0)</f>
        <v>0</v>
      </c>
      <c r="BG258" s="246">
        <f>IF(N258="zákl. přenesená",J258,0)</f>
        <v>0</v>
      </c>
      <c r="BH258" s="246">
        <f>IF(N258="sníž. přenesená",J258,0)</f>
        <v>0</v>
      </c>
      <c r="BI258" s="246">
        <f>IF(N258="nulová",J258,0)</f>
        <v>0</v>
      </c>
      <c r="BJ258" s="24" t="s">
        <v>76</v>
      </c>
      <c r="BK258" s="246">
        <f>ROUND(I258*H258,2)</f>
        <v>0</v>
      </c>
      <c r="BL258" s="24" t="s">
        <v>255</v>
      </c>
      <c r="BM258" s="24" t="s">
        <v>1390</v>
      </c>
    </row>
    <row r="259" spans="2:51" s="12" customFormat="1" ht="13.5">
      <c r="B259" s="247"/>
      <c r="C259" s="248"/>
      <c r="D259" s="249" t="s">
        <v>182</v>
      </c>
      <c r="E259" s="250" t="s">
        <v>21</v>
      </c>
      <c r="F259" s="251" t="s">
        <v>1391</v>
      </c>
      <c r="G259" s="248"/>
      <c r="H259" s="252">
        <v>44.206</v>
      </c>
      <c r="I259" s="253"/>
      <c r="J259" s="248"/>
      <c r="K259" s="248"/>
      <c r="L259" s="254"/>
      <c r="M259" s="255"/>
      <c r="N259" s="256"/>
      <c r="O259" s="256"/>
      <c r="P259" s="256"/>
      <c r="Q259" s="256"/>
      <c r="R259" s="256"/>
      <c r="S259" s="256"/>
      <c r="T259" s="257"/>
      <c r="AT259" s="258" t="s">
        <v>182</v>
      </c>
      <c r="AU259" s="258" t="s">
        <v>79</v>
      </c>
      <c r="AV259" s="12" t="s">
        <v>79</v>
      </c>
      <c r="AW259" s="12" t="s">
        <v>33</v>
      </c>
      <c r="AX259" s="12" t="s">
        <v>76</v>
      </c>
      <c r="AY259" s="258" t="s">
        <v>172</v>
      </c>
    </row>
    <row r="260" spans="2:51" s="12" customFormat="1" ht="13.5">
      <c r="B260" s="247"/>
      <c r="C260" s="248"/>
      <c r="D260" s="249" t="s">
        <v>182</v>
      </c>
      <c r="E260" s="248"/>
      <c r="F260" s="251" t="s">
        <v>1392</v>
      </c>
      <c r="G260" s="248"/>
      <c r="H260" s="252">
        <v>50.837</v>
      </c>
      <c r="I260" s="253"/>
      <c r="J260" s="248"/>
      <c r="K260" s="248"/>
      <c r="L260" s="254"/>
      <c r="M260" s="255"/>
      <c r="N260" s="256"/>
      <c r="O260" s="256"/>
      <c r="P260" s="256"/>
      <c r="Q260" s="256"/>
      <c r="R260" s="256"/>
      <c r="S260" s="256"/>
      <c r="T260" s="257"/>
      <c r="AT260" s="258" t="s">
        <v>182</v>
      </c>
      <c r="AU260" s="258" t="s">
        <v>79</v>
      </c>
      <c r="AV260" s="12" t="s">
        <v>79</v>
      </c>
      <c r="AW260" s="12" t="s">
        <v>6</v>
      </c>
      <c r="AX260" s="12" t="s">
        <v>76</v>
      </c>
      <c r="AY260" s="258" t="s">
        <v>172</v>
      </c>
    </row>
    <row r="261" spans="2:65" s="1" customFormat="1" ht="25.5" customHeight="1">
      <c r="B261" s="46"/>
      <c r="C261" s="235" t="s">
        <v>553</v>
      </c>
      <c r="D261" s="235" t="s">
        <v>175</v>
      </c>
      <c r="E261" s="236" t="s">
        <v>478</v>
      </c>
      <c r="F261" s="237" t="s">
        <v>479</v>
      </c>
      <c r="G261" s="238" t="s">
        <v>186</v>
      </c>
      <c r="H261" s="239">
        <v>24.27</v>
      </c>
      <c r="I261" s="240"/>
      <c r="J261" s="241">
        <f>ROUND(I261*H261,2)</f>
        <v>0</v>
      </c>
      <c r="K261" s="237" t="s">
        <v>179</v>
      </c>
      <c r="L261" s="72"/>
      <c r="M261" s="242" t="s">
        <v>21</v>
      </c>
      <c r="N261" s="243" t="s">
        <v>40</v>
      </c>
      <c r="O261" s="47"/>
      <c r="P261" s="244">
        <f>O261*H261</f>
        <v>0</v>
      </c>
      <c r="Q261" s="244">
        <v>0.00458</v>
      </c>
      <c r="R261" s="244">
        <f>Q261*H261</f>
        <v>0.1111566</v>
      </c>
      <c r="S261" s="244">
        <v>0</v>
      </c>
      <c r="T261" s="245">
        <f>S261*H261</f>
        <v>0</v>
      </c>
      <c r="AR261" s="24" t="s">
        <v>255</v>
      </c>
      <c r="AT261" s="24" t="s">
        <v>175</v>
      </c>
      <c r="AU261" s="24" t="s">
        <v>79</v>
      </c>
      <c r="AY261" s="24" t="s">
        <v>172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24" t="s">
        <v>76</v>
      </c>
      <c r="BK261" s="246">
        <f>ROUND(I261*H261,2)</f>
        <v>0</v>
      </c>
      <c r="BL261" s="24" t="s">
        <v>255</v>
      </c>
      <c r="BM261" s="24" t="s">
        <v>480</v>
      </c>
    </row>
    <row r="262" spans="2:51" s="12" customFormat="1" ht="13.5">
      <c r="B262" s="247"/>
      <c r="C262" s="248"/>
      <c r="D262" s="249" t="s">
        <v>182</v>
      </c>
      <c r="E262" s="250" t="s">
        <v>21</v>
      </c>
      <c r="F262" s="251" t="s">
        <v>1393</v>
      </c>
      <c r="G262" s="248"/>
      <c r="H262" s="252">
        <v>19.77</v>
      </c>
      <c r="I262" s="253"/>
      <c r="J262" s="248"/>
      <c r="K262" s="248"/>
      <c r="L262" s="254"/>
      <c r="M262" s="255"/>
      <c r="N262" s="256"/>
      <c r="O262" s="256"/>
      <c r="P262" s="256"/>
      <c r="Q262" s="256"/>
      <c r="R262" s="256"/>
      <c r="S262" s="256"/>
      <c r="T262" s="257"/>
      <c r="AT262" s="258" t="s">
        <v>182</v>
      </c>
      <c r="AU262" s="258" t="s">
        <v>79</v>
      </c>
      <c r="AV262" s="12" t="s">
        <v>79</v>
      </c>
      <c r="AW262" s="12" t="s">
        <v>33</v>
      </c>
      <c r="AX262" s="12" t="s">
        <v>69</v>
      </c>
      <c r="AY262" s="258" t="s">
        <v>172</v>
      </c>
    </row>
    <row r="263" spans="2:51" s="12" customFormat="1" ht="13.5">
      <c r="B263" s="247"/>
      <c r="C263" s="248"/>
      <c r="D263" s="249" t="s">
        <v>182</v>
      </c>
      <c r="E263" s="250" t="s">
        <v>21</v>
      </c>
      <c r="F263" s="251" t="s">
        <v>1394</v>
      </c>
      <c r="G263" s="248"/>
      <c r="H263" s="252">
        <v>4.5</v>
      </c>
      <c r="I263" s="253"/>
      <c r="J263" s="248"/>
      <c r="K263" s="248"/>
      <c r="L263" s="254"/>
      <c r="M263" s="255"/>
      <c r="N263" s="256"/>
      <c r="O263" s="256"/>
      <c r="P263" s="256"/>
      <c r="Q263" s="256"/>
      <c r="R263" s="256"/>
      <c r="S263" s="256"/>
      <c r="T263" s="257"/>
      <c r="AT263" s="258" t="s">
        <v>182</v>
      </c>
      <c r="AU263" s="258" t="s">
        <v>79</v>
      </c>
      <c r="AV263" s="12" t="s">
        <v>79</v>
      </c>
      <c r="AW263" s="12" t="s">
        <v>33</v>
      </c>
      <c r="AX263" s="12" t="s">
        <v>69</v>
      </c>
      <c r="AY263" s="258" t="s">
        <v>172</v>
      </c>
    </row>
    <row r="264" spans="2:51" s="13" customFormat="1" ht="13.5">
      <c r="B264" s="259"/>
      <c r="C264" s="260"/>
      <c r="D264" s="249" t="s">
        <v>182</v>
      </c>
      <c r="E264" s="261" t="s">
        <v>21</v>
      </c>
      <c r="F264" s="262" t="s">
        <v>190</v>
      </c>
      <c r="G264" s="260"/>
      <c r="H264" s="263">
        <v>24.27</v>
      </c>
      <c r="I264" s="264"/>
      <c r="J264" s="260"/>
      <c r="K264" s="260"/>
      <c r="L264" s="265"/>
      <c r="M264" s="266"/>
      <c r="N264" s="267"/>
      <c r="O264" s="267"/>
      <c r="P264" s="267"/>
      <c r="Q264" s="267"/>
      <c r="R264" s="267"/>
      <c r="S264" s="267"/>
      <c r="T264" s="268"/>
      <c r="AT264" s="269" t="s">
        <v>182</v>
      </c>
      <c r="AU264" s="269" t="s">
        <v>79</v>
      </c>
      <c r="AV264" s="13" t="s">
        <v>180</v>
      </c>
      <c r="AW264" s="13" t="s">
        <v>33</v>
      </c>
      <c r="AX264" s="13" t="s">
        <v>76</v>
      </c>
      <c r="AY264" s="269" t="s">
        <v>172</v>
      </c>
    </row>
    <row r="265" spans="2:65" s="1" customFormat="1" ht="25.5" customHeight="1">
      <c r="B265" s="46"/>
      <c r="C265" s="235" t="s">
        <v>558</v>
      </c>
      <c r="D265" s="235" t="s">
        <v>175</v>
      </c>
      <c r="E265" s="236" t="s">
        <v>484</v>
      </c>
      <c r="F265" s="237" t="s">
        <v>485</v>
      </c>
      <c r="G265" s="238" t="s">
        <v>434</v>
      </c>
      <c r="H265" s="270"/>
      <c r="I265" s="240"/>
      <c r="J265" s="241">
        <f>ROUND(I265*H265,2)</f>
        <v>0</v>
      </c>
      <c r="K265" s="237" t="s">
        <v>179</v>
      </c>
      <c r="L265" s="72"/>
      <c r="M265" s="242" t="s">
        <v>21</v>
      </c>
      <c r="N265" s="243" t="s">
        <v>40</v>
      </c>
      <c r="O265" s="47"/>
      <c r="P265" s="244">
        <f>O265*H265</f>
        <v>0</v>
      </c>
      <c r="Q265" s="244">
        <v>0</v>
      </c>
      <c r="R265" s="244">
        <f>Q265*H265</f>
        <v>0</v>
      </c>
      <c r="S265" s="244">
        <v>0</v>
      </c>
      <c r="T265" s="245">
        <f>S265*H265</f>
        <v>0</v>
      </c>
      <c r="AR265" s="24" t="s">
        <v>255</v>
      </c>
      <c r="AT265" s="24" t="s">
        <v>175</v>
      </c>
      <c r="AU265" s="24" t="s">
        <v>79</v>
      </c>
      <c r="AY265" s="24" t="s">
        <v>172</v>
      </c>
      <c r="BE265" s="246">
        <f>IF(N265="základní",J265,0)</f>
        <v>0</v>
      </c>
      <c r="BF265" s="246">
        <f>IF(N265="snížená",J265,0)</f>
        <v>0</v>
      </c>
      <c r="BG265" s="246">
        <f>IF(N265="zákl. přenesená",J265,0)</f>
        <v>0</v>
      </c>
      <c r="BH265" s="246">
        <f>IF(N265="sníž. přenesená",J265,0)</f>
        <v>0</v>
      </c>
      <c r="BI265" s="246">
        <f>IF(N265="nulová",J265,0)</f>
        <v>0</v>
      </c>
      <c r="BJ265" s="24" t="s">
        <v>76</v>
      </c>
      <c r="BK265" s="246">
        <f>ROUND(I265*H265,2)</f>
        <v>0</v>
      </c>
      <c r="BL265" s="24" t="s">
        <v>255</v>
      </c>
      <c r="BM265" s="24" t="s">
        <v>486</v>
      </c>
    </row>
    <row r="266" spans="2:65" s="1" customFormat="1" ht="25.5" customHeight="1">
      <c r="B266" s="46"/>
      <c r="C266" s="235" t="s">
        <v>562</v>
      </c>
      <c r="D266" s="235" t="s">
        <v>175</v>
      </c>
      <c r="E266" s="236" t="s">
        <v>1395</v>
      </c>
      <c r="F266" s="237" t="s">
        <v>1396</v>
      </c>
      <c r="G266" s="238" t="s">
        <v>186</v>
      </c>
      <c r="H266" s="239">
        <v>8</v>
      </c>
      <c r="I266" s="240"/>
      <c r="J266" s="241">
        <f>ROUND(I266*H266,2)</f>
        <v>0</v>
      </c>
      <c r="K266" s="237" t="s">
        <v>21</v>
      </c>
      <c r="L266" s="72"/>
      <c r="M266" s="242" t="s">
        <v>21</v>
      </c>
      <c r="N266" s="243" t="s">
        <v>40</v>
      </c>
      <c r="O266" s="47"/>
      <c r="P266" s="244">
        <f>O266*H266</f>
        <v>0</v>
      </c>
      <c r="Q266" s="244">
        <v>0</v>
      </c>
      <c r="R266" s="244">
        <f>Q266*H266</f>
        <v>0</v>
      </c>
      <c r="S266" s="244">
        <v>0</v>
      </c>
      <c r="T266" s="245">
        <f>S266*H266</f>
        <v>0</v>
      </c>
      <c r="AR266" s="24" t="s">
        <v>180</v>
      </c>
      <c r="AT266" s="24" t="s">
        <v>175</v>
      </c>
      <c r="AU266" s="24" t="s">
        <v>79</v>
      </c>
      <c r="AY266" s="24" t="s">
        <v>172</v>
      </c>
      <c r="BE266" s="246">
        <f>IF(N266="základní",J266,0)</f>
        <v>0</v>
      </c>
      <c r="BF266" s="246">
        <f>IF(N266="snížená",J266,0)</f>
        <v>0</v>
      </c>
      <c r="BG266" s="246">
        <f>IF(N266="zákl. přenesená",J266,0)</f>
        <v>0</v>
      </c>
      <c r="BH266" s="246">
        <f>IF(N266="sníž. přenesená",J266,0)</f>
        <v>0</v>
      </c>
      <c r="BI266" s="246">
        <f>IF(N266="nulová",J266,0)</f>
        <v>0</v>
      </c>
      <c r="BJ266" s="24" t="s">
        <v>76</v>
      </c>
      <c r="BK266" s="246">
        <f>ROUND(I266*H266,2)</f>
        <v>0</v>
      </c>
      <c r="BL266" s="24" t="s">
        <v>180</v>
      </c>
      <c r="BM266" s="24" t="s">
        <v>1397</v>
      </c>
    </row>
    <row r="267" spans="2:51" s="12" customFormat="1" ht="13.5">
      <c r="B267" s="247"/>
      <c r="C267" s="248"/>
      <c r="D267" s="249" t="s">
        <v>182</v>
      </c>
      <c r="E267" s="250" t="s">
        <v>21</v>
      </c>
      <c r="F267" s="251" t="s">
        <v>1398</v>
      </c>
      <c r="G267" s="248"/>
      <c r="H267" s="252">
        <v>8</v>
      </c>
      <c r="I267" s="253"/>
      <c r="J267" s="248"/>
      <c r="K267" s="248"/>
      <c r="L267" s="254"/>
      <c r="M267" s="255"/>
      <c r="N267" s="256"/>
      <c r="O267" s="256"/>
      <c r="P267" s="256"/>
      <c r="Q267" s="256"/>
      <c r="R267" s="256"/>
      <c r="S267" s="256"/>
      <c r="T267" s="257"/>
      <c r="AT267" s="258" t="s">
        <v>182</v>
      </c>
      <c r="AU267" s="258" t="s">
        <v>79</v>
      </c>
      <c r="AV267" s="12" t="s">
        <v>79</v>
      </c>
      <c r="AW267" s="12" t="s">
        <v>33</v>
      </c>
      <c r="AX267" s="12" t="s">
        <v>76</v>
      </c>
      <c r="AY267" s="258" t="s">
        <v>172</v>
      </c>
    </row>
    <row r="268" spans="2:63" s="11" customFormat="1" ht="29.85" customHeight="1">
      <c r="B268" s="219"/>
      <c r="C268" s="220"/>
      <c r="D268" s="221" t="s">
        <v>68</v>
      </c>
      <c r="E268" s="233" t="s">
        <v>487</v>
      </c>
      <c r="F268" s="233" t="s">
        <v>488</v>
      </c>
      <c r="G268" s="220"/>
      <c r="H268" s="220"/>
      <c r="I268" s="223"/>
      <c r="J268" s="234">
        <f>BK268</f>
        <v>0</v>
      </c>
      <c r="K268" s="220"/>
      <c r="L268" s="225"/>
      <c r="M268" s="226"/>
      <c r="N268" s="227"/>
      <c r="O268" s="227"/>
      <c r="P268" s="228">
        <f>SUM(P269:P291)</f>
        <v>0</v>
      </c>
      <c r="Q268" s="227"/>
      <c r="R268" s="228">
        <f>SUM(R269:R291)</f>
        <v>0.10079906</v>
      </c>
      <c r="S268" s="227"/>
      <c r="T268" s="229">
        <f>SUM(T269:T291)</f>
        <v>0.43079999999999996</v>
      </c>
      <c r="AR268" s="230" t="s">
        <v>79</v>
      </c>
      <c r="AT268" s="231" t="s">
        <v>68</v>
      </c>
      <c r="AU268" s="231" t="s">
        <v>76</v>
      </c>
      <c r="AY268" s="230" t="s">
        <v>172</v>
      </c>
      <c r="BK268" s="232">
        <f>SUM(BK269:BK291)</f>
        <v>0</v>
      </c>
    </row>
    <row r="269" spans="2:65" s="1" customFormat="1" ht="25.5" customHeight="1">
      <c r="B269" s="46"/>
      <c r="C269" s="235" t="s">
        <v>566</v>
      </c>
      <c r="D269" s="235" t="s">
        <v>175</v>
      </c>
      <c r="E269" s="236" t="s">
        <v>490</v>
      </c>
      <c r="F269" s="237" t="s">
        <v>491</v>
      </c>
      <c r="G269" s="238" t="s">
        <v>186</v>
      </c>
      <c r="H269" s="239">
        <v>38.44</v>
      </c>
      <c r="I269" s="240"/>
      <c r="J269" s="241">
        <f>ROUND(I269*H269,2)</f>
        <v>0</v>
      </c>
      <c r="K269" s="237" t="s">
        <v>458</v>
      </c>
      <c r="L269" s="72"/>
      <c r="M269" s="242" t="s">
        <v>21</v>
      </c>
      <c r="N269" s="243" t="s">
        <v>40</v>
      </c>
      <c r="O269" s="47"/>
      <c r="P269" s="244">
        <f>O269*H269</f>
        <v>0</v>
      </c>
      <c r="Q269" s="244">
        <v>0</v>
      </c>
      <c r="R269" s="244">
        <f>Q269*H269</f>
        <v>0</v>
      </c>
      <c r="S269" s="244">
        <v>0</v>
      </c>
      <c r="T269" s="245">
        <f>S269*H269</f>
        <v>0</v>
      </c>
      <c r="AR269" s="24" t="s">
        <v>255</v>
      </c>
      <c r="AT269" s="24" t="s">
        <v>175</v>
      </c>
      <c r="AU269" s="24" t="s">
        <v>79</v>
      </c>
      <c r="AY269" s="24" t="s">
        <v>172</v>
      </c>
      <c r="BE269" s="246">
        <f>IF(N269="základní",J269,0)</f>
        <v>0</v>
      </c>
      <c r="BF269" s="246">
        <f>IF(N269="snížená",J269,0)</f>
        <v>0</v>
      </c>
      <c r="BG269" s="246">
        <f>IF(N269="zákl. přenesená",J269,0)</f>
        <v>0</v>
      </c>
      <c r="BH269" s="246">
        <f>IF(N269="sníž. přenesená",J269,0)</f>
        <v>0</v>
      </c>
      <c r="BI269" s="246">
        <f>IF(N269="nulová",J269,0)</f>
        <v>0</v>
      </c>
      <c r="BJ269" s="24" t="s">
        <v>76</v>
      </c>
      <c r="BK269" s="246">
        <f>ROUND(I269*H269,2)</f>
        <v>0</v>
      </c>
      <c r="BL269" s="24" t="s">
        <v>255</v>
      </c>
      <c r="BM269" s="24" t="s">
        <v>1399</v>
      </c>
    </row>
    <row r="270" spans="2:51" s="12" customFormat="1" ht="13.5">
      <c r="B270" s="247"/>
      <c r="C270" s="248"/>
      <c r="D270" s="249" t="s">
        <v>182</v>
      </c>
      <c r="E270" s="250" t="s">
        <v>21</v>
      </c>
      <c r="F270" s="251" t="s">
        <v>1386</v>
      </c>
      <c r="G270" s="248"/>
      <c r="H270" s="252">
        <v>38.44</v>
      </c>
      <c r="I270" s="253"/>
      <c r="J270" s="248"/>
      <c r="K270" s="248"/>
      <c r="L270" s="254"/>
      <c r="M270" s="255"/>
      <c r="N270" s="256"/>
      <c r="O270" s="256"/>
      <c r="P270" s="256"/>
      <c r="Q270" s="256"/>
      <c r="R270" s="256"/>
      <c r="S270" s="256"/>
      <c r="T270" s="257"/>
      <c r="AT270" s="258" t="s">
        <v>182</v>
      </c>
      <c r="AU270" s="258" t="s">
        <v>79</v>
      </c>
      <c r="AV270" s="12" t="s">
        <v>79</v>
      </c>
      <c r="AW270" s="12" t="s">
        <v>33</v>
      </c>
      <c r="AX270" s="12" t="s">
        <v>76</v>
      </c>
      <c r="AY270" s="258" t="s">
        <v>172</v>
      </c>
    </row>
    <row r="271" spans="2:65" s="1" customFormat="1" ht="16.5" customHeight="1">
      <c r="B271" s="46"/>
      <c r="C271" s="271" t="s">
        <v>571</v>
      </c>
      <c r="D271" s="271" t="s">
        <v>200</v>
      </c>
      <c r="E271" s="272" t="s">
        <v>494</v>
      </c>
      <c r="F271" s="273" t="s">
        <v>495</v>
      </c>
      <c r="G271" s="274" t="s">
        <v>186</v>
      </c>
      <c r="H271" s="275">
        <v>42.284</v>
      </c>
      <c r="I271" s="276"/>
      <c r="J271" s="277">
        <f>ROUND(I271*H271,2)</f>
        <v>0</v>
      </c>
      <c r="K271" s="273" t="s">
        <v>458</v>
      </c>
      <c r="L271" s="278"/>
      <c r="M271" s="279" t="s">
        <v>21</v>
      </c>
      <c r="N271" s="280" t="s">
        <v>40</v>
      </c>
      <c r="O271" s="47"/>
      <c r="P271" s="244">
        <f>O271*H271</f>
        <v>0</v>
      </c>
      <c r="Q271" s="244">
        <v>0.0009</v>
      </c>
      <c r="R271" s="244">
        <f>Q271*H271</f>
        <v>0.038055599999999995</v>
      </c>
      <c r="S271" s="244">
        <v>0</v>
      </c>
      <c r="T271" s="245">
        <f>S271*H271</f>
        <v>0</v>
      </c>
      <c r="AR271" s="24" t="s">
        <v>337</v>
      </c>
      <c r="AT271" s="24" t="s">
        <v>200</v>
      </c>
      <c r="AU271" s="24" t="s">
        <v>79</v>
      </c>
      <c r="AY271" s="24" t="s">
        <v>172</v>
      </c>
      <c r="BE271" s="246">
        <f>IF(N271="základní",J271,0)</f>
        <v>0</v>
      </c>
      <c r="BF271" s="246">
        <f>IF(N271="snížená",J271,0)</f>
        <v>0</v>
      </c>
      <c r="BG271" s="246">
        <f>IF(N271="zákl. přenesená",J271,0)</f>
        <v>0</v>
      </c>
      <c r="BH271" s="246">
        <f>IF(N271="sníž. přenesená",J271,0)</f>
        <v>0</v>
      </c>
      <c r="BI271" s="246">
        <f>IF(N271="nulová",J271,0)</f>
        <v>0</v>
      </c>
      <c r="BJ271" s="24" t="s">
        <v>76</v>
      </c>
      <c r="BK271" s="246">
        <f>ROUND(I271*H271,2)</f>
        <v>0</v>
      </c>
      <c r="BL271" s="24" t="s">
        <v>255</v>
      </c>
      <c r="BM271" s="24" t="s">
        <v>1400</v>
      </c>
    </row>
    <row r="272" spans="2:47" s="1" customFormat="1" ht="13.5">
      <c r="B272" s="46"/>
      <c r="C272" s="74"/>
      <c r="D272" s="249" t="s">
        <v>464</v>
      </c>
      <c r="E272" s="74"/>
      <c r="F272" s="281" t="s">
        <v>497</v>
      </c>
      <c r="G272" s="74"/>
      <c r="H272" s="74"/>
      <c r="I272" s="203"/>
      <c r="J272" s="74"/>
      <c r="K272" s="74"/>
      <c r="L272" s="72"/>
      <c r="M272" s="282"/>
      <c r="N272" s="47"/>
      <c r="O272" s="47"/>
      <c r="P272" s="47"/>
      <c r="Q272" s="47"/>
      <c r="R272" s="47"/>
      <c r="S272" s="47"/>
      <c r="T272" s="95"/>
      <c r="AT272" s="24" t="s">
        <v>464</v>
      </c>
      <c r="AU272" s="24" t="s">
        <v>79</v>
      </c>
    </row>
    <row r="273" spans="2:51" s="12" customFormat="1" ht="13.5">
      <c r="B273" s="247"/>
      <c r="C273" s="248"/>
      <c r="D273" s="249" t="s">
        <v>182</v>
      </c>
      <c r="E273" s="250" t="s">
        <v>21</v>
      </c>
      <c r="F273" s="251" t="s">
        <v>1401</v>
      </c>
      <c r="G273" s="248"/>
      <c r="H273" s="252">
        <v>42.284</v>
      </c>
      <c r="I273" s="253"/>
      <c r="J273" s="248"/>
      <c r="K273" s="248"/>
      <c r="L273" s="254"/>
      <c r="M273" s="255"/>
      <c r="N273" s="256"/>
      <c r="O273" s="256"/>
      <c r="P273" s="256"/>
      <c r="Q273" s="256"/>
      <c r="R273" s="256"/>
      <c r="S273" s="256"/>
      <c r="T273" s="257"/>
      <c r="AT273" s="258" t="s">
        <v>182</v>
      </c>
      <c r="AU273" s="258" t="s">
        <v>79</v>
      </c>
      <c r="AV273" s="12" t="s">
        <v>79</v>
      </c>
      <c r="AW273" s="12" t="s">
        <v>33</v>
      </c>
      <c r="AX273" s="12" t="s">
        <v>76</v>
      </c>
      <c r="AY273" s="258" t="s">
        <v>172</v>
      </c>
    </row>
    <row r="274" spans="2:65" s="1" customFormat="1" ht="16.5" customHeight="1">
      <c r="B274" s="46"/>
      <c r="C274" s="271" t="s">
        <v>577</v>
      </c>
      <c r="D274" s="271" t="s">
        <v>200</v>
      </c>
      <c r="E274" s="272" t="s">
        <v>500</v>
      </c>
      <c r="F274" s="273" t="s">
        <v>501</v>
      </c>
      <c r="G274" s="274" t="s">
        <v>186</v>
      </c>
      <c r="H274" s="275">
        <v>42.284</v>
      </c>
      <c r="I274" s="276"/>
      <c r="J274" s="277">
        <f>ROUND(I274*H274,2)</f>
        <v>0</v>
      </c>
      <c r="K274" s="273" t="s">
        <v>458</v>
      </c>
      <c r="L274" s="278"/>
      <c r="M274" s="279" t="s">
        <v>21</v>
      </c>
      <c r="N274" s="280" t="s">
        <v>40</v>
      </c>
      <c r="O274" s="47"/>
      <c r="P274" s="244">
        <f>O274*H274</f>
        <v>0</v>
      </c>
      <c r="Q274" s="244">
        <v>0.0012</v>
      </c>
      <c r="R274" s="244">
        <f>Q274*H274</f>
        <v>0.050740799999999996</v>
      </c>
      <c r="S274" s="244">
        <v>0</v>
      </c>
      <c r="T274" s="245">
        <f>S274*H274</f>
        <v>0</v>
      </c>
      <c r="AR274" s="24" t="s">
        <v>337</v>
      </c>
      <c r="AT274" s="24" t="s">
        <v>200</v>
      </c>
      <c r="AU274" s="24" t="s">
        <v>79</v>
      </c>
      <c r="AY274" s="24" t="s">
        <v>172</v>
      </c>
      <c r="BE274" s="246">
        <f>IF(N274="základní",J274,0)</f>
        <v>0</v>
      </c>
      <c r="BF274" s="246">
        <f>IF(N274="snížená",J274,0)</f>
        <v>0</v>
      </c>
      <c r="BG274" s="246">
        <f>IF(N274="zákl. přenesená",J274,0)</f>
        <v>0</v>
      </c>
      <c r="BH274" s="246">
        <f>IF(N274="sníž. přenesená",J274,0)</f>
        <v>0</v>
      </c>
      <c r="BI274" s="246">
        <f>IF(N274="nulová",J274,0)</f>
        <v>0</v>
      </c>
      <c r="BJ274" s="24" t="s">
        <v>76</v>
      </c>
      <c r="BK274" s="246">
        <f>ROUND(I274*H274,2)</f>
        <v>0</v>
      </c>
      <c r="BL274" s="24" t="s">
        <v>255</v>
      </c>
      <c r="BM274" s="24" t="s">
        <v>1402</v>
      </c>
    </row>
    <row r="275" spans="2:47" s="1" customFormat="1" ht="13.5">
      <c r="B275" s="46"/>
      <c r="C275" s="74"/>
      <c r="D275" s="249" t="s">
        <v>464</v>
      </c>
      <c r="E275" s="74"/>
      <c r="F275" s="281" t="s">
        <v>497</v>
      </c>
      <c r="G275" s="74"/>
      <c r="H275" s="74"/>
      <c r="I275" s="203"/>
      <c r="J275" s="74"/>
      <c r="K275" s="74"/>
      <c r="L275" s="72"/>
      <c r="M275" s="282"/>
      <c r="N275" s="47"/>
      <c r="O275" s="47"/>
      <c r="P275" s="47"/>
      <c r="Q275" s="47"/>
      <c r="R275" s="47"/>
      <c r="S275" s="47"/>
      <c r="T275" s="95"/>
      <c r="AT275" s="24" t="s">
        <v>464</v>
      </c>
      <c r="AU275" s="24" t="s">
        <v>79</v>
      </c>
    </row>
    <row r="276" spans="2:51" s="12" customFormat="1" ht="13.5">
      <c r="B276" s="247"/>
      <c r="C276" s="248"/>
      <c r="D276" s="249" t="s">
        <v>182</v>
      </c>
      <c r="E276" s="250" t="s">
        <v>21</v>
      </c>
      <c r="F276" s="251" t="s">
        <v>1401</v>
      </c>
      <c r="G276" s="248"/>
      <c r="H276" s="252">
        <v>42.284</v>
      </c>
      <c r="I276" s="253"/>
      <c r="J276" s="248"/>
      <c r="K276" s="248"/>
      <c r="L276" s="254"/>
      <c r="M276" s="255"/>
      <c r="N276" s="256"/>
      <c r="O276" s="256"/>
      <c r="P276" s="256"/>
      <c r="Q276" s="256"/>
      <c r="R276" s="256"/>
      <c r="S276" s="256"/>
      <c r="T276" s="257"/>
      <c r="AT276" s="258" t="s">
        <v>182</v>
      </c>
      <c r="AU276" s="258" t="s">
        <v>79</v>
      </c>
      <c r="AV276" s="12" t="s">
        <v>79</v>
      </c>
      <c r="AW276" s="12" t="s">
        <v>33</v>
      </c>
      <c r="AX276" s="12" t="s">
        <v>76</v>
      </c>
      <c r="AY276" s="258" t="s">
        <v>172</v>
      </c>
    </row>
    <row r="277" spans="2:65" s="1" customFormat="1" ht="25.5" customHeight="1">
      <c r="B277" s="46"/>
      <c r="C277" s="235" t="s">
        <v>582</v>
      </c>
      <c r="D277" s="235" t="s">
        <v>175</v>
      </c>
      <c r="E277" s="236" t="s">
        <v>504</v>
      </c>
      <c r="F277" s="237" t="s">
        <v>505</v>
      </c>
      <c r="G277" s="238" t="s">
        <v>186</v>
      </c>
      <c r="H277" s="239">
        <v>38.44</v>
      </c>
      <c r="I277" s="240"/>
      <c r="J277" s="241">
        <f>ROUND(I277*H277,2)</f>
        <v>0</v>
      </c>
      <c r="K277" s="237" t="s">
        <v>458</v>
      </c>
      <c r="L277" s="72"/>
      <c r="M277" s="242" t="s">
        <v>21</v>
      </c>
      <c r="N277" s="243" t="s">
        <v>40</v>
      </c>
      <c r="O277" s="47"/>
      <c r="P277" s="244">
        <f>O277*H277</f>
        <v>0</v>
      </c>
      <c r="Q277" s="244">
        <v>0</v>
      </c>
      <c r="R277" s="244">
        <f>Q277*H277</f>
        <v>0</v>
      </c>
      <c r="S277" s="244">
        <v>0</v>
      </c>
      <c r="T277" s="245">
        <f>S277*H277</f>
        <v>0</v>
      </c>
      <c r="AR277" s="24" t="s">
        <v>255</v>
      </c>
      <c r="AT277" s="24" t="s">
        <v>175</v>
      </c>
      <c r="AU277" s="24" t="s">
        <v>79</v>
      </c>
      <c r="AY277" s="24" t="s">
        <v>172</v>
      </c>
      <c r="BE277" s="246">
        <f>IF(N277="základní",J277,0)</f>
        <v>0</v>
      </c>
      <c r="BF277" s="246">
        <f>IF(N277="snížená",J277,0)</f>
        <v>0</v>
      </c>
      <c r="BG277" s="246">
        <f>IF(N277="zákl. přenesená",J277,0)</f>
        <v>0</v>
      </c>
      <c r="BH277" s="246">
        <f>IF(N277="sníž. přenesená",J277,0)</f>
        <v>0</v>
      </c>
      <c r="BI277" s="246">
        <f>IF(N277="nulová",J277,0)</f>
        <v>0</v>
      </c>
      <c r="BJ277" s="24" t="s">
        <v>76</v>
      </c>
      <c r="BK277" s="246">
        <f>ROUND(I277*H277,2)</f>
        <v>0</v>
      </c>
      <c r="BL277" s="24" t="s">
        <v>255</v>
      </c>
      <c r="BM277" s="24" t="s">
        <v>1403</v>
      </c>
    </row>
    <row r="278" spans="2:51" s="12" customFormat="1" ht="13.5">
      <c r="B278" s="247"/>
      <c r="C278" s="248"/>
      <c r="D278" s="249" t="s">
        <v>182</v>
      </c>
      <c r="E278" s="250" t="s">
        <v>21</v>
      </c>
      <c r="F278" s="251" t="s">
        <v>1386</v>
      </c>
      <c r="G278" s="248"/>
      <c r="H278" s="252">
        <v>38.44</v>
      </c>
      <c r="I278" s="253"/>
      <c r="J278" s="248"/>
      <c r="K278" s="248"/>
      <c r="L278" s="254"/>
      <c r="M278" s="255"/>
      <c r="N278" s="256"/>
      <c r="O278" s="256"/>
      <c r="P278" s="256"/>
      <c r="Q278" s="256"/>
      <c r="R278" s="256"/>
      <c r="S278" s="256"/>
      <c r="T278" s="257"/>
      <c r="AT278" s="258" t="s">
        <v>182</v>
      </c>
      <c r="AU278" s="258" t="s">
        <v>79</v>
      </c>
      <c r="AV278" s="12" t="s">
        <v>79</v>
      </c>
      <c r="AW278" s="12" t="s">
        <v>33</v>
      </c>
      <c r="AX278" s="12" t="s">
        <v>76</v>
      </c>
      <c r="AY278" s="258" t="s">
        <v>172</v>
      </c>
    </row>
    <row r="279" spans="2:65" s="1" customFormat="1" ht="16.5" customHeight="1">
      <c r="B279" s="46"/>
      <c r="C279" s="271" t="s">
        <v>587</v>
      </c>
      <c r="D279" s="271" t="s">
        <v>200</v>
      </c>
      <c r="E279" s="272" t="s">
        <v>508</v>
      </c>
      <c r="F279" s="273" t="s">
        <v>509</v>
      </c>
      <c r="G279" s="274" t="s">
        <v>186</v>
      </c>
      <c r="H279" s="275">
        <v>44.206</v>
      </c>
      <c r="I279" s="276"/>
      <c r="J279" s="277">
        <f>ROUND(I279*H279,2)</f>
        <v>0</v>
      </c>
      <c r="K279" s="273" t="s">
        <v>179</v>
      </c>
      <c r="L279" s="278"/>
      <c r="M279" s="279" t="s">
        <v>21</v>
      </c>
      <c r="N279" s="280" t="s">
        <v>40</v>
      </c>
      <c r="O279" s="47"/>
      <c r="P279" s="244">
        <f>O279*H279</f>
        <v>0</v>
      </c>
      <c r="Q279" s="244">
        <v>0.00011</v>
      </c>
      <c r="R279" s="244">
        <f>Q279*H279</f>
        <v>0.00486266</v>
      </c>
      <c r="S279" s="244">
        <v>0</v>
      </c>
      <c r="T279" s="245">
        <f>S279*H279</f>
        <v>0</v>
      </c>
      <c r="AR279" s="24" t="s">
        <v>337</v>
      </c>
      <c r="AT279" s="24" t="s">
        <v>200</v>
      </c>
      <c r="AU279" s="24" t="s">
        <v>79</v>
      </c>
      <c r="AY279" s="24" t="s">
        <v>172</v>
      </c>
      <c r="BE279" s="246">
        <f>IF(N279="základní",J279,0)</f>
        <v>0</v>
      </c>
      <c r="BF279" s="246">
        <f>IF(N279="snížená",J279,0)</f>
        <v>0</v>
      </c>
      <c r="BG279" s="246">
        <f>IF(N279="zákl. přenesená",J279,0)</f>
        <v>0</v>
      </c>
      <c r="BH279" s="246">
        <f>IF(N279="sníž. přenesená",J279,0)</f>
        <v>0</v>
      </c>
      <c r="BI279" s="246">
        <f>IF(N279="nulová",J279,0)</f>
        <v>0</v>
      </c>
      <c r="BJ279" s="24" t="s">
        <v>76</v>
      </c>
      <c r="BK279" s="246">
        <f>ROUND(I279*H279,2)</f>
        <v>0</v>
      </c>
      <c r="BL279" s="24" t="s">
        <v>255</v>
      </c>
      <c r="BM279" s="24" t="s">
        <v>1404</v>
      </c>
    </row>
    <row r="280" spans="2:47" s="1" customFormat="1" ht="13.5">
      <c r="B280" s="46"/>
      <c r="C280" s="74"/>
      <c r="D280" s="249" t="s">
        <v>464</v>
      </c>
      <c r="E280" s="74"/>
      <c r="F280" s="281" t="s">
        <v>511</v>
      </c>
      <c r="G280" s="74"/>
      <c r="H280" s="74"/>
      <c r="I280" s="203"/>
      <c r="J280" s="74"/>
      <c r="K280" s="74"/>
      <c r="L280" s="72"/>
      <c r="M280" s="282"/>
      <c r="N280" s="47"/>
      <c r="O280" s="47"/>
      <c r="P280" s="47"/>
      <c r="Q280" s="47"/>
      <c r="R280" s="47"/>
      <c r="S280" s="47"/>
      <c r="T280" s="95"/>
      <c r="AT280" s="24" t="s">
        <v>464</v>
      </c>
      <c r="AU280" s="24" t="s">
        <v>79</v>
      </c>
    </row>
    <row r="281" spans="2:51" s="12" customFormat="1" ht="13.5">
      <c r="B281" s="247"/>
      <c r="C281" s="248"/>
      <c r="D281" s="249" t="s">
        <v>182</v>
      </c>
      <c r="E281" s="250" t="s">
        <v>21</v>
      </c>
      <c r="F281" s="251" t="s">
        <v>1405</v>
      </c>
      <c r="G281" s="248"/>
      <c r="H281" s="252">
        <v>44.206</v>
      </c>
      <c r="I281" s="253"/>
      <c r="J281" s="248"/>
      <c r="K281" s="248"/>
      <c r="L281" s="254"/>
      <c r="M281" s="255"/>
      <c r="N281" s="256"/>
      <c r="O281" s="256"/>
      <c r="P281" s="256"/>
      <c r="Q281" s="256"/>
      <c r="R281" s="256"/>
      <c r="S281" s="256"/>
      <c r="T281" s="257"/>
      <c r="AT281" s="258" t="s">
        <v>182</v>
      </c>
      <c r="AU281" s="258" t="s">
        <v>79</v>
      </c>
      <c r="AV281" s="12" t="s">
        <v>79</v>
      </c>
      <c r="AW281" s="12" t="s">
        <v>33</v>
      </c>
      <c r="AX281" s="12" t="s">
        <v>76</v>
      </c>
      <c r="AY281" s="258" t="s">
        <v>172</v>
      </c>
    </row>
    <row r="282" spans="2:65" s="1" customFormat="1" ht="25.5" customHeight="1">
      <c r="B282" s="46"/>
      <c r="C282" s="235" t="s">
        <v>591</v>
      </c>
      <c r="D282" s="235" t="s">
        <v>175</v>
      </c>
      <c r="E282" s="236" t="s">
        <v>514</v>
      </c>
      <c r="F282" s="237" t="s">
        <v>515</v>
      </c>
      <c r="G282" s="238" t="s">
        <v>258</v>
      </c>
      <c r="H282" s="239">
        <v>60</v>
      </c>
      <c r="I282" s="240"/>
      <c r="J282" s="241">
        <f>ROUND(I282*H282,2)</f>
        <v>0</v>
      </c>
      <c r="K282" s="237" t="s">
        <v>179</v>
      </c>
      <c r="L282" s="72"/>
      <c r="M282" s="242" t="s">
        <v>21</v>
      </c>
      <c r="N282" s="243" t="s">
        <v>40</v>
      </c>
      <c r="O282" s="47"/>
      <c r="P282" s="244">
        <f>O282*H282</f>
        <v>0</v>
      </c>
      <c r="Q282" s="244">
        <v>0</v>
      </c>
      <c r="R282" s="244">
        <f>Q282*H282</f>
        <v>0</v>
      </c>
      <c r="S282" s="244">
        <v>0.00718</v>
      </c>
      <c r="T282" s="245">
        <f>S282*H282</f>
        <v>0.43079999999999996</v>
      </c>
      <c r="AR282" s="24" t="s">
        <v>255</v>
      </c>
      <c r="AT282" s="24" t="s">
        <v>175</v>
      </c>
      <c r="AU282" s="24" t="s">
        <v>79</v>
      </c>
      <c r="AY282" s="24" t="s">
        <v>172</v>
      </c>
      <c r="BE282" s="246">
        <f>IF(N282="základní",J282,0)</f>
        <v>0</v>
      </c>
      <c r="BF282" s="246">
        <f>IF(N282="snížená",J282,0)</f>
        <v>0</v>
      </c>
      <c r="BG282" s="246">
        <f>IF(N282="zákl. přenesená",J282,0)</f>
        <v>0</v>
      </c>
      <c r="BH282" s="246">
        <f>IF(N282="sníž. přenesená",J282,0)</f>
        <v>0</v>
      </c>
      <c r="BI282" s="246">
        <f>IF(N282="nulová",J282,0)</f>
        <v>0</v>
      </c>
      <c r="BJ282" s="24" t="s">
        <v>76</v>
      </c>
      <c r="BK282" s="246">
        <f>ROUND(I282*H282,2)</f>
        <v>0</v>
      </c>
      <c r="BL282" s="24" t="s">
        <v>255</v>
      </c>
      <c r="BM282" s="24" t="s">
        <v>516</v>
      </c>
    </row>
    <row r="283" spans="2:51" s="12" customFormat="1" ht="13.5">
      <c r="B283" s="247"/>
      <c r="C283" s="248"/>
      <c r="D283" s="249" t="s">
        <v>182</v>
      </c>
      <c r="E283" s="250" t="s">
        <v>21</v>
      </c>
      <c r="F283" s="251" t="s">
        <v>1406</v>
      </c>
      <c r="G283" s="248"/>
      <c r="H283" s="252">
        <v>60</v>
      </c>
      <c r="I283" s="253"/>
      <c r="J283" s="248"/>
      <c r="K283" s="248"/>
      <c r="L283" s="254"/>
      <c r="M283" s="255"/>
      <c r="N283" s="256"/>
      <c r="O283" s="256"/>
      <c r="P283" s="256"/>
      <c r="Q283" s="256"/>
      <c r="R283" s="256"/>
      <c r="S283" s="256"/>
      <c r="T283" s="257"/>
      <c r="AT283" s="258" t="s">
        <v>182</v>
      </c>
      <c r="AU283" s="258" t="s">
        <v>79</v>
      </c>
      <c r="AV283" s="12" t="s">
        <v>79</v>
      </c>
      <c r="AW283" s="12" t="s">
        <v>33</v>
      </c>
      <c r="AX283" s="12" t="s">
        <v>76</v>
      </c>
      <c r="AY283" s="258" t="s">
        <v>172</v>
      </c>
    </row>
    <row r="284" spans="2:65" s="1" customFormat="1" ht="25.5" customHeight="1">
      <c r="B284" s="46"/>
      <c r="C284" s="235" t="s">
        <v>595</v>
      </c>
      <c r="D284" s="235" t="s">
        <v>175</v>
      </c>
      <c r="E284" s="236" t="s">
        <v>519</v>
      </c>
      <c r="F284" s="237" t="s">
        <v>520</v>
      </c>
      <c r="G284" s="238" t="s">
        <v>258</v>
      </c>
      <c r="H284" s="239">
        <v>53</v>
      </c>
      <c r="I284" s="240"/>
      <c r="J284" s="241">
        <f>ROUND(I284*H284,2)</f>
        <v>0</v>
      </c>
      <c r="K284" s="237" t="s">
        <v>424</v>
      </c>
      <c r="L284" s="72"/>
      <c r="M284" s="242" t="s">
        <v>21</v>
      </c>
      <c r="N284" s="243" t="s">
        <v>40</v>
      </c>
      <c r="O284" s="47"/>
      <c r="P284" s="244">
        <f>O284*H284</f>
        <v>0</v>
      </c>
      <c r="Q284" s="244">
        <v>0.0001</v>
      </c>
      <c r="R284" s="244">
        <f>Q284*H284</f>
        <v>0.0053</v>
      </c>
      <c r="S284" s="244">
        <v>0</v>
      </c>
      <c r="T284" s="245">
        <f>S284*H284</f>
        <v>0</v>
      </c>
      <c r="AR284" s="24" t="s">
        <v>255</v>
      </c>
      <c r="AT284" s="24" t="s">
        <v>175</v>
      </c>
      <c r="AU284" s="24" t="s">
        <v>79</v>
      </c>
      <c r="AY284" s="24" t="s">
        <v>172</v>
      </c>
      <c r="BE284" s="246">
        <f>IF(N284="základní",J284,0)</f>
        <v>0</v>
      </c>
      <c r="BF284" s="246">
        <f>IF(N284="snížená",J284,0)</f>
        <v>0</v>
      </c>
      <c r="BG284" s="246">
        <f>IF(N284="zákl. přenesená",J284,0)</f>
        <v>0</v>
      </c>
      <c r="BH284" s="246">
        <f>IF(N284="sníž. přenesená",J284,0)</f>
        <v>0</v>
      </c>
      <c r="BI284" s="246">
        <f>IF(N284="nulová",J284,0)</f>
        <v>0</v>
      </c>
      <c r="BJ284" s="24" t="s">
        <v>76</v>
      </c>
      <c r="BK284" s="246">
        <f>ROUND(I284*H284,2)</f>
        <v>0</v>
      </c>
      <c r="BL284" s="24" t="s">
        <v>255</v>
      </c>
      <c r="BM284" s="24" t="s">
        <v>521</v>
      </c>
    </row>
    <row r="285" spans="2:51" s="12" customFormat="1" ht="13.5">
      <c r="B285" s="247"/>
      <c r="C285" s="248"/>
      <c r="D285" s="249" t="s">
        <v>182</v>
      </c>
      <c r="E285" s="250" t="s">
        <v>21</v>
      </c>
      <c r="F285" s="251" t="s">
        <v>1381</v>
      </c>
      <c r="G285" s="248"/>
      <c r="H285" s="252">
        <v>53</v>
      </c>
      <c r="I285" s="253"/>
      <c r="J285" s="248"/>
      <c r="K285" s="248"/>
      <c r="L285" s="254"/>
      <c r="M285" s="255"/>
      <c r="N285" s="256"/>
      <c r="O285" s="256"/>
      <c r="P285" s="256"/>
      <c r="Q285" s="256"/>
      <c r="R285" s="256"/>
      <c r="S285" s="256"/>
      <c r="T285" s="257"/>
      <c r="AT285" s="258" t="s">
        <v>182</v>
      </c>
      <c r="AU285" s="258" t="s">
        <v>79</v>
      </c>
      <c r="AV285" s="12" t="s">
        <v>79</v>
      </c>
      <c r="AW285" s="12" t="s">
        <v>33</v>
      </c>
      <c r="AX285" s="12" t="s">
        <v>76</v>
      </c>
      <c r="AY285" s="258" t="s">
        <v>172</v>
      </c>
    </row>
    <row r="286" spans="2:65" s="1" customFormat="1" ht="16.5" customHeight="1">
      <c r="B286" s="46"/>
      <c r="C286" s="271" t="s">
        <v>600</v>
      </c>
      <c r="D286" s="271" t="s">
        <v>200</v>
      </c>
      <c r="E286" s="272" t="s">
        <v>523</v>
      </c>
      <c r="F286" s="273" t="s">
        <v>524</v>
      </c>
      <c r="G286" s="274" t="s">
        <v>258</v>
      </c>
      <c r="H286" s="275">
        <v>25</v>
      </c>
      <c r="I286" s="276"/>
      <c r="J286" s="277">
        <f>ROUND(I286*H286,2)</f>
        <v>0</v>
      </c>
      <c r="K286" s="273" t="s">
        <v>424</v>
      </c>
      <c r="L286" s="278"/>
      <c r="M286" s="279" t="s">
        <v>21</v>
      </c>
      <c r="N286" s="280" t="s">
        <v>40</v>
      </c>
      <c r="O286" s="47"/>
      <c r="P286" s="244">
        <f>O286*H286</f>
        <v>0</v>
      </c>
      <c r="Q286" s="244">
        <v>4E-05</v>
      </c>
      <c r="R286" s="244">
        <f>Q286*H286</f>
        <v>0.001</v>
      </c>
      <c r="S286" s="244">
        <v>0</v>
      </c>
      <c r="T286" s="245">
        <f>S286*H286</f>
        <v>0</v>
      </c>
      <c r="AR286" s="24" t="s">
        <v>337</v>
      </c>
      <c r="AT286" s="24" t="s">
        <v>200</v>
      </c>
      <c r="AU286" s="24" t="s">
        <v>79</v>
      </c>
      <c r="AY286" s="24" t="s">
        <v>172</v>
      </c>
      <c r="BE286" s="246">
        <f>IF(N286="základní",J286,0)</f>
        <v>0</v>
      </c>
      <c r="BF286" s="246">
        <f>IF(N286="snížená",J286,0)</f>
        <v>0</v>
      </c>
      <c r="BG286" s="246">
        <f>IF(N286="zákl. přenesená",J286,0)</f>
        <v>0</v>
      </c>
      <c r="BH286" s="246">
        <f>IF(N286="sníž. přenesená",J286,0)</f>
        <v>0</v>
      </c>
      <c r="BI286" s="246">
        <f>IF(N286="nulová",J286,0)</f>
        <v>0</v>
      </c>
      <c r="BJ286" s="24" t="s">
        <v>76</v>
      </c>
      <c r="BK286" s="246">
        <f>ROUND(I286*H286,2)</f>
        <v>0</v>
      </c>
      <c r="BL286" s="24" t="s">
        <v>255</v>
      </c>
      <c r="BM286" s="24" t="s">
        <v>525</v>
      </c>
    </row>
    <row r="287" spans="2:47" s="1" customFormat="1" ht="13.5">
      <c r="B287" s="46"/>
      <c r="C287" s="74"/>
      <c r="D287" s="249" t="s">
        <v>464</v>
      </c>
      <c r="E287" s="74"/>
      <c r="F287" s="281" t="s">
        <v>526</v>
      </c>
      <c r="G287" s="74"/>
      <c r="H287" s="74"/>
      <c r="I287" s="203"/>
      <c r="J287" s="74"/>
      <c r="K287" s="74"/>
      <c r="L287" s="72"/>
      <c r="M287" s="282"/>
      <c r="N287" s="47"/>
      <c r="O287" s="47"/>
      <c r="P287" s="47"/>
      <c r="Q287" s="47"/>
      <c r="R287" s="47"/>
      <c r="S287" s="47"/>
      <c r="T287" s="95"/>
      <c r="AT287" s="24" t="s">
        <v>464</v>
      </c>
      <c r="AU287" s="24" t="s">
        <v>79</v>
      </c>
    </row>
    <row r="288" spans="2:51" s="12" customFormat="1" ht="13.5">
      <c r="B288" s="247"/>
      <c r="C288" s="248"/>
      <c r="D288" s="249" t="s">
        <v>182</v>
      </c>
      <c r="E288" s="250" t="s">
        <v>21</v>
      </c>
      <c r="F288" s="251" t="s">
        <v>1407</v>
      </c>
      <c r="G288" s="248"/>
      <c r="H288" s="252">
        <v>25</v>
      </c>
      <c r="I288" s="253"/>
      <c r="J288" s="248"/>
      <c r="K288" s="248"/>
      <c r="L288" s="254"/>
      <c r="M288" s="255"/>
      <c r="N288" s="256"/>
      <c r="O288" s="256"/>
      <c r="P288" s="256"/>
      <c r="Q288" s="256"/>
      <c r="R288" s="256"/>
      <c r="S288" s="256"/>
      <c r="T288" s="257"/>
      <c r="AT288" s="258" t="s">
        <v>182</v>
      </c>
      <c r="AU288" s="258" t="s">
        <v>79</v>
      </c>
      <c r="AV288" s="12" t="s">
        <v>79</v>
      </c>
      <c r="AW288" s="12" t="s">
        <v>33</v>
      </c>
      <c r="AX288" s="12" t="s">
        <v>76</v>
      </c>
      <c r="AY288" s="258" t="s">
        <v>172</v>
      </c>
    </row>
    <row r="289" spans="2:65" s="1" customFormat="1" ht="16.5" customHeight="1">
      <c r="B289" s="46"/>
      <c r="C289" s="271" t="s">
        <v>604</v>
      </c>
      <c r="D289" s="271" t="s">
        <v>200</v>
      </c>
      <c r="E289" s="272" t="s">
        <v>529</v>
      </c>
      <c r="F289" s="273" t="s">
        <v>530</v>
      </c>
      <c r="G289" s="274" t="s">
        <v>258</v>
      </c>
      <c r="H289" s="275">
        <v>28</v>
      </c>
      <c r="I289" s="276"/>
      <c r="J289" s="277">
        <f>ROUND(I289*H289,2)</f>
        <v>0</v>
      </c>
      <c r="K289" s="273" t="s">
        <v>179</v>
      </c>
      <c r="L289" s="278"/>
      <c r="M289" s="279" t="s">
        <v>21</v>
      </c>
      <c r="N289" s="280" t="s">
        <v>40</v>
      </c>
      <c r="O289" s="47"/>
      <c r="P289" s="244">
        <f>O289*H289</f>
        <v>0</v>
      </c>
      <c r="Q289" s="244">
        <v>3E-05</v>
      </c>
      <c r="R289" s="244">
        <f>Q289*H289</f>
        <v>0.00084</v>
      </c>
      <c r="S289" s="244">
        <v>0</v>
      </c>
      <c r="T289" s="245">
        <f>S289*H289</f>
        <v>0</v>
      </c>
      <c r="AR289" s="24" t="s">
        <v>337</v>
      </c>
      <c r="AT289" s="24" t="s">
        <v>200</v>
      </c>
      <c r="AU289" s="24" t="s">
        <v>79</v>
      </c>
      <c r="AY289" s="24" t="s">
        <v>172</v>
      </c>
      <c r="BE289" s="246">
        <f>IF(N289="základní",J289,0)</f>
        <v>0</v>
      </c>
      <c r="BF289" s="246">
        <f>IF(N289="snížená",J289,0)</f>
        <v>0</v>
      </c>
      <c r="BG289" s="246">
        <f>IF(N289="zákl. přenesená",J289,0)</f>
        <v>0</v>
      </c>
      <c r="BH289" s="246">
        <f>IF(N289="sníž. přenesená",J289,0)</f>
        <v>0</v>
      </c>
      <c r="BI289" s="246">
        <f>IF(N289="nulová",J289,0)</f>
        <v>0</v>
      </c>
      <c r="BJ289" s="24" t="s">
        <v>76</v>
      </c>
      <c r="BK289" s="246">
        <f>ROUND(I289*H289,2)</f>
        <v>0</v>
      </c>
      <c r="BL289" s="24" t="s">
        <v>255</v>
      </c>
      <c r="BM289" s="24" t="s">
        <v>531</v>
      </c>
    </row>
    <row r="290" spans="2:51" s="12" customFormat="1" ht="13.5">
      <c r="B290" s="247"/>
      <c r="C290" s="248"/>
      <c r="D290" s="249" t="s">
        <v>182</v>
      </c>
      <c r="E290" s="250" t="s">
        <v>21</v>
      </c>
      <c r="F290" s="251" t="s">
        <v>1408</v>
      </c>
      <c r="G290" s="248"/>
      <c r="H290" s="252">
        <v>28</v>
      </c>
      <c r="I290" s="253"/>
      <c r="J290" s="248"/>
      <c r="K290" s="248"/>
      <c r="L290" s="254"/>
      <c r="M290" s="255"/>
      <c r="N290" s="256"/>
      <c r="O290" s="256"/>
      <c r="P290" s="256"/>
      <c r="Q290" s="256"/>
      <c r="R290" s="256"/>
      <c r="S290" s="256"/>
      <c r="T290" s="257"/>
      <c r="AT290" s="258" t="s">
        <v>182</v>
      </c>
      <c r="AU290" s="258" t="s">
        <v>79</v>
      </c>
      <c r="AV290" s="12" t="s">
        <v>79</v>
      </c>
      <c r="AW290" s="12" t="s">
        <v>33</v>
      </c>
      <c r="AX290" s="12" t="s">
        <v>76</v>
      </c>
      <c r="AY290" s="258" t="s">
        <v>172</v>
      </c>
    </row>
    <row r="291" spans="2:65" s="1" customFormat="1" ht="16.5" customHeight="1">
      <c r="B291" s="46"/>
      <c r="C291" s="235" t="s">
        <v>608</v>
      </c>
      <c r="D291" s="235" t="s">
        <v>175</v>
      </c>
      <c r="E291" s="236" t="s">
        <v>534</v>
      </c>
      <c r="F291" s="237" t="s">
        <v>535</v>
      </c>
      <c r="G291" s="238" t="s">
        <v>434</v>
      </c>
      <c r="H291" s="270"/>
      <c r="I291" s="240"/>
      <c r="J291" s="241">
        <f>ROUND(I291*H291,2)</f>
        <v>0</v>
      </c>
      <c r="K291" s="237" t="s">
        <v>179</v>
      </c>
      <c r="L291" s="72"/>
      <c r="M291" s="242" t="s">
        <v>21</v>
      </c>
      <c r="N291" s="243" t="s">
        <v>40</v>
      </c>
      <c r="O291" s="47"/>
      <c r="P291" s="244">
        <f>O291*H291</f>
        <v>0</v>
      </c>
      <c r="Q291" s="244">
        <v>0</v>
      </c>
      <c r="R291" s="244">
        <f>Q291*H291</f>
        <v>0</v>
      </c>
      <c r="S291" s="244">
        <v>0</v>
      </c>
      <c r="T291" s="245">
        <f>S291*H291</f>
        <v>0</v>
      </c>
      <c r="AR291" s="24" t="s">
        <v>255</v>
      </c>
      <c r="AT291" s="24" t="s">
        <v>175</v>
      </c>
      <c r="AU291" s="24" t="s">
        <v>79</v>
      </c>
      <c r="AY291" s="24" t="s">
        <v>172</v>
      </c>
      <c r="BE291" s="246">
        <f>IF(N291="základní",J291,0)</f>
        <v>0</v>
      </c>
      <c r="BF291" s="246">
        <f>IF(N291="snížená",J291,0)</f>
        <v>0</v>
      </c>
      <c r="BG291" s="246">
        <f>IF(N291="zákl. přenesená",J291,0)</f>
        <v>0</v>
      </c>
      <c r="BH291" s="246">
        <f>IF(N291="sníž. přenesená",J291,0)</f>
        <v>0</v>
      </c>
      <c r="BI291" s="246">
        <f>IF(N291="nulová",J291,0)</f>
        <v>0</v>
      </c>
      <c r="BJ291" s="24" t="s">
        <v>76</v>
      </c>
      <c r="BK291" s="246">
        <f>ROUND(I291*H291,2)</f>
        <v>0</v>
      </c>
      <c r="BL291" s="24" t="s">
        <v>255</v>
      </c>
      <c r="BM291" s="24" t="s">
        <v>536</v>
      </c>
    </row>
    <row r="292" spans="2:63" s="11" customFormat="1" ht="29.85" customHeight="1">
      <c r="B292" s="219"/>
      <c r="C292" s="220"/>
      <c r="D292" s="221" t="s">
        <v>68</v>
      </c>
      <c r="E292" s="233" t="s">
        <v>541</v>
      </c>
      <c r="F292" s="233" t="s">
        <v>542</v>
      </c>
      <c r="G292" s="220"/>
      <c r="H292" s="220"/>
      <c r="I292" s="223"/>
      <c r="J292" s="234">
        <f>BK292</f>
        <v>0</v>
      </c>
      <c r="K292" s="220"/>
      <c r="L292" s="225"/>
      <c r="M292" s="226"/>
      <c r="N292" s="227"/>
      <c r="O292" s="227"/>
      <c r="P292" s="228">
        <f>SUM(P293:P315)</f>
        <v>0</v>
      </c>
      <c r="Q292" s="227"/>
      <c r="R292" s="228">
        <f>SUM(R293:R315)</f>
        <v>0.018699999999999998</v>
      </c>
      <c r="S292" s="227"/>
      <c r="T292" s="229">
        <f>SUM(T293:T315)</f>
        <v>0.801</v>
      </c>
      <c r="AR292" s="230" t="s">
        <v>79</v>
      </c>
      <c r="AT292" s="231" t="s">
        <v>68</v>
      </c>
      <c r="AU292" s="231" t="s">
        <v>76</v>
      </c>
      <c r="AY292" s="230" t="s">
        <v>172</v>
      </c>
      <c r="BK292" s="232">
        <f>SUM(BK293:BK315)</f>
        <v>0</v>
      </c>
    </row>
    <row r="293" spans="2:65" s="1" customFormat="1" ht="16.5" customHeight="1">
      <c r="B293" s="46"/>
      <c r="C293" s="235" t="s">
        <v>612</v>
      </c>
      <c r="D293" s="235" t="s">
        <v>175</v>
      </c>
      <c r="E293" s="236" t="s">
        <v>544</v>
      </c>
      <c r="F293" s="237" t="s">
        <v>545</v>
      </c>
      <c r="G293" s="238" t="s">
        <v>258</v>
      </c>
      <c r="H293" s="239">
        <v>30</v>
      </c>
      <c r="I293" s="240"/>
      <c r="J293" s="241">
        <f>ROUND(I293*H293,2)</f>
        <v>0</v>
      </c>
      <c r="K293" s="237" t="s">
        <v>179</v>
      </c>
      <c r="L293" s="72"/>
      <c r="M293" s="242" t="s">
        <v>21</v>
      </c>
      <c r="N293" s="243" t="s">
        <v>40</v>
      </c>
      <c r="O293" s="47"/>
      <c r="P293" s="244">
        <f>O293*H293</f>
        <v>0</v>
      </c>
      <c r="Q293" s="244">
        <v>0</v>
      </c>
      <c r="R293" s="244">
        <f>Q293*H293</f>
        <v>0</v>
      </c>
      <c r="S293" s="244">
        <v>0.0267</v>
      </c>
      <c r="T293" s="245">
        <f>S293*H293</f>
        <v>0.801</v>
      </c>
      <c r="AR293" s="24" t="s">
        <v>255</v>
      </c>
      <c r="AT293" s="24" t="s">
        <v>175</v>
      </c>
      <c r="AU293" s="24" t="s">
        <v>79</v>
      </c>
      <c r="AY293" s="24" t="s">
        <v>172</v>
      </c>
      <c r="BE293" s="246">
        <f>IF(N293="základní",J293,0)</f>
        <v>0</v>
      </c>
      <c r="BF293" s="246">
        <f>IF(N293="snížená",J293,0)</f>
        <v>0</v>
      </c>
      <c r="BG293" s="246">
        <f>IF(N293="zákl. přenesená",J293,0)</f>
        <v>0</v>
      </c>
      <c r="BH293" s="246">
        <f>IF(N293="sníž. přenesená",J293,0)</f>
        <v>0</v>
      </c>
      <c r="BI293" s="246">
        <f>IF(N293="nulová",J293,0)</f>
        <v>0</v>
      </c>
      <c r="BJ293" s="24" t="s">
        <v>76</v>
      </c>
      <c r="BK293" s="246">
        <f>ROUND(I293*H293,2)</f>
        <v>0</v>
      </c>
      <c r="BL293" s="24" t="s">
        <v>255</v>
      </c>
      <c r="BM293" s="24" t="s">
        <v>546</v>
      </c>
    </row>
    <row r="294" spans="2:51" s="12" customFormat="1" ht="13.5">
      <c r="B294" s="247"/>
      <c r="C294" s="248"/>
      <c r="D294" s="249" t="s">
        <v>182</v>
      </c>
      <c r="E294" s="250" t="s">
        <v>21</v>
      </c>
      <c r="F294" s="251" t="s">
        <v>1409</v>
      </c>
      <c r="G294" s="248"/>
      <c r="H294" s="252">
        <v>30</v>
      </c>
      <c r="I294" s="253"/>
      <c r="J294" s="248"/>
      <c r="K294" s="248"/>
      <c r="L294" s="254"/>
      <c r="M294" s="255"/>
      <c r="N294" s="256"/>
      <c r="O294" s="256"/>
      <c r="P294" s="256"/>
      <c r="Q294" s="256"/>
      <c r="R294" s="256"/>
      <c r="S294" s="256"/>
      <c r="T294" s="257"/>
      <c r="AT294" s="258" t="s">
        <v>182</v>
      </c>
      <c r="AU294" s="258" t="s">
        <v>79</v>
      </c>
      <c r="AV294" s="12" t="s">
        <v>79</v>
      </c>
      <c r="AW294" s="12" t="s">
        <v>33</v>
      </c>
      <c r="AX294" s="12" t="s">
        <v>76</v>
      </c>
      <c r="AY294" s="258" t="s">
        <v>172</v>
      </c>
    </row>
    <row r="295" spans="2:65" s="1" customFormat="1" ht="16.5" customHeight="1">
      <c r="B295" s="46"/>
      <c r="C295" s="235" t="s">
        <v>616</v>
      </c>
      <c r="D295" s="235" t="s">
        <v>175</v>
      </c>
      <c r="E295" s="236" t="s">
        <v>1410</v>
      </c>
      <c r="F295" s="237" t="s">
        <v>1411</v>
      </c>
      <c r="G295" s="238" t="s">
        <v>258</v>
      </c>
      <c r="H295" s="239">
        <v>7</v>
      </c>
      <c r="I295" s="240"/>
      <c r="J295" s="241">
        <f>ROUND(I295*H295,2)</f>
        <v>0</v>
      </c>
      <c r="K295" s="237" t="s">
        <v>179</v>
      </c>
      <c r="L295" s="72"/>
      <c r="M295" s="242" t="s">
        <v>21</v>
      </c>
      <c r="N295" s="243" t="s">
        <v>40</v>
      </c>
      <c r="O295" s="47"/>
      <c r="P295" s="244">
        <f>O295*H295</f>
        <v>0</v>
      </c>
      <c r="Q295" s="244">
        <v>0.00126</v>
      </c>
      <c r="R295" s="244">
        <f>Q295*H295</f>
        <v>0.00882</v>
      </c>
      <c r="S295" s="244">
        <v>0</v>
      </c>
      <c r="T295" s="245">
        <f>S295*H295</f>
        <v>0</v>
      </c>
      <c r="AR295" s="24" t="s">
        <v>255</v>
      </c>
      <c r="AT295" s="24" t="s">
        <v>175</v>
      </c>
      <c r="AU295" s="24" t="s">
        <v>79</v>
      </c>
      <c r="AY295" s="24" t="s">
        <v>172</v>
      </c>
      <c r="BE295" s="246">
        <f>IF(N295="základní",J295,0)</f>
        <v>0</v>
      </c>
      <c r="BF295" s="246">
        <f>IF(N295="snížená",J295,0)</f>
        <v>0</v>
      </c>
      <c r="BG295" s="246">
        <f>IF(N295="zákl. přenesená",J295,0)</f>
        <v>0</v>
      </c>
      <c r="BH295" s="246">
        <f>IF(N295="sníž. přenesená",J295,0)</f>
        <v>0</v>
      </c>
      <c r="BI295" s="246">
        <f>IF(N295="nulová",J295,0)</f>
        <v>0</v>
      </c>
      <c r="BJ295" s="24" t="s">
        <v>76</v>
      </c>
      <c r="BK295" s="246">
        <f>ROUND(I295*H295,2)</f>
        <v>0</v>
      </c>
      <c r="BL295" s="24" t="s">
        <v>255</v>
      </c>
      <c r="BM295" s="24" t="s">
        <v>1412</v>
      </c>
    </row>
    <row r="296" spans="2:51" s="12" customFormat="1" ht="13.5">
      <c r="B296" s="247"/>
      <c r="C296" s="248"/>
      <c r="D296" s="249" t="s">
        <v>182</v>
      </c>
      <c r="E296" s="250" t="s">
        <v>21</v>
      </c>
      <c r="F296" s="251" t="s">
        <v>1413</v>
      </c>
      <c r="G296" s="248"/>
      <c r="H296" s="252">
        <v>7</v>
      </c>
      <c r="I296" s="253"/>
      <c r="J296" s="248"/>
      <c r="K296" s="248"/>
      <c r="L296" s="254"/>
      <c r="M296" s="255"/>
      <c r="N296" s="256"/>
      <c r="O296" s="256"/>
      <c r="P296" s="256"/>
      <c r="Q296" s="256"/>
      <c r="R296" s="256"/>
      <c r="S296" s="256"/>
      <c r="T296" s="257"/>
      <c r="AT296" s="258" t="s">
        <v>182</v>
      </c>
      <c r="AU296" s="258" t="s">
        <v>79</v>
      </c>
      <c r="AV296" s="12" t="s">
        <v>79</v>
      </c>
      <c r="AW296" s="12" t="s">
        <v>33</v>
      </c>
      <c r="AX296" s="12" t="s">
        <v>76</v>
      </c>
      <c r="AY296" s="258" t="s">
        <v>172</v>
      </c>
    </row>
    <row r="297" spans="2:65" s="1" customFormat="1" ht="16.5" customHeight="1">
      <c r="B297" s="46"/>
      <c r="C297" s="235" t="s">
        <v>620</v>
      </c>
      <c r="D297" s="235" t="s">
        <v>175</v>
      </c>
      <c r="E297" s="236" t="s">
        <v>1414</v>
      </c>
      <c r="F297" s="237" t="s">
        <v>1415</v>
      </c>
      <c r="G297" s="238" t="s">
        <v>258</v>
      </c>
      <c r="H297" s="239">
        <v>1</v>
      </c>
      <c r="I297" s="240"/>
      <c r="J297" s="241">
        <f>ROUND(I297*H297,2)</f>
        <v>0</v>
      </c>
      <c r="K297" s="237" t="s">
        <v>179</v>
      </c>
      <c r="L297" s="72"/>
      <c r="M297" s="242" t="s">
        <v>21</v>
      </c>
      <c r="N297" s="243" t="s">
        <v>40</v>
      </c>
      <c r="O297" s="47"/>
      <c r="P297" s="244">
        <f>O297*H297</f>
        <v>0</v>
      </c>
      <c r="Q297" s="244">
        <v>0.00177</v>
      </c>
      <c r="R297" s="244">
        <f>Q297*H297</f>
        <v>0.00177</v>
      </c>
      <c r="S297" s="244">
        <v>0</v>
      </c>
      <c r="T297" s="245">
        <f>S297*H297</f>
        <v>0</v>
      </c>
      <c r="AR297" s="24" t="s">
        <v>255</v>
      </c>
      <c r="AT297" s="24" t="s">
        <v>175</v>
      </c>
      <c r="AU297" s="24" t="s">
        <v>79</v>
      </c>
      <c r="AY297" s="24" t="s">
        <v>172</v>
      </c>
      <c r="BE297" s="246">
        <f>IF(N297="základní",J297,0)</f>
        <v>0</v>
      </c>
      <c r="BF297" s="246">
        <f>IF(N297="snížená",J297,0)</f>
        <v>0</v>
      </c>
      <c r="BG297" s="246">
        <f>IF(N297="zákl. přenesená",J297,0)</f>
        <v>0</v>
      </c>
      <c r="BH297" s="246">
        <f>IF(N297="sníž. přenesená",J297,0)</f>
        <v>0</v>
      </c>
      <c r="BI297" s="246">
        <f>IF(N297="nulová",J297,0)</f>
        <v>0</v>
      </c>
      <c r="BJ297" s="24" t="s">
        <v>76</v>
      </c>
      <c r="BK297" s="246">
        <f>ROUND(I297*H297,2)</f>
        <v>0</v>
      </c>
      <c r="BL297" s="24" t="s">
        <v>255</v>
      </c>
      <c r="BM297" s="24" t="s">
        <v>1416</v>
      </c>
    </row>
    <row r="298" spans="2:51" s="12" customFormat="1" ht="13.5">
      <c r="B298" s="247"/>
      <c r="C298" s="248"/>
      <c r="D298" s="249" t="s">
        <v>182</v>
      </c>
      <c r="E298" s="250" t="s">
        <v>21</v>
      </c>
      <c r="F298" s="251" t="s">
        <v>1417</v>
      </c>
      <c r="G298" s="248"/>
      <c r="H298" s="252">
        <v>1</v>
      </c>
      <c r="I298" s="253"/>
      <c r="J298" s="248"/>
      <c r="K298" s="248"/>
      <c r="L298" s="254"/>
      <c r="M298" s="255"/>
      <c r="N298" s="256"/>
      <c r="O298" s="256"/>
      <c r="P298" s="256"/>
      <c r="Q298" s="256"/>
      <c r="R298" s="256"/>
      <c r="S298" s="256"/>
      <c r="T298" s="257"/>
      <c r="AT298" s="258" t="s">
        <v>182</v>
      </c>
      <c r="AU298" s="258" t="s">
        <v>79</v>
      </c>
      <c r="AV298" s="12" t="s">
        <v>79</v>
      </c>
      <c r="AW298" s="12" t="s">
        <v>33</v>
      </c>
      <c r="AX298" s="12" t="s">
        <v>76</v>
      </c>
      <c r="AY298" s="258" t="s">
        <v>172</v>
      </c>
    </row>
    <row r="299" spans="2:65" s="1" customFormat="1" ht="16.5" customHeight="1">
      <c r="B299" s="46"/>
      <c r="C299" s="235" t="s">
        <v>624</v>
      </c>
      <c r="D299" s="235" t="s">
        <v>175</v>
      </c>
      <c r="E299" s="236" t="s">
        <v>1418</v>
      </c>
      <c r="F299" s="237" t="s">
        <v>1419</v>
      </c>
      <c r="G299" s="238" t="s">
        <v>258</v>
      </c>
      <c r="H299" s="239">
        <v>1</v>
      </c>
      <c r="I299" s="240"/>
      <c r="J299" s="241">
        <f>ROUND(I299*H299,2)</f>
        <v>0</v>
      </c>
      <c r="K299" s="237" t="s">
        <v>179</v>
      </c>
      <c r="L299" s="72"/>
      <c r="M299" s="242" t="s">
        <v>21</v>
      </c>
      <c r="N299" s="243" t="s">
        <v>40</v>
      </c>
      <c r="O299" s="47"/>
      <c r="P299" s="244">
        <f>O299*H299</f>
        <v>0</v>
      </c>
      <c r="Q299" s="244">
        <v>0.0012</v>
      </c>
      <c r="R299" s="244">
        <f>Q299*H299</f>
        <v>0.0012</v>
      </c>
      <c r="S299" s="244">
        <v>0</v>
      </c>
      <c r="T299" s="245">
        <f>S299*H299</f>
        <v>0</v>
      </c>
      <c r="AR299" s="24" t="s">
        <v>255</v>
      </c>
      <c r="AT299" s="24" t="s">
        <v>175</v>
      </c>
      <c r="AU299" s="24" t="s">
        <v>79</v>
      </c>
      <c r="AY299" s="24" t="s">
        <v>172</v>
      </c>
      <c r="BE299" s="246">
        <f>IF(N299="základní",J299,0)</f>
        <v>0</v>
      </c>
      <c r="BF299" s="246">
        <f>IF(N299="snížená",J299,0)</f>
        <v>0</v>
      </c>
      <c r="BG299" s="246">
        <f>IF(N299="zákl. přenesená",J299,0)</f>
        <v>0</v>
      </c>
      <c r="BH299" s="246">
        <f>IF(N299="sníž. přenesená",J299,0)</f>
        <v>0</v>
      </c>
      <c r="BI299" s="246">
        <f>IF(N299="nulová",J299,0)</f>
        <v>0</v>
      </c>
      <c r="BJ299" s="24" t="s">
        <v>76</v>
      </c>
      <c r="BK299" s="246">
        <f>ROUND(I299*H299,2)</f>
        <v>0</v>
      </c>
      <c r="BL299" s="24" t="s">
        <v>255</v>
      </c>
      <c r="BM299" s="24" t="s">
        <v>1420</v>
      </c>
    </row>
    <row r="300" spans="2:51" s="12" customFormat="1" ht="13.5">
      <c r="B300" s="247"/>
      <c r="C300" s="248"/>
      <c r="D300" s="249" t="s">
        <v>182</v>
      </c>
      <c r="E300" s="250" t="s">
        <v>21</v>
      </c>
      <c r="F300" s="251" t="s">
        <v>1417</v>
      </c>
      <c r="G300" s="248"/>
      <c r="H300" s="252">
        <v>1</v>
      </c>
      <c r="I300" s="253"/>
      <c r="J300" s="248"/>
      <c r="K300" s="248"/>
      <c r="L300" s="254"/>
      <c r="M300" s="255"/>
      <c r="N300" s="256"/>
      <c r="O300" s="256"/>
      <c r="P300" s="256"/>
      <c r="Q300" s="256"/>
      <c r="R300" s="256"/>
      <c r="S300" s="256"/>
      <c r="T300" s="257"/>
      <c r="AT300" s="258" t="s">
        <v>182</v>
      </c>
      <c r="AU300" s="258" t="s">
        <v>79</v>
      </c>
      <c r="AV300" s="12" t="s">
        <v>79</v>
      </c>
      <c r="AW300" s="12" t="s">
        <v>33</v>
      </c>
      <c r="AX300" s="12" t="s">
        <v>76</v>
      </c>
      <c r="AY300" s="258" t="s">
        <v>172</v>
      </c>
    </row>
    <row r="301" spans="2:65" s="1" customFormat="1" ht="16.5" customHeight="1">
      <c r="B301" s="46"/>
      <c r="C301" s="235" t="s">
        <v>628</v>
      </c>
      <c r="D301" s="235" t="s">
        <v>175</v>
      </c>
      <c r="E301" s="236" t="s">
        <v>1421</v>
      </c>
      <c r="F301" s="237" t="s">
        <v>1422</v>
      </c>
      <c r="G301" s="238" t="s">
        <v>258</v>
      </c>
      <c r="H301" s="239">
        <v>2</v>
      </c>
      <c r="I301" s="240"/>
      <c r="J301" s="241">
        <f>ROUND(I301*H301,2)</f>
        <v>0</v>
      </c>
      <c r="K301" s="237" t="s">
        <v>179</v>
      </c>
      <c r="L301" s="72"/>
      <c r="M301" s="242" t="s">
        <v>21</v>
      </c>
      <c r="N301" s="243" t="s">
        <v>40</v>
      </c>
      <c r="O301" s="47"/>
      <c r="P301" s="244">
        <f>O301*H301</f>
        <v>0</v>
      </c>
      <c r="Q301" s="244">
        <v>0.0009</v>
      </c>
      <c r="R301" s="244">
        <f>Q301*H301</f>
        <v>0.0018</v>
      </c>
      <c r="S301" s="244">
        <v>0</v>
      </c>
      <c r="T301" s="245">
        <f>S301*H301</f>
        <v>0</v>
      </c>
      <c r="AR301" s="24" t="s">
        <v>255</v>
      </c>
      <c r="AT301" s="24" t="s">
        <v>175</v>
      </c>
      <c r="AU301" s="24" t="s">
        <v>79</v>
      </c>
      <c r="AY301" s="24" t="s">
        <v>172</v>
      </c>
      <c r="BE301" s="246">
        <f>IF(N301="základní",J301,0)</f>
        <v>0</v>
      </c>
      <c r="BF301" s="246">
        <f>IF(N301="snížená",J301,0)</f>
        <v>0</v>
      </c>
      <c r="BG301" s="246">
        <f>IF(N301="zákl. přenesená",J301,0)</f>
        <v>0</v>
      </c>
      <c r="BH301" s="246">
        <f>IF(N301="sníž. přenesená",J301,0)</f>
        <v>0</v>
      </c>
      <c r="BI301" s="246">
        <f>IF(N301="nulová",J301,0)</f>
        <v>0</v>
      </c>
      <c r="BJ301" s="24" t="s">
        <v>76</v>
      </c>
      <c r="BK301" s="246">
        <f>ROUND(I301*H301,2)</f>
        <v>0</v>
      </c>
      <c r="BL301" s="24" t="s">
        <v>255</v>
      </c>
      <c r="BM301" s="24" t="s">
        <v>1423</v>
      </c>
    </row>
    <row r="302" spans="2:51" s="12" customFormat="1" ht="13.5">
      <c r="B302" s="247"/>
      <c r="C302" s="248"/>
      <c r="D302" s="249" t="s">
        <v>182</v>
      </c>
      <c r="E302" s="250" t="s">
        <v>21</v>
      </c>
      <c r="F302" s="251" t="s">
        <v>1424</v>
      </c>
      <c r="G302" s="248"/>
      <c r="H302" s="252">
        <v>2</v>
      </c>
      <c r="I302" s="253"/>
      <c r="J302" s="248"/>
      <c r="K302" s="248"/>
      <c r="L302" s="254"/>
      <c r="M302" s="255"/>
      <c r="N302" s="256"/>
      <c r="O302" s="256"/>
      <c r="P302" s="256"/>
      <c r="Q302" s="256"/>
      <c r="R302" s="256"/>
      <c r="S302" s="256"/>
      <c r="T302" s="257"/>
      <c r="AT302" s="258" t="s">
        <v>182</v>
      </c>
      <c r="AU302" s="258" t="s">
        <v>79</v>
      </c>
      <c r="AV302" s="12" t="s">
        <v>79</v>
      </c>
      <c r="AW302" s="12" t="s">
        <v>33</v>
      </c>
      <c r="AX302" s="12" t="s">
        <v>76</v>
      </c>
      <c r="AY302" s="258" t="s">
        <v>172</v>
      </c>
    </row>
    <row r="303" spans="2:65" s="1" customFormat="1" ht="16.5" customHeight="1">
      <c r="B303" s="46"/>
      <c r="C303" s="235" t="s">
        <v>632</v>
      </c>
      <c r="D303" s="235" t="s">
        <v>175</v>
      </c>
      <c r="E303" s="236" t="s">
        <v>549</v>
      </c>
      <c r="F303" s="237" t="s">
        <v>550</v>
      </c>
      <c r="G303" s="238" t="s">
        <v>258</v>
      </c>
      <c r="H303" s="239">
        <v>7</v>
      </c>
      <c r="I303" s="240"/>
      <c r="J303" s="241">
        <f>ROUND(I303*H303,2)</f>
        <v>0</v>
      </c>
      <c r="K303" s="237" t="s">
        <v>424</v>
      </c>
      <c r="L303" s="72"/>
      <c r="M303" s="242" t="s">
        <v>21</v>
      </c>
      <c r="N303" s="243" t="s">
        <v>40</v>
      </c>
      <c r="O303" s="47"/>
      <c r="P303" s="244">
        <f>O303*H303</f>
        <v>0</v>
      </c>
      <c r="Q303" s="244">
        <v>0.00035</v>
      </c>
      <c r="R303" s="244">
        <f>Q303*H303</f>
        <v>0.00245</v>
      </c>
      <c r="S303" s="244">
        <v>0</v>
      </c>
      <c r="T303" s="245">
        <f>S303*H303</f>
        <v>0</v>
      </c>
      <c r="AR303" s="24" t="s">
        <v>255</v>
      </c>
      <c r="AT303" s="24" t="s">
        <v>175</v>
      </c>
      <c r="AU303" s="24" t="s">
        <v>79</v>
      </c>
      <c r="AY303" s="24" t="s">
        <v>172</v>
      </c>
      <c r="BE303" s="246">
        <f>IF(N303="základní",J303,0)</f>
        <v>0</v>
      </c>
      <c r="BF303" s="246">
        <f>IF(N303="snížená",J303,0)</f>
        <v>0</v>
      </c>
      <c r="BG303" s="246">
        <f>IF(N303="zákl. přenesená",J303,0)</f>
        <v>0</v>
      </c>
      <c r="BH303" s="246">
        <f>IF(N303="sníž. přenesená",J303,0)</f>
        <v>0</v>
      </c>
      <c r="BI303" s="246">
        <f>IF(N303="nulová",J303,0)</f>
        <v>0</v>
      </c>
      <c r="BJ303" s="24" t="s">
        <v>76</v>
      </c>
      <c r="BK303" s="246">
        <f>ROUND(I303*H303,2)</f>
        <v>0</v>
      </c>
      <c r="BL303" s="24" t="s">
        <v>255</v>
      </c>
      <c r="BM303" s="24" t="s">
        <v>551</v>
      </c>
    </row>
    <row r="304" spans="2:51" s="12" customFormat="1" ht="13.5">
      <c r="B304" s="247"/>
      <c r="C304" s="248"/>
      <c r="D304" s="249" t="s">
        <v>182</v>
      </c>
      <c r="E304" s="250" t="s">
        <v>21</v>
      </c>
      <c r="F304" s="251" t="s">
        <v>1413</v>
      </c>
      <c r="G304" s="248"/>
      <c r="H304" s="252">
        <v>7</v>
      </c>
      <c r="I304" s="253"/>
      <c r="J304" s="248"/>
      <c r="K304" s="248"/>
      <c r="L304" s="254"/>
      <c r="M304" s="255"/>
      <c r="N304" s="256"/>
      <c r="O304" s="256"/>
      <c r="P304" s="256"/>
      <c r="Q304" s="256"/>
      <c r="R304" s="256"/>
      <c r="S304" s="256"/>
      <c r="T304" s="257"/>
      <c r="AT304" s="258" t="s">
        <v>182</v>
      </c>
      <c r="AU304" s="258" t="s">
        <v>79</v>
      </c>
      <c r="AV304" s="12" t="s">
        <v>79</v>
      </c>
      <c r="AW304" s="12" t="s">
        <v>33</v>
      </c>
      <c r="AX304" s="12" t="s">
        <v>76</v>
      </c>
      <c r="AY304" s="258" t="s">
        <v>172</v>
      </c>
    </row>
    <row r="305" spans="2:65" s="1" customFormat="1" ht="16.5" customHeight="1">
      <c r="B305" s="46"/>
      <c r="C305" s="235" t="s">
        <v>637</v>
      </c>
      <c r="D305" s="235" t="s">
        <v>175</v>
      </c>
      <c r="E305" s="236" t="s">
        <v>554</v>
      </c>
      <c r="F305" s="237" t="s">
        <v>555</v>
      </c>
      <c r="G305" s="238" t="s">
        <v>258</v>
      </c>
      <c r="H305" s="239">
        <v>1</v>
      </c>
      <c r="I305" s="240"/>
      <c r="J305" s="241">
        <f>ROUND(I305*H305,2)</f>
        <v>0</v>
      </c>
      <c r="K305" s="237" t="s">
        <v>424</v>
      </c>
      <c r="L305" s="72"/>
      <c r="M305" s="242" t="s">
        <v>21</v>
      </c>
      <c r="N305" s="243" t="s">
        <v>40</v>
      </c>
      <c r="O305" s="47"/>
      <c r="P305" s="244">
        <f>O305*H305</f>
        <v>0</v>
      </c>
      <c r="Q305" s="244">
        <v>0.00114</v>
      </c>
      <c r="R305" s="244">
        <f>Q305*H305</f>
        <v>0.00114</v>
      </c>
      <c r="S305" s="244">
        <v>0</v>
      </c>
      <c r="T305" s="245">
        <f>S305*H305</f>
        <v>0</v>
      </c>
      <c r="AR305" s="24" t="s">
        <v>255</v>
      </c>
      <c r="AT305" s="24" t="s">
        <v>175</v>
      </c>
      <c r="AU305" s="24" t="s">
        <v>79</v>
      </c>
      <c r="AY305" s="24" t="s">
        <v>172</v>
      </c>
      <c r="BE305" s="246">
        <f>IF(N305="základní",J305,0)</f>
        <v>0</v>
      </c>
      <c r="BF305" s="246">
        <f>IF(N305="snížená",J305,0)</f>
        <v>0</v>
      </c>
      <c r="BG305" s="246">
        <f>IF(N305="zákl. přenesená",J305,0)</f>
        <v>0</v>
      </c>
      <c r="BH305" s="246">
        <f>IF(N305="sníž. přenesená",J305,0)</f>
        <v>0</v>
      </c>
      <c r="BI305" s="246">
        <f>IF(N305="nulová",J305,0)</f>
        <v>0</v>
      </c>
      <c r="BJ305" s="24" t="s">
        <v>76</v>
      </c>
      <c r="BK305" s="246">
        <f>ROUND(I305*H305,2)</f>
        <v>0</v>
      </c>
      <c r="BL305" s="24" t="s">
        <v>255</v>
      </c>
      <c r="BM305" s="24" t="s">
        <v>556</v>
      </c>
    </row>
    <row r="306" spans="2:51" s="12" customFormat="1" ht="13.5">
      <c r="B306" s="247"/>
      <c r="C306" s="248"/>
      <c r="D306" s="249" t="s">
        <v>182</v>
      </c>
      <c r="E306" s="250" t="s">
        <v>21</v>
      </c>
      <c r="F306" s="251" t="s">
        <v>1417</v>
      </c>
      <c r="G306" s="248"/>
      <c r="H306" s="252">
        <v>1</v>
      </c>
      <c r="I306" s="253"/>
      <c r="J306" s="248"/>
      <c r="K306" s="248"/>
      <c r="L306" s="254"/>
      <c r="M306" s="255"/>
      <c r="N306" s="256"/>
      <c r="O306" s="256"/>
      <c r="P306" s="256"/>
      <c r="Q306" s="256"/>
      <c r="R306" s="256"/>
      <c r="S306" s="256"/>
      <c r="T306" s="257"/>
      <c r="AT306" s="258" t="s">
        <v>182</v>
      </c>
      <c r="AU306" s="258" t="s">
        <v>79</v>
      </c>
      <c r="AV306" s="12" t="s">
        <v>79</v>
      </c>
      <c r="AW306" s="12" t="s">
        <v>33</v>
      </c>
      <c r="AX306" s="12" t="s">
        <v>76</v>
      </c>
      <c r="AY306" s="258" t="s">
        <v>172</v>
      </c>
    </row>
    <row r="307" spans="2:65" s="1" customFormat="1" ht="16.5" customHeight="1">
      <c r="B307" s="46"/>
      <c r="C307" s="235" t="s">
        <v>641</v>
      </c>
      <c r="D307" s="235" t="s">
        <v>175</v>
      </c>
      <c r="E307" s="236" t="s">
        <v>559</v>
      </c>
      <c r="F307" s="237" t="s">
        <v>560</v>
      </c>
      <c r="G307" s="238" t="s">
        <v>178</v>
      </c>
      <c r="H307" s="239">
        <v>6</v>
      </c>
      <c r="I307" s="240"/>
      <c r="J307" s="241">
        <f>ROUND(I307*H307,2)</f>
        <v>0</v>
      </c>
      <c r="K307" s="237" t="s">
        <v>424</v>
      </c>
      <c r="L307" s="72"/>
      <c r="M307" s="242" t="s">
        <v>21</v>
      </c>
      <c r="N307" s="243" t="s">
        <v>40</v>
      </c>
      <c r="O307" s="47"/>
      <c r="P307" s="244">
        <f>O307*H307</f>
        <v>0</v>
      </c>
      <c r="Q307" s="244">
        <v>0</v>
      </c>
      <c r="R307" s="244">
        <f>Q307*H307</f>
        <v>0</v>
      </c>
      <c r="S307" s="244">
        <v>0</v>
      </c>
      <c r="T307" s="245">
        <f>S307*H307</f>
        <v>0</v>
      </c>
      <c r="AR307" s="24" t="s">
        <v>255</v>
      </c>
      <c r="AT307" s="24" t="s">
        <v>175</v>
      </c>
      <c r="AU307" s="24" t="s">
        <v>79</v>
      </c>
      <c r="AY307" s="24" t="s">
        <v>172</v>
      </c>
      <c r="BE307" s="246">
        <f>IF(N307="základní",J307,0)</f>
        <v>0</v>
      </c>
      <c r="BF307" s="246">
        <f>IF(N307="snížená",J307,0)</f>
        <v>0</v>
      </c>
      <c r="BG307" s="246">
        <f>IF(N307="zákl. přenesená",J307,0)</f>
        <v>0</v>
      </c>
      <c r="BH307" s="246">
        <f>IF(N307="sníž. přenesená",J307,0)</f>
        <v>0</v>
      </c>
      <c r="BI307" s="246">
        <f>IF(N307="nulová",J307,0)</f>
        <v>0</v>
      </c>
      <c r="BJ307" s="24" t="s">
        <v>76</v>
      </c>
      <c r="BK307" s="246">
        <f>ROUND(I307*H307,2)</f>
        <v>0</v>
      </c>
      <c r="BL307" s="24" t="s">
        <v>255</v>
      </c>
      <c r="BM307" s="24" t="s">
        <v>561</v>
      </c>
    </row>
    <row r="308" spans="2:65" s="1" customFormat="1" ht="16.5" customHeight="1">
      <c r="B308" s="46"/>
      <c r="C308" s="235" t="s">
        <v>645</v>
      </c>
      <c r="D308" s="235" t="s">
        <v>175</v>
      </c>
      <c r="E308" s="236" t="s">
        <v>563</v>
      </c>
      <c r="F308" s="237" t="s">
        <v>564</v>
      </c>
      <c r="G308" s="238" t="s">
        <v>178</v>
      </c>
      <c r="H308" s="239">
        <v>1</v>
      </c>
      <c r="I308" s="240"/>
      <c r="J308" s="241">
        <f>ROUND(I308*H308,2)</f>
        <v>0</v>
      </c>
      <c r="K308" s="237" t="s">
        <v>424</v>
      </c>
      <c r="L308" s="72"/>
      <c r="M308" s="242" t="s">
        <v>21</v>
      </c>
      <c r="N308" s="243" t="s">
        <v>40</v>
      </c>
      <c r="O308" s="47"/>
      <c r="P308" s="244">
        <f>O308*H308</f>
        <v>0</v>
      </c>
      <c r="Q308" s="244">
        <v>0</v>
      </c>
      <c r="R308" s="244">
        <f>Q308*H308</f>
        <v>0</v>
      </c>
      <c r="S308" s="244">
        <v>0</v>
      </c>
      <c r="T308" s="245">
        <f>S308*H308</f>
        <v>0</v>
      </c>
      <c r="AR308" s="24" t="s">
        <v>255</v>
      </c>
      <c r="AT308" s="24" t="s">
        <v>175</v>
      </c>
      <c r="AU308" s="24" t="s">
        <v>79</v>
      </c>
      <c r="AY308" s="24" t="s">
        <v>172</v>
      </c>
      <c r="BE308" s="246">
        <f>IF(N308="základní",J308,0)</f>
        <v>0</v>
      </c>
      <c r="BF308" s="246">
        <f>IF(N308="snížená",J308,0)</f>
        <v>0</v>
      </c>
      <c r="BG308" s="246">
        <f>IF(N308="zákl. přenesená",J308,0)</f>
        <v>0</v>
      </c>
      <c r="BH308" s="246">
        <f>IF(N308="sníž. přenesená",J308,0)</f>
        <v>0</v>
      </c>
      <c r="BI308" s="246">
        <f>IF(N308="nulová",J308,0)</f>
        <v>0</v>
      </c>
      <c r="BJ308" s="24" t="s">
        <v>76</v>
      </c>
      <c r="BK308" s="246">
        <f>ROUND(I308*H308,2)</f>
        <v>0</v>
      </c>
      <c r="BL308" s="24" t="s">
        <v>255</v>
      </c>
      <c r="BM308" s="24" t="s">
        <v>565</v>
      </c>
    </row>
    <row r="309" spans="2:65" s="1" customFormat="1" ht="16.5" customHeight="1">
      <c r="B309" s="46"/>
      <c r="C309" s="235" t="s">
        <v>649</v>
      </c>
      <c r="D309" s="235" t="s">
        <v>175</v>
      </c>
      <c r="E309" s="236" t="s">
        <v>1425</v>
      </c>
      <c r="F309" s="237" t="s">
        <v>1426</v>
      </c>
      <c r="G309" s="238" t="s">
        <v>178</v>
      </c>
      <c r="H309" s="239">
        <v>1</v>
      </c>
      <c r="I309" s="240"/>
      <c r="J309" s="241">
        <f>ROUND(I309*H309,2)</f>
        <v>0</v>
      </c>
      <c r="K309" s="237" t="s">
        <v>179</v>
      </c>
      <c r="L309" s="72"/>
      <c r="M309" s="242" t="s">
        <v>21</v>
      </c>
      <c r="N309" s="243" t="s">
        <v>40</v>
      </c>
      <c r="O309" s="47"/>
      <c r="P309" s="244">
        <f>O309*H309</f>
        <v>0</v>
      </c>
      <c r="Q309" s="244">
        <v>0.00152</v>
      </c>
      <c r="R309" s="244">
        <f>Q309*H309</f>
        <v>0.00152</v>
      </c>
      <c r="S309" s="244">
        <v>0</v>
      </c>
      <c r="T309" s="245">
        <f>S309*H309</f>
        <v>0</v>
      </c>
      <c r="AR309" s="24" t="s">
        <v>255</v>
      </c>
      <c r="AT309" s="24" t="s">
        <v>175</v>
      </c>
      <c r="AU309" s="24" t="s">
        <v>79</v>
      </c>
      <c r="AY309" s="24" t="s">
        <v>172</v>
      </c>
      <c r="BE309" s="246">
        <f>IF(N309="základní",J309,0)</f>
        <v>0</v>
      </c>
      <c r="BF309" s="246">
        <f>IF(N309="snížená",J309,0)</f>
        <v>0</v>
      </c>
      <c r="BG309" s="246">
        <f>IF(N309="zákl. přenesená",J309,0)</f>
        <v>0</v>
      </c>
      <c r="BH309" s="246">
        <f>IF(N309="sníž. přenesená",J309,0)</f>
        <v>0</v>
      </c>
      <c r="BI309" s="246">
        <f>IF(N309="nulová",J309,0)</f>
        <v>0</v>
      </c>
      <c r="BJ309" s="24" t="s">
        <v>76</v>
      </c>
      <c r="BK309" s="246">
        <f>ROUND(I309*H309,2)</f>
        <v>0</v>
      </c>
      <c r="BL309" s="24" t="s">
        <v>255</v>
      </c>
      <c r="BM309" s="24" t="s">
        <v>1427</v>
      </c>
    </row>
    <row r="310" spans="2:65" s="1" customFormat="1" ht="16.5" customHeight="1">
      <c r="B310" s="46"/>
      <c r="C310" s="235" t="s">
        <v>653</v>
      </c>
      <c r="D310" s="235" t="s">
        <v>175</v>
      </c>
      <c r="E310" s="236" t="s">
        <v>567</v>
      </c>
      <c r="F310" s="237" t="s">
        <v>568</v>
      </c>
      <c r="G310" s="238" t="s">
        <v>258</v>
      </c>
      <c r="H310" s="239">
        <v>19</v>
      </c>
      <c r="I310" s="240"/>
      <c r="J310" s="241">
        <f>ROUND(I310*H310,2)</f>
        <v>0</v>
      </c>
      <c r="K310" s="237" t="s">
        <v>424</v>
      </c>
      <c r="L310" s="72"/>
      <c r="M310" s="242" t="s">
        <v>21</v>
      </c>
      <c r="N310" s="243" t="s">
        <v>40</v>
      </c>
      <c r="O310" s="47"/>
      <c r="P310" s="244">
        <f>O310*H310</f>
        <v>0</v>
      </c>
      <c r="Q310" s="244">
        <v>0</v>
      </c>
      <c r="R310" s="244">
        <f>Q310*H310</f>
        <v>0</v>
      </c>
      <c r="S310" s="244">
        <v>0</v>
      </c>
      <c r="T310" s="245">
        <f>S310*H310</f>
        <v>0</v>
      </c>
      <c r="AR310" s="24" t="s">
        <v>255</v>
      </c>
      <c r="AT310" s="24" t="s">
        <v>175</v>
      </c>
      <c r="AU310" s="24" t="s">
        <v>79</v>
      </c>
      <c r="AY310" s="24" t="s">
        <v>172</v>
      </c>
      <c r="BE310" s="246">
        <f>IF(N310="základní",J310,0)</f>
        <v>0</v>
      </c>
      <c r="BF310" s="246">
        <f>IF(N310="snížená",J310,0)</f>
        <v>0</v>
      </c>
      <c r="BG310" s="246">
        <f>IF(N310="zákl. přenesená",J310,0)</f>
        <v>0</v>
      </c>
      <c r="BH310" s="246">
        <f>IF(N310="sníž. přenesená",J310,0)</f>
        <v>0</v>
      </c>
      <c r="BI310" s="246">
        <f>IF(N310="nulová",J310,0)</f>
        <v>0</v>
      </c>
      <c r="BJ310" s="24" t="s">
        <v>76</v>
      </c>
      <c r="BK310" s="246">
        <f>ROUND(I310*H310,2)</f>
        <v>0</v>
      </c>
      <c r="BL310" s="24" t="s">
        <v>255</v>
      </c>
      <c r="BM310" s="24" t="s">
        <v>569</v>
      </c>
    </row>
    <row r="311" spans="2:51" s="12" customFormat="1" ht="13.5">
      <c r="B311" s="247"/>
      <c r="C311" s="248"/>
      <c r="D311" s="249" t="s">
        <v>182</v>
      </c>
      <c r="E311" s="250" t="s">
        <v>21</v>
      </c>
      <c r="F311" s="251" t="s">
        <v>1428</v>
      </c>
      <c r="G311" s="248"/>
      <c r="H311" s="252">
        <v>19</v>
      </c>
      <c r="I311" s="253"/>
      <c r="J311" s="248"/>
      <c r="K311" s="248"/>
      <c r="L311" s="254"/>
      <c r="M311" s="255"/>
      <c r="N311" s="256"/>
      <c r="O311" s="256"/>
      <c r="P311" s="256"/>
      <c r="Q311" s="256"/>
      <c r="R311" s="256"/>
      <c r="S311" s="256"/>
      <c r="T311" s="257"/>
      <c r="AT311" s="258" t="s">
        <v>182</v>
      </c>
      <c r="AU311" s="258" t="s">
        <v>79</v>
      </c>
      <c r="AV311" s="12" t="s">
        <v>79</v>
      </c>
      <c r="AW311" s="12" t="s">
        <v>33</v>
      </c>
      <c r="AX311" s="12" t="s">
        <v>76</v>
      </c>
      <c r="AY311" s="258" t="s">
        <v>172</v>
      </c>
    </row>
    <row r="312" spans="2:65" s="1" customFormat="1" ht="16.5" customHeight="1">
      <c r="B312" s="46"/>
      <c r="C312" s="235" t="s">
        <v>657</v>
      </c>
      <c r="D312" s="235" t="s">
        <v>175</v>
      </c>
      <c r="E312" s="236" t="s">
        <v>572</v>
      </c>
      <c r="F312" s="237" t="s">
        <v>1429</v>
      </c>
      <c r="G312" s="238" t="s">
        <v>178</v>
      </c>
      <c r="H312" s="239">
        <v>5</v>
      </c>
      <c r="I312" s="240"/>
      <c r="J312" s="241">
        <f>ROUND(I312*H312,2)</f>
        <v>0</v>
      </c>
      <c r="K312" s="237" t="s">
        <v>21</v>
      </c>
      <c r="L312" s="72"/>
      <c r="M312" s="242" t="s">
        <v>21</v>
      </c>
      <c r="N312" s="243" t="s">
        <v>40</v>
      </c>
      <c r="O312" s="47"/>
      <c r="P312" s="244">
        <f>O312*H312</f>
        <v>0</v>
      </c>
      <c r="Q312" s="244">
        <v>0</v>
      </c>
      <c r="R312" s="244">
        <f>Q312*H312</f>
        <v>0</v>
      </c>
      <c r="S312" s="244">
        <v>0</v>
      </c>
      <c r="T312" s="245">
        <f>S312*H312</f>
        <v>0</v>
      </c>
      <c r="AR312" s="24" t="s">
        <v>255</v>
      </c>
      <c r="AT312" s="24" t="s">
        <v>175</v>
      </c>
      <c r="AU312" s="24" t="s">
        <v>79</v>
      </c>
      <c r="AY312" s="24" t="s">
        <v>172</v>
      </c>
      <c r="BE312" s="246">
        <f>IF(N312="základní",J312,0)</f>
        <v>0</v>
      </c>
      <c r="BF312" s="246">
        <f>IF(N312="snížená",J312,0)</f>
        <v>0</v>
      </c>
      <c r="BG312" s="246">
        <f>IF(N312="zákl. přenesená",J312,0)</f>
        <v>0</v>
      </c>
      <c r="BH312" s="246">
        <f>IF(N312="sníž. přenesená",J312,0)</f>
        <v>0</v>
      </c>
      <c r="BI312" s="246">
        <f>IF(N312="nulová",J312,0)</f>
        <v>0</v>
      </c>
      <c r="BJ312" s="24" t="s">
        <v>76</v>
      </c>
      <c r="BK312" s="246">
        <f>ROUND(I312*H312,2)</f>
        <v>0</v>
      </c>
      <c r="BL312" s="24" t="s">
        <v>255</v>
      </c>
      <c r="BM312" s="24" t="s">
        <v>574</v>
      </c>
    </row>
    <row r="313" spans="2:51" s="12" customFormat="1" ht="13.5">
      <c r="B313" s="247"/>
      <c r="C313" s="248"/>
      <c r="D313" s="249" t="s">
        <v>182</v>
      </c>
      <c r="E313" s="250" t="s">
        <v>21</v>
      </c>
      <c r="F313" s="251" t="s">
        <v>1430</v>
      </c>
      <c r="G313" s="248"/>
      <c r="H313" s="252">
        <v>5</v>
      </c>
      <c r="I313" s="253"/>
      <c r="J313" s="248"/>
      <c r="K313" s="248"/>
      <c r="L313" s="254"/>
      <c r="M313" s="255"/>
      <c r="N313" s="256"/>
      <c r="O313" s="256"/>
      <c r="P313" s="256"/>
      <c r="Q313" s="256"/>
      <c r="R313" s="256"/>
      <c r="S313" s="256"/>
      <c r="T313" s="257"/>
      <c r="AT313" s="258" t="s">
        <v>182</v>
      </c>
      <c r="AU313" s="258" t="s">
        <v>79</v>
      </c>
      <c r="AV313" s="12" t="s">
        <v>79</v>
      </c>
      <c r="AW313" s="12" t="s">
        <v>33</v>
      </c>
      <c r="AX313" s="12" t="s">
        <v>76</v>
      </c>
      <c r="AY313" s="258" t="s">
        <v>172</v>
      </c>
    </row>
    <row r="314" spans="2:65" s="1" customFormat="1" ht="16.5" customHeight="1">
      <c r="B314" s="46"/>
      <c r="C314" s="235" t="s">
        <v>366</v>
      </c>
      <c r="D314" s="235" t="s">
        <v>175</v>
      </c>
      <c r="E314" s="236" t="s">
        <v>1431</v>
      </c>
      <c r="F314" s="237" t="s">
        <v>1432</v>
      </c>
      <c r="G314" s="238" t="s">
        <v>178</v>
      </c>
      <c r="H314" s="239">
        <v>1</v>
      </c>
      <c r="I314" s="240"/>
      <c r="J314" s="241">
        <f>ROUND(I314*H314,2)</f>
        <v>0</v>
      </c>
      <c r="K314" s="237" t="s">
        <v>21</v>
      </c>
      <c r="L314" s="72"/>
      <c r="M314" s="242" t="s">
        <v>21</v>
      </c>
      <c r="N314" s="243" t="s">
        <v>40</v>
      </c>
      <c r="O314" s="47"/>
      <c r="P314" s="244">
        <f>O314*H314</f>
        <v>0</v>
      </c>
      <c r="Q314" s="244">
        <v>0</v>
      </c>
      <c r="R314" s="244">
        <f>Q314*H314</f>
        <v>0</v>
      </c>
      <c r="S314" s="244">
        <v>0</v>
      </c>
      <c r="T314" s="245">
        <f>S314*H314</f>
        <v>0</v>
      </c>
      <c r="AR314" s="24" t="s">
        <v>255</v>
      </c>
      <c r="AT314" s="24" t="s">
        <v>175</v>
      </c>
      <c r="AU314" s="24" t="s">
        <v>79</v>
      </c>
      <c r="AY314" s="24" t="s">
        <v>172</v>
      </c>
      <c r="BE314" s="246">
        <f>IF(N314="základní",J314,0)</f>
        <v>0</v>
      </c>
      <c r="BF314" s="246">
        <f>IF(N314="snížená",J314,0)</f>
        <v>0</v>
      </c>
      <c r="BG314" s="246">
        <f>IF(N314="zákl. přenesená",J314,0)</f>
        <v>0</v>
      </c>
      <c r="BH314" s="246">
        <f>IF(N314="sníž. přenesená",J314,0)</f>
        <v>0</v>
      </c>
      <c r="BI314" s="246">
        <f>IF(N314="nulová",J314,0)</f>
        <v>0</v>
      </c>
      <c r="BJ314" s="24" t="s">
        <v>76</v>
      </c>
      <c r="BK314" s="246">
        <f>ROUND(I314*H314,2)</f>
        <v>0</v>
      </c>
      <c r="BL314" s="24" t="s">
        <v>255</v>
      </c>
      <c r="BM314" s="24" t="s">
        <v>1433</v>
      </c>
    </row>
    <row r="315" spans="2:65" s="1" customFormat="1" ht="16.5" customHeight="1">
      <c r="B315" s="46"/>
      <c r="C315" s="235" t="s">
        <v>664</v>
      </c>
      <c r="D315" s="235" t="s">
        <v>175</v>
      </c>
      <c r="E315" s="236" t="s">
        <v>1434</v>
      </c>
      <c r="F315" s="237" t="s">
        <v>1435</v>
      </c>
      <c r="G315" s="238" t="s">
        <v>178</v>
      </c>
      <c r="H315" s="239">
        <v>1</v>
      </c>
      <c r="I315" s="240"/>
      <c r="J315" s="241">
        <f>ROUND(I315*H315,2)</f>
        <v>0</v>
      </c>
      <c r="K315" s="237" t="s">
        <v>21</v>
      </c>
      <c r="L315" s="72"/>
      <c r="M315" s="242" t="s">
        <v>21</v>
      </c>
      <c r="N315" s="243" t="s">
        <v>40</v>
      </c>
      <c r="O315" s="47"/>
      <c r="P315" s="244">
        <f>O315*H315</f>
        <v>0</v>
      </c>
      <c r="Q315" s="244">
        <v>0</v>
      </c>
      <c r="R315" s="244">
        <f>Q315*H315</f>
        <v>0</v>
      </c>
      <c r="S315" s="244">
        <v>0</v>
      </c>
      <c r="T315" s="245">
        <f>S315*H315</f>
        <v>0</v>
      </c>
      <c r="AR315" s="24" t="s">
        <v>255</v>
      </c>
      <c r="AT315" s="24" t="s">
        <v>175</v>
      </c>
      <c r="AU315" s="24" t="s">
        <v>79</v>
      </c>
      <c r="AY315" s="24" t="s">
        <v>172</v>
      </c>
      <c r="BE315" s="246">
        <f>IF(N315="základní",J315,0)</f>
        <v>0</v>
      </c>
      <c r="BF315" s="246">
        <f>IF(N315="snížená",J315,0)</f>
        <v>0</v>
      </c>
      <c r="BG315" s="246">
        <f>IF(N315="zákl. přenesená",J315,0)</f>
        <v>0</v>
      </c>
      <c r="BH315" s="246">
        <f>IF(N315="sníž. přenesená",J315,0)</f>
        <v>0</v>
      </c>
      <c r="BI315" s="246">
        <f>IF(N315="nulová",J315,0)</f>
        <v>0</v>
      </c>
      <c r="BJ315" s="24" t="s">
        <v>76</v>
      </c>
      <c r="BK315" s="246">
        <f>ROUND(I315*H315,2)</f>
        <v>0</v>
      </c>
      <c r="BL315" s="24" t="s">
        <v>255</v>
      </c>
      <c r="BM315" s="24" t="s">
        <v>1436</v>
      </c>
    </row>
    <row r="316" spans="2:63" s="11" customFormat="1" ht="29.85" customHeight="1">
      <c r="B316" s="219"/>
      <c r="C316" s="220"/>
      <c r="D316" s="221" t="s">
        <v>68</v>
      </c>
      <c r="E316" s="233" t="s">
        <v>575</v>
      </c>
      <c r="F316" s="233" t="s">
        <v>576</v>
      </c>
      <c r="G316" s="220"/>
      <c r="H316" s="220"/>
      <c r="I316" s="223"/>
      <c r="J316" s="234">
        <f>BK316</f>
        <v>0</v>
      </c>
      <c r="K316" s="220"/>
      <c r="L316" s="225"/>
      <c r="M316" s="226"/>
      <c r="N316" s="227"/>
      <c r="O316" s="227"/>
      <c r="P316" s="228">
        <f>SUM(P317:P396)</f>
        <v>0</v>
      </c>
      <c r="Q316" s="227"/>
      <c r="R316" s="228">
        <f>SUM(R317:R396)</f>
        <v>0.15342</v>
      </c>
      <c r="S316" s="227"/>
      <c r="T316" s="229">
        <f>SUM(T317:T396)</f>
        <v>0.31033000000000005</v>
      </c>
      <c r="AR316" s="230" t="s">
        <v>79</v>
      </c>
      <c r="AT316" s="231" t="s">
        <v>68</v>
      </c>
      <c r="AU316" s="231" t="s">
        <v>76</v>
      </c>
      <c r="AY316" s="230" t="s">
        <v>172</v>
      </c>
      <c r="BK316" s="232">
        <f>SUM(BK317:BK396)</f>
        <v>0</v>
      </c>
    </row>
    <row r="317" spans="2:65" s="1" customFormat="1" ht="16.5" customHeight="1">
      <c r="B317" s="46"/>
      <c r="C317" s="235" t="s">
        <v>668</v>
      </c>
      <c r="D317" s="235" t="s">
        <v>175</v>
      </c>
      <c r="E317" s="236" t="s">
        <v>578</v>
      </c>
      <c r="F317" s="237" t="s">
        <v>579</v>
      </c>
      <c r="G317" s="238" t="s">
        <v>439</v>
      </c>
      <c r="H317" s="239">
        <v>3</v>
      </c>
      <c r="I317" s="240"/>
      <c r="J317" s="241">
        <f>ROUND(I317*H317,2)</f>
        <v>0</v>
      </c>
      <c r="K317" s="237" t="s">
        <v>179</v>
      </c>
      <c r="L317" s="72"/>
      <c r="M317" s="242" t="s">
        <v>21</v>
      </c>
      <c r="N317" s="243" t="s">
        <v>40</v>
      </c>
      <c r="O317" s="47"/>
      <c r="P317" s="244">
        <f>O317*H317</f>
        <v>0</v>
      </c>
      <c r="Q317" s="244">
        <v>0</v>
      </c>
      <c r="R317" s="244">
        <f>Q317*H317</f>
        <v>0</v>
      </c>
      <c r="S317" s="244">
        <v>0.01933</v>
      </c>
      <c r="T317" s="245">
        <f>S317*H317</f>
        <v>0.05799</v>
      </c>
      <c r="AR317" s="24" t="s">
        <v>255</v>
      </c>
      <c r="AT317" s="24" t="s">
        <v>175</v>
      </c>
      <c r="AU317" s="24" t="s">
        <v>79</v>
      </c>
      <c r="AY317" s="24" t="s">
        <v>172</v>
      </c>
      <c r="BE317" s="246">
        <f>IF(N317="základní",J317,0)</f>
        <v>0</v>
      </c>
      <c r="BF317" s="246">
        <f>IF(N317="snížená",J317,0)</f>
        <v>0</v>
      </c>
      <c r="BG317" s="246">
        <f>IF(N317="zákl. přenesená",J317,0)</f>
        <v>0</v>
      </c>
      <c r="BH317" s="246">
        <f>IF(N317="sníž. přenesená",J317,0)</f>
        <v>0</v>
      </c>
      <c r="BI317" s="246">
        <f>IF(N317="nulová",J317,0)</f>
        <v>0</v>
      </c>
      <c r="BJ317" s="24" t="s">
        <v>76</v>
      </c>
      <c r="BK317" s="246">
        <f>ROUND(I317*H317,2)</f>
        <v>0</v>
      </c>
      <c r="BL317" s="24" t="s">
        <v>255</v>
      </c>
      <c r="BM317" s="24" t="s">
        <v>580</v>
      </c>
    </row>
    <row r="318" spans="2:51" s="12" customFormat="1" ht="13.5">
      <c r="B318" s="247"/>
      <c r="C318" s="248"/>
      <c r="D318" s="249" t="s">
        <v>182</v>
      </c>
      <c r="E318" s="250" t="s">
        <v>21</v>
      </c>
      <c r="F318" s="251" t="s">
        <v>1437</v>
      </c>
      <c r="G318" s="248"/>
      <c r="H318" s="252">
        <v>3</v>
      </c>
      <c r="I318" s="253"/>
      <c r="J318" s="248"/>
      <c r="K318" s="248"/>
      <c r="L318" s="254"/>
      <c r="M318" s="255"/>
      <c r="N318" s="256"/>
      <c r="O318" s="256"/>
      <c r="P318" s="256"/>
      <c r="Q318" s="256"/>
      <c r="R318" s="256"/>
      <c r="S318" s="256"/>
      <c r="T318" s="257"/>
      <c r="AT318" s="258" t="s">
        <v>182</v>
      </c>
      <c r="AU318" s="258" t="s">
        <v>79</v>
      </c>
      <c r="AV318" s="12" t="s">
        <v>79</v>
      </c>
      <c r="AW318" s="12" t="s">
        <v>33</v>
      </c>
      <c r="AX318" s="12" t="s">
        <v>76</v>
      </c>
      <c r="AY318" s="258" t="s">
        <v>172</v>
      </c>
    </row>
    <row r="319" spans="2:65" s="1" customFormat="1" ht="16.5" customHeight="1">
      <c r="B319" s="46"/>
      <c r="C319" s="235" t="s">
        <v>672</v>
      </c>
      <c r="D319" s="235" t="s">
        <v>175</v>
      </c>
      <c r="E319" s="236" t="s">
        <v>588</v>
      </c>
      <c r="F319" s="237" t="s">
        <v>589</v>
      </c>
      <c r="G319" s="238" t="s">
        <v>178</v>
      </c>
      <c r="H319" s="239">
        <v>1</v>
      </c>
      <c r="I319" s="240"/>
      <c r="J319" s="241">
        <f>ROUND(I319*H319,2)</f>
        <v>0</v>
      </c>
      <c r="K319" s="237" t="s">
        <v>21</v>
      </c>
      <c r="L319" s="72"/>
      <c r="M319" s="242" t="s">
        <v>21</v>
      </c>
      <c r="N319" s="243" t="s">
        <v>40</v>
      </c>
      <c r="O319" s="47"/>
      <c r="P319" s="244">
        <f>O319*H319</f>
        <v>0</v>
      </c>
      <c r="Q319" s="244">
        <v>1E-05</v>
      </c>
      <c r="R319" s="244">
        <f>Q319*H319</f>
        <v>1E-05</v>
      </c>
      <c r="S319" s="244">
        <v>0.0001</v>
      </c>
      <c r="T319" s="245">
        <f>S319*H319</f>
        <v>0.0001</v>
      </c>
      <c r="AR319" s="24" t="s">
        <v>180</v>
      </c>
      <c r="AT319" s="24" t="s">
        <v>175</v>
      </c>
      <c r="AU319" s="24" t="s">
        <v>79</v>
      </c>
      <c r="AY319" s="24" t="s">
        <v>172</v>
      </c>
      <c r="BE319" s="246">
        <f>IF(N319="základní",J319,0)</f>
        <v>0</v>
      </c>
      <c r="BF319" s="246">
        <f>IF(N319="snížená",J319,0)</f>
        <v>0</v>
      </c>
      <c r="BG319" s="246">
        <f>IF(N319="zákl. přenesená",J319,0)</f>
        <v>0</v>
      </c>
      <c r="BH319" s="246">
        <f>IF(N319="sníž. přenesená",J319,0)</f>
        <v>0</v>
      </c>
      <c r="BI319" s="246">
        <f>IF(N319="nulová",J319,0)</f>
        <v>0</v>
      </c>
      <c r="BJ319" s="24" t="s">
        <v>76</v>
      </c>
      <c r="BK319" s="246">
        <f>ROUND(I319*H319,2)</f>
        <v>0</v>
      </c>
      <c r="BL319" s="24" t="s">
        <v>180</v>
      </c>
      <c r="BM319" s="24" t="s">
        <v>590</v>
      </c>
    </row>
    <row r="320" spans="2:51" s="12" customFormat="1" ht="13.5">
      <c r="B320" s="247"/>
      <c r="C320" s="248"/>
      <c r="D320" s="249" t="s">
        <v>182</v>
      </c>
      <c r="E320" s="250" t="s">
        <v>21</v>
      </c>
      <c r="F320" s="251" t="s">
        <v>1438</v>
      </c>
      <c r="G320" s="248"/>
      <c r="H320" s="252">
        <v>1</v>
      </c>
      <c r="I320" s="253"/>
      <c r="J320" s="248"/>
      <c r="K320" s="248"/>
      <c r="L320" s="254"/>
      <c r="M320" s="255"/>
      <c r="N320" s="256"/>
      <c r="O320" s="256"/>
      <c r="P320" s="256"/>
      <c r="Q320" s="256"/>
      <c r="R320" s="256"/>
      <c r="S320" s="256"/>
      <c r="T320" s="257"/>
      <c r="AT320" s="258" t="s">
        <v>182</v>
      </c>
      <c r="AU320" s="258" t="s">
        <v>79</v>
      </c>
      <c r="AV320" s="12" t="s">
        <v>79</v>
      </c>
      <c r="AW320" s="12" t="s">
        <v>33</v>
      </c>
      <c r="AX320" s="12" t="s">
        <v>76</v>
      </c>
      <c r="AY320" s="258" t="s">
        <v>172</v>
      </c>
    </row>
    <row r="321" spans="2:65" s="1" customFormat="1" ht="16.5" customHeight="1">
      <c r="B321" s="46"/>
      <c r="C321" s="271" t="s">
        <v>676</v>
      </c>
      <c r="D321" s="271" t="s">
        <v>200</v>
      </c>
      <c r="E321" s="272" t="s">
        <v>592</v>
      </c>
      <c r="F321" s="273" t="s">
        <v>593</v>
      </c>
      <c r="G321" s="274" t="s">
        <v>178</v>
      </c>
      <c r="H321" s="275">
        <v>1</v>
      </c>
      <c r="I321" s="276"/>
      <c r="J321" s="277">
        <f>ROUND(I321*H321,2)</f>
        <v>0</v>
      </c>
      <c r="K321" s="273" t="s">
        <v>21</v>
      </c>
      <c r="L321" s="278"/>
      <c r="M321" s="279" t="s">
        <v>21</v>
      </c>
      <c r="N321" s="280" t="s">
        <v>40</v>
      </c>
      <c r="O321" s="47"/>
      <c r="P321" s="244">
        <f>O321*H321</f>
        <v>0</v>
      </c>
      <c r="Q321" s="244">
        <v>0.0015</v>
      </c>
      <c r="R321" s="244">
        <f>Q321*H321</f>
        <v>0.0015</v>
      </c>
      <c r="S321" s="244">
        <v>0</v>
      </c>
      <c r="T321" s="245">
        <f>S321*H321</f>
        <v>0</v>
      </c>
      <c r="AR321" s="24" t="s">
        <v>213</v>
      </c>
      <c r="AT321" s="24" t="s">
        <v>200</v>
      </c>
      <c r="AU321" s="24" t="s">
        <v>79</v>
      </c>
      <c r="AY321" s="24" t="s">
        <v>172</v>
      </c>
      <c r="BE321" s="246">
        <f>IF(N321="základní",J321,0)</f>
        <v>0</v>
      </c>
      <c r="BF321" s="246">
        <f>IF(N321="snížená",J321,0)</f>
        <v>0</v>
      </c>
      <c r="BG321" s="246">
        <f>IF(N321="zákl. přenesená",J321,0)</f>
        <v>0</v>
      </c>
      <c r="BH321" s="246">
        <f>IF(N321="sníž. přenesená",J321,0)</f>
        <v>0</v>
      </c>
      <c r="BI321" s="246">
        <f>IF(N321="nulová",J321,0)</f>
        <v>0</v>
      </c>
      <c r="BJ321" s="24" t="s">
        <v>76</v>
      </c>
      <c r="BK321" s="246">
        <f>ROUND(I321*H321,2)</f>
        <v>0</v>
      </c>
      <c r="BL321" s="24" t="s">
        <v>180</v>
      </c>
      <c r="BM321" s="24" t="s">
        <v>594</v>
      </c>
    </row>
    <row r="322" spans="2:51" s="12" customFormat="1" ht="13.5">
      <c r="B322" s="247"/>
      <c r="C322" s="248"/>
      <c r="D322" s="249" t="s">
        <v>182</v>
      </c>
      <c r="E322" s="250" t="s">
        <v>21</v>
      </c>
      <c r="F322" s="251" t="s">
        <v>1438</v>
      </c>
      <c r="G322" s="248"/>
      <c r="H322" s="252">
        <v>1</v>
      </c>
      <c r="I322" s="253"/>
      <c r="J322" s="248"/>
      <c r="K322" s="248"/>
      <c r="L322" s="254"/>
      <c r="M322" s="255"/>
      <c r="N322" s="256"/>
      <c r="O322" s="256"/>
      <c r="P322" s="256"/>
      <c r="Q322" s="256"/>
      <c r="R322" s="256"/>
      <c r="S322" s="256"/>
      <c r="T322" s="257"/>
      <c r="AT322" s="258" t="s">
        <v>182</v>
      </c>
      <c r="AU322" s="258" t="s">
        <v>79</v>
      </c>
      <c r="AV322" s="12" t="s">
        <v>79</v>
      </c>
      <c r="AW322" s="12" t="s">
        <v>33</v>
      </c>
      <c r="AX322" s="12" t="s">
        <v>76</v>
      </c>
      <c r="AY322" s="258" t="s">
        <v>172</v>
      </c>
    </row>
    <row r="323" spans="2:65" s="1" customFormat="1" ht="16.5" customHeight="1">
      <c r="B323" s="46"/>
      <c r="C323" s="235" t="s">
        <v>680</v>
      </c>
      <c r="D323" s="235" t="s">
        <v>175</v>
      </c>
      <c r="E323" s="236" t="s">
        <v>596</v>
      </c>
      <c r="F323" s="237" t="s">
        <v>597</v>
      </c>
      <c r="G323" s="238" t="s">
        <v>439</v>
      </c>
      <c r="H323" s="239">
        <v>12</v>
      </c>
      <c r="I323" s="240"/>
      <c r="J323" s="241">
        <f>ROUND(I323*H323,2)</f>
        <v>0</v>
      </c>
      <c r="K323" s="237" t="s">
        <v>179</v>
      </c>
      <c r="L323" s="72"/>
      <c r="M323" s="242" t="s">
        <v>21</v>
      </c>
      <c r="N323" s="243" t="s">
        <v>40</v>
      </c>
      <c r="O323" s="47"/>
      <c r="P323" s="244">
        <f>O323*H323</f>
        <v>0</v>
      </c>
      <c r="Q323" s="244">
        <v>0</v>
      </c>
      <c r="R323" s="244">
        <f>Q323*H323</f>
        <v>0</v>
      </c>
      <c r="S323" s="244">
        <v>0.01946</v>
      </c>
      <c r="T323" s="245">
        <f>S323*H323</f>
        <v>0.23352</v>
      </c>
      <c r="AR323" s="24" t="s">
        <v>255</v>
      </c>
      <c r="AT323" s="24" t="s">
        <v>175</v>
      </c>
      <c r="AU323" s="24" t="s">
        <v>79</v>
      </c>
      <c r="AY323" s="24" t="s">
        <v>172</v>
      </c>
      <c r="BE323" s="246">
        <f>IF(N323="základní",J323,0)</f>
        <v>0</v>
      </c>
      <c r="BF323" s="246">
        <f>IF(N323="snížená",J323,0)</f>
        <v>0</v>
      </c>
      <c r="BG323" s="246">
        <f>IF(N323="zákl. přenesená",J323,0)</f>
        <v>0</v>
      </c>
      <c r="BH323" s="246">
        <f>IF(N323="sníž. přenesená",J323,0)</f>
        <v>0</v>
      </c>
      <c r="BI323" s="246">
        <f>IF(N323="nulová",J323,0)</f>
        <v>0</v>
      </c>
      <c r="BJ323" s="24" t="s">
        <v>76</v>
      </c>
      <c r="BK323" s="246">
        <f>ROUND(I323*H323,2)</f>
        <v>0</v>
      </c>
      <c r="BL323" s="24" t="s">
        <v>255</v>
      </c>
      <c r="BM323" s="24" t="s">
        <v>598</v>
      </c>
    </row>
    <row r="324" spans="2:51" s="12" customFormat="1" ht="13.5">
      <c r="B324" s="247"/>
      <c r="C324" s="248"/>
      <c r="D324" s="249" t="s">
        <v>182</v>
      </c>
      <c r="E324" s="250" t="s">
        <v>21</v>
      </c>
      <c r="F324" s="251" t="s">
        <v>1439</v>
      </c>
      <c r="G324" s="248"/>
      <c r="H324" s="252">
        <v>12</v>
      </c>
      <c r="I324" s="253"/>
      <c r="J324" s="248"/>
      <c r="K324" s="248"/>
      <c r="L324" s="254"/>
      <c r="M324" s="255"/>
      <c r="N324" s="256"/>
      <c r="O324" s="256"/>
      <c r="P324" s="256"/>
      <c r="Q324" s="256"/>
      <c r="R324" s="256"/>
      <c r="S324" s="256"/>
      <c r="T324" s="257"/>
      <c r="AT324" s="258" t="s">
        <v>182</v>
      </c>
      <c r="AU324" s="258" t="s">
        <v>79</v>
      </c>
      <c r="AV324" s="12" t="s">
        <v>79</v>
      </c>
      <c r="AW324" s="12" t="s">
        <v>33</v>
      </c>
      <c r="AX324" s="12" t="s">
        <v>76</v>
      </c>
      <c r="AY324" s="258" t="s">
        <v>172</v>
      </c>
    </row>
    <row r="325" spans="2:65" s="1" customFormat="1" ht="16.5" customHeight="1">
      <c r="B325" s="46"/>
      <c r="C325" s="235" t="s">
        <v>684</v>
      </c>
      <c r="D325" s="235" t="s">
        <v>175</v>
      </c>
      <c r="E325" s="236" t="s">
        <v>601</v>
      </c>
      <c r="F325" s="237" t="s">
        <v>602</v>
      </c>
      <c r="G325" s="238" t="s">
        <v>439</v>
      </c>
      <c r="H325" s="239">
        <v>3</v>
      </c>
      <c r="I325" s="240"/>
      <c r="J325" s="241">
        <f>ROUND(I325*H325,2)</f>
        <v>0</v>
      </c>
      <c r="K325" s="237" t="s">
        <v>424</v>
      </c>
      <c r="L325" s="72"/>
      <c r="M325" s="242" t="s">
        <v>21</v>
      </c>
      <c r="N325" s="243" t="s">
        <v>40</v>
      </c>
      <c r="O325" s="47"/>
      <c r="P325" s="244">
        <f>O325*H325</f>
        <v>0</v>
      </c>
      <c r="Q325" s="244">
        <v>0.0034</v>
      </c>
      <c r="R325" s="244">
        <f>Q325*H325</f>
        <v>0.010199999999999999</v>
      </c>
      <c r="S325" s="244">
        <v>0</v>
      </c>
      <c r="T325" s="245">
        <f>S325*H325</f>
        <v>0</v>
      </c>
      <c r="AR325" s="24" t="s">
        <v>255</v>
      </c>
      <c r="AT325" s="24" t="s">
        <v>175</v>
      </c>
      <c r="AU325" s="24" t="s">
        <v>79</v>
      </c>
      <c r="AY325" s="24" t="s">
        <v>172</v>
      </c>
      <c r="BE325" s="246">
        <f>IF(N325="základní",J325,0)</f>
        <v>0</v>
      </c>
      <c r="BF325" s="246">
        <f>IF(N325="snížená",J325,0)</f>
        <v>0</v>
      </c>
      <c r="BG325" s="246">
        <f>IF(N325="zákl. přenesená",J325,0)</f>
        <v>0</v>
      </c>
      <c r="BH325" s="246">
        <f>IF(N325="sníž. přenesená",J325,0)</f>
        <v>0</v>
      </c>
      <c r="BI325" s="246">
        <f>IF(N325="nulová",J325,0)</f>
        <v>0</v>
      </c>
      <c r="BJ325" s="24" t="s">
        <v>76</v>
      </c>
      <c r="BK325" s="246">
        <f>ROUND(I325*H325,2)</f>
        <v>0</v>
      </c>
      <c r="BL325" s="24" t="s">
        <v>255</v>
      </c>
      <c r="BM325" s="24" t="s">
        <v>603</v>
      </c>
    </row>
    <row r="326" spans="2:51" s="12" customFormat="1" ht="13.5">
      <c r="B326" s="247"/>
      <c r="C326" s="248"/>
      <c r="D326" s="249" t="s">
        <v>182</v>
      </c>
      <c r="E326" s="250" t="s">
        <v>21</v>
      </c>
      <c r="F326" s="251" t="s">
        <v>1440</v>
      </c>
      <c r="G326" s="248"/>
      <c r="H326" s="252">
        <v>3</v>
      </c>
      <c r="I326" s="253"/>
      <c r="J326" s="248"/>
      <c r="K326" s="248"/>
      <c r="L326" s="254"/>
      <c r="M326" s="255"/>
      <c r="N326" s="256"/>
      <c r="O326" s="256"/>
      <c r="P326" s="256"/>
      <c r="Q326" s="256"/>
      <c r="R326" s="256"/>
      <c r="S326" s="256"/>
      <c r="T326" s="257"/>
      <c r="AT326" s="258" t="s">
        <v>182</v>
      </c>
      <c r="AU326" s="258" t="s">
        <v>79</v>
      </c>
      <c r="AV326" s="12" t="s">
        <v>79</v>
      </c>
      <c r="AW326" s="12" t="s">
        <v>33</v>
      </c>
      <c r="AX326" s="12" t="s">
        <v>76</v>
      </c>
      <c r="AY326" s="258" t="s">
        <v>172</v>
      </c>
    </row>
    <row r="327" spans="2:65" s="1" customFormat="1" ht="16.5" customHeight="1">
      <c r="B327" s="46"/>
      <c r="C327" s="271" t="s">
        <v>688</v>
      </c>
      <c r="D327" s="271" t="s">
        <v>200</v>
      </c>
      <c r="E327" s="272" t="s">
        <v>605</v>
      </c>
      <c r="F327" s="273" t="s">
        <v>606</v>
      </c>
      <c r="G327" s="274" t="s">
        <v>178</v>
      </c>
      <c r="H327" s="275">
        <v>3</v>
      </c>
      <c r="I327" s="276"/>
      <c r="J327" s="277">
        <f>ROUND(I327*H327,2)</f>
        <v>0</v>
      </c>
      <c r="K327" s="273" t="s">
        <v>21</v>
      </c>
      <c r="L327" s="278"/>
      <c r="M327" s="279" t="s">
        <v>21</v>
      </c>
      <c r="N327" s="280" t="s">
        <v>40</v>
      </c>
      <c r="O327" s="47"/>
      <c r="P327" s="244">
        <f>O327*H327</f>
        <v>0</v>
      </c>
      <c r="Q327" s="244">
        <v>0.013</v>
      </c>
      <c r="R327" s="244">
        <f>Q327*H327</f>
        <v>0.039</v>
      </c>
      <c r="S327" s="244">
        <v>0</v>
      </c>
      <c r="T327" s="245">
        <f>S327*H327</f>
        <v>0</v>
      </c>
      <c r="AR327" s="24" t="s">
        <v>213</v>
      </c>
      <c r="AT327" s="24" t="s">
        <v>200</v>
      </c>
      <c r="AU327" s="24" t="s">
        <v>79</v>
      </c>
      <c r="AY327" s="24" t="s">
        <v>172</v>
      </c>
      <c r="BE327" s="246">
        <f>IF(N327="základní",J327,0)</f>
        <v>0</v>
      </c>
      <c r="BF327" s="246">
        <f>IF(N327="snížená",J327,0)</f>
        <v>0</v>
      </c>
      <c r="BG327" s="246">
        <f>IF(N327="zákl. přenesená",J327,0)</f>
        <v>0</v>
      </c>
      <c r="BH327" s="246">
        <f>IF(N327="sníž. přenesená",J327,0)</f>
        <v>0</v>
      </c>
      <c r="BI327" s="246">
        <f>IF(N327="nulová",J327,0)</f>
        <v>0</v>
      </c>
      <c r="BJ327" s="24" t="s">
        <v>76</v>
      </c>
      <c r="BK327" s="246">
        <f>ROUND(I327*H327,2)</f>
        <v>0</v>
      </c>
      <c r="BL327" s="24" t="s">
        <v>180</v>
      </c>
      <c r="BM327" s="24" t="s">
        <v>607</v>
      </c>
    </row>
    <row r="328" spans="2:51" s="12" customFormat="1" ht="13.5">
      <c r="B328" s="247"/>
      <c r="C328" s="248"/>
      <c r="D328" s="249" t="s">
        <v>182</v>
      </c>
      <c r="E328" s="250" t="s">
        <v>21</v>
      </c>
      <c r="F328" s="251" t="s">
        <v>1440</v>
      </c>
      <c r="G328" s="248"/>
      <c r="H328" s="252">
        <v>3</v>
      </c>
      <c r="I328" s="253"/>
      <c r="J328" s="248"/>
      <c r="K328" s="248"/>
      <c r="L328" s="254"/>
      <c r="M328" s="255"/>
      <c r="N328" s="256"/>
      <c r="O328" s="256"/>
      <c r="P328" s="256"/>
      <c r="Q328" s="256"/>
      <c r="R328" s="256"/>
      <c r="S328" s="256"/>
      <c r="T328" s="257"/>
      <c r="AT328" s="258" t="s">
        <v>182</v>
      </c>
      <c r="AU328" s="258" t="s">
        <v>79</v>
      </c>
      <c r="AV328" s="12" t="s">
        <v>79</v>
      </c>
      <c r="AW328" s="12" t="s">
        <v>33</v>
      </c>
      <c r="AX328" s="12" t="s">
        <v>76</v>
      </c>
      <c r="AY328" s="258" t="s">
        <v>172</v>
      </c>
    </row>
    <row r="329" spans="2:65" s="1" customFormat="1" ht="16.5" customHeight="1">
      <c r="B329" s="46"/>
      <c r="C329" s="271" t="s">
        <v>692</v>
      </c>
      <c r="D329" s="271" t="s">
        <v>200</v>
      </c>
      <c r="E329" s="272" t="s">
        <v>609</v>
      </c>
      <c r="F329" s="273" t="s">
        <v>610</v>
      </c>
      <c r="G329" s="274" t="s">
        <v>178</v>
      </c>
      <c r="H329" s="275">
        <v>3</v>
      </c>
      <c r="I329" s="276"/>
      <c r="J329" s="277">
        <f>ROUND(I329*H329,2)</f>
        <v>0</v>
      </c>
      <c r="K329" s="273" t="s">
        <v>424</v>
      </c>
      <c r="L329" s="278"/>
      <c r="M329" s="279" t="s">
        <v>21</v>
      </c>
      <c r="N329" s="280" t="s">
        <v>40</v>
      </c>
      <c r="O329" s="47"/>
      <c r="P329" s="244">
        <f>O329*H329</f>
        <v>0</v>
      </c>
      <c r="Q329" s="244">
        <v>0.004</v>
      </c>
      <c r="R329" s="244">
        <f>Q329*H329</f>
        <v>0.012</v>
      </c>
      <c r="S329" s="244">
        <v>0</v>
      </c>
      <c r="T329" s="245">
        <f>S329*H329</f>
        <v>0</v>
      </c>
      <c r="AR329" s="24" t="s">
        <v>213</v>
      </c>
      <c r="AT329" s="24" t="s">
        <v>200</v>
      </c>
      <c r="AU329" s="24" t="s">
        <v>79</v>
      </c>
      <c r="AY329" s="24" t="s">
        <v>172</v>
      </c>
      <c r="BE329" s="246">
        <f>IF(N329="základní",J329,0)</f>
        <v>0</v>
      </c>
      <c r="BF329" s="246">
        <f>IF(N329="snížená",J329,0)</f>
        <v>0</v>
      </c>
      <c r="BG329" s="246">
        <f>IF(N329="zákl. přenesená",J329,0)</f>
        <v>0</v>
      </c>
      <c r="BH329" s="246">
        <f>IF(N329="sníž. přenesená",J329,0)</f>
        <v>0</v>
      </c>
      <c r="BI329" s="246">
        <f>IF(N329="nulová",J329,0)</f>
        <v>0</v>
      </c>
      <c r="BJ329" s="24" t="s">
        <v>76</v>
      </c>
      <c r="BK329" s="246">
        <f>ROUND(I329*H329,2)</f>
        <v>0</v>
      </c>
      <c r="BL329" s="24" t="s">
        <v>180</v>
      </c>
      <c r="BM329" s="24" t="s">
        <v>611</v>
      </c>
    </row>
    <row r="330" spans="2:51" s="12" customFormat="1" ht="13.5">
      <c r="B330" s="247"/>
      <c r="C330" s="248"/>
      <c r="D330" s="249" t="s">
        <v>182</v>
      </c>
      <c r="E330" s="250" t="s">
        <v>21</v>
      </c>
      <c r="F330" s="251" t="s">
        <v>1440</v>
      </c>
      <c r="G330" s="248"/>
      <c r="H330" s="252">
        <v>3</v>
      </c>
      <c r="I330" s="253"/>
      <c r="J330" s="248"/>
      <c r="K330" s="248"/>
      <c r="L330" s="254"/>
      <c r="M330" s="255"/>
      <c r="N330" s="256"/>
      <c r="O330" s="256"/>
      <c r="P330" s="256"/>
      <c r="Q330" s="256"/>
      <c r="R330" s="256"/>
      <c r="S330" s="256"/>
      <c r="T330" s="257"/>
      <c r="AT330" s="258" t="s">
        <v>182</v>
      </c>
      <c r="AU330" s="258" t="s">
        <v>79</v>
      </c>
      <c r="AV330" s="12" t="s">
        <v>79</v>
      </c>
      <c r="AW330" s="12" t="s">
        <v>33</v>
      </c>
      <c r="AX330" s="12" t="s">
        <v>76</v>
      </c>
      <c r="AY330" s="258" t="s">
        <v>172</v>
      </c>
    </row>
    <row r="331" spans="2:65" s="1" customFormat="1" ht="25.5" customHeight="1">
      <c r="B331" s="46"/>
      <c r="C331" s="235" t="s">
        <v>696</v>
      </c>
      <c r="D331" s="235" t="s">
        <v>175</v>
      </c>
      <c r="E331" s="236" t="s">
        <v>613</v>
      </c>
      <c r="F331" s="237" t="s">
        <v>614</v>
      </c>
      <c r="G331" s="238" t="s">
        <v>439</v>
      </c>
      <c r="H331" s="239">
        <v>1</v>
      </c>
      <c r="I331" s="240"/>
      <c r="J331" s="241">
        <f>ROUND(I331*H331,2)</f>
        <v>0</v>
      </c>
      <c r="K331" s="237" t="s">
        <v>21</v>
      </c>
      <c r="L331" s="72"/>
      <c r="M331" s="242" t="s">
        <v>21</v>
      </c>
      <c r="N331" s="243" t="s">
        <v>40</v>
      </c>
      <c r="O331" s="47"/>
      <c r="P331" s="244">
        <f>O331*H331</f>
        <v>0</v>
      </c>
      <c r="Q331" s="244">
        <v>0.00419</v>
      </c>
      <c r="R331" s="244">
        <f>Q331*H331</f>
        <v>0.00419</v>
      </c>
      <c r="S331" s="244">
        <v>0</v>
      </c>
      <c r="T331" s="245">
        <f>S331*H331</f>
        <v>0</v>
      </c>
      <c r="AR331" s="24" t="s">
        <v>255</v>
      </c>
      <c r="AT331" s="24" t="s">
        <v>175</v>
      </c>
      <c r="AU331" s="24" t="s">
        <v>79</v>
      </c>
      <c r="AY331" s="24" t="s">
        <v>172</v>
      </c>
      <c r="BE331" s="246">
        <f>IF(N331="základní",J331,0)</f>
        <v>0</v>
      </c>
      <c r="BF331" s="246">
        <f>IF(N331="snížená",J331,0)</f>
        <v>0</v>
      </c>
      <c r="BG331" s="246">
        <f>IF(N331="zákl. přenesená",J331,0)</f>
        <v>0</v>
      </c>
      <c r="BH331" s="246">
        <f>IF(N331="sníž. přenesená",J331,0)</f>
        <v>0</v>
      </c>
      <c r="BI331" s="246">
        <f>IF(N331="nulová",J331,0)</f>
        <v>0</v>
      </c>
      <c r="BJ331" s="24" t="s">
        <v>76</v>
      </c>
      <c r="BK331" s="246">
        <f>ROUND(I331*H331,2)</f>
        <v>0</v>
      </c>
      <c r="BL331" s="24" t="s">
        <v>255</v>
      </c>
      <c r="BM331" s="24" t="s">
        <v>615</v>
      </c>
    </row>
    <row r="332" spans="2:51" s="12" customFormat="1" ht="13.5">
      <c r="B332" s="247"/>
      <c r="C332" s="248"/>
      <c r="D332" s="249" t="s">
        <v>182</v>
      </c>
      <c r="E332" s="250" t="s">
        <v>21</v>
      </c>
      <c r="F332" s="251" t="s">
        <v>1438</v>
      </c>
      <c r="G332" s="248"/>
      <c r="H332" s="252">
        <v>1</v>
      </c>
      <c r="I332" s="253"/>
      <c r="J332" s="248"/>
      <c r="K332" s="248"/>
      <c r="L332" s="254"/>
      <c r="M332" s="255"/>
      <c r="N332" s="256"/>
      <c r="O332" s="256"/>
      <c r="P332" s="256"/>
      <c r="Q332" s="256"/>
      <c r="R332" s="256"/>
      <c r="S332" s="256"/>
      <c r="T332" s="257"/>
      <c r="AT332" s="258" t="s">
        <v>182</v>
      </c>
      <c r="AU332" s="258" t="s">
        <v>79</v>
      </c>
      <c r="AV332" s="12" t="s">
        <v>79</v>
      </c>
      <c r="AW332" s="12" t="s">
        <v>33</v>
      </c>
      <c r="AX332" s="12" t="s">
        <v>76</v>
      </c>
      <c r="AY332" s="258" t="s">
        <v>172</v>
      </c>
    </row>
    <row r="333" spans="2:65" s="1" customFormat="1" ht="16.5" customHeight="1">
      <c r="B333" s="46"/>
      <c r="C333" s="271" t="s">
        <v>700</v>
      </c>
      <c r="D333" s="271" t="s">
        <v>200</v>
      </c>
      <c r="E333" s="272" t="s">
        <v>617</v>
      </c>
      <c r="F333" s="273" t="s">
        <v>618</v>
      </c>
      <c r="G333" s="274" t="s">
        <v>178</v>
      </c>
      <c r="H333" s="275">
        <v>1</v>
      </c>
      <c r="I333" s="276"/>
      <c r="J333" s="277">
        <f>ROUND(I333*H333,2)</f>
        <v>0</v>
      </c>
      <c r="K333" s="273" t="s">
        <v>21</v>
      </c>
      <c r="L333" s="278"/>
      <c r="M333" s="279" t="s">
        <v>21</v>
      </c>
      <c r="N333" s="280" t="s">
        <v>40</v>
      </c>
      <c r="O333" s="47"/>
      <c r="P333" s="244">
        <f>O333*H333</f>
        <v>0</v>
      </c>
      <c r="Q333" s="244">
        <v>0.0165</v>
      </c>
      <c r="R333" s="244">
        <f>Q333*H333</f>
        <v>0.0165</v>
      </c>
      <c r="S333" s="244">
        <v>0</v>
      </c>
      <c r="T333" s="245">
        <f>S333*H333</f>
        <v>0</v>
      </c>
      <c r="AR333" s="24" t="s">
        <v>213</v>
      </c>
      <c r="AT333" s="24" t="s">
        <v>200</v>
      </c>
      <c r="AU333" s="24" t="s">
        <v>79</v>
      </c>
      <c r="AY333" s="24" t="s">
        <v>172</v>
      </c>
      <c r="BE333" s="246">
        <f>IF(N333="základní",J333,0)</f>
        <v>0</v>
      </c>
      <c r="BF333" s="246">
        <f>IF(N333="snížená",J333,0)</f>
        <v>0</v>
      </c>
      <c r="BG333" s="246">
        <f>IF(N333="zákl. přenesená",J333,0)</f>
        <v>0</v>
      </c>
      <c r="BH333" s="246">
        <f>IF(N333="sníž. přenesená",J333,0)</f>
        <v>0</v>
      </c>
      <c r="BI333" s="246">
        <f>IF(N333="nulová",J333,0)</f>
        <v>0</v>
      </c>
      <c r="BJ333" s="24" t="s">
        <v>76</v>
      </c>
      <c r="BK333" s="246">
        <f>ROUND(I333*H333,2)</f>
        <v>0</v>
      </c>
      <c r="BL333" s="24" t="s">
        <v>180</v>
      </c>
      <c r="BM333" s="24" t="s">
        <v>619</v>
      </c>
    </row>
    <row r="334" spans="2:51" s="12" customFormat="1" ht="13.5">
      <c r="B334" s="247"/>
      <c r="C334" s="248"/>
      <c r="D334" s="249" t="s">
        <v>182</v>
      </c>
      <c r="E334" s="250" t="s">
        <v>21</v>
      </c>
      <c r="F334" s="251" t="s">
        <v>1438</v>
      </c>
      <c r="G334" s="248"/>
      <c r="H334" s="252">
        <v>1</v>
      </c>
      <c r="I334" s="253"/>
      <c r="J334" s="248"/>
      <c r="K334" s="248"/>
      <c r="L334" s="254"/>
      <c r="M334" s="255"/>
      <c r="N334" s="256"/>
      <c r="O334" s="256"/>
      <c r="P334" s="256"/>
      <c r="Q334" s="256"/>
      <c r="R334" s="256"/>
      <c r="S334" s="256"/>
      <c r="T334" s="257"/>
      <c r="AT334" s="258" t="s">
        <v>182</v>
      </c>
      <c r="AU334" s="258" t="s">
        <v>79</v>
      </c>
      <c r="AV334" s="12" t="s">
        <v>79</v>
      </c>
      <c r="AW334" s="12" t="s">
        <v>33</v>
      </c>
      <c r="AX334" s="12" t="s">
        <v>76</v>
      </c>
      <c r="AY334" s="258" t="s">
        <v>172</v>
      </c>
    </row>
    <row r="335" spans="2:65" s="1" customFormat="1" ht="25.5" customHeight="1">
      <c r="B335" s="46"/>
      <c r="C335" s="271" t="s">
        <v>704</v>
      </c>
      <c r="D335" s="271" t="s">
        <v>200</v>
      </c>
      <c r="E335" s="272" t="s">
        <v>621</v>
      </c>
      <c r="F335" s="273" t="s">
        <v>622</v>
      </c>
      <c r="G335" s="274" t="s">
        <v>178</v>
      </c>
      <c r="H335" s="275">
        <v>1</v>
      </c>
      <c r="I335" s="276"/>
      <c r="J335" s="277">
        <f>ROUND(I335*H335,2)</f>
        <v>0</v>
      </c>
      <c r="K335" s="273" t="s">
        <v>21</v>
      </c>
      <c r="L335" s="278"/>
      <c r="M335" s="279" t="s">
        <v>21</v>
      </c>
      <c r="N335" s="280" t="s">
        <v>40</v>
      </c>
      <c r="O335" s="47"/>
      <c r="P335" s="244">
        <f>O335*H335</f>
        <v>0</v>
      </c>
      <c r="Q335" s="244">
        <v>0</v>
      </c>
      <c r="R335" s="244">
        <f>Q335*H335</f>
        <v>0</v>
      </c>
      <c r="S335" s="244">
        <v>0</v>
      </c>
      <c r="T335" s="245">
        <f>S335*H335</f>
        <v>0</v>
      </c>
      <c r="AR335" s="24" t="s">
        <v>213</v>
      </c>
      <c r="AT335" s="24" t="s">
        <v>200</v>
      </c>
      <c r="AU335" s="24" t="s">
        <v>79</v>
      </c>
      <c r="AY335" s="24" t="s">
        <v>172</v>
      </c>
      <c r="BE335" s="246">
        <f>IF(N335="základní",J335,0)</f>
        <v>0</v>
      </c>
      <c r="BF335" s="246">
        <f>IF(N335="snížená",J335,0)</f>
        <v>0</v>
      </c>
      <c r="BG335" s="246">
        <f>IF(N335="zákl. přenesená",J335,0)</f>
        <v>0</v>
      </c>
      <c r="BH335" s="246">
        <f>IF(N335="sníž. přenesená",J335,0)</f>
        <v>0</v>
      </c>
      <c r="BI335" s="246">
        <f>IF(N335="nulová",J335,0)</f>
        <v>0</v>
      </c>
      <c r="BJ335" s="24" t="s">
        <v>76</v>
      </c>
      <c r="BK335" s="246">
        <f>ROUND(I335*H335,2)</f>
        <v>0</v>
      </c>
      <c r="BL335" s="24" t="s">
        <v>180</v>
      </c>
      <c r="BM335" s="24" t="s">
        <v>623</v>
      </c>
    </row>
    <row r="336" spans="2:51" s="12" customFormat="1" ht="13.5">
      <c r="B336" s="247"/>
      <c r="C336" s="248"/>
      <c r="D336" s="249" t="s">
        <v>182</v>
      </c>
      <c r="E336" s="250" t="s">
        <v>21</v>
      </c>
      <c r="F336" s="251" t="s">
        <v>1438</v>
      </c>
      <c r="G336" s="248"/>
      <c r="H336" s="252">
        <v>1</v>
      </c>
      <c r="I336" s="253"/>
      <c r="J336" s="248"/>
      <c r="K336" s="248"/>
      <c r="L336" s="254"/>
      <c r="M336" s="255"/>
      <c r="N336" s="256"/>
      <c r="O336" s="256"/>
      <c r="P336" s="256"/>
      <c r="Q336" s="256"/>
      <c r="R336" s="256"/>
      <c r="S336" s="256"/>
      <c r="T336" s="257"/>
      <c r="AT336" s="258" t="s">
        <v>182</v>
      </c>
      <c r="AU336" s="258" t="s">
        <v>79</v>
      </c>
      <c r="AV336" s="12" t="s">
        <v>79</v>
      </c>
      <c r="AW336" s="12" t="s">
        <v>33</v>
      </c>
      <c r="AX336" s="12" t="s">
        <v>76</v>
      </c>
      <c r="AY336" s="258" t="s">
        <v>172</v>
      </c>
    </row>
    <row r="337" spans="2:65" s="1" customFormat="1" ht="25.5" customHeight="1">
      <c r="B337" s="46"/>
      <c r="C337" s="271" t="s">
        <v>708</v>
      </c>
      <c r="D337" s="271" t="s">
        <v>200</v>
      </c>
      <c r="E337" s="272" t="s">
        <v>625</v>
      </c>
      <c r="F337" s="273" t="s">
        <v>626</v>
      </c>
      <c r="G337" s="274" t="s">
        <v>178</v>
      </c>
      <c r="H337" s="275">
        <v>1</v>
      </c>
      <c r="I337" s="276"/>
      <c r="J337" s="277">
        <f>ROUND(I337*H337,2)</f>
        <v>0</v>
      </c>
      <c r="K337" s="273" t="s">
        <v>21</v>
      </c>
      <c r="L337" s="278"/>
      <c r="M337" s="279" t="s">
        <v>21</v>
      </c>
      <c r="N337" s="280" t="s">
        <v>40</v>
      </c>
      <c r="O337" s="47"/>
      <c r="P337" s="244">
        <f>O337*H337</f>
        <v>0</v>
      </c>
      <c r="Q337" s="244">
        <v>0.0165</v>
      </c>
      <c r="R337" s="244">
        <f>Q337*H337</f>
        <v>0.0165</v>
      </c>
      <c r="S337" s="244">
        <v>0</v>
      </c>
      <c r="T337" s="245">
        <f>S337*H337</f>
        <v>0</v>
      </c>
      <c r="AR337" s="24" t="s">
        <v>213</v>
      </c>
      <c r="AT337" s="24" t="s">
        <v>200</v>
      </c>
      <c r="AU337" s="24" t="s">
        <v>79</v>
      </c>
      <c r="AY337" s="24" t="s">
        <v>172</v>
      </c>
      <c r="BE337" s="246">
        <f>IF(N337="základní",J337,0)</f>
        <v>0</v>
      </c>
      <c r="BF337" s="246">
        <f>IF(N337="snížená",J337,0)</f>
        <v>0</v>
      </c>
      <c r="BG337" s="246">
        <f>IF(N337="zákl. přenesená",J337,0)</f>
        <v>0</v>
      </c>
      <c r="BH337" s="246">
        <f>IF(N337="sníž. přenesená",J337,0)</f>
        <v>0</v>
      </c>
      <c r="BI337" s="246">
        <f>IF(N337="nulová",J337,0)</f>
        <v>0</v>
      </c>
      <c r="BJ337" s="24" t="s">
        <v>76</v>
      </c>
      <c r="BK337" s="246">
        <f>ROUND(I337*H337,2)</f>
        <v>0</v>
      </c>
      <c r="BL337" s="24" t="s">
        <v>180</v>
      </c>
      <c r="BM337" s="24" t="s">
        <v>627</v>
      </c>
    </row>
    <row r="338" spans="2:51" s="12" customFormat="1" ht="13.5">
      <c r="B338" s="247"/>
      <c r="C338" s="248"/>
      <c r="D338" s="249" t="s">
        <v>182</v>
      </c>
      <c r="E338" s="250" t="s">
        <v>21</v>
      </c>
      <c r="F338" s="251" t="s">
        <v>1438</v>
      </c>
      <c r="G338" s="248"/>
      <c r="H338" s="252">
        <v>1</v>
      </c>
      <c r="I338" s="253"/>
      <c r="J338" s="248"/>
      <c r="K338" s="248"/>
      <c r="L338" s="254"/>
      <c r="M338" s="255"/>
      <c r="N338" s="256"/>
      <c r="O338" s="256"/>
      <c r="P338" s="256"/>
      <c r="Q338" s="256"/>
      <c r="R338" s="256"/>
      <c r="S338" s="256"/>
      <c r="T338" s="257"/>
      <c r="AT338" s="258" t="s">
        <v>182</v>
      </c>
      <c r="AU338" s="258" t="s">
        <v>79</v>
      </c>
      <c r="AV338" s="12" t="s">
        <v>79</v>
      </c>
      <c r="AW338" s="12" t="s">
        <v>33</v>
      </c>
      <c r="AX338" s="12" t="s">
        <v>76</v>
      </c>
      <c r="AY338" s="258" t="s">
        <v>172</v>
      </c>
    </row>
    <row r="339" spans="2:65" s="1" customFormat="1" ht="16.5" customHeight="1">
      <c r="B339" s="46"/>
      <c r="C339" s="235" t="s">
        <v>714</v>
      </c>
      <c r="D339" s="235" t="s">
        <v>175</v>
      </c>
      <c r="E339" s="236" t="s">
        <v>633</v>
      </c>
      <c r="F339" s="237" t="s">
        <v>634</v>
      </c>
      <c r="G339" s="238" t="s">
        <v>439</v>
      </c>
      <c r="H339" s="239">
        <v>12</v>
      </c>
      <c r="I339" s="240"/>
      <c r="J339" s="241">
        <f>ROUND(I339*H339,2)</f>
        <v>0</v>
      </c>
      <c r="K339" s="237" t="s">
        <v>179</v>
      </c>
      <c r="L339" s="72"/>
      <c r="M339" s="242" t="s">
        <v>21</v>
      </c>
      <c r="N339" s="243" t="s">
        <v>40</v>
      </c>
      <c r="O339" s="47"/>
      <c r="P339" s="244">
        <f>O339*H339</f>
        <v>0</v>
      </c>
      <c r="Q339" s="244">
        <v>0</v>
      </c>
      <c r="R339" s="244">
        <f>Q339*H339</f>
        <v>0</v>
      </c>
      <c r="S339" s="244">
        <v>0.00156</v>
      </c>
      <c r="T339" s="245">
        <f>S339*H339</f>
        <v>0.01872</v>
      </c>
      <c r="AR339" s="24" t="s">
        <v>255</v>
      </c>
      <c r="AT339" s="24" t="s">
        <v>175</v>
      </c>
      <c r="AU339" s="24" t="s">
        <v>79</v>
      </c>
      <c r="AY339" s="24" t="s">
        <v>172</v>
      </c>
      <c r="BE339" s="246">
        <f>IF(N339="základní",J339,0)</f>
        <v>0</v>
      </c>
      <c r="BF339" s="246">
        <f>IF(N339="snížená",J339,0)</f>
        <v>0</v>
      </c>
      <c r="BG339" s="246">
        <f>IF(N339="zákl. přenesená",J339,0)</f>
        <v>0</v>
      </c>
      <c r="BH339" s="246">
        <f>IF(N339="sníž. přenesená",J339,0)</f>
        <v>0</v>
      </c>
      <c r="BI339" s="246">
        <f>IF(N339="nulová",J339,0)</f>
        <v>0</v>
      </c>
      <c r="BJ339" s="24" t="s">
        <v>76</v>
      </c>
      <c r="BK339" s="246">
        <f>ROUND(I339*H339,2)</f>
        <v>0</v>
      </c>
      <c r="BL339" s="24" t="s">
        <v>255</v>
      </c>
      <c r="BM339" s="24" t="s">
        <v>635</v>
      </c>
    </row>
    <row r="340" spans="2:51" s="12" customFormat="1" ht="13.5">
      <c r="B340" s="247"/>
      <c r="C340" s="248"/>
      <c r="D340" s="249" t="s">
        <v>182</v>
      </c>
      <c r="E340" s="250" t="s">
        <v>21</v>
      </c>
      <c r="F340" s="251" t="s">
        <v>1441</v>
      </c>
      <c r="G340" s="248"/>
      <c r="H340" s="252">
        <v>12</v>
      </c>
      <c r="I340" s="253"/>
      <c r="J340" s="248"/>
      <c r="K340" s="248"/>
      <c r="L340" s="254"/>
      <c r="M340" s="255"/>
      <c r="N340" s="256"/>
      <c r="O340" s="256"/>
      <c r="P340" s="256"/>
      <c r="Q340" s="256"/>
      <c r="R340" s="256"/>
      <c r="S340" s="256"/>
      <c r="T340" s="257"/>
      <c r="AT340" s="258" t="s">
        <v>182</v>
      </c>
      <c r="AU340" s="258" t="s">
        <v>79</v>
      </c>
      <c r="AV340" s="12" t="s">
        <v>79</v>
      </c>
      <c r="AW340" s="12" t="s">
        <v>33</v>
      </c>
      <c r="AX340" s="12" t="s">
        <v>76</v>
      </c>
      <c r="AY340" s="258" t="s">
        <v>172</v>
      </c>
    </row>
    <row r="341" spans="2:65" s="1" customFormat="1" ht="16.5" customHeight="1">
      <c r="B341" s="46"/>
      <c r="C341" s="235" t="s">
        <v>718</v>
      </c>
      <c r="D341" s="235" t="s">
        <v>175</v>
      </c>
      <c r="E341" s="236" t="s">
        <v>1442</v>
      </c>
      <c r="F341" s="237" t="s">
        <v>1443</v>
      </c>
      <c r="G341" s="238" t="s">
        <v>178</v>
      </c>
      <c r="H341" s="239">
        <v>1</v>
      </c>
      <c r="I341" s="240"/>
      <c r="J341" s="241">
        <f>ROUND(I341*H341,2)</f>
        <v>0</v>
      </c>
      <c r="K341" s="237" t="s">
        <v>424</v>
      </c>
      <c r="L341" s="72"/>
      <c r="M341" s="242" t="s">
        <v>21</v>
      </c>
      <c r="N341" s="243" t="s">
        <v>40</v>
      </c>
      <c r="O341" s="47"/>
      <c r="P341" s="244">
        <f>O341*H341</f>
        <v>0</v>
      </c>
      <c r="Q341" s="244">
        <v>0.00016</v>
      </c>
      <c r="R341" s="244">
        <f>Q341*H341</f>
        <v>0.00016</v>
      </c>
      <c r="S341" s="244">
        <v>0</v>
      </c>
      <c r="T341" s="245">
        <f>S341*H341</f>
        <v>0</v>
      </c>
      <c r="AR341" s="24" t="s">
        <v>255</v>
      </c>
      <c r="AT341" s="24" t="s">
        <v>175</v>
      </c>
      <c r="AU341" s="24" t="s">
        <v>79</v>
      </c>
      <c r="AY341" s="24" t="s">
        <v>172</v>
      </c>
      <c r="BE341" s="246">
        <f>IF(N341="základní",J341,0)</f>
        <v>0</v>
      </c>
      <c r="BF341" s="246">
        <f>IF(N341="snížená",J341,0)</f>
        <v>0</v>
      </c>
      <c r="BG341" s="246">
        <f>IF(N341="zákl. přenesená",J341,0)</f>
        <v>0</v>
      </c>
      <c r="BH341" s="246">
        <f>IF(N341="sníž. přenesená",J341,0)</f>
        <v>0</v>
      </c>
      <c r="BI341" s="246">
        <f>IF(N341="nulová",J341,0)</f>
        <v>0</v>
      </c>
      <c r="BJ341" s="24" t="s">
        <v>76</v>
      </c>
      <c r="BK341" s="246">
        <f>ROUND(I341*H341,2)</f>
        <v>0</v>
      </c>
      <c r="BL341" s="24" t="s">
        <v>255</v>
      </c>
      <c r="BM341" s="24" t="s">
        <v>1444</v>
      </c>
    </row>
    <row r="342" spans="2:51" s="12" customFormat="1" ht="13.5">
      <c r="B342" s="247"/>
      <c r="C342" s="248"/>
      <c r="D342" s="249" t="s">
        <v>182</v>
      </c>
      <c r="E342" s="250" t="s">
        <v>21</v>
      </c>
      <c r="F342" s="251" t="s">
        <v>1438</v>
      </c>
      <c r="G342" s="248"/>
      <c r="H342" s="252">
        <v>1</v>
      </c>
      <c r="I342" s="253"/>
      <c r="J342" s="248"/>
      <c r="K342" s="248"/>
      <c r="L342" s="254"/>
      <c r="M342" s="255"/>
      <c r="N342" s="256"/>
      <c r="O342" s="256"/>
      <c r="P342" s="256"/>
      <c r="Q342" s="256"/>
      <c r="R342" s="256"/>
      <c r="S342" s="256"/>
      <c r="T342" s="257"/>
      <c r="AT342" s="258" t="s">
        <v>182</v>
      </c>
      <c r="AU342" s="258" t="s">
        <v>79</v>
      </c>
      <c r="AV342" s="12" t="s">
        <v>79</v>
      </c>
      <c r="AW342" s="12" t="s">
        <v>33</v>
      </c>
      <c r="AX342" s="12" t="s">
        <v>76</v>
      </c>
      <c r="AY342" s="258" t="s">
        <v>172</v>
      </c>
    </row>
    <row r="343" spans="2:65" s="1" customFormat="1" ht="38.25" customHeight="1">
      <c r="B343" s="46"/>
      <c r="C343" s="271" t="s">
        <v>724</v>
      </c>
      <c r="D343" s="271" t="s">
        <v>200</v>
      </c>
      <c r="E343" s="272" t="s">
        <v>1445</v>
      </c>
      <c r="F343" s="273" t="s">
        <v>1446</v>
      </c>
      <c r="G343" s="274" t="s">
        <v>178</v>
      </c>
      <c r="H343" s="275">
        <v>1</v>
      </c>
      <c r="I343" s="276"/>
      <c r="J343" s="277">
        <f>ROUND(I343*H343,2)</f>
        <v>0</v>
      </c>
      <c r="K343" s="273" t="s">
        <v>21</v>
      </c>
      <c r="L343" s="278"/>
      <c r="M343" s="279" t="s">
        <v>21</v>
      </c>
      <c r="N343" s="280" t="s">
        <v>40</v>
      </c>
      <c r="O343" s="47"/>
      <c r="P343" s="244">
        <f>O343*H343</f>
        <v>0</v>
      </c>
      <c r="Q343" s="244">
        <v>0.0021</v>
      </c>
      <c r="R343" s="244">
        <f>Q343*H343</f>
        <v>0.0021</v>
      </c>
      <c r="S343" s="244">
        <v>0</v>
      </c>
      <c r="T343" s="245">
        <f>S343*H343</f>
        <v>0</v>
      </c>
      <c r="AR343" s="24" t="s">
        <v>213</v>
      </c>
      <c r="AT343" s="24" t="s">
        <v>200</v>
      </c>
      <c r="AU343" s="24" t="s">
        <v>79</v>
      </c>
      <c r="AY343" s="24" t="s">
        <v>172</v>
      </c>
      <c r="BE343" s="246">
        <f>IF(N343="základní",J343,0)</f>
        <v>0</v>
      </c>
      <c r="BF343" s="246">
        <f>IF(N343="snížená",J343,0)</f>
        <v>0</v>
      </c>
      <c r="BG343" s="246">
        <f>IF(N343="zákl. přenesená",J343,0)</f>
        <v>0</v>
      </c>
      <c r="BH343" s="246">
        <f>IF(N343="sníž. přenesená",J343,0)</f>
        <v>0</v>
      </c>
      <c r="BI343" s="246">
        <f>IF(N343="nulová",J343,0)</f>
        <v>0</v>
      </c>
      <c r="BJ343" s="24" t="s">
        <v>76</v>
      </c>
      <c r="BK343" s="246">
        <f>ROUND(I343*H343,2)</f>
        <v>0</v>
      </c>
      <c r="BL343" s="24" t="s">
        <v>180</v>
      </c>
      <c r="BM343" s="24" t="s">
        <v>1447</v>
      </c>
    </row>
    <row r="344" spans="2:51" s="12" customFormat="1" ht="13.5">
      <c r="B344" s="247"/>
      <c r="C344" s="248"/>
      <c r="D344" s="249" t="s">
        <v>182</v>
      </c>
      <c r="E344" s="250" t="s">
        <v>21</v>
      </c>
      <c r="F344" s="251" t="s">
        <v>1438</v>
      </c>
      <c r="G344" s="248"/>
      <c r="H344" s="252">
        <v>1</v>
      </c>
      <c r="I344" s="253"/>
      <c r="J344" s="248"/>
      <c r="K344" s="248"/>
      <c r="L344" s="254"/>
      <c r="M344" s="255"/>
      <c r="N344" s="256"/>
      <c r="O344" s="256"/>
      <c r="P344" s="256"/>
      <c r="Q344" s="256"/>
      <c r="R344" s="256"/>
      <c r="S344" s="256"/>
      <c r="T344" s="257"/>
      <c r="AT344" s="258" t="s">
        <v>182</v>
      </c>
      <c r="AU344" s="258" t="s">
        <v>79</v>
      </c>
      <c r="AV344" s="12" t="s">
        <v>79</v>
      </c>
      <c r="AW344" s="12" t="s">
        <v>33</v>
      </c>
      <c r="AX344" s="12" t="s">
        <v>76</v>
      </c>
      <c r="AY344" s="258" t="s">
        <v>172</v>
      </c>
    </row>
    <row r="345" spans="2:65" s="1" customFormat="1" ht="16.5" customHeight="1">
      <c r="B345" s="46"/>
      <c r="C345" s="235" t="s">
        <v>728</v>
      </c>
      <c r="D345" s="235" t="s">
        <v>175</v>
      </c>
      <c r="E345" s="236" t="s">
        <v>638</v>
      </c>
      <c r="F345" s="237" t="s">
        <v>639</v>
      </c>
      <c r="G345" s="238" t="s">
        <v>178</v>
      </c>
      <c r="H345" s="239">
        <v>3</v>
      </c>
      <c r="I345" s="240"/>
      <c r="J345" s="241">
        <f>ROUND(I345*H345,2)</f>
        <v>0</v>
      </c>
      <c r="K345" s="237" t="s">
        <v>424</v>
      </c>
      <c r="L345" s="72"/>
      <c r="M345" s="242" t="s">
        <v>21</v>
      </c>
      <c r="N345" s="243" t="s">
        <v>40</v>
      </c>
      <c r="O345" s="47"/>
      <c r="P345" s="244">
        <f>O345*H345</f>
        <v>0</v>
      </c>
      <c r="Q345" s="244">
        <v>0</v>
      </c>
      <c r="R345" s="244">
        <f>Q345*H345</f>
        <v>0</v>
      </c>
      <c r="S345" s="244">
        <v>0</v>
      </c>
      <c r="T345" s="245">
        <f>S345*H345</f>
        <v>0</v>
      </c>
      <c r="AR345" s="24" t="s">
        <v>255</v>
      </c>
      <c r="AT345" s="24" t="s">
        <v>175</v>
      </c>
      <c r="AU345" s="24" t="s">
        <v>79</v>
      </c>
      <c r="AY345" s="24" t="s">
        <v>172</v>
      </c>
      <c r="BE345" s="246">
        <f>IF(N345="základní",J345,0)</f>
        <v>0</v>
      </c>
      <c r="BF345" s="246">
        <f>IF(N345="snížená",J345,0)</f>
        <v>0</v>
      </c>
      <c r="BG345" s="246">
        <f>IF(N345="zákl. přenesená",J345,0)</f>
        <v>0</v>
      </c>
      <c r="BH345" s="246">
        <f>IF(N345="sníž. přenesená",J345,0)</f>
        <v>0</v>
      </c>
      <c r="BI345" s="246">
        <f>IF(N345="nulová",J345,0)</f>
        <v>0</v>
      </c>
      <c r="BJ345" s="24" t="s">
        <v>76</v>
      </c>
      <c r="BK345" s="246">
        <f>ROUND(I345*H345,2)</f>
        <v>0</v>
      </c>
      <c r="BL345" s="24" t="s">
        <v>255</v>
      </c>
      <c r="BM345" s="24" t="s">
        <v>640</v>
      </c>
    </row>
    <row r="346" spans="2:51" s="12" customFormat="1" ht="13.5">
      <c r="B346" s="247"/>
      <c r="C346" s="248"/>
      <c r="D346" s="249" t="s">
        <v>182</v>
      </c>
      <c r="E346" s="250" t="s">
        <v>21</v>
      </c>
      <c r="F346" s="251" t="s">
        <v>1440</v>
      </c>
      <c r="G346" s="248"/>
      <c r="H346" s="252">
        <v>3</v>
      </c>
      <c r="I346" s="253"/>
      <c r="J346" s="248"/>
      <c r="K346" s="248"/>
      <c r="L346" s="254"/>
      <c r="M346" s="255"/>
      <c r="N346" s="256"/>
      <c r="O346" s="256"/>
      <c r="P346" s="256"/>
      <c r="Q346" s="256"/>
      <c r="R346" s="256"/>
      <c r="S346" s="256"/>
      <c r="T346" s="257"/>
      <c r="AT346" s="258" t="s">
        <v>182</v>
      </c>
      <c r="AU346" s="258" t="s">
        <v>79</v>
      </c>
      <c r="AV346" s="12" t="s">
        <v>79</v>
      </c>
      <c r="AW346" s="12" t="s">
        <v>33</v>
      </c>
      <c r="AX346" s="12" t="s">
        <v>76</v>
      </c>
      <c r="AY346" s="258" t="s">
        <v>172</v>
      </c>
    </row>
    <row r="347" spans="2:65" s="1" customFormat="1" ht="16.5" customHeight="1">
      <c r="B347" s="46"/>
      <c r="C347" s="271" t="s">
        <v>734</v>
      </c>
      <c r="D347" s="271" t="s">
        <v>200</v>
      </c>
      <c r="E347" s="272" t="s">
        <v>642</v>
      </c>
      <c r="F347" s="273" t="s">
        <v>643</v>
      </c>
      <c r="G347" s="274" t="s">
        <v>178</v>
      </c>
      <c r="H347" s="275">
        <v>3</v>
      </c>
      <c r="I347" s="276"/>
      <c r="J347" s="277">
        <f>ROUND(I347*H347,2)</f>
        <v>0</v>
      </c>
      <c r="K347" s="273" t="s">
        <v>21</v>
      </c>
      <c r="L347" s="278"/>
      <c r="M347" s="279" t="s">
        <v>21</v>
      </c>
      <c r="N347" s="280" t="s">
        <v>40</v>
      </c>
      <c r="O347" s="47"/>
      <c r="P347" s="244">
        <f>O347*H347</f>
        <v>0</v>
      </c>
      <c r="Q347" s="244">
        <v>0.0018</v>
      </c>
      <c r="R347" s="244">
        <f>Q347*H347</f>
        <v>0.0054</v>
      </c>
      <c r="S347" s="244">
        <v>0</v>
      </c>
      <c r="T347" s="245">
        <f>S347*H347</f>
        <v>0</v>
      </c>
      <c r="AR347" s="24" t="s">
        <v>213</v>
      </c>
      <c r="AT347" s="24" t="s">
        <v>200</v>
      </c>
      <c r="AU347" s="24" t="s">
        <v>79</v>
      </c>
      <c r="AY347" s="24" t="s">
        <v>172</v>
      </c>
      <c r="BE347" s="246">
        <f>IF(N347="základní",J347,0)</f>
        <v>0</v>
      </c>
      <c r="BF347" s="246">
        <f>IF(N347="snížená",J347,0)</f>
        <v>0</v>
      </c>
      <c r="BG347" s="246">
        <f>IF(N347="zákl. přenesená",J347,0)</f>
        <v>0</v>
      </c>
      <c r="BH347" s="246">
        <f>IF(N347="sníž. přenesená",J347,0)</f>
        <v>0</v>
      </c>
      <c r="BI347" s="246">
        <f>IF(N347="nulová",J347,0)</f>
        <v>0</v>
      </c>
      <c r="BJ347" s="24" t="s">
        <v>76</v>
      </c>
      <c r="BK347" s="246">
        <f>ROUND(I347*H347,2)</f>
        <v>0</v>
      </c>
      <c r="BL347" s="24" t="s">
        <v>180</v>
      </c>
      <c r="BM347" s="24" t="s">
        <v>644</v>
      </c>
    </row>
    <row r="348" spans="2:51" s="12" customFormat="1" ht="13.5">
      <c r="B348" s="247"/>
      <c r="C348" s="248"/>
      <c r="D348" s="249" t="s">
        <v>182</v>
      </c>
      <c r="E348" s="250" t="s">
        <v>21</v>
      </c>
      <c r="F348" s="251" t="s">
        <v>1440</v>
      </c>
      <c r="G348" s="248"/>
      <c r="H348" s="252">
        <v>3</v>
      </c>
      <c r="I348" s="253"/>
      <c r="J348" s="248"/>
      <c r="K348" s="248"/>
      <c r="L348" s="254"/>
      <c r="M348" s="255"/>
      <c r="N348" s="256"/>
      <c r="O348" s="256"/>
      <c r="P348" s="256"/>
      <c r="Q348" s="256"/>
      <c r="R348" s="256"/>
      <c r="S348" s="256"/>
      <c r="T348" s="257"/>
      <c r="AT348" s="258" t="s">
        <v>182</v>
      </c>
      <c r="AU348" s="258" t="s">
        <v>79</v>
      </c>
      <c r="AV348" s="12" t="s">
        <v>79</v>
      </c>
      <c r="AW348" s="12" t="s">
        <v>33</v>
      </c>
      <c r="AX348" s="12" t="s">
        <v>76</v>
      </c>
      <c r="AY348" s="258" t="s">
        <v>172</v>
      </c>
    </row>
    <row r="349" spans="2:65" s="1" customFormat="1" ht="25.5" customHeight="1">
      <c r="B349" s="46"/>
      <c r="C349" s="235" t="s">
        <v>739</v>
      </c>
      <c r="D349" s="235" t="s">
        <v>175</v>
      </c>
      <c r="E349" s="236" t="s">
        <v>654</v>
      </c>
      <c r="F349" s="237" t="s">
        <v>655</v>
      </c>
      <c r="G349" s="238" t="s">
        <v>434</v>
      </c>
      <c r="H349" s="270"/>
      <c r="I349" s="240"/>
      <c r="J349" s="241">
        <f>ROUND(I349*H349,2)</f>
        <v>0</v>
      </c>
      <c r="K349" s="237" t="s">
        <v>179</v>
      </c>
      <c r="L349" s="72"/>
      <c r="M349" s="242" t="s">
        <v>21</v>
      </c>
      <c r="N349" s="243" t="s">
        <v>40</v>
      </c>
      <c r="O349" s="47"/>
      <c r="P349" s="244">
        <f>O349*H349</f>
        <v>0</v>
      </c>
      <c r="Q349" s="244">
        <v>0</v>
      </c>
      <c r="R349" s="244">
        <f>Q349*H349</f>
        <v>0</v>
      </c>
      <c r="S349" s="244">
        <v>0</v>
      </c>
      <c r="T349" s="245">
        <f>S349*H349</f>
        <v>0</v>
      </c>
      <c r="AR349" s="24" t="s">
        <v>180</v>
      </c>
      <c r="AT349" s="24" t="s">
        <v>175</v>
      </c>
      <c r="AU349" s="24" t="s">
        <v>79</v>
      </c>
      <c r="AY349" s="24" t="s">
        <v>172</v>
      </c>
      <c r="BE349" s="246">
        <f>IF(N349="základní",J349,0)</f>
        <v>0</v>
      </c>
      <c r="BF349" s="246">
        <f>IF(N349="snížená",J349,0)</f>
        <v>0</v>
      </c>
      <c r="BG349" s="246">
        <f>IF(N349="zákl. přenesená",J349,0)</f>
        <v>0</v>
      </c>
      <c r="BH349" s="246">
        <f>IF(N349="sníž. přenesená",J349,0)</f>
        <v>0</v>
      </c>
      <c r="BI349" s="246">
        <f>IF(N349="nulová",J349,0)</f>
        <v>0</v>
      </c>
      <c r="BJ349" s="24" t="s">
        <v>76</v>
      </c>
      <c r="BK349" s="246">
        <f>ROUND(I349*H349,2)</f>
        <v>0</v>
      </c>
      <c r="BL349" s="24" t="s">
        <v>180</v>
      </c>
      <c r="BM349" s="24" t="s">
        <v>656</v>
      </c>
    </row>
    <row r="350" spans="2:65" s="1" customFormat="1" ht="16.5" customHeight="1">
      <c r="B350" s="46"/>
      <c r="C350" s="235" t="s">
        <v>744</v>
      </c>
      <c r="D350" s="235" t="s">
        <v>175</v>
      </c>
      <c r="E350" s="236" t="s">
        <v>1448</v>
      </c>
      <c r="F350" s="237" t="s">
        <v>1449</v>
      </c>
      <c r="G350" s="238" t="s">
        <v>178</v>
      </c>
      <c r="H350" s="239">
        <v>1</v>
      </c>
      <c r="I350" s="240"/>
      <c r="J350" s="241">
        <f>ROUND(I350*H350,2)</f>
        <v>0</v>
      </c>
      <c r="K350" s="237" t="s">
        <v>21</v>
      </c>
      <c r="L350" s="72"/>
      <c r="M350" s="242" t="s">
        <v>21</v>
      </c>
      <c r="N350" s="243" t="s">
        <v>40</v>
      </c>
      <c r="O350" s="47"/>
      <c r="P350" s="244">
        <f>O350*H350</f>
        <v>0</v>
      </c>
      <c r="Q350" s="244">
        <v>0</v>
      </c>
      <c r="R350" s="244">
        <f>Q350*H350</f>
        <v>0</v>
      </c>
      <c r="S350" s="244">
        <v>0</v>
      </c>
      <c r="T350" s="245">
        <f>S350*H350</f>
        <v>0</v>
      </c>
      <c r="AR350" s="24" t="s">
        <v>255</v>
      </c>
      <c r="AT350" s="24" t="s">
        <v>175</v>
      </c>
      <c r="AU350" s="24" t="s">
        <v>79</v>
      </c>
      <c r="AY350" s="24" t="s">
        <v>172</v>
      </c>
      <c r="BE350" s="246">
        <f>IF(N350="základní",J350,0)</f>
        <v>0</v>
      </c>
      <c r="BF350" s="246">
        <f>IF(N350="snížená",J350,0)</f>
        <v>0</v>
      </c>
      <c r="BG350" s="246">
        <f>IF(N350="zákl. přenesená",J350,0)</f>
        <v>0</v>
      </c>
      <c r="BH350" s="246">
        <f>IF(N350="sníž. přenesená",J350,0)</f>
        <v>0</v>
      </c>
      <c r="BI350" s="246">
        <f>IF(N350="nulová",J350,0)</f>
        <v>0</v>
      </c>
      <c r="BJ350" s="24" t="s">
        <v>76</v>
      </c>
      <c r="BK350" s="246">
        <f>ROUND(I350*H350,2)</f>
        <v>0</v>
      </c>
      <c r="BL350" s="24" t="s">
        <v>255</v>
      </c>
      <c r="BM350" s="24" t="s">
        <v>1450</v>
      </c>
    </row>
    <row r="351" spans="2:51" s="12" customFormat="1" ht="13.5">
      <c r="B351" s="247"/>
      <c r="C351" s="248"/>
      <c r="D351" s="249" t="s">
        <v>182</v>
      </c>
      <c r="E351" s="250" t="s">
        <v>21</v>
      </c>
      <c r="F351" s="251" t="s">
        <v>1438</v>
      </c>
      <c r="G351" s="248"/>
      <c r="H351" s="252">
        <v>1</v>
      </c>
      <c r="I351" s="253"/>
      <c r="J351" s="248"/>
      <c r="K351" s="248"/>
      <c r="L351" s="254"/>
      <c r="M351" s="255"/>
      <c r="N351" s="256"/>
      <c r="O351" s="256"/>
      <c r="P351" s="256"/>
      <c r="Q351" s="256"/>
      <c r="R351" s="256"/>
      <c r="S351" s="256"/>
      <c r="T351" s="257"/>
      <c r="AT351" s="258" t="s">
        <v>182</v>
      </c>
      <c r="AU351" s="258" t="s">
        <v>79</v>
      </c>
      <c r="AV351" s="12" t="s">
        <v>79</v>
      </c>
      <c r="AW351" s="12" t="s">
        <v>33</v>
      </c>
      <c r="AX351" s="12" t="s">
        <v>76</v>
      </c>
      <c r="AY351" s="258" t="s">
        <v>172</v>
      </c>
    </row>
    <row r="352" spans="2:65" s="1" customFormat="1" ht="16.5" customHeight="1">
      <c r="B352" s="46"/>
      <c r="C352" s="235" t="s">
        <v>750</v>
      </c>
      <c r="D352" s="235" t="s">
        <v>175</v>
      </c>
      <c r="E352" s="236" t="s">
        <v>1451</v>
      </c>
      <c r="F352" s="237" t="s">
        <v>1452</v>
      </c>
      <c r="G352" s="238" t="s">
        <v>178</v>
      </c>
      <c r="H352" s="239">
        <v>1</v>
      </c>
      <c r="I352" s="240"/>
      <c r="J352" s="241">
        <f>ROUND(I352*H352,2)</f>
        <v>0</v>
      </c>
      <c r="K352" s="237" t="s">
        <v>21</v>
      </c>
      <c r="L352" s="72"/>
      <c r="M352" s="242" t="s">
        <v>21</v>
      </c>
      <c r="N352" s="243" t="s">
        <v>40</v>
      </c>
      <c r="O352" s="47"/>
      <c r="P352" s="244">
        <f>O352*H352</f>
        <v>0</v>
      </c>
      <c r="Q352" s="244">
        <v>0</v>
      </c>
      <c r="R352" s="244">
        <f>Q352*H352</f>
        <v>0</v>
      </c>
      <c r="S352" s="244">
        <v>0</v>
      </c>
      <c r="T352" s="245">
        <f>S352*H352</f>
        <v>0</v>
      </c>
      <c r="AR352" s="24" t="s">
        <v>255</v>
      </c>
      <c r="AT352" s="24" t="s">
        <v>175</v>
      </c>
      <c r="AU352" s="24" t="s">
        <v>79</v>
      </c>
      <c r="AY352" s="24" t="s">
        <v>172</v>
      </c>
      <c r="BE352" s="246">
        <f>IF(N352="základní",J352,0)</f>
        <v>0</v>
      </c>
      <c r="BF352" s="246">
        <f>IF(N352="snížená",J352,0)</f>
        <v>0</v>
      </c>
      <c r="BG352" s="246">
        <f>IF(N352="zákl. přenesená",J352,0)</f>
        <v>0</v>
      </c>
      <c r="BH352" s="246">
        <f>IF(N352="sníž. přenesená",J352,0)</f>
        <v>0</v>
      </c>
      <c r="BI352" s="246">
        <f>IF(N352="nulová",J352,0)</f>
        <v>0</v>
      </c>
      <c r="BJ352" s="24" t="s">
        <v>76</v>
      </c>
      <c r="BK352" s="246">
        <f>ROUND(I352*H352,2)</f>
        <v>0</v>
      </c>
      <c r="BL352" s="24" t="s">
        <v>255</v>
      </c>
      <c r="BM352" s="24" t="s">
        <v>1453</v>
      </c>
    </row>
    <row r="353" spans="2:51" s="12" customFormat="1" ht="13.5">
      <c r="B353" s="247"/>
      <c r="C353" s="248"/>
      <c r="D353" s="249" t="s">
        <v>182</v>
      </c>
      <c r="E353" s="250" t="s">
        <v>21</v>
      </c>
      <c r="F353" s="251" t="s">
        <v>1438</v>
      </c>
      <c r="G353" s="248"/>
      <c r="H353" s="252">
        <v>1</v>
      </c>
      <c r="I353" s="253"/>
      <c r="J353" s="248"/>
      <c r="K353" s="248"/>
      <c r="L353" s="254"/>
      <c r="M353" s="255"/>
      <c r="N353" s="256"/>
      <c r="O353" s="256"/>
      <c r="P353" s="256"/>
      <c r="Q353" s="256"/>
      <c r="R353" s="256"/>
      <c r="S353" s="256"/>
      <c r="T353" s="257"/>
      <c r="AT353" s="258" t="s">
        <v>182</v>
      </c>
      <c r="AU353" s="258" t="s">
        <v>79</v>
      </c>
      <c r="AV353" s="12" t="s">
        <v>79</v>
      </c>
      <c r="AW353" s="12" t="s">
        <v>33</v>
      </c>
      <c r="AX353" s="12" t="s">
        <v>76</v>
      </c>
      <c r="AY353" s="258" t="s">
        <v>172</v>
      </c>
    </row>
    <row r="354" spans="2:65" s="1" customFormat="1" ht="16.5" customHeight="1">
      <c r="B354" s="46"/>
      <c r="C354" s="235" t="s">
        <v>755</v>
      </c>
      <c r="D354" s="235" t="s">
        <v>175</v>
      </c>
      <c r="E354" s="236" t="s">
        <v>1454</v>
      </c>
      <c r="F354" s="237" t="s">
        <v>1455</v>
      </c>
      <c r="G354" s="238" t="s">
        <v>178</v>
      </c>
      <c r="H354" s="239">
        <v>1</v>
      </c>
      <c r="I354" s="240"/>
      <c r="J354" s="241">
        <f>ROUND(I354*H354,2)</f>
        <v>0</v>
      </c>
      <c r="K354" s="237" t="s">
        <v>21</v>
      </c>
      <c r="L354" s="72"/>
      <c r="M354" s="242" t="s">
        <v>21</v>
      </c>
      <c r="N354" s="243" t="s">
        <v>40</v>
      </c>
      <c r="O354" s="47"/>
      <c r="P354" s="244">
        <f>O354*H354</f>
        <v>0</v>
      </c>
      <c r="Q354" s="244">
        <v>0</v>
      </c>
      <c r="R354" s="244">
        <f>Q354*H354</f>
        <v>0</v>
      </c>
      <c r="S354" s="244">
        <v>0</v>
      </c>
      <c r="T354" s="245">
        <f>S354*H354</f>
        <v>0</v>
      </c>
      <c r="AR354" s="24" t="s">
        <v>255</v>
      </c>
      <c r="AT354" s="24" t="s">
        <v>175</v>
      </c>
      <c r="AU354" s="24" t="s">
        <v>79</v>
      </c>
      <c r="AY354" s="24" t="s">
        <v>172</v>
      </c>
      <c r="BE354" s="246">
        <f>IF(N354="základní",J354,0)</f>
        <v>0</v>
      </c>
      <c r="BF354" s="246">
        <f>IF(N354="snížená",J354,0)</f>
        <v>0</v>
      </c>
      <c r="BG354" s="246">
        <f>IF(N354="zákl. přenesená",J354,0)</f>
        <v>0</v>
      </c>
      <c r="BH354" s="246">
        <f>IF(N354="sníž. přenesená",J354,0)</f>
        <v>0</v>
      </c>
      <c r="BI354" s="246">
        <f>IF(N354="nulová",J354,0)</f>
        <v>0</v>
      </c>
      <c r="BJ354" s="24" t="s">
        <v>76</v>
      </c>
      <c r="BK354" s="246">
        <f>ROUND(I354*H354,2)</f>
        <v>0</v>
      </c>
      <c r="BL354" s="24" t="s">
        <v>255</v>
      </c>
      <c r="BM354" s="24" t="s">
        <v>1456</v>
      </c>
    </row>
    <row r="355" spans="2:51" s="12" customFormat="1" ht="13.5">
      <c r="B355" s="247"/>
      <c r="C355" s="248"/>
      <c r="D355" s="249" t="s">
        <v>182</v>
      </c>
      <c r="E355" s="250" t="s">
        <v>21</v>
      </c>
      <c r="F355" s="251" t="s">
        <v>1438</v>
      </c>
      <c r="G355" s="248"/>
      <c r="H355" s="252">
        <v>1</v>
      </c>
      <c r="I355" s="253"/>
      <c r="J355" s="248"/>
      <c r="K355" s="248"/>
      <c r="L355" s="254"/>
      <c r="M355" s="255"/>
      <c r="N355" s="256"/>
      <c r="O355" s="256"/>
      <c r="P355" s="256"/>
      <c r="Q355" s="256"/>
      <c r="R355" s="256"/>
      <c r="S355" s="256"/>
      <c r="T355" s="257"/>
      <c r="AT355" s="258" t="s">
        <v>182</v>
      </c>
      <c r="AU355" s="258" t="s">
        <v>79</v>
      </c>
      <c r="AV355" s="12" t="s">
        <v>79</v>
      </c>
      <c r="AW355" s="12" t="s">
        <v>33</v>
      </c>
      <c r="AX355" s="12" t="s">
        <v>69</v>
      </c>
      <c r="AY355" s="258" t="s">
        <v>172</v>
      </c>
    </row>
    <row r="356" spans="2:65" s="1" customFormat="1" ht="16.5" customHeight="1">
      <c r="B356" s="46"/>
      <c r="C356" s="235" t="s">
        <v>759</v>
      </c>
      <c r="D356" s="235" t="s">
        <v>175</v>
      </c>
      <c r="E356" s="236" t="s">
        <v>1457</v>
      </c>
      <c r="F356" s="237" t="s">
        <v>1458</v>
      </c>
      <c r="G356" s="238" t="s">
        <v>178</v>
      </c>
      <c r="H356" s="239">
        <v>2</v>
      </c>
      <c r="I356" s="240"/>
      <c r="J356" s="241">
        <f>ROUND(I356*H356,2)</f>
        <v>0</v>
      </c>
      <c r="K356" s="237" t="s">
        <v>21</v>
      </c>
      <c r="L356" s="72"/>
      <c r="M356" s="242" t="s">
        <v>21</v>
      </c>
      <c r="N356" s="243" t="s">
        <v>40</v>
      </c>
      <c r="O356" s="47"/>
      <c r="P356" s="244">
        <f>O356*H356</f>
        <v>0</v>
      </c>
      <c r="Q356" s="244">
        <v>0</v>
      </c>
      <c r="R356" s="244">
        <f>Q356*H356</f>
        <v>0</v>
      </c>
      <c r="S356" s="244">
        <v>0</v>
      </c>
      <c r="T356" s="245">
        <f>S356*H356</f>
        <v>0</v>
      </c>
      <c r="AR356" s="24" t="s">
        <v>255</v>
      </c>
      <c r="AT356" s="24" t="s">
        <v>175</v>
      </c>
      <c r="AU356" s="24" t="s">
        <v>79</v>
      </c>
      <c r="AY356" s="24" t="s">
        <v>172</v>
      </c>
      <c r="BE356" s="246">
        <f>IF(N356="základní",J356,0)</f>
        <v>0</v>
      </c>
      <c r="BF356" s="246">
        <f>IF(N356="snížená",J356,0)</f>
        <v>0</v>
      </c>
      <c r="BG356" s="246">
        <f>IF(N356="zákl. přenesená",J356,0)</f>
        <v>0</v>
      </c>
      <c r="BH356" s="246">
        <f>IF(N356="sníž. přenesená",J356,0)</f>
        <v>0</v>
      </c>
      <c r="BI356" s="246">
        <f>IF(N356="nulová",J356,0)</f>
        <v>0</v>
      </c>
      <c r="BJ356" s="24" t="s">
        <v>76</v>
      </c>
      <c r="BK356" s="246">
        <f>ROUND(I356*H356,2)</f>
        <v>0</v>
      </c>
      <c r="BL356" s="24" t="s">
        <v>255</v>
      </c>
      <c r="BM356" s="24" t="s">
        <v>1459</v>
      </c>
    </row>
    <row r="357" spans="2:51" s="12" customFormat="1" ht="13.5">
      <c r="B357" s="247"/>
      <c r="C357" s="248"/>
      <c r="D357" s="249" t="s">
        <v>182</v>
      </c>
      <c r="E357" s="250" t="s">
        <v>21</v>
      </c>
      <c r="F357" s="251" t="s">
        <v>1460</v>
      </c>
      <c r="G357" s="248"/>
      <c r="H357" s="252">
        <v>2</v>
      </c>
      <c r="I357" s="253"/>
      <c r="J357" s="248"/>
      <c r="K357" s="248"/>
      <c r="L357" s="254"/>
      <c r="M357" s="255"/>
      <c r="N357" s="256"/>
      <c r="O357" s="256"/>
      <c r="P357" s="256"/>
      <c r="Q357" s="256"/>
      <c r="R357" s="256"/>
      <c r="S357" s="256"/>
      <c r="T357" s="257"/>
      <c r="AT357" s="258" t="s">
        <v>182</v>
      </c>
      <c r="AU357" s="258" t="s">
        <v>79</v>
      </c>
      <c r="AV357" s="12" t="s">
        <v>79</v>
      </c>
      <c r="AW357" s="12" t="s">
        <v>33</v>
      </c>
      <c r="AX357" s="12" t="s">
        <v>69</v>
      </c>
      <c r="AY357" s="258" t="s">
        <v>172</v>
      </c>
    </row>
    <row r="358" spans="2:65" s="1" customFormat="1" ht="16.5" customHeight="1">
      <c r="B358" s="46"/>
      <c r="C358" s="235" t="s">
        <v>764</v>
      </c>
      <c r="D358" s="235" t="s">
        <v>175</v>
      </c>
      <c r="E358" s="236" t="s">
        <v>1461</v>
      </c>
      <c r="F358" s="237" t="s">
        <v>1462</v>
      </c>
      <c r="G358" s="238" t="s">
        <v>178</v>
      </c>
      <c r="H358" s="239">
        <v>1</v>
      </c>
      <c r="I358" s="240"/>
      <c r="J358" s="241">
        <f>ROUND(I358*H358,2)</f>
        <v>0</v>
      </c>
      <c r="K358" s="237" t="s">
        <v>21</v>
      </c>
      <c r="L358" s="72"/>
      <c r="M358" s="242" t="s">
        <v>21</v>
      </c>
      <c r="N358" s="243" t="s">
        <v>40</v>
      </c>
      <c r="O358" s="47"/>
      <c r="P358" s="244">
        <f>O358*H358</f>
        <v>0</v>
      </c>
      <c r="Q358" s="244">
        <v>0</v>
      </c>
      <c r="R358" s="244">
        <f>Q358*H358</f>
        <v>0</v>
      </c>
      <c r="S358" s="244">
        <v>0</v>
      </c>
      <c r="T358" s="245">
        <f>S358*H358</f>
        <v>0</v>
      </c>
      <c r="AR358" s="24" t="s">
        <v>255</v>
      </c>
      <c r="AT358" s="24" t="s">
        <v>175</v>
      </c>
      <c r="AU358" s="24" t="s">
        <v>79</v>
      </c>
      <c r="AY358" s="24" t="s">
        <v>172</v>
      </c>
      <c r="BE358" s="246">
        <f>IF(N358="základní",J358,0)</f>
        <v>0</v>
      </c>
      <c r="BF358" s="246">
        <f>IF(N358="snížená",J358,0)</f>
        <v>0</v>
      </c>
      <c r="BG358" s="246">
        <f>IF(N358="zákl. přenesená",J358,0)</f>
        <v>0</v>
      </c>
      <c r="BH358" s="246">
        <f>IF(N358="sníž. přenesená",J358,0)</f>
        <v>0</v>
      </c>
      <c r="BI358" s="246">
        <f>IF(N358="nulová",J358,0)</f>
        <v>0</v>
      </c>
      <c r="BJ358" s="24" t="s">
        <v>76</v>
      </c>
      <c r="BK358" s="246">
        <f>ROUND(I358*H358,2)</f>
        <v>0</v>
      </c>
      <c r="BL358" s="24" t="s">
        <v>255</v>
      </c>
      <c r="BM358" s="24" t="s">
        <v>1463</v>
      </c>
    </row>
    <row r="359" spans="2:51" s="12" customFormat="1" ht="13.5">
      <c r="B359" s="247"/>
      <c r="C359" s="248"/>
      <c r="D359" s="249" t="s">
        <v>182</v>
      </c>
      <c r="E359" s="250" t="s">
        <v>21</v>
      </c>
      <c r="F359" s="251" t="s">
        <v>76</v>
      </c>
      <c r="G359" s="248"/>
      <c r="H359" s="252">
        <v>1</v>
      </c>
      <c r="I359" s="253"/>
      <c r="J359" s="248"/>
      <c r="K359" s="248"/>
      <c r="L359" s="254"/>
      <c r="M359" s="255"/>
      <c r="N359" s="256"/>
      <c r="O359" s="256"/>
      <c r="P359" s="256"/>
      <c r="Q359" s="256"/>
      <c r="R359" s="256"/>
      <c r="S359" s="256"/>
      <c r="T359" s="257"/>
      <c r="AT359" s="258" t="s">
        <v>182</v>
      </c>
      <c r="AU359" s="258" t="s">
        <v>79</v>
      </c>
      <c r="AV359" s="12" t="s">
        <v>79</v>
      </c>
      <c r="AW359" s="12" t="s">
        <v>33</v>
      </c>
      <c r="AX359" s="12" t="s">
        <v>69</v>
      </c>
      <c r="AY359" s="258" t="s">
        <v>172</v>
      </c>
    </row>
    <row r="360" spans="2:65" s="1" customFormat="1" ht="16.5" customHeight="1">
      <c r="B360" s="46"/>
      <c r="C360" s="235" t="s">
        <v>769</v>
      </c>
      <c r="D360" s="235" t="s">
        <v>175</v>
      </c>
      <c r="E360" s="236" t="s">
        <v>1464</v>
      </c>
      <c r="F360" s="237" t="s">
        <v>1465</v>
      </c>
      <c r="G360" s="238" t="s">
        <v>178</v>
      </c>
      <c r="H360" s="239">
        <v>1</v>
      </c>
      <c r="I360" s="240"/>
      <c r="J360" s="241">
        <f>ROUND(I360*H360,2)</f>
        <v>0</v>
      </c>
      <c r="K360" s="237" t="s">
        <v>21</v>
      </c>
      <c r="L360" s="72"/>
      <c r="M360" s="242" t="s">
        <v>21</v>
      </c>
      <c r="N360" s="243" t="s">
        <v>40</v>
      </c>
      <c r="O360" s="47"/>
      <c r="P360" s="244">
        <f>O360*H360</f>
        <v>0</v>
      </c>
      <c r="Q360" s="244">
        <v>0</v>
      </c>
      <c r="R360" s="244">
        <f>Q360*H360</f>
        <v>0</v>
      </c>
      <c r="S360" s="244">
        <v>0</v>
      </c>
      <c r="T360" s="245">
        <f>S360*H360</f>
        <v>0</v>
      </c>
      <c r="AR360" s="24" t="s">
        <v>180</v>
      </c>
      <c r="AT360" s="24" t="s">
        <v>175</v>
      </c>
      <c r="AU360" s="24" t="s">
        <v>79</v>
      </c>
      <c r="AY360" s="24" t="s">
        <v>172</v>
      </c>
      <c r="BE360" s="246">
        <f>IF(N360="základní",J360,0)</f>
        <v>0</v>
      </c>
      <c r="BF360" s="246">
        <f>IF(N360="snížená",J360,0)</f>
        <v>0</v>
      </c>
      <c r="BG360" s="246">
        <f>IF(N360="zákl. přenesená",J360,0)</f>
        <v>0</v>
      </c>
      <c r="BH360" s="246">
        <f>IF(N360="sníž. přenesená",J360,0)</f>
        <v>0</v>
      </c>
      <c r="BI360" s="246">
        <f>IF(N360="nulová",J360,0)</f>
        <v>0</v>
      </c>
      <c r="BJ360" s="24" t="s">
        <v>76</v>
      </c>
      <c r="BK360" s="246">
        <f>ROUND(I360*H360,2)</f>
        <v>0</v>
      </c>
      <c r="BL360" s="24" t="s">
        <v>180</v>
      </c>
      <c r="BM360" s="24" t="s">
        <v>1466</v>
      </c>
    </row>
    <row r="361" spans="2:65" s="1" customFormat="1" ht="25.5" customHeight="1">
      <c r="B361" s="46"/>
      <c r="C361" s="235" t="s">
        <v>774</v>
      </c>
      <c r="D361" s="235" t="s">
        <v>175</v>
      </c>
      <c r="E361" s="236" t="s">
        <v>658</v>
      </c>
      <c r="F361" s="237" t="s">
        <v>659</v>
      </c>
      <c r="G361" s="238" t="s">
        <v>178</v>
      </c>
      <c r="H361" s="239">
        <v>4</v>
      </c>
      <c r="I361" s="240"/>
      <c r="J361" s="241">
        <f>ROUND(I361*H361,2)</f>
        <v>0</v>
      </c>
      <c r="K361" s="237" t="s">
        <v>21</v>
      </c>
      <c r="L361" s="72"/>
      <c r="M361" s="242" t="s">
        <v>21</v>
      </c>
      <c r="N361" s="243" t="s">
        <v>40</v>
      </c>
      <c r="O361" s="47"/>
      <c r="P361" s="244">
        <f>O361*H361</f>
        <v>0</v>
      </c>
      <c r="Q361" s="244">
        <v>0</v>
      </c>
      <c r="R361" s="244">
        <f>Q361*H361</f>
        <v>0</v>
      </c>
      <c r="S361" s="244">
        <v>0</v>
      </c>
      <c r="T361" s="245">
        <f>S361*H361</f>
        <v>0</v>
      </c>
      <c r="AR361" s="24" t="s">
        <v>255</v>
      </c>
      <c r="AT361" s="24" t="s">
        <v>175</v>
      </c>
      <c r="AU361" s="24" t="s">
        <v>79</v>
      </c>
      <c r="AY361" s="24" t="s">
        <v>172</v>
      </c>
      <c r="BE361" s="246">
        <f>IF(N361="základní",J361,0)</f>
        <v>0</v>
      </c>
      <c r="BF361" s="246">
        <f>IF(N361="snížená",J361,0)</f>
        <v>0</v>
      </c>
      <c r="BG361" s="246">
        <f>IF(N361="zákl. přenesená",J361,0)</f>
        <v>0</v>
      </c>
      <c r="BH361" s="246">
        <f>IF(N361="sníž. přenesená",J361,0)</f>
        <v>0</v>
      </c>
      <c r="BI361" s="246">
        <f>IF(N361="nulová",J361,0)</f>
        <v>0</v>
      </c>
      <c r="BJ361" s="24" t="s">
        <v>76</v>
      </c>
      <c r="BK361" s="246">
        <f>ROUND(I361*H361,2)</f>
        <v>0</v>
      </c>
      <c r="BL361" s="24" t="s">
        <v>255</v>
      </c>
      <c r="BM361" s="24" t="s">
        <v>660</v>
      </c>
    </row>
    <row r="362" spans="2:51" s="12" customFormat="1" ht="13.5">
      <c r="B362" s="247"/>
      <c r="C362" s="248"/>
      <c r="D362" s="249" t="s">
        <v>182</v>
      </c>
      <c r="E362" s="250" t="s">
        <v>21</v>
      </c>
      <c r="F362" s="251" t="s">
        <v>1467</v>
      </c>
      <c r="G362" s="248"/>
      <c r="H362" s="252">
        <v>4</v>
      </c>
      <c r="I362" s="253"/>
      <c r="J362" s="248"/>
      <c r="K362" s="248"/>
      <c r="L362" s="254"/>
      <c r="M362" s="255"/>
      <c r="N362" s="256"/>
      <c r="O362" s="256"/>
      <c r="P362" s="256"/>
      <c r="Q362" s="256"/>
      <c r="R362" s="256"/>
      <c r="S362" s="256"/>
      <c r="T362" s="257"/>
      <c r="AT362" s="258" t="s">
        <v>182</v>
      </c>
      <c r="AU362" s="258" t="s">
        <v>79</v>
      </c>
      <c r="AV362" s="12" t="s">
        <v>79</v>
      </c>
      <c r="AW362" s="12" t="s">
        <v>33</v>
      </c>
      <c r="AX362" s="12" t="s">
        <v>76</v>
      </c>
      <c r="AY362" s="258" t="s">
        <v>172</v>
      </c>
    </row>
    <row r="363" spans="2:65" s="1" customFormat="1" ht="25.5" customHeight="1">
      <c r="B363" s="46"/>
      <c r="C363" s="235" t="s">
        <v>779</v>
      </c>
      <c r="D363" s="235" t="s">
        <v>175</v>
      </c>
      <c r="E363" s="236" t="s">
        <v>661</v>
      </c>
      <c r="F363" s="237" t="s">
        <v>662</v>
      </c>
      <c r="G363" s="238" t="s">
        <v>178</v>
      </c>
      <c r="H363" s="239">
        <v>1</v>
      </c>
      <c r="I363" s="240"/>
      <c r="J363" s="241">
        <f>ROUND(I363*H363,2)</f>
        <v>0</v>
      </c>
      <c r="K363" s="237" t="s">
        <v>21</v>
      </c>
      <c r="L363" s="72"/>
      <c r="M363" s="242" t="s">
        <v>21</v>
      </c>
      <c r="N363" s="243" t="s">
        <v>40</v>
      </c>
      <c r="O363" s="47"/>
      <c r="P363" s="244">
        <f>O363*H363</f>
        <v>0</v>
      </c>
      <c r="Q363" s="244">
        <v>0</v>
      </c>
      <c r="R363" s="244">
        <f>Q363*H363</f>
        <v>0</v>
      </c>
      <c r="S363" s="244">
        <v>0</v>
      </c>
      <c r="T363" s="245">
        <f>S363*H363</f>
        <v>0</v>
      </c>
      <c r="AR363" s="24" t="s">
        <v>255</v>
      </c>
      <c r="AT363" s="24" t="s">
        <v>175</v>
      </c>
      <c r="AU363" s="24" t="s">
        <v>79</v>
      </c>
      <c r="AY363" s="24" t="s">
        <v>172</v>
      </c>
      <c r="BE363" s="246">
        <f>IF(N363="základní",J363,0)</f>
        <v>0</v>
      </c>
      <c r="BF363" s="246">
        <f>IF(N363="snížená",J363,0)</f>
        <v>0</v>
      </c>
      <c r="BG363" s="246">
        <f>IF(N363="zákl. přenesená",J363,0)</f>
        <v>0</v>
      </c>
      <c r="BH363" s="246">
        <f>IF(N363="sníž. přenesená",J363,0)</f>
        <v>0</v>
      </c>
      <c r="BI363" s="246">
        <f>IF(N363="nulová",J363,0)</f>
        <v>0</v>
      </c>
      <c r="BJ363" s="24" t="s">
        <v>76</v>
      </c>
      <c r="BK363" s="246">
        <f>ROUND(I363*H363,2)</f>
        <v>0</v>
      </c>
      <c r="BL363" s="24" t="s">
        <v>255</v>
      </c>
      <c r="BM363" s="24" t="s">
        <v>663</v>
      </c>
    </row>
    <row r="364" spans="2:51" s="12" customFormat="1" ht="13.5">
      <c r="B364" s="247"/>
      <c r="C364" s="248"/>
      <c r="D364" s="249" t="s">
        <v>182</v>
      </c>
      <c r="E364" s="250" t="s">
        <v>21</v>
      </c>
      <c r="F364" s="251" t="s">
        <v>1438</v>
      </c>
      <c r="G364" s="248"/>
      <c r="H364" s="252">
        <v>1</v>
      </c>
      <c r="I364" s="253"/>
      <c r="J364" s="248"/>
      <c r="K364" s="248"/>
      <c r="L364" s="254"/>
      <c r="M364" s="255"/>
      <c r="N364" s="256"/>
      <c r="O364" s="256"/>
      <c r="P364" s="256"/>
      <c r="Q364" s="256"/>
      <c r="R364" s="256"/>
      <c r="S364" s="256"/>
      <c r="T364" s="257"/>
      <c r="AT364" s="258" t="s">
        <v>182</v>
      </c>
      <c r="AU364" s="258" t="s">
        <v>79</v>
      </c>
      <c r="AV364" s="12" t="s">
        <v>79</v>
      </c>
      <c r="AW364" s="12" t="s">
        <v>33</v>
      </c>
      <c r="AX364" s="12" t="s">
        <v>76</v>
      </c>
      <c r="AY364" s="258" t="s">
        <v>172</v>
      </c>
    </row>
    <row r="365" spans="2:65" s="1" customFormat="1" ht="16.5" customHeight="1">
      <c r="B365" s="46"/>
      <c r="C365" s="235" t="s">
        <v>784</v>
      </c>
      <c r="D365" s="235" t="s">
        <v>175</v>
      </c>
      <c r="E365" s="236" t="s">
        <v>665</v>
      </c>
      <c r="F365" s="237" t="s">
        <v>666</v>
      </c>
      <c r="G365" s="238" t="s">
        <v>178</v>
      </c>
      <c r="H365" s="239">
        <v>1</v>
      </c>
      <c r="I365" s="240"/>
      <c r="J365" s="241">
        <f>ROUND(I365*H365,2)</f>
        <v>0</v>
      </c>
      <c r="K365" s="237" t="s">
        <v>21</v>
      </c>
      <c r="L365" s="72"/>
      <c r="M365" s="242" t="s">
        <v>21</v>
      </c>
      <c r="N365" s="243" t="s">
        <v>40</v>
      </c>
      <c r="O365" s="47"/>
      <c r="P365" s="244">
        <f>O365*H365</f>
        <v>0</v>
      </c>
      <c r="Q365" s="244">
        <v>0</v>
      </c>
      <c r="R365" s="244">
        <f>Q365*H365</f>
        <v>0</v>
      </c>
      <c r="S365" s="244">
        <v>0</v>
      </c>
      <c r="T365" s="245">
        <f>S365*H365</f>
        <v>0</v>
      </c>
      <c r="AR365" s="24" t="s">
        <v>255</v>
      </c>
      <c r="AT365" s="24" t="s">
        <v>175</v>
      </c>
      <c r="AU365" s="24" t="s">
        <v>79</v>
      </c>
      <c r="AY365" s="24" t="s">
        <v>172</v>
      </c>
      <c r="BE365" s="246">
        <f>IF(N365="základní",J365,0)</f>
        <v>0</v>
      </c>
      <c r="BF365" s="246">
        <f>IF(N365="snížená",J365,0)</f>
        <v>0</v>
      </c>
      <c r="BG365" s="246">
        <f>IF(N365="zákl. přenesená",J365,0)</f>
        <v>0</v>
      </c>
      <c r="BH365" s="246">
        <f>IF(N365="sníž. přenesená",J365,0)</f>
        <v>0</v>
      </c>
      <c r="BI365" s="246">
        <f>IF(N365="nulová",J365,0)</f>
        <v>0</v>
      </c>
      <c r="BJ365" s="24" t="s">
        <v>76</v>
      </c>
      <c r="BK365" s="246">
        <f>ROUND(I365*H365,2)</f>
        <v>0</v>
      </c>
      <c r="BL365" s="24" t="s">
        <v>255</v>
      </c>
      <c r="BM365" s="24" t="s">
        <v>667</v>
      </c>
    </row>
    <row r="366" spans="2:51" s="12" customFormat="1" ht="13.5">
      <c r="B366" s="247"/>
      <c r="C366" s="248"/>
      <c r="D366" s="249" t="s">
        <v>182</v>
      </c>
      <c r="E366" s="250" t="s">
        <v>21</v>
      </c>
      <c r="F366" s="251" t="s">
        <v>1438</v>
      </c>
      <c r="G366" s="248"/>
      <c r="H366" s="252">
        <v>1</v>
      </c>
      <c r="I366" s="253"/>
      <c r="J366" s="248"/>
      <c r="K366" s="248"/>
      <c r="L366" s="254"/>
      <c r="M366" s="255"/>
      <c r="N366" s="256"/>
      <c r="O366" s="256"/>
      <c r="P366" s="256"/>
      <c r="Q366" s="256"/>
      <c r="R366" s="256"/>
      <c r="S366" s="256"/>
      <c r="T366" s="257"/>
      <c r="AT366" s="258" t="s">
        <v>182</v>
      </c>
      <c r="AU366" s="258" t="s">
        <v>79</v>
      </c>
      <c r="AV366" s="12" t="s">
        <v>79</v>
      </c>
      <c r="AW366" s="12" t="s">
        <v>33</v>
      </c>
      <c r="AX366" s="12" t="s">
        <v>76</v>
      </c>
      <c r="AY366" s="258" t="s">
        <v>172</v>
      </c>
    </row>
    <row r="367" spans="2:65" s="1" customFormat="1" ht="25.5" customHeight="1">
      <c r="B367" s="46"/>
      <c r="C367" s="235" t="s">
        <v>789</v>
      </c>
      <c r="D367" s="235" t="s">
        <v>175</v>
      </c>
      <c r="E367" s="236" t="s">
        <v>669</v>
      </c>
      <c r="F367" s="237" t="s">
        <v>670</v>
      </c>
      <c r="G367" s="238" t="s">
        <v>178</v>
      </c>
      <c r="H367" s="239">
        <v>1</v>
      </c>
      <c r="I367" s="240"/>
      <c r="J367" s="241">
        <f>ROUND(I367*H367,2)</f>
        <v>0</v>
      </c>
      <c r="K367" s="237" t="s">
        <v>21</v>
      </c>
      <c r="L367" s="72"/>
      <c r="M367" s="242" t="s">
        <v>21</v>
      </c>
      <c r="N367" s="243" t="s">
        <v>40</v>
      </c>
      <c r="O367" s="47"/>
      <c r="P367" s="244">
        <f>O367*H367</f>
        <v>0</v>
      </c>
      <c r="Q367" s="244">
        <v>0</v>
      </c>
      <c r="R367" s="244">
        <f>Q367*H367</f>
        <v>0</v>
      </c>
      <c r="S367" s="244">
        <v>0</v>
      </c>
      <c r="T367" s="245">
        <f>S367*H367</f>
        <v>0</v>
      </c>
      <c r="AR367" s="24" t="s">
        <v>255</v>
      </c>
      <c r="AT367" s="24" t="s">
        <v>175</v>
      </c>
      <c r="AU367" s="24" t="s">
        <v>79</v>
      </c>
      <c r="AY367" s="24" t="s">
        <v>172</v>
      </c>
      <c r="BE367" s="246">
        <f>IF(N367="základní",J367,0)</f>
        <v>0</v>
      </c>
      <c r="BF367" s="246">
        <f>IF(N367="snížená",J367,0)</f>
        <v>0</v>
      </c>
      <c r="BG367" s="246">
        <f>IF(N367="zákl. přenesená",J367,0)</f>
        <v>0</v>
      </c>
      <c r="BH367" s="246">
        <f>IF(N367="sníž. přenesená",J367,0)</f>
        <v>0</v>
      </c>
      <c r="BI367" s="246">
        <f>IF(N367="nulová",J367,0)</f>
        <v>0</v>
      </c>
      <c r="BJ367" s="24" t="s">
        <v>76</v>
      </c>
      <c r="BK367" s="246">
        <f>ROUND(I367*H367,2)</f>
        <v>0</v>
      </c>
      <c r="BL367" s="24" t="s">
        <v>255</v>
      </c>
      <c r="BM367" s="24" t="s">
        <v>671</v>
      </c>
    </row>
    <row r="368" spans="2:51" s="12" customFormat="1" ht="13.5">
      <c r="B368" s="247"/>
      <c r="C368" s="248"/>
      <c r="D368" s="249" t="s">
        <v>182</v>
      </c>
      <c r="E368" s="250" t="s">
        <v>21</v>
      </c>
      <c r="F368" s="251" t="s">
        <v>1438</v>
      </c>
      <c r="G368" s="248"/>
      <c r="H368" s="252">
        <v>1</v>
      </c>
      <c r="I368" s="253"/>
      <c r="J368" s="248"/>
      <c r="K368" s="248"/>
      <c r="L368" s="254"/>
      <c r="M368" s="255"/>
      <c r="N368" s="256"/>
      <c r="O368" s="256"/>
      <c r="P368" s="256"/>
      <c r="Q368" s="256"/>
      <c r="R368" s="256"/>
      <c r="S368" s="256"/>
      <c r="T368" s="257"/>
      <c r="AT368" s="258" t="s">
        <v>182</v>
      </c>
      <c r="AU368" s="258" t="s">
        <v>79</v>
      </c>
      <c r="AV368" s="12" t="s">
        <v>79</v>
      </c>
      <c r="AW368" s="12" t="s">
        <v>33</v>
      </c>
      <c r="AX368" s="12" t="s">
        <v>76</v>
      </c>
      <c r="AY368" s="258" t="s">
        <v>172</v>
      </c>
    </row>
    <row r="369" spans="2:65" s="1" customFormat="1" ht="25.5" customHeight="1">
      <c r="B369" s="46"/>
      <c r="C369" s="235" t="s">
        <v>796</v>
      </c>
      <c r="D369" s="235" t="s">
        <v>175</v>
      </c>
      <c r="E369" s="236" t="s">
        <v>673</v>
      </c>
      <c r="F369" s="237" t="s">
        <v>674</v>
      </c>
      <c r="G369" s="238" t="s">
        <v>178</v>
      </c>
      <c r="H369" s="239">
        <v>1</v>
      </c>
      <c r="I369" s="240"/>
      <c r="J369" s="241">
        <f>ROUND(I369*H369,2)</f>
        <v>0</v>
      </c>
      <c r="K369" s="237" t="s">
        <v>21</v>
      </c>
      <c r="L369" s="72"/>
      <c r="M369" s="242" t="s">
        <v>21</v>
      </c>
      <c r="N369" s="243" t="s">
        <v>40</v>
      </c>
      <c r="O369" s="47"/>
      <c r="P369" s="244">
        <f>O369*H369</f>
        <v>0</v>
      </c>
      <c r="Q369" s="244">
        <v>0</v>
      </c>
      <c r="R369" s="244">
        <f>Q369*H369</f>
        <v>0</v>
      </c>
      <c r="S369" s="244">
        <v>0</v>
      </c>
      <c r="T369" s="245">
        <f>S369*H369</f>
        <v>0</v>
      </c>
      <c r="AR369" s="24" t="s">
        <v>255</v>
      </c>
      <c r="AT369" s="24" t="s">
        <v>175</v>
      </c>
      <c r="AU369" s="24" t="s">
        <v>79</v>
      </c>
      <c r="AY369" s="24" t="s">
        <v>172</v>
      </c>
      <c r="BE369" s="246">
        <f>IF(N369="základní",J369,0)</f>
        <v>0</v>
      </c>
      <c r="BF369" s="246">
        <f>IF(N369="snížená",J369,0)</f>
        <v>0</v>
      </c>
      <c r="BG369" s="246">
        <f>IF(N369="zákl. přenesená",J369,0)</f>
        <v>0</v>
      </c>
      <c r="BH369" s="246">
        <f>IF(N369="sníž. přenesená",J369,0)</f>
        <v>0</v>
      </c>
      <c r="BI369" s="246">
        <f>IF(N369="nulová",J369,0)</f>
        <v>0</v>
      </c>
      <c r="BJ369" s="24" t="s">
        <v>76</v>
      </c>
      <c r="BK369" s="246">
        <f>ROUND(I369*H369,2)</f>
        <v>0</v>
      </c>
      <c r="BL369" s="24" t="s">
        <v>255</v>
      </c>
      <c r="BM369" s="24" t="s">
        <v>675</v>
      </c>
    </row>
    <row r="370" spans="2:51" s="12" customFormat="1" ht="13.5">
      <c r="B370" s="247"/>
      <c r="C370" s="248"/>
      <c r="D370" s="249" t="s">
        <v>182</v>
      </c>
      <c r="E370" s="250" t="s">
        <v>21</v>
      </c>
      <c r="F370" s="251" t="s">
        <v>1438</v>
      </c>
      <c r="G370" s="248"/>
      <c r="H370" s="252">
        <v>1</v>
      </c>
      <c r="I370" s="253"/>
      <c r="J370" s="248"/>
      <c r="K370" s="248"/>
      <c r="L370" s="254"/>
      <c r="M370" s="255"/>
      <c r="N370" s="256"/>
      <c r="O370" s="256"/>
      <c r="P370" s="256"/>
      <c r="Q370" s="256"/>
      <c r="R370" s="256"/>
      <c r="S370" s="256"/>
      <c r="T370" s="257"/>
      <c r="AT370" s="258" t="s">
        <v>182</v>
      </c>
      <c r="AU370" s="258" t="s">
        <v>79</v>
      </c>
      <c r="AV370" s="12" t="s">
        <v>79</v>
      </c>
      <c r="AW370" s="12" t="s">
        <v>33</v>
      </c>
      <c r="AX370" s="12" t="s">
        <v>76</v>
      </c>
      <c r="AY370" s="258" t="s">
        <v>172</v>
      </c>
    </row>
    <row r="371" spans="2:65" s="1" customFormat="1" ht="25.5" customHeight="1">
      <c r="B371" s="46"/>
      <c r="C371" s="235" t="s">
        <v>800</v>
      </c>
      <c r="D371" s="235" t="s">
        <v>175</v>
      </c>
      <c r="E371" s="236" t="s">
        <v>677</v>
      </c>
      <c r="F371" s="237" t="s">
        <v>678</v>
      </c>
      <c r="G371" s="238" t="s">
        <v>178</v>
      </c>
      <c r="H371" s="239">
        <v>1</v>
      </c>
      <c r="I371" s="240"/>
      <c r="J371" s="241">
        <f>ROUND(I371*H371,2)</f>
        <v>0</v>
      </c>
      <c r="K371" s="237" t="s">
        <v>21</v>
      </c>
      <c r="L371" s="72"/>
      <c r="M371" s="242" t="s">
        <v>21</v>
      </c>
      <c r="N371" s="243" t="s">
        <v>40</v>
      </c>
      <c r="O371" s="47"/>
      <c r="P371" s="244">
        <f>O371*H371</f>
        <v>0</v>
      </c>
      <c r="Q371" s="244">
        <v>0</v>
      </c>
      <c r="R371" s="244">
        <f>Q371*H371</f>
        <v>0</v>
      </c>
      <c r="S371" s="244">
        <v>0</v>
      </c>
      <c r="T371" s="245">
        <f>S371*H371</f>
        <v>0</v>
      </c>
      <c r="AR371" s="24" t="s">
        <v>255</v>
      </c>
      <c r="AT371" s="24" t="s">
        <v>175</v>
      </c>
      <c r="AU371" s="24" t="s">
        <v>79</v>
      </c>
      <c r="AY371" s="24" t="s">
        <v>172</v>
      </c>
      <c r="BE371" s="246">
        <f>IF(N371="základní",J371,0)</f>
        <v>0</v>
      </c>
      <c r="BF371" s="246">
        <f>IF(N371="snížená",J371,0)</f>
        <v>0</v>
      </c>
      <c r="BG371" s="246">
        <f>IF(N371="zákl. přenesená",J371,0)</f>
        <v>0</v>
      </c>
      <c r="BH371" s="246">
        <f>IF(N371="sníž. přenesená",J371,0)</f>
        <v>0</v>
      </c>
      <c r="BI371" s="246">
        <f>IF(N371="nulová",J371,0)</f>
        <v>0</v>
      </c>
      <c r="BJ371" s="24" t="s">
        <v>76</v>
      </c>
      <c r="BK371" s="246">
        <f>ROUND(I371*H371,2)</f>
        <v>0</v>
      </c>
      <c r="BL371" s="24" t="s">
        <v>255</v>
      </c>
      <c r="BM371" s="24" t="s">
        <v>679</v>
      </c>
    </row>
    <row r="372" spans="2:51" s="12" customFormat="1" ht="13.5">
      <c r="B372" s="247"/>
      <c r="C372" s="248"/>
      <c r="D372" s="249" t="s">
        <v>182</v>
      </c>
      <c r="E372" s="250" t="s">
        <v>21</v>
      </c>
      <c r="F372" s="251" t="s">
        <v>1438</v>
      </c>
      <c r="G372" s="248"/>
      <c r="H372" s="252">
        <v>1</v>
      </c>
      <c r="I372" s="253"/>
      <c r="J372" s="248"/>
      <c r="K372" s="248"/>
      <c r="L372" s="254"/>
      <c r="M372" s="255"/>
      <c r="N372" s="256"/>
      <c r="O372" s="256"/>
      <c r="P372" s="256"/>
      <c r="Q372" s="256"/>
      <c r="R372" s="256"/>
      <c r="S372" s="256"/>
      <c r="T372" s="257"/>
      <c r="AT372" s="258" t="s">
        <v>182</v>
      </c>
      <c r="AU372" s="258" t="s">
        <v>79</v>
      </c>
      <c r="AV372" s="12" t="s">
        <v>79</v>
      </c>
      <c r="AW372" s="12" t="s">
        <v>33</v>
      </c>
      <c r="AX372" s="12" t="s">
        <v>76</v>
      </c>
      <c r="AY372" s="258" t="s">
        <v>172</v>
      </c>
    </row>
    <row r="373" spans="2:65" s="1" customFormat="1" ht="25.5" customHeight="1">
      <c r="B373" s="46"/>
      <c r="C373" s="235" t="s">
        <v>807</v>
      </c>
      <c r="D373" s="235" t="s">
        <v>175</v>
      </c>
      <c r="E373" s="236" t="s">
        <v>681</v>
      </c>
      <c r="F373" s="237" t="s">
        <v>682</v>
      </c>
      <c r="G373" s="238" t="s">
        <v>178</v>
      </c>
      <c r="H373" s="239">
        <v>1</v>
      </c>
      <c r="I373" s="240"/>
      <c r="J373" s="241">
        <f>ROUND(I373*H373,2)</f>
        <v>0</v>
      </c>
      <c r="K373" s="237" t="s">
        <v>21</v>
      </c>
      <c r="L373" s="72"/>
      <c r="M373" s="242" t="s">
        <v>21</v>
      </c>
      <c r="N373" s="243" t="s">
        <v>40</v>
      </c>
      <c r="O373" s="47"/>
      <c r="P373" s="244">
        <f>O373*H373</f>
        <v>0</v>
      </c>
      <c r="Q373" s="244">
        <v>0</v>
      </c>
      <c r="R373" s="244">
        <f>Q373*H373</f>
        <v>0</v>
      </c>
      <c r="S373" s="244">
        <v>0</v>
      </c>
      <c r="T373" s="245">
        <f>S373*H373</f>
        <v>0</v>
      </c>
      <c r="AR373" s="24" t="s">
        <v>255</v>
      </c>
      <c r="AT373" s="24" t="s">
        <v>175</v>
      </c>
      <c r="AU373" s="24" t="s">
        <v>79</v>
      </c>
      <c r="AY373" s="24" t="s">
        <v>172</v>
      </c>
      <c r="BE373" s="246">
        <f>IF(N373="základní",J373,0)</f>
        <v>0</v>
      </c>
      <c r="BF373" s="246">
        <f>IF(N373="snížená",J373,0)</f>
        <v>0</v>
      </c>
      <c r="BG373" s="246">
        <f>IF(N373="zákl. přenesená",J373,0)</f>
        <v>0</v>
      </c>
      <c r="BH373" s="246">
        <f>IF(N373="sníž. přenesená",J373,0)</f>
        <v>0</v>
      </c>
      <c r="BI373" s="246">
        <f>IF(N373="nulová",J373,0)</f>
        <v>0</v>
      </c>
      <c r="BJ373" s="24" t="s">
        <v>76</v>
      </c>
      <c r="BK373" s="246">
        <f>ROUND(I373*H373,2)</f>
        <v>0</v>
      </c>
      <c r="BL373" s="24" t="s">
        <v>255</v>
      </c>
      <c r="BM373" s="24" t="s">
        <v>683</v>
      </c>
    </row>
    <row r="374" spans="2:51" s="12" customFormat="1" ht="13.5">
      <c r="B374" s="247"/>
      <c r="C374" s="248"/>
      <c r="D374" s="249" t="s">
        <v>182</v>
      </c>
      <c r="E374" s="250" t="s">
        <v>21</v>
      </c>
      <c r="F374" s="251" t="s">
        <v>1438</v>
      </c>
      <c r="G374" s="248"/>
      <c r="H374" s="252">
        <v>1</v>
      </c>
      <c r="I374" s="253"/>
      <c r="J374" s="248"/>
      <c r="K374" s="248"/>
      <c r="L374" s="254"/>
      <c r="M374" s="255"/>
      <c r="N374" s="256"/>
      <c r="O374" s="256"/>
      <c r="P374" s="256"/>
      <c r="Q374" s="256"/>
      <c r="R374" s="256"/>
      <c r="S374" s="256"/>
      <c r="T374" s="257"/>
      <c r="AT374" s="258" t="s">
        <v>182</v>
      </c>
      <c r="AU374" s="258" t="s">
        <v>79</v>
      </c>
      <c r="AV374" s="12" t="s">
        <v>79</v>
      </c>
      <c r="AW374" s="12" t="s">
        <v>33</v>
      </c>
      <c r="AX374" s="12" t="s">
        <v>76</v>
      </c>
      <c r="AY374" s="258" t="s">
        <v>172</v>
      </c>
    </row>
    <row r="375" spans="2:65" s="1" customFormat="1" ht="25.5" customHeight="1">
      <c r="B375" s="46"/>
      <c r="C375" s="235" t="s">
        <v>812</v>
      </c>
      <c r="D375" s="235" t="s">
        <v>175</v>
      </c>
      <c r="E375" s="236" t="s">
        <v>685</v>
      </c>
      <c r="F375" s="237" t="s">
        <v>1468</v>
      </c>
      <c r="G375" s="238" t="s">
        <v>178</v>
      </c>
      <c r="H375" s="239">
        <v>1</v>
      </c>
      <c r="I375" s="240"/>
      <c r="J375" s="241">
        <f>ROUND(I375*H375,2)</f>
        <v>0</v>
      </c>
      <c r="K375" s="237" t="s">
        <v>21</v>
      </c>
      <c r="L375" s="72"/>
      <c r="M375" s="242" t="s">
        <v>21</v>
      </c>
      <c r="N375" s="243" t="s">
        <v>40</v>
      </c>
      <c r="O375" s="47"/>
      <c r="P375" s="244">
        <f>O375*H375</f>
        <v>0</v>
      </c>
      <c r="Q375" s="244">
        <v>0</v>
      </c>
      <c r="R375" s="244">
        <f>Q375*H375</f>
        <v>0</v>
      </c>
      <c r="S375" s="244">
        <v>0</v>
      </c>
      <c r="T375" s="245">
        <f>S375*H375</f>
        <v>0</v>
      </c>
      <c r="AR375" s="24" t="s">
        <v>255</v>
      </c>
      <c r="AT375" s="24" t="s">
        <v>175</v>
      </c>
      <c r="AU375" s="24" t="s">
        <v>79</v>
      </c>
      <c r="AY375" s="24" t="s">
        <v>172</v>
      </c>
      <c r="BE375" s="246">
        <f>IF(N375="základní",J375,0)</f>
        <v>0</v>
      </c>
      <c r="BF375" s="246">
        <f>IF(N375="snížená",J375,0)</f>
        <v>0</v>
      </c>
      <c r="BG375" s="246">
        <f>IF(N375="zákl. přenesená",J375,0)</f>
        <v>0</v>
      </c>
      <c r="BH375" s="246">
        <f>IF(N375="sníž. přenesená",J375,0)</f>
        <v>0</v>
      </c>
      <c r="BI375" s="246">
        <f>IF(N375="nulová",J375,0)</f>
        <v>0</v>
      </c>
      <c r="BJ375" s="24" t="s">
        <v>76</v>
      </c>
      <c r="BK375" s="246">
        <f>ROUND(I375*H375,2)</f>
        <v>0</v>
      </c>
      <c r="BL375" s="24" t="s">
        <v>255</v>
      </c>
      <c r="BM375" s="24" t="s">
        <v>687</v>
      </c>
    </row>
    <row r="376" spans="2:51" s="12" customFormat="1" ht="13.5">
      <c r="B376" s="247"/>
      <c r="C376" s="248"/>
      <c r="D376" s="249" t="s">
        <v>182</v>
      </c>
      <c r="E376" s="250" t="s">
        <v>21</v>
      </c>
      <c r="F376" s="251" t="s">
        <v>1438</v>
      </c>
      <c r="G376" s="248"/>
      <c r="H376" s="252">
        <v>1</v>
      </c>
      <c r="I376" s="253"/>
      <c r="J376" s="248"/>
      <c r="K376" s="248"/>
      <c r="L376" s="254"/>
      <c r="M376" s="255"/>
      <c r="N376" s="256"/>
      <c r="O376" s="256"/>
      <c r="P376" s="256"/>
      <c r="Q376" s="256"/>
      <c r="R376" s="256"/>
      <c r="S376" s="256"/>
      <c r="T376" s="257"/>
      <c r="AT376" s="258" t="s">
        <v>182</v>
      </c>
      <c r="AU376" s="258" t="s">
        <v>79</v>
      </c>
      <c r="AV376" s="12" t="s">
        <v>79</v>
      </c>
      <c r="AW376" s="12" t="s">
        <v>33</v>
      </c>
      <c r="AX376" s="12" t="s">
        <v>76</v>
      </c>
      <c r="AY376" s="258" t="s">
        <v>172</v>
      </c>
    </row>
    <row r="377" spans="2:65" s="1" customFormat="1" ht="16.5" customHeight="1">
      <c r="B377" s="46"/>
      <c r="C377" s="235" t="s">
        <v>817</v>
      </c>
      <c r="D377" s="235" t="s">
        <v>175</v>
      </c>
      <c r="E377" s="236" t="s">
        <v>1469</v>
      </c>
      <c r="F377" s="237" t="s">
        <v>1470</v>
      </c>
      <c r="G377" s="238" t="s">
        <v>439</v>
      </c>
      <c r="H377" s="239">
        <v>1</v>
      </c>
      <c r="I377" s="240"/>
      <c r="J377" s="241">
        <f>ROUND(I377*H377,2)</f>
        <v>0</v>
      </c>
      <c r="K377" s="237" t="s">
        <v>21</v>
      </c>
      <c r="L377" s="72"/>
      <c r="M377" s="242" t="s">
        <v>21</v>
      </c>
      <c r="N377" s="243" t="s">
        <v>40</v>
      </c>
      <c r="O377" s="47"/>
      <c r="P377" s="244">
        <f>O377*H377</f>
        <v>0</v>
      </c>
      <c r="Q377" s="244">
        <v>0.02275</v>
      </c>
      <c r="R377" s="244">
        <f>Q377*H377</f>
        <v>0.02275</v>
      </c>
      <c r="S377" s="244">
        <v>0</v>
      </c>
      <c r="T377" s="245">
        <f>S377*H377</f>
        <v>0</v>
      </c>
      <c r="AR377" s="24" t="s">
        <v>255</v>
      </c>
      <c r="AT377" s="24" t="s">
        <v>175</v>
      </c>
      <c r="AU377" s="24" t="s">
        <v>79</v>
      </c>
      <c r="AY377" s="24" t="s">
        <v>172</v>
      </c>
      <c r="BE377" s="246">
        <f>IF(N377="základní",J377,0)</f>
        <v>0</v>
      </c>
      <c r="BF377" s="246">
        <f>IF(N377="snížená",J377,0)</f>
        <v>0</v>
      </c>
      <c r="BG377" s="246">
        <f>IF(N377="zákl. přenesená",J377,0)</f>
        <v>0</v>
      </c>
      <c r="BH377" s="246">
        <f>IF(N377="sníž. přenesená",J377,0)</f>
        <v>0</v>
      </c>
      <c r="BI377" s="246">
        <f>IF(N377="nulová",J377,0)</f>
        <v>0</v>
      </c>
      <c r="BJ377" s="24" t="s">
        <v>76</v>
      </c>
      <c r="BK377" s="246">
        <f>ROUND(I377*H377,2)</f>
        <v>0</v>
      </c>
      <c r="BL377" s="24" t="s">
        <v>255</v>
      </c>
      <c r="BM377" s="24" t="s">
        <v>1471</v>
      </c>
    </row>
    <row r="378" spans="2:51" s="12" customFormat="1" ht="13.5">
      <c r="B378" s="247"/>
      <c r="C378" s="248"/>
      <c r="D378" s="249" t="s">
        <v>182</v>
      </c>
      <c r="E378" s="250" t="s">
        <v>21</v>
      </c>
      <c r="F378" s="251" t="s">
        <v>1438</v>
      </c>
      <c r="G378" s="248"/>
      <c r="H378" s="252">
        <v>1</v>
      </c>
      <c r="I378" s="253"/>
      <c r="J378" s="248"/>
      <c r="K378" s="248"/>
      <c r="L378" s="254"/>
      <c r="M378" s="255"/>
      <c r="N378" s="256"/>
      <c r="O378" s="256"/>
      <c r="P378" s="256"/>
      <c r="Q378" s="256"/>
      <c r="R378" s="256"/>
      <c r="S378" s="256"/>
      <c r="T378" s="257"/>
      <c r="AT378" s="258" t="s">
        <v>182</v>
      </c>
      <c r="AU378" s="258" t="s">
        <v>79</v>
      </c>
      <c r="AV378" s="12" t="s">
        <v>79</v>
      </c>
      <c r="AW378" s="12" t="s">
        <v>33</v>
      </c>
      <c r="AX378" s="12" t="s">
        <v>76</v>
      </c>
      <c r="AY378" s="258" t="s">
        <v>172</v>
      </c>
    </row>
    <row r="379" spans="2:65" s="1" customFormat="1" ht="25.5" customHeight="1">
      <c r="B379" s="46"/>
      <c r="C379" s="235" t="s">
        <v>821</v>
      </c>
      <c r="D379" s="235" t="s">
        <v>175</v>
      </c>
      <c r="E379" s="236" t="s">
        <v>1472</v>
      </c>
      <c r="F379" s="237" t="s">
        <v>1473</v>
      </c>
      <c r="G379" s="238" t="s">
        <v>439</v>
      </c>
      <c r="H379" s="239">
        <v>1</v>
      </c>
      <c r="I379" s="240"/>
      <c r="J379" s="241">
        <f>ROUND(I379*H379,2)</f>
        <v>0</v>
      </c>
      <c r="K379" s="237" t="s">
        <v>21</v>
      </c>
      <c r="L379" s="72"/>
      <c r="M379" s="242" t="s">
        <v>21</v>
      </c>
      <c r="N379" s="243" t="s">
        <v>40</v>
      </c>
      <c r="O379" s="47"/>
      <c r="P379" s="244">
        <f>O379*H379</f>
        <v>0</v>
      </c>
      <c r="Q379" s="244">
        <v>0.02275</v>
      </c>
      <c r="R379" s="244">
        <f>Q379*H379</f>
        <v>0.02275</v>
      </c>
      <c r="S379" s="244">
        <v>0</v>
      </c>
      <c r="T379" s="245">
        <f>S379*H379</f>
        <v>0</v>
      </c>
      <c r="AR379" s="24" t="s">
        <v>255</v>
      </c>
      <c r="AT379" s="24" t="s">
        <v>175</v>
      </c>
      <c r="AU379" s="24" t="s">
        <v>79</v>
      </c>
      <c r="AY379" s="24" t="s">
        <v>172</v>
      </c>
      <c r="BE379" s="246">
        <f>IF(N379="základní",J379,0)</f>
        <v>0</v>
      </c>
      <c r="BF379" s="246">
        <f>IF(N379="snížená",J379,0)</f>
        <v>0</v>
      </c>
      <c r="BG379" s="246">
        <f>IF(N379="zákl. přenesená",J379,0)</f>
        <v>0</v>
      </c>
      <c r="BH379" s="246">
        <f>IF(N379="sníž. přenesená",J379,0)</f>
        <v>0</v>
      </c>
      <c r="BI379" s="246">
        <f>IF(N379="nulová",J379,0)</f>
        <v>0</v>
      </c>
      <c r="BJ379" s="24" t="s">
        <v>76</v>
      </c>
      <c r="BK379" s="246">
        <f>ROUND(I379*H379,2)</f>
        <v>0</v>
      </c>
      <c r="BL379" s="24" t="s">
        <v>255</v>
      </c>
      <c r="BM379" s="24" t="s">
        <v>1474</v>
      </c>
    </row>
    <row r="380" spans="2:51" s="12" customFormat="1" ht="13.5">
      <c r="B380" s="247"/>
      <c r="C380" s="248"/>
      <c r="D380" s="249" t="s">
        <v>182</v>
      </c>
      <c r="E380" s="250" t="s">
        <v>21</v>
      </c>
      <c r="F380" s="251" t="s">
        <v>1438</v>
      </c>
      <c r="G380" s="248"/>
      <c r="H380" s="252">
        <v>1</v>
      </c>
      <c r="I380" s="253"/>
      <c r="J380" s="248"/>
      <c r="K380" s="248"/>
      <c r="L380" s="254"/>
      <c r="M380" s="255"/>
      <c r="N380" s="256"/>
      <c r="O380" s="256"/>
      <c r="P380" s="256"/>
      <c r="Q380" s="256"/>
      <c r="R380" s="256"/>
      <c r="S380" s="256"/>
      <c r="T380" s="257"/>
      <c r="AT380" s="258" t="s">
        <v>182</v>
      </c>
      <c r="AU380" s="258" t="s">
        <v>79</v>
      </c>
      <c r="AV380" s="12" t="s">
        <v>79</v>
      </c>
      <c r="AW380" s="12" t="s">
        <v>33</v>
      </c>
      <c r="AX380" s="12" t="s">
        <v>76</v>
      </c>
      <c r="AY380" s="258" t="s">
        <v>172</v>
      </c>
    </row>
    <row r="381" spans="2:65" s="1" customFormat="1" ht="25.5" customHeight="1">
      <c r="B381" s="46"/>
      <c r="C381" s="235" t="s">
        <v>825</v>
      </c>
      <c r="D381" s="235" t="s">
        <v>175</v>
      </c>
      <c r="E381" s="236" t="s">
        <v>1475</v>
      </c>
      <c r="F381" s="237" t="s">
        <v>1476</v>
      </c>
      <c r="G381" s="238" t="s">
        <v>178</v>
      </c>
      <c r="H381" s="239">
        <v>1</v>
      </c>
      <c r="I381" s="240"/>
      <c r="J381" s="241">
        <f>ROUND(I381*H381,2)</f>
        <v>0</v>
      </c>
      <c r="K381" s="237" t="s">
        <v>21</v>
      </c>
      <c r="L381" s="72"/>
      <c r="M381" s="242" t="s">
        <v>21</v>
      </c>
      <c r="N381" s="243" t="s">
        <v>40</v>
      </c>
      <c r="O381" s="47"/>
      <c r="P381" s="244">
        <f>O381*H381</f>
        <v>0</v>
      </c>
      <c r="Q381" s="244">
        <v>0</v>
      </c>
      <c r="R381" s="244">
        <f>Q381*H381</f>
        <v>0</v>
      </c>
      <c r="S381" s="244">
        <v>0</v>
      </c>
      <c r="T381" s="245">
        <f>S381*H381</f>
        <v>0</v>
      </c>
      <c r="AR381" s="24" t="s">
        <v>255</v>
      </c>
      <c r="AT381" s="24" t="s">
        <v>175</v>
      </c>
      <c r="AU381" s="24" t="s">
        <v>79</v>
      </c>
      <c r="AY381" s="24" t="s">
        <v>172</v>
      </c>
      <c r="BE381" s="246">
        <f>IF(N381="základní",J381,0)</f>
        <v>0</v>
      </c>
      <c r="BF381" s="246">
        <f>IF(N381="snížená",J381,0)</f>
        <v>0</v>
      </c>
      <c r="BG381" s="246">
        <f>IF(N381="zákl. přenesená",J381,0)</f>
        <v>0</v>
      </c>
      <c r="BH381" s="246">
        <f>IF(N381="sníž. přenesená",J381,0)</f>
        <v>0</v>
      </c>
      <c r="BI381" s="246">
        <f>IF(N381="nulová",J381,0)</f>
        <v>0</v>
      </c>
      <c r="BJ381" s="24" t="s">
        <v>76</v>
      </c>
      <c r="BK381" s="246">
        <f>ROUND(I381*H381,2)</f>
        <v>0</v>
      </c>
      <c r="BL381" s="24" t="s">
        <v>255</v>
      </c>
      <c r="BM381" s="24" t="s">
        <v>1477</v>
      </c>
    </row>
    <row r="382" spans="2:51" s="12" customFormat="1" ht="13.5">
      <c r="B382" s="247"/>
      <c r="C382" s="248"/>
      <c r="D382" s="249" t="s">
        <v>182</v>
      </c>
      <c r="E382" s="250" t="s">
        <v>21</v>
      </c>
      <c r="F382" s="251" t="s">
        <v>1438</v>
      </c>
      <c r="G382" s="248"/>
      <c r="H382" s="252">
        <v>1</v>
      </c>
      <c r="I382" s="253"/>
      <c r="J382" s="248"/>
      <c r="K382" s="248"/>
      <c r="L382" s="254"/>
      <c r="M382" s="255"/>
      <c r="N382" s="256"/>
      <c r="O382" s="256"/>
      <c r="P382" s="256"/>
      <c r="Q382" s="256"/>
      <c r="R382" s="256"/>
      <c r="S382" s="256"/>
      <c r="T382" s="257"/>
      <c r="AT382" s="258" t="s">
        <v>182</v>
      </c>
      <c r="AU382" s="258" t="s">
        <v>79</v>
      </c>
      <c r="AV382" s="12" t="s">
        <v>79</v>
      </c>
      <c r="AW382" s="12" t="s">
        <v>33</v>
      </c>
      <c r="AX382" s="12" t="s">
        <v>76</v>
      </c>
      <c r="AY382" s="258" t="s">
        <v>172</v>
      </c>
    </row>
    <row r="383" spans="2:65" s="1" customFormat="1" ht="25.5" customHeight="1">
      <c r="B383" s="46"/>
      <c r="C383" s="235" t="s">
        <v>830</v>
      </c>
      <c r="D383" s="235" t="s">
        <v>175</v>
      </c>
      <c r="E383" s="236" t="s">
        <v>1478</v>
      </c>
      <c r="F383" s="237" t="s">
        <v>1479</v>
      </c>
      <c r="G383" s="238" t="s">
        <v>178</v>
      </c>
      <c r="H383" s="239">
        <v>1</v>
      </c>
      <c r="I383" s="240"/>
      <c r="J383" s="241">
        <f>ROUND(I383*H383,2)</f>
        <v>0</v>
      </c>
      <c r="K383" s="237" t="s">
        <v>21</v>
      </c>
      <c r="L383" s="72"/>
      <c r="M383" s="242" t="s">
        <v>21</v>
      </c>
      <c r="N383" s="243" t="s">
        <v>40</v>
      </c>
      <c r="O383" s="47"/>
      <c r="P383" s="244">
        <f>O383*H383</f>
        <v>0</v>
      </c>
      <c r="Q383" s="244">
        <v>0</v>
      </c>
      <c r="R383" s="244">
        <f>Q383*H383</f>
        <v>0</v>
      </c>
      <c r="S383" s="244">
        <v>0</v>
      </c>
      <c r="T383" s="245">
        <f>S383*H383</f>
        <v>0</v>
      </c>
      <c r="AR383" s="24" t="s">
        <v>255</v>
      </c>
      <c r="AT383" s="24" t="s">
        <v>175</v>
      </c>
      <c r="AU383" s="24" t="s">
        <v>79</v>
      </c>
      <c r="AY383" s="24" t="s">
        <v>172</v>
      </c>
      <c r="BE383" s="246">
        <f>IF(N383="základní",J383,0)</f>
        <v>0</v>
      </c>
      <c r="BF383" s="246">
        <f>IF(N383="snížená",J383,0)</f>
        <v>0</v>
      </c>
      <c r="BG383" s="246">
        <f>IF(N383="zákl. přenesená",J383,0)</f>
        <v>0</v>
      </c>
      <c r="BH383" s="246">
        <f>IF(N383="sníž. přenesená",J383,0)</f>
        <v>0</v>
      </c>
      <c r="BI383" s="246">
        <f>IF(N383="nulová",J383,0)</f>
        <v>0</v>
      </c>
      <c r="BJ383" s="24" t="s">
        <v>76</v>
      </c>
      <c r="BK383" s="246">
        <f>ROUND(I383*H383,2)</f>
        <v>0</v>
      </c>
      <c r="BL383" s="24" t="s">
        <v>255</v>
      </c>
      <c r="BM383" s="24" t="s">
        <v>1480</v>
      </c>
    </row>
    <row r="384" spans="2:51" s="12" customFormat="1" ht="13.5">
      <c r="B384" s="247"/>
      <c r="C384" s="248"/>
      <c r="D384" s="249" t="s">
        <v>182</v>
      </c>
      <c r="E384" s="250" t="s">
        <v>21</v>
      </c>
      <c r="F384" s="251" t="s">
        <v>1438</v>
      </c>
      <c r="G384" s="248"/>
      <c r="H384" s="252">
        <v>1</v>
      </c>
      <c r="I384" s="253"/>
      <c r="J384" s="248"/>
      <c r="K384" s="248"/>
      <c r="L384" s="254"/>
      <c r="M384" s="255"/>
      <c r="N384" s="256"/>
      <c r="O384" s="256"/>
      <c r="P384" s="256"/>
      <c r="Q384" s="256"/>
      <c r="R384" s="256"/>
      <c r="S384" s="256"/>
      <c r="T384" s="257"/>
      <c r="AT384" s="258" t="s">
        <v>182</v>
      </c>
      <c r="AU384" s="258" t="s">
        <v>79</v>
      </c>
      <c r="AV384" s="12" t="s">
        <v>79</v>
      </c>
      <c r="AW384" s="12" t="s">
        <v>33</v>
      </c>
      <c r="AX384" s="12" t="s">
        <v>76</v>
      </c>
      <c r="AY384" s="258" t="s">
        <v>172</v>
      </c>
    </row>
    <row r="385" spans="2:65" s="1" customFormat="1" ht="25.5" customHeight="1">
      <c r="B385" s="46"/>
      <c r="C385" s="235" t="s">
        <v>836</v>
      </c>
      <c r="D385" s="235" t="s">
        <v>175</v>
      </c>
      <c r="E385" s="236" t="s">
        <v>1481</v>
      </c>
      <c r="F385" s="237" t="s">
        <v>1482</v>
      </c>
      <c r="G385" s="238" t="s">
        <v>178</v>
      </c>
      <c r="H385" s="239">
        <v>1</v>
      </c>
      <c r="I385" s="240"/>
      <c r="J385" s="241">
        <f>ROUND(I385*H385,2)</f>
        <v>0</v>
      </c>
      <c r="K385" s="237" t="s">
        <v>21</v>
      </c>
      <c r="L385" s="72"/>
      <c r="M385" s="242" t="s">
        <v>21</v>
      </c>
      <c r="N385" s="243" t="s">
        <v>40</v>
      </c>
      <c r="O385" s="47"/>
      <c r="P385" s="244">
        <f>O385*H385</f>
        <v>0</v>
      </c>
      <c r="Q385" s="244">
        <v>0</v>
      </c>
      <c r="R385" s="244">
        <f>Q385*H385</f>
        <v>0</v>
      </c>
      <c r="S385" s="244">
        <v>0</v>
      </c>
      <c r="T385" s="245">
        <f>S385*H385</f>
        <v>0</v>
      </c>
      <c r="AR385" s="24" t="s">
        <v>255</v>
      </c>
      <c r="AT385" s="24" t="s">
        <v>175</v>
      </c>
      <c r="AU385" s="24" t="s">
        <v>79</v>
      </c>
      <c r="AY385" s="24" t="s">
        <v>172</v>
      </c>
      <c r="BE385" s="246">
        <f>IF(N385="základní",J385,0)</f>
        <v>0</v>
      </c>
      <c r="BF385" s="246">
        <f>IF(N385="snížená",J385,0)</f>
        <v>0</v>
      </c>
      <c r="BG385" s="246">
        <f>IF(N385="zákl. přenesená",J385,0)</f>
        <v>0</v>
      </c>
      <c r="BH385" s="246">
        <f>IF(N385="sníž. přenesená",J385,0)</f>
        <v>0</v>
      </c>
      <c r="BI385" s="246">
        <f>IF(N385="nulová",J385,0)</f>
        <v>0</v>
      </c>
      <c r="BJ385" s="24" t="s">
        <v>76</v>
      </c>
      <c r="BK385" s="246">
        <f>ROUND(I385*H385,2)</f>
        <v>0</v>
      </c>
      <c r="BL385" s="24" t="s">
        <v>255</v>
      </c>
      <c r="BM385" s="24" t="s">
        <v>1483</v>
      </c>
    </row>
    <row r="386" spans="2:51" s="12" customFormat="1" ht="13.5">
      <c r="B386" s="247"/>
      <c r="C386" s="248"/>
      <c r="D386" s="249" t="s">
        <v>182</v>
      </c>
      <c r="E386" s="250" t="s">
        <v>21</v>
      </c>
      <c r="F386" s="251" t="s">
        <v>1438</v>
      </c>
      <c r="G386" s="248"/>
      <c r="H386" s="252">
        <v>1</v>
      </c>
      <c r="I386" s="253"/>
      <c r="J386" s="248"/>
      <c r="K386" s="248"/>
      <c r="L386" s="254"/>
      <c r="M386" s="255"/>
      <c r="N386" s="256"/>
      <c r="O386" s="256"/>
      <c r="P386" s="256"/>
      <c r="Q386" s="256"/>
      <c r="R386" s="256"/>
      <c r="S386" s="256"/>
      <c r="T386" s="257"/>
      <c r="AT386" s="258" t="s">
        <v>182</v>
      </c>
      <c r="AU386" s="258" t="s">
        <v>79</v>
      </c>
      <c r="AV386" s="12" t="s">
        <v>79</v>
      </c>
      <c r="AW386" s="12" t="s">
        <v>33</v>
      </c>
      <c r="AX386" s="12" t="s">
        <v>76</v>
      </c>
      <c r="AY386" s="258" t="s">
        <v>172</v>
      </c>
    </row>
    <row r="387" spans="2:65" s="1" customFormat="1" ht="25.5" customHeight="1">
      <c r="B387" s="46"/>
      <c r="C387" s="235" t="s">
        <v>841</v>
      </c>
      <c r="D387" s="235" t="s">
        <v>175</v>
      </c>
      <c r="E387" s="236" t="s">
        <v>697</v>
      </c>
      <c r="F387" s="237" t="s">
        <v>698</v>
      </c>
      <c r="G387" s="238" t="s">
        <v>178</v>
      </c>
      <c r="H387" s="239">
        <v>4</v>
      </c>
      <c r="I387" s="240"/>
      <c r="J387" s="241">
        <f>ROUND(I387*H387,2)</f>
        <v>0</v>
      </c>
      <c r="K387" s="237" t="s">
        <v>21</v>
      </c>
      <c r="L387" s="72"/>
      <c r="M387" s="242" t="s">
        <v>21</v>
      </c>
      <c r="N387" s="243" t="s">
        <v>40</v>
      </c>
      <c r="O387" s="47"/>
      <c r="P387" s="244">
        <f>O387*H387</f>
        <v>0</v>
      </c>
      <c r="Q387" s="244">
        <v>0</v>
      </c>
      <c r="R387" s="244">
        <f>Q387*H387</f>
        <v>0</v>
      </c>
      <c r="S387" s="244">
        <v>0</v>
      </c>
      <c r="T387" s="245">
        <f>S387*H387</f>
        <v>0</v>
      </c>
      <c r="AR387" s="24" t="s">
        <v>255</v>
      </c>
      <c r="AT387" s="24" t="s">
        <v>175</v>
      </c>
      <c r="AU387" s="24" t="s">
        <v>79</v>
      </c>
      <c r="AY387" s="24" t="s">
        <v>172</v>
      </c>
      <c r="BE387" s="246">
        <f>IF(N387="základní",J387,0)</f>
        <v>0</v>
      </c>
      <c r="BF387" s="246">
        <f>IF(N387="snížená",J387,0)</f>
        <v>0</v>
      </c>
      <c r="BG387" s="246">
        <f>IF(N387="zákl. přenesená",J387,0)</f>
        <v>0</v>
      </c>
      <c r="BH387" s="246">
        <f>IF(N387="sníž. přenesená",J387,0)</f>
        <v>0</v>
      </c>
      <c r="BI387" s="246">
        <f>IF(N387="nulová",J387,0)</f>
        <v>0</v>
      </c>
      <c r="BJ387" s="24" t="s">
        <v>76</v>
      </c>
      <c r="BK387" s="246">
        <f>ROUND(I387*H387,2)</f>
        <v>0</v>
      </c>
      <c r="BL387" s="24" t="s">
        <v>255</v>
      </c>
      <c r="BM387" s="24" t="s">
        <v>699</v>
      </c>
    </row>
    <row r="388" spans="2:51" s="12" customFormat="1" ht="13.5">
      <c r="B388" s="247"/>
      <c r="C388" s="248"/>
      <c r="D388" s="249" t="s">
        <v>182</v>
      </c>
      <c r="E388" s="250" t="s">
        <v>21</v>
      </c>
      <c r="F388" s="251" t="s">
        <v>1467</v>
      </c>
      <c r="G388" s="248"/>
      <c r="H388" s="252">
        <v>4</v>
      </c>
      <c r="I388" s="253"/>
      <c r="J388" s="248"/>
      <c r="K388" s="248"/>
      <c r="L388" s="254"/>
      <c r="M388" s="255"/>
      <c r="N388" s="256"/>
      <c r="O388" s="256"/>
      <c r="P388" s="256"/>
      <c r="Q388" s="256"/>
      <c r="R388" s="256"/>
      <c r="S388" s="256"/>
      <c r="T388" s="257"/>
      <c r="AT388" s="258" t="s">
        <v>182</v>
      </c>
      <c r="AU388" s="258" t="s">
        <v>79</v>
      </c>
      <c r="AV388" s="12" t="s">
        <v>79</v>
      </c>
      <c r="AW388" s="12" t="s">
        <v>33</v>
      </c>
      <c r="AX388" s="12" t="s">
        <v>76</v>
      </c>
      <c r="AY388" s="258" t="s">
        <v>172</v>
      </c>
    </row>
    <row r="389" spans="2:65" s="1" customFormat="1" ht="25.5" customHeight="1">
      <c r="B389" s="46"/>
      <c r="C389" s="235" t="s">
        <v>845</v>
      </c>
      <c r="D389" s="235" t="s">
        <v>175</v>
      </c>
      <c r="E389" s="236" t="s">
        <v>701</v>
      </c>
      <c r="F389" s="237" t="s">
        <v>702</v>
      </c>
      <c r="G389" s="238" t="s">
        <v>178</v>
      </c>
      <c r="H389" s="239">
        <v>4</v>
      </c>
      <c r="I389" s="240"/>
      <c r="J389" s="241">
        <f>ROUND(I389*H389,2)</f>
        <v>0</v>
      </c>
      <c r="K389" s="237" t="s">
        <v>21</v>
      </c>
      <c r="L389" s="72"/>
      <c r="M389" s="242" t="s">
        <v>21</v>
      </c>
      <c r="N389" s="243" t="s">
        <v>40</v>
      </c>
      <c r="O389" s="47"/>
      <c r="P389" s="244">
        <f>O389*H389</f>
        <v>0</v>
      </c>
      <c r="Q389" s="244">
        <v>0</v>
      </c>
      <c r="R389" s="244">
        <f>Q389*H389</f>
        <v>0</v>
      </c>
      <c r="S389" s="244">
        <v>0</v>
      </c>
      <c r="T389" s="245">
        <f>S389*H389</f>
        <v>0</v>
      </c>
      <c r="AR389" s="24" t="s">
        <v>255</v>
      </c>
      <c r="AT389" s="24" t="s">
        <v>175</v>
      </c>
      <c r="AU389" s="24" t="s">
        <v>79</v>
      </c>
      <c r="AY389" s="24" t="s">
        <v>172</v>
      </c>
      <c r="BE389" s="246">
        <f>IF(N389="základní",J389,0)</f>
        <v>0</v>
      </c>
      <c r="BF389" s="246">
        <f>IF(N389="snížená",J389,0)</f>
        <v>0</v>
      </c>
      <c r="BG389" s="246">
        <f>IF(N389="zákl. přenesená",J389,0)</f>
        <v>0</v>
      </c>
      <c r="BH389" s="246">
        <f>IF(N389="sníž. přenesená",J389,0)</f>
        <v>0</v>
      </c>
      <c r="BI389" s="246">
        <f>IF(N389="nulová",J389,0)</f>
        <v>0</v>
      </c>
      <c r="BJ389" s="24" t="s">
        <v>76</v>
      </c>
      <c r="BK389" s="246">
        <f>ROUND(I389*H389,2)</f>
        <v>0</v>
      </c>
      <c r="BL389" s="24" t="s">
        <v>255</v>
      </c>
      <c r="BM389" s="24" t="s">
        <v>703</v>
      </c>
    </row>
    <row r="390" spans="2:51" s="12" customFormat="1" ht="13.5">
      <c r="B390" s="247"/>
      <c r="C390" s="248"/>
      <c r="D390" s="249" t="s">
        <v>182</v>
      </c>
      <c r="E390" s="250" t="s">
        <v>21</v>
      </c>
      <c r="F390" s="251" t="s">
        <v>1467</v>
      </c>
      <c r="G390" s="248"/>
      <c r="H390" s="252">
        <v>4</v>
      </c>
      <c r="I390" s="253"/>
      <c r="J390" s="248"/>
      <c r="K390" s="248"/>
      <c r="L390" s="254"/>
      <c r="M390" s="255"/>
      <c r="N390" s="256"/>
      <c r="O390" s="256"/>
      <c r="P390" s="256"/>
      <c r="Q390" s="256"/>
      <c r="R390" s="256"/>
      <c r="S390" s="256"/>
      <c r="T390" s="257"/>
      <c r="AT390" s="258" t="s">
        <v>182</v>
      </c>
      <c r="AU390" s="258" t="s">
        <v>79</v>
      </c>
      <c r="AV390" s="12" t="s">
        <v>79</v>
      </c>
      <c r="AW390" s="12" t="s">
        <v>33</v>
      </c>
      <c r="AX390" s="12" t="s">
        <v>76</v>
      </c>
      <c r="AY390" s="258" t="s">
        <v>172</v>
      </c>
    </row>
    <row r="391" spans="2:65" s="1" customFormat="1" ht="25.5" customHeight="1">
      <c r="B391" s="46"/>
      <c r="C391" s="235" t="s">
        <v>852</v>
      </c>
      <c r="D391" s="235" t="s">
        <v>175</v>
      </c>
      <c r="E391" s="236" t="s">
        <v>705</v>
      </c>
      <c r="F391" s="237" t="s">
        <v>706</v>
      </c>
      <c r="G391" s="238" t="s">
        <v>178</v>
      </c>
      <c r="H391" s="239">
        <v>1</v>
      </c>
      <c r="I391" s="240"/>
      <c r="J391" s="241">
        <f>ROUND(I391*H391,2)</f>
        <v>0</v>
      </c>
      <c r="K391" s="237" t="s">
        <v>21</v>
      </c>
      <c r="L391" s="72"/>
      <c r="M391" s="242" t="s">
        <v>21</v>
      </c>
      <c r="N391" s="243" t="s">
        <v>40</v>
      </c>
      <c r="O391" s="47"/>
      <c r="P391" s="244">
        <f>O391*H391</f>
        <v>0</v>
      </c>
      <c r="Q391" s="244">
        <v>0</v>
      </c>
      <c r="R391" s="244">
        <f>Q391*H391</f>
        <v>0</v>
      </c>
      <c r="S391" s="244">
        <v>0</v>
      </c>
      <c r="T391" s="245">
        <f>S391*H391</f>
        <v>0</v>
      </c>
      <c r="AR391" s="24" t="s">
        <v>255</v>
      </c>
      <c r="AT391" s="24" t="s">
        <v>175</v>
      </c>
      <c r="AU391" s="24" t="s">
        <v>79</v>
      </c>
      <c r="AY391" s="24" t="s">
        <v>172</v>
      </c>
      <c r="BE391" s="246">
        <f>IF(N391="základní",J391,0)</f>
        <v>0</v>
      </c>
      <c r="BF391" s="246">
        <f>IF(N391="snížená",J391,0)</f>
        <v>0</v>
      </c>
      <c r="BG391" s="246">
        <f>IF(N391="zákl. přenesená",J391,0)</f>
        <v>0</v>
      </c>
      <c r="BH391" s="246">
        <f>IF(N391="sníž. přenesená",J391,0)</f>
        <v>0</v>
      </c>
      <c r="BI391" s="246">
        <f>IF(N391="nulová",J391,0)</f>
        <v>0</v>
      </c>
      <c r="BJ391" s="24" t="s">
        <v>76</v>
      </c>
      <c r="BK391" s="246">
        <f>ROUND(I391*H391,2)</f>
        <v>0</v>
      </c>
      <c r="BL391" s="24" t="s">
        <v>255</v>
      </c>
      <c r="BM391" s="24" t="s">
        <v>707</v>
      </c>
    </row>
    <row r="392" spans="2:51" s="12" customFormat="1" ht="13.5">
      <c r="B392" s="247"/>
      <c r="C392" s="248"/>
      <c r="D392" s="249" t="s">
        <v>182</v>
      </c>
      <c r="E392" s="250" t="s">
        <v>21</v>
      </c>
      <c r="F392" s="251" t="s">
        <v>1438</v>
      </c>
      <c r="G392" s="248"/>
      <c r="H392" s="252">
        <v>1</v>
      </c>
      <c r="I392" s="253"/>
      <c r="J392" s="248"/>
      <c r="K392" s="248"/>
      <c r="L392" s="254"/>
      <c r="M392" s="255"/>
      <c r="N392" s="256"/>
      <c r="O392" s="256"/>
      <c r="P392" s="256"/>
      <c r="Q392" s="256"/>
      <c r="R392" s="256"/>
      <c r="S392" s="256"/>
      <c r="T392" s="257"/>
      <c r="AT392" s="258" t="s">
        <v>182</v>
      </c>
      <c r="AU392" s="258" t="s">
        <v>79</v>
      </c>
      <c r="AV392" s="12" t="s">
        <v>79</v>
      </c>
      <c r="AW392" s="12" t="s">
        <v>33</v>
      </c>
      <c r="AX392" s="12" t="s">
        <v>76</v>
      </c>
      <c r="AY392" s="258" t="s">
        <v>172</v>
      </c>
    </row>
    <row r="393" spans="2:65" s="1" customFormat="1" ht="25.5" customHeight="1">
      <c r="B393" s="46"/>
      <c r="C393" s="235" t="s">
        <v>856</v>
      </c>
      <c r="D393" s="235" t="s">
        <v>175</v>
      </c>
      <c r="E393" s="236" t="s">
        <v>1484</v>
      </c>
      <c r="F393" s="237" t="s">
        <v>1485</v>
      </c>
      <c r="G393" s="238" t="s">
        <v>178</v>
      </c>
      <c r="H393" s="239">
        <v>1</v>
      </c>
      <c r="I393" s="240"/>
      <c r="J393" s="241">
        <f>ROUND(I393*H393,2)</f>
        <v>0</v>
      </c>
      <c r="K393" s="237" t="s">
        <v>21</v>
      </c>
      <c r="L393" s="72"/>
      <c r="M393" s="242" t="s">
        <v>21</v>
      </c>
      <c r="N393" s="243" t="s">
        <v>40</v>
      </c>
      <c r="O393" s="47"/>
      <c r="P393" s="244">
        <f>O393*H393</f>
        <v>0</v>
      </c>
      <c r="Q393" s="244">
        <v>0</v>
      </c>
      <c r="R393" s="244">
        <f>Q393*H393</f>
        <v>0</v>
      </c>
      <c r="S393" s="244">
        <v>0</v>
      </c>
      <c r="T393" s="245">
        <f>S393*H393</f>
        <v>0</v>
      </c>
      <c r="AR393" s="24" t="s">
        <v>255</v>
      </c>
      <c r="AT393" s="24" t="s">
        <v>175</v>
      </c>
      <c r="AU393" s="24" t="s">
        <v>79</v>
      </c>
      <c r="AY393" s="24" t="s">
        <v>172</v>
      </c>
      <c r="BE393" s="246">
        <f>IF(N393="základní",J393,0)</f>
        <v>0</v>
      </c>
      <c r="BF393" s="246">
        <f>IF(N393="snížená",J393,0)</f>
        <v>0</v>
      </c>
      <c r="BG393" s="246">
        <f>IF(N393="zákl. přenesená",J393,0)</f>
        <v>0</v>
      </c>
      <c r="BH393" s="246">
        <f>IF(N393="sníž. přenesená",J393,0)</f>
        <v>0</v>
      </c>
      <c r="BI393" s="246">
        <f>IF(N393="nulová",J393,0)</f>
        <v>0</v>
      </c>
      <c r="BJ393" s="24" t="s">
        <v>76</v>
      </c>
      <c r="BK393" s="246">
        <f>ROUND(I393*H393,2)</f>
        <v>0</v>
      </c>
      <c r="BL393" s="24" t="s">
        <v>255</v>
      </c>
      <c r="BM393" s="24" t="s">
        <v>1486</v>
      </c>
    </row>
    <row r="394" spans="2:51" s="12" customFormat="1" ht="13.5">
      <c r="B394" s="247"/>
      <c r="C394" s="248"/>
      <c r="D394" s="249" t="s">
        <v>182</v>
      </c>
      <c r="E394" s="250" t="s">
        <v>21</v>
      </c>
      <c r="F394" s="251" t="s">
        <v>1438</v>
      </c>
      <c r="G394" s="248"/>
      <c r="H394" s="252">
        <v>1</v>
      </c>
      <c r="I394" s="253"/>
      <c r="J394" s="248"/>
      <c r="K394" s="248"/>
      <c r="L394" s="254"/>
      <c r="M394" s="255"/>
      <c r="N394" s="256"/>
      <c r="O394" s="256"/>
      <c r="P394" s="256"/>
      <c r="Q394" s="256"/>
      <c r="R394" s="256"/>
      <c r="S394" s="256"/>
      <c r="T394" s="257"/>
      <c r="AT394" s="258" t="s">
        <v>182</v>
      </c>
      <c r="AU394" s="258" t="s">
        <v>79</v>
      </c>
      <c r="AV394" s="12" t="s">
        <v>79</v>
      </c>
      <c r="AW394" s="12" t="s">
        <v>33</v>
      </c>
      <c r="AX394" s="12" t="s">
        <v>76</v>
      </c>
      <c r="AY394" s="258" t="s">
        <v>172</v>
      </c>
    </row>
    <row r="395" spans="2:65" s="1" customFormat="1" ht="16.5" customHeight="1">
      <c r="B395" s="46"/>
      <c r="C395" s="235" t="s">
        <v>861</v>
      </c>
      <c r="D395" s="235" t="s">
        <v>175</v>
      </c>
      <c r="E395" s="236" t="s">
        <v>709</v>
      </c>
      <c r="F395" s="237" t="s">
        <v>710</v>
      </c>
      <c r="G395" s="238" t="s">
        <v>178</v>
      </c>
      <c r="H395" s="239">
        <v>4</v>
      </c>
      <c r="I395" s="240"/>
      <c r="J395" s="241">
        <f>ROUND(I395*H395,2)</f>
        <v>0</v>
      </c>
      <c r="K395" s="237" t="s">
        <v>21</v>
      </c>
      <c r="L395" s="72"/>
      <c r="M395" s="242" t="s">
        <v>21</v>
      </c>
      <c r="N395" s="243" t="s">
        <v>40</v>
      </c>
      <c r="O395" s="47"/>
      <c r="P395" s="244">
        <f>O395*H395</f>
        <v>0</v>
      </c>
      <c r="Q395" s="244">
        <v>9E-05</v>
      </c>
      <c r="R395" s="244">
        <f>Q395*H395</f>
        <v>0.00036</v>
      </c>
      <c r="S395" s="244">
        <v>0</v>
      </c>
      <c r="T395" s="245">
        <f>S395*H395</f>
        <v>0</v>
      </c>
      <c r="AR395" s="24" t="s">
        <v>180</v>
      </c>
      <c r="AT395" s="24" t="s">
        <v>175</v>
      </c>
      <c r="AU395" s="24" t="s">
        <v>79</v>
      </c>
      <c r="AY395" s="24" t="s">
        <v>172</v>
      </c>
      <c r="BE395" s="246">
        <f>IF(N395="základní",J395,0)</f>
        <v>0</v>
      </c>
      <c r="BF395" s="246">
        <f>IF(N395="snížená",J395,0)</f>
        <v>0</v>
      </c>
      <c r="BG395" s="246">
        <f>IF(N395="zákl. přenesená",J395,0)</f>
        <v>0</v>
      </c>
      <c r="BH395" s="246">
        <f>IF(N395="sníž. přenesená",J395,0)</f>
        <v>0</v>
      </c>
      <c r="BI395" s="246">
        <f>IF(N395="nulová",J395,0)</f>
        <v>0</v>
      </c>
      <c r="BJ395" s="24" t="s">
        <v>76</v>
      </c>
      <c r="BK395" s="246">
        <f>ROUND(I395*H395,2)</f>
        <v>0</v>
      </c>
      <c r="BL395" s="24" t="s">
        <v>180</v>
      </c>
      <c r="BM395" s="24" t="s">
        <v>711</v>
      </c>
    </row>
    <row r="396" spans="2:51" s="12" customFormat="1" ht="13.5">
      <c r="B396" s="247"/>
      <c r="C396" s="248"/>
      <c r="D396" s="249" t="s">
        <v>182</v>
      </c>
      <c r="E396" s="250" t="s">
        <v>21</v>
      </c>
      <c r="F396" s="251" t="s">
        <v>1467</v>
      </c>
      <c r="G396" s="248"/>
      <c r="H396" s="252">
        <v>4</v>
      </c>
      <c r="I396" s="253"/>
      <c r="J396" s="248"/>
      <c r="K396" s="248"/>
      <c r="L396" s="254"/>
      <c r="M396" s="255"/>
      <c r="N396" s="256"/>
      <c r="O396" s="256"/>
      <c r="P396" s="256"/>
      <c r="Q396" s="256"/>
      <c r="R396" s="256"/>
      <c r="S396" s="256"/>
      <c r="T396" s="257"/>
      <c r="AT396" s="258" t="s">
        <v>182</v>
      </c>
      <c r="AU396" s="258" t="s">
        <v>79</v>
      </c>
      <c r="AV396" s="12" t="s">
        <v>79</v>
      </c>
      <c r="AW396" s="12" t="s">
        <v>33</v>
      </c>
      <c r="AX396" s="12" t="s">
        <v>76</v>
      </c>
      <c r="AY396" s="258" t="s">
        <v>172</v>
      </c>
    </row>
    <row r="397" spans="2:63" s="11" customFormat="1" ht="29.85" customHeight="1">
      <c r="B397" s="219"/>
      <c r="C397" s="220"/>
      <c r="D397" s="221" t="s">
        <v>68</v>
      </c>
      <c r="E397" s="233" t="s">
        <v>712</v>
      </c>
      <c r="F397" s="233" t="s">
        <v>713</v>
      </c>
      <c r="G397" s="220"/>
      <c r="H397" s="220"/>
      <c r="I397" s="223"/>
      <c r="J397" s="234">
        <f>BK397</f>
        <v>0</v>
      </c>
      <c r="K397" s="220"/>
      <c r="L397" s="225"/>
      <c r="M397" s="226"/>
      <c r="N397" s="227"/>
      <c r="O397" s="227"/>
      <c r="P397" s="228">
        <f>SUM(P398:P402)</f>
        <v>0</v>
      </c>
      <c r="Q397" s="227"/>
      <c r="R397" s="228">
        <f>SUM(R398:R402)</f>
        <v>0</v>
      </c>
      <c r="S397" s="227"/>
      <c r="T397" s="229">
        <f>SUM(T398:T402)</f>
        <v>0</v>
      </c>
      <c r="AR397" s="230" t="s">
        <v>79</v>
      </c>
      <c r="AT397" s="231" t="s">
        <v>68</v>
      </c>
      <c r="AU397" s="231" t="s">
        <v>76</v>
      </c>
      <c r="AY397" s="230" t="s">
        <v>172</v>
      </c>
      <c r="BK397" s="232">
        <f>SUM(BK398:BK402)</f>
        <v>0</v>
      </c>
    </row>
    <row r="398" spans="2:65" s="1" customFormat="1" ht="16.5" customHeight="1">
      <c r="B398" s="46"/>
      <c r="C398" s="235" t="s">
        <v>868</v>
      </c>
      <c r="D398" s="235" t="s">
        <v>175</v>
      </c>
      <c r="E398" s="236" t="s">
        <v>715</v>
      </c>
      <c r="F398" s="237" t="s">
        <v>716</v>
      </c>
      <c r="G398" s="238" t="s">
        <v>439</v>
      </c>
      <c r="H398" s="239">
        <v>1</v>
      </c>
      <c r="I398" s="240"/>
      <c r="J398" s="241">
        <f>ROUND(I398*H398,2)</f>
        <v>0</v>
      </c>
      <c r="K398" s="237" t="s">
        <v>21</v>
      </c>
      <c r="L398" s="72"/>
      <c r="M398" s="242" t="s">
        <v>21</v>
      </c>
      <c r="N398" s="243" t="s">
        <v>40</v>
      </c>
      <c r="O398" s="47"/>
      <c r="P398" s="244">
        <f>O398*H398</f>
        <v>0</v>
      </c>
      <c r="Q398" s="244">
        <v>0</v>
      </c>
      <c r="R398" s="244">
        <f>Q398*H398</f>
        <v>0</v>
      </c>
      <c r="S398" s="244">
        <v>0</v>
      </c>
      <c r="T398" s="245">
        <f>S398*H398</f>
        <v>0</v>
      </c>
      <c r="AR398" s="24" t="s">
        <v>255</v>
      </c>
      <c r="AT398" s="24" t="s">
        <v>175</v>
      </c>
      <c r="AU398" s="24" t="s">
        <v>79</v>
      </c>
      <c r="AY398" s="24" t="s">
        <v>172</v>
      </c>
      <c r="BE398" s="246">
        <f>IF(N398="základní",J398,0)</f>
        <v>0</v>
      </c>
      <c r="BF398" s="246">
        <f>IF(N398="snížená",J398,0)</f>
        <v>0</v>
      </c>
      <c r="BG398" s="246">
        <f>IF(N398="zákl. přenesená",J398,0)</f>
        <v>0</v>
      </c>
      <c r="BH398" s="246">
        <f>IF(N398="sníž. přenesená",J398,0)</f>
        <v>0</v>
      </c>
      <c r="BI398" s="246">
        <f>IF(N398="nulová",J398,0)</f>
        <v>0</v>
      </c>
      <c r="BJ398" s="24" t="s">
        <v>76</v>
      </c>
      <c r="BK398" s="246">
        <f>ROUND(I398*H398,2)</f>
        <v>0</v>
      </c>
      <c r="BL398" s="24" t="s">
        <v>255</v>
      </c>
      <c r="BM398" s="24" t="s">
        <v>717</v>
      </c>
    </row>
    <row r="399" spans="2:65" s="1" customFormat="1" ht="16.5" customHeight="1">
      <c r="B399" s="46"/>
      <c r="C399" s="235" t="s">
        <v>872</v>
      </c>
      <c r="D399" s="235" t="s">
        <v>175</v>
      </c>
      <c r="E399" s="236" t="s">
        <v>719</v>
      </c>
      <c r="F399" s="237" t="s">
        <v>720</v>
      </c>
      <c r="G399" s="238" t="s">
        <v>721</v>
      </c>
      <c r="H399" s="239">
        <v>9</v>
      </c>
      <c r="I399" s="240"/>
      <c r="J399" s="241">
        <f>ROUND(I399*H399,2)</f>
        <v>0</v>
      </c>
      <c r="K399" s="237" t="s">
        <v>21</v>
      </c>
      <c r="L399" s="72"/>
      <c r="M399" s="242" t="s">
        <v>21</v>
      </c>
      <c r="N399" s="243" t="s">
        <v>40</v>
      </c>
      <c r="O399" s="47"/>
      <c r="P399" s="244">
        <f>O399*H399</f>
        <v>0</v>
      </c>
      <c r="Q399" s="244">
        <v>0</v>
      </c>
      <c r="R399" s="244">
        <f>Q399*H399</f>
        <v>0</v>
      </c>
      <c r="S399" s="244">
        <v>0</v>
      </c>
      <c r="T399" s="245">
        <f>S399*H399</f>
        <v>0</v>
      </c>
      <c r="AR399" s="24" t="s">
        <v>255</v>
      </c>
      <c r="AT399" s="24" t="s">
        <v>175</v>
      </c>
      <c r="AU399" s="24" t="s">
        <v>79</v>
      </c>
      <c r="AY399" s="24" t="s">
        <v>172</v>
      </c>
      <c r="BE399" s="246">
        <f>IF(N399="základní",J399,0)</f>
        <v>0</v>
      </c>
      <c r="BF399" s="246">
        <f>IF(N399="snížená",J399,0)</f>
        <v>0</v>
      </c>
      <c r="BG399" s="246">
        <f>IF(N399="zákl. přenesená",J399,0)</f>
        <v>0</v>
      </c>
      <c r="BH399" s="246">
        <f>IF(N399="sníž. přenesená",J399,0)</f>
        <v>0</v>
      </c>
      <c r="BI399" s="246">
        <f>IF(N399="nulová",J399,0)</f>
        <v>0</v>
      </c>
      <c r="BJ399" s="24" t="s">
        <v>76</v>
      </c>
      <c r="BK399" s="246">
        <f>ROUND(I399*H399,2)</f>
        <v>0</v>
      </c>
      <c r="BL399" s="24" t="s">
        <v>255</v>
      </c>
      <c r="BM399" s="24" t="s">
        <v>722</v>
      </c>
    </row>
    <row r="400" spans="2:51" s="12" customFormat="1" ht="13.5">
      <c r="B400" s="247"/>
      <c r="C400" s="248"/>
      <c r="D400" s="249" t="s">
        <v>182</v>
      </c>
      <c r="E400" s="250" t="s">
        <v>21</v>
      </c>
      <c r="F400" s="251" t="s">
        <v>1487</v>
      </c>
      <c r="G400" s="248"/>
      <c r="H400" s="252">
        <v>9</v>
      </c>
      <c r="I400" s="253"/>
      <c r="J400" s="248"/>
      <c r="K400" s="248"/>
      <c r="L400" s="254"/>
      <c r="M400" s="255"/>
      <c r="N400" s="256"/>
      <c r="O400" s="256"/>
      <c r="P400" s="256"/>
      <c r="Q400" s="256"/>
      <c r="R400" s="256"/>
      <c r="S400" s="256"/>
      <c r="T400" s="257"/>
      <c r="AT400" s="258" t="s">
        <v>182</v>
      </c>
      <c r="AU400" s="258" t="s">
        <v>79</v>
      </c>
      <c r="AV400" s="12" t="s">
        <v>79</v>
      </c>
      <c r="AW400" s="12" t="s">
        <v>33</v>
      </c>
      <c r="AX400" s="12" t="s">
        <v>76</v>
      </c>
      <c r="AY400" s="258" t="s">
        <v>172</v>
      </c>
    </row>
    <row r="401" spans="2:65" s="1" customFormat="1" ht="16.5" customHeight="1">
      <c r="B401" s="46"/>
      <c r="C401" s="235" t="s">
        <v>877</v>
      </c>
      <c r="D401" s="235" t="s">
        <v>175</v>
      </c>
      <c r="E401" s="236" t="s">
        <v>725</v>
      </c>
      <c r="F401" s="237" t="s">
        <v>726</v>
      </c>
      <c r="G401" s="238" t="s">
        <v>439</v>
      </c>
      <c r="H401" s="239">
        <v>1</v>
      </c>
      <c r="I401" s="240"/>
      <c r="J401" s="241">
        <f>ROUND(I401*H401,2)</f>
        <v>0</v>
      </c>
      <c r="K401" s="237" t="s">
        <v>21</v>
      </c>
      <c r="L401" s="72"/>
      <c r="M401" s="242" t="s">
        <v>21</v>
      </c>
      <c r="N401" s="243" t="s">
        <v>40</v>
      </c>
      <c r="O401" s="47"/>
      <c r="P401" s="244">
        <f>O401*H401</f>
        <v>0</v>
      </c>
      <c r="Q401" s="244">
        <v>0</v>
      </c>
      <c r="R401" s="244">
        <f>Q401*H401</f>
        <v>0</v>
      </c>
      <c r="S401" s="244">
        <v>0</v>
      </c>
      <c r="T401" s="245">
        <f>S401*H401</f>
        <v>0</v>
      </c>
      <c r="AR401" s="24" t="s">
        <v>255</v>
      </c>
      <c r="AT401" s="24" t="s">
        <v>175</v>
      </c>
      <c r="AU401" s="24" t="s">
        <v>79</v>
      </c>
      <c r="AY401" s="24" t="s">
        <v>172</v>
      </c>
      <c r="BE401" s="246">
        <f>IF(N401="základní",J401,0)</f>
        <v>0</v>
      </c>
      <c r="BF401" s="246">
        <f>IF(N401="snížená",J401,0)</f>
        <v>0</v>
      </c>
      <c r="BG401" s="246">
        <f>IF(N401="zákl. přenesená",J401,0)</f>
        <v>0</v>
      </c>
      <c r="BH401" s="246">
        <f>IF(N401="sníž. přenesená",J401,0)</f>
        <v>0</v>
      </c>
      <c r="BI401" s="246">
        <f>IF(N401="nulová",J401,0)</f>
        <v>0</v>
      </c>
      <c r="BJ401" s="24" t="s">
        <v>76</v>
      </c>
      <c r="BK401" s="246">
        <f>ROUND(I401*H401,2)</f>
        <v>0</v>
      </c>
      <c r="BL401" s="24" t="s">
        <v>255</v>
      </c>
      <c r="BM401" s="24" t="s">
        <v>727</v>
      </c>
    </row>
    <row r="402" spans="2:65" s="1" customFormat="1" ht="16.5" customHeight="1">
      <c r="B402" s="46"/>
      <c r="C402" s="235" t="s">
        <v>881</v>
      </c>
      <c r="D402" s="235" t="s">
        <v>175</v>
      </c>
      <c r="E402" s="236" t="s">
        <v>729</v>
      </c>
      <c r="F402" s="237" t="s">
        <v>730</v>
      </c>
      <c r="G402" s="238" t="s">
        <v>439</v>
      </c>
      <c r="H402" s="239">
        <v>1</v>
      </c>
      <c r="I402" s="240"/>
      <c r="J402" s="241">
        <f>ROUND(I402*H402,2)</f>
        <v>0</v>
      </c>
      <c r="K402" s="237" t="s">
        <v>21</v>
      </c>
      <c r="L402" s="72"/>
      <c r="M402" s="242" t="s">
        <v>21</v>
      </c>
      <c r="N402" s="243" t="s">
        <v>40</v>
      </c>
      <c r="O402" s="47"/>
      <c r="P402" s="244">
        <f>O402*H402</f>
        <v>0</v>
      </c>
      <c r="Q402" s="244">
        <v>0</v>
      </c>
      <c r="R402" s="244">
        <f>Q402*H402</f>
        <v>0</v>
      </c>
      <c r="S402" s="244">
        <v>0</v>
      </c>
      <c r="T402" s="245">
        <f>S402*H402</f>
        <v>0</v>
      </c>
      <c r="AR402" s="24" t="s">
        <v>255</v>
      </c>
      <c r="AT402" s="24" t="s">
        <v>175</v>
      </c>
      <c r="AU402" s="24" t="s">
        <v>79</v>
      </c>
      <c r="AY402" s="24" t="s">
        <v>172</v>
      </c>
      <c r="BE402" s="246">
        <f>IF(N402="základní",J402,0)</f>
        <v>0</v>
      </c>
      <c r="BF402" s="246">
        <f>IF(N402="snížená",J402,0)</f>
        <v>0</v>
      </c>
      <c r="BG402" s="246">
        <f>IF(N402="zákl. přenesená",J402,0)</f>
        <v>0</v>
      </c>
      <c r="BH402" s="246">
        <f>IF(N402="sníž. přenesená",J402,0)</f>
        <v>0</v>
      </c>
      <c r="BI402" s="246">
        <f>IF(N402="nulová",J402,0)</f>
        <v>0</v>
      </c>
      <c r="BJ402" s="24" t="s">
        <v>76</v>
      </c>
      <c r="BK402" s="246">
        <f>ROUND(I402*H402,2)</f>
        <v>0</v>
      </c>
      <c r="BL402" s="24" t="s">
        <v>255</v>
      </c>
      <c r="BM402" s="24" t="s">
        <v>731</v>
      </c>
    </row>
    <row r="403" spans="2:63" s="11" customFormat="1" ht="29.85" customHeight="1">
      <c r="B403" s="219"/>
      <c r="C403" s="220"/>
      <c r="D403" s="221" t="s">
        <v>68</v>
      </c>
      <c r="E403" s="233" t="s">
        <v>732</v>
      </c>
      <c r="F403" s="233" t="s">
        <v>733</v>
      </c>
      <c r="G403" s="220"/>
      <c r="H403" s="220"/>
      <c r="I403" s="223"/>
      <c r="J403" s="234">
        <f>BK403</f>
        <v>0</v>
      </c>
      <c r="K403" s="220"/>
      <c r="L403" s="225"/>
      <c r="M403" s="226"/>
      <c r="N403" s="227"/>
      <c r="O403" s="227"/>
      <c r="P403" s="228">
        <f>SUM(P404:P412)</f>
        <v>0</v>
      </c>
      <c r="Q403" s="227"/>
      <c r="R403" s="228">
        <f>SUM(R404:R412)</f>
        <v>1.0947677000000002</v>
      </c>
      <c r="S403" s="227"/>
      <c r="T403" s="229">
        <f>SUM(T404:T412)</f>
        <v>0</v>
      </c>
      <c r="AR403" s="230" t="s">
        <v>79</v>
      </c>
      <c r="AT403" s="231" t="s">
        <v>68</v>
      </c>
      <c r="AU403" s="231" t="s">
        <v>76</v>
      </c>
      <c r="AY403" s="230" t="s">
        <v>172</v>
      </c>
      <c r="BK403" s="232">
        <f>SUM(BK404:BK412)</f>
        <v>0</v>
      </c>
    </row>
    <row r="404" spans="2:65" s="1" customFormat="1" ht="16.5" customHeight="1">
      <c r="B404" s="46"/>
      <c r="C404" s="235" t="s">
        <v>887</v>
      </c>
      <c r="D404" s="235" t="s">
        <v>175</v>
      </c>
      <c r="E404" s="236" t="s">
        <v>1488</v>
      </c>
      <c r="F404" s="237" t="s">
        <v>1489</v>
      </c>
      <c r="G404" s="238" t="s">
        <v>186</v>
      </c>
      <c r="H404" s="239">
        <v>24.22</v>
      </c>
      <c r="I404" s="240"/>
      <c r="J404" s="241">
        <f>ROUND(I404*H404,2)</f>
        <v>0</v>
      </c>
      <c r="K404" s="237" t="s">
        <v>179</v>
      </c>
      <c r="L404" s="72"/>
      <c r="M404" s="242" t="s">
        <v>21</v>
      </c>
      <c r="N404" s="243" t="s">
        <v>40</v>
      </c>
      <c r="O404" s="47"/>
      <c r="P404" s="244">
        <f>O404*H404</f>
        <v>0</v>
      </c>
      <c r="Q404" s="244">
        <v>0.01573</v>
      </c>
      <c r="R404" s="244">
        <f>Q404*H404</f>
        <v>0.3809806</v>
      </c>
      <c r="S404" s="244">
        <v>0</v>
      </c>
      <c r="T404" s="245">
        <f>S404*H404</f>
        <v>0</v>
      </c>
      <c r="AR404" s="24" t="s">
        <v>255</v>
      </c>
      <c r="AT404" s="24" t="s">
        <v>175</v>
      </c>
      <c r="AU404" s="24" t="s">
        <v>79</v>
      </c>
      <c r="AY404" s="24" t="s">
        <v>172</v>
      </c>
      <c r="BE404" s="246">
        <f>IF(N404="základní",J404,0)</f>
        <v>0</v>
      </c>
      <c r="BF404" s="246">
        <f>IF(N404="snížená",J404,0)</f>
        <v>0</v>
      </c>
      <c r="BG404" s="246">
        <f>IF(N404="zákl. přenesená",J404,0)</f>
        <v>0</v>
      </c>
      <c r="BH404" s="246">
        <f>IF(N404="sníž. přenesená",J404,0)</f>
        <v>0</v>
      </c>
      <c r="BI404" s="246">
        <f>IF(N404="nulová",J404,0)</f>
        <v>0</v>
      </c>
      <c r="BJ404" s="24" t="s">
        <v>76</v>
      </c>
      <c r="BK404" s="246">
        <f>ROUND(I404*H404,2)</f>
        <v>0</v>
      </c>
      <c r="BL404" s="24" t="s">
        <v>255</v>
      </c>
      <c r="BM404" s="24" t="s">
        <v>1490</v>
      </c>
    </row>
    <row r="405" spans="2:51" s="12" customFormat="1" ht="13.5">
      <c r="B405" s="247"/>
      <c r="C405" s="248"/>
      <c r="D405" s="249" t="s">
        <v>182</v>
      </c>
      <c r="E405" s="250" t="s">
        <v>21</v>
      </c>
      <c r="F405" s="251" t="s">
        <v>1491</v>
      </c>
      <c r="G405" s="248"/>
      <c r="H405" s="252">
        <v>24.22</v>
      </c>
      <c r="I405" s="253"/>
      <c r="J405" s="248"/>
      <c r="K405" s="248"/>
      <c r="L405" s="254"/>
      <c r="M405" s="255"/>
      <c r="N405" s="256"/>
      <c r="O405" s="256"/>
      <c r="P405" s="256"/>
      <c r="Q405" s="256"/>
      <c r="R405" s="256"/>
      <c r="S405" s="256"/>
      <c r="T405" s="257"/>
      <c r="AT405" s="258" t="s">
        <v>182</v>
      </c>
      <c r="AU405" s="258" t="s">
        <v>79</v>
      </c>
      <c r="AV405" s="12" t="s">
        <v>79</v>
      </c>
      <c r="AW405" s="12" t="s">
        <v>33</v>
      </c>
      <c r="AX405" s="12" t="s">
        <v>76</v>
      </c>
      <c r="AY405" s="258" t="s">
        <v>172</v>
      </c>
    </row>
    <row r="406" spans="2:65" s="1" customFormat="1" ht="25.5" customHeight="1">
      <c r="B406" s="46"/>
      <c r="C406" s="235" t="s">
        <v>894</v>
      </c>
      <c r="D406" s="235" t="s">
        <v>175</v>
      </c>
      <c r="E406" s="236" t="s">
        <v>735</v>
      </c>
      <c r="F406" s="237" t="s">
        <v>736</v>
      </c>
      <c r="G406" s="238" t="s">
        <v>186</v>
      </c>
      <c r="H406" s="239">
        <v>13.55</v>
      </c>
      <c r="I406" s="240"/>
      <c r="J406" s="241">
        <f>ROUND(I406*H406,2)</f>
        <v>0</v>
      </c>
      <c r="K406" s="237" t="s">
        <v>179</v>
      </c>
      <c r="L406" s="72"/>
      <c r="M406" s="242" t="s">
        <v>21</v>
      </c>
      <c r="N406" s="243" t="s">
        <v>40</v>
      </c>
      <c r="O406" s="47"/>
      <c r="P406" s="244">
        <f>O406*H406</f>
        <v>0</v>
      </c>
      <c r="Q406" s="244">
        <v>0.01223</v>
      </c>
      <c r="R406" s="244">
        <f>Q406*H406</f>
        <v>0.1657165</v>
      </c>
      <c r="S406" s="244">
        <v>0</v>
      </c>
      <c r="T406" s="245">
        <f>S406*H406</f>
        <v>0</v>
      </c>
      <c r="AR406" s="24" t="s">
        <v>255</v>
      </c>
      <c r="AT406" s="24" t="s">
        <v>175</v>
      </c>
      <c r="AU406" s="24" t="s">
        <v>79</v>
      </c>
      <c r="AY406" s="24" t="s">
        <v>172</v>
      </c>
      <c r="BE406" s="246">
        <f>IF(N406="základní",J406,0)</f>
        <v>0</v>
      </c>
      <c r="BF406" s="246">
        <f>IF(N406="snížená",J406,0)</f>
        <v>0</v>
      </c>
      <c r="BG406" s="246">
        <f>IF(N406="zákl. přenesená",J406,0)</f>
        <v>0</v>
      </c>
      <c r="BH406" s="246">
        <f>IF(N406="sníž. přenesená",J406,0)</f>
        <v>0</v>
      </c>
      <c r="BI406" s="246">
        <f>IF(N406="nulová",J406,0)</f>
        <v>0</v>
      </c>
      <c r="BJ406" s="24" t="s">
        <v>76</v>
      </c>
      <c r="BK406" s="246">
        <f>ROUND(I406*H406,2)</f>
        <v>0</v>
      </c>
      <c r="BL406" s="24" t="s">
        <v>255</v>
      </c>
      <c r="BM406" s="24" t="s">
        <v>737</v>
      </c>
    </row>
    <row r="407" spans="2:51" s="12" customFormat="1" ht="13.5">
      <c r="B407" s="247"/>
      <c r="C407" s="248"/>
      <c r="D407" s="249" t="s">
        <v>182</v>
      </c>
      <c r="E407" s="250" t="s">
        <v>21</v>
      </c>
      <c r="F407" s="251" t="s">
        <v>1492</v>
      </c>
      <c r="G407" s="248"/>
      <c r="H407" s="252">
        <v>13.55</v>
      </c>
      <c r="I407" s="253"/>
      <c r="J407" s="248"/>
      <c r="K407" s="248"/>
      <c r="L407" s="254"/>
      <c r="M407" s="255"/>
      <c r="N407" s="256"/>
      <c r="O407" s="256"/>
      <c r="P407" s="256"/>
      <c r="Q407" s="256"/>
      <c r="R407" s="256"/>
      <c r="S407" s="256"/>
      <c r="T407" s="257"/>
      <c r="AT407" s="258" t="s">
        <v>182</v>
      </c>
      <c r="AU407" s="258" t="s">
        <v>79</v>
      </c>
      <c r="AV407" s="12" t="s">
        <v>79</v>
      </c>
      <c r="AW407" s="12" t="s">
        <v>33</v>
      </c>
      <c r="AX407" s="12" t="s">
        <v>76</v>
      </c>
      <c r="AY407" s="258" t="s">
        <v>172</v>
      </c>
    </row>
    <row r="408" spans="2:65" s="1" customFormat="1" ht="25.5" customHeight="1">
      <c r="B408" s="46"/>
      <c r="C408" s="235" t="s">
        <v>900</v>
      </c>
      <c r="D408" s="235" t="s">
        <v>175</v>
      </c>
      <c r="E408" s="236" t="s">
        <v>740</v>
      </c>
      <c r="F408" s="237" t="s">
        <v>741</v>
      </c>
      <c r="G408" s="238" t="s">
        <v>186</v>
      </c>
      <c r="H408" s="239">
        <v>24.89</v>
      </c>
      <c r="I408" s="240"/>
      <c r="J408" s="241">
        <f>ROUND(I408*H408,2)</f>
        <v>0</v>
      </c>
      <c r="K408" s="237" t="s">
        <v>179</v>
      </c>
      <c r="L408" s="72"/>
      <c r="M408" s="242" t="s">
        <v>21</v>
      </c>
      <c r="N408" s="243" t="s">
        <v>40</v>
      </c>
      <c r="O408" s="47"/>
      <c r="P408" s="244">
        <f>O408*H408</f>
        <v>0</v>
      </c>
      <c r="Q408" s="244">
        <v>0.01254</v>
      </c>
      <c r="R408" s="244">
        <f>Q408*H408</f>
        <v>0.3121206</v>
      </c>
      <c r="S408" s="244">
        <v>0</v>
      </c>
      <c r="T408" s="245">
        <f>S408*H408</f>
        <v>0</v>
      </c>
      <c r="AR408" s="24" t="s">
        <v>255</v>
      </c>
      <c r="AT408" s="24" t="s">
        <v>175</v>
      </c>
      <c r="AU408" s="24" t="s">
        <v>79</v>
      </c>
      <c r="AY408" s="24" t="s">
        <v>172</v>
      </c>
      <c r="BE408" s="246">
        <f>IF(N408="základní",J408,0)</f>
        <v>0</v>
      </c>
      <c r="BF408" s="246">
        <f>IF(N408="snížená",J408,0)</f>
        <v>0</v>
      </c>
      <c r="BG408" s="246">
        <f>IF(N408="zákl. přenesená",J408,0)</f>
        <v>0</v>
      </c>
      <c r="BH408" s="246">
        <f>IF(N408="sníž. přenesená",J408,0)</f>
        <v>0</v>
      </c>
      <c r="BI408" s="246">
        <f>IF(N408="nulová",J408,0)</f>
        <v>0</v>
      </c>
      <c r="BJ408" s="24" t="s">
        <v>76</v>
      </c>
      <c r="BK408" s="246">
        <f>ROUND(I408*H408,2)</f>
        <v>0</v>
      </c>
      <c r="BL408" s="24" t="s">
        <v>255</v>
      </c>
      <c r="BM408" s="24" t="s">
        <v>742</v>
      </c>
    </row>
    <row r="409" spans="2:51" s="12" customFormat="1" ht="13.5">
      <c r="B409" s="247"/>
      <c r="C409" s="248"/>
      <c r="D409" s="249" t="s">
        <v>182</v>
      </c>
      <c r="E409" s="250" t="s">
        <v>21</v>
      </c>
      <c r="F409" s="251" t="s">
        <v>1493</v>
      </c>
      <c r="G409" s="248"/>
      <c r="H409" s="252">
        <v>24.89</v>
      </c>
      <c r="I409" s="253"/>
      <c r="J409" s="248"/>
      <c r="K409" s="248"/>
      <c r="L409" s="254"/>
      <c r="M409" s="255"/>
      <c r="N409" s="256"/>
      <c r="O409" s="256"/>
      <c r="P409" s="256"/>
      <c r="Q409" s="256"/>
      <c r="R409" s="256"/>
      <c r="S409" s="256"/>
      <c r="T409" s="257"/>
      <c r="AT409" s="258" t="s">
        <v>182</v>
      </c>
      <c r="AU409" s="258" t="s">
        <v>79</v>
      </c>
      <c r="AV409" s="12" t="s">
        <v>79</v>
      </c>
      <c r="AW409" s="12" t="s">
        <v>33</v>
      </c>
      <c r="AX409" s="12" t="s">
        <v>76</v>
      </c>
      <c r="AY409" s="258" t="s">
        <v>172</v>
      </c>
    </row>
    <row r="410" spans="2:65" s="1" customFormat="1" ht="16.5" customHeight="1">
      <c r="B410" s="46"/>
      <c r="C410" s="235" t="s">
        <v>905</v>
      </c>
      <c r="D410" s="235" t="s">
        <v>175</v>
      </c>
      <c r="E410" s="236" t="s">
        <v>745</v>
      </c>
      <c r="F410" s="237" t="s">
        <v>746</v>
      </c>
      <c r="G410" s="238" t="s">
        <v>434</v>
      </c>
      <c r="H410" s="270"/>
      <c r="I410" s="240"/>
      <c r="J410" s="241">
        <f>ROUND(I410*H410,2)</f>
        <v>0</v>
      </c>
      <c r="K410" s="237" t="s">
        <v>179</v>
      </c>
      <c r="L410" s="72"/>
      <c r="M410" s="242" t="s">
        <v>21</v>
      </c>
      <c r="N410" s="243" t="s">
        <v>40</v>
      </c>
      <c r="O410" s="47"/>
      <c r="P410" s="244">
        <f>O410*H410</f>
        <v>0</v>
      </c>
      <c r="Q410" s="244">
        <v>0</v>
      </c>
      <c r="R410" s="244">
        <f>Q410*H410</f>
        <v>0</v>
      </c>
      <c r="S410" s="244">
        <v>0</v>
      </c>
      <c r="T410" s="245">
        <f>S410*H410</f>
        <v>0</v>
      </c>
      <c r="AR410" s="24" t="s">
        <v>255</v>
      </c>
      <c r="AT410" s="24" t="s">
        <v>175</v>
      </c>
      <c r="AU410" s="24" t="s">
        <v>79</v>
      </c>
      <c r="AY410" s="24" t="s">
        <v>172</v>
      </c>
      <c r="BE410" s="246">
        <f>IF(N410="základní",J410,0)</f>
        <v>0</v>
      </c>
      <c r="BF410" s="246">
        <f>IF(N410="snížená",J410,0)</f>
        <v>0</v>
      </c>
      <c r="BG410" s="246">
        <f>IF(N410="zákl. přenesená",J410,0)</f>
        <v>0</v>
      </c>
      <c r="BH410" s="246">
        <f>IF(N410="sníž. přenesená",J410,0)</f>
        <v>0</v>
      </c>
      <c r="BI410" s="246">
        <f>IF(N410="nulová",J410,0)</f>
        <v>0</v>
      </c>
      <c r="BJ410" s="24" t="s">
        <v>76</v>
      </c>
      <c r="BK410" s="246">
        <f>ROUND(I410*H410,2)</f>
        <v>0</v>
      </c>
      <c r="BL410" s="24" t="s">
        <v>255</v>
      </c>
      <c r="BM410" s="24" t="s">
        <v>747</v>
      </c>
    </row>
    <row r="411" spans="2:65" s="1" customFormat="1" ht="16.5" customHeight="1">
      <c r="B411" s="46"/>
      <c r="C411" s="235" t="s">
        <v>1494</v>
      </c>
      <c r="D411" s="235" t="s">
        <v>175</v>
      </c>
      <c r="E411" s="236" t="s">
        <v>1495</v>
      </c>
      <c r="F411" s="237" t="s">
        <v>1496</v>
      </c>
      <c r="G411" s="238" t="s">
        <v>186</v>
      </c>
      <c r="H411" s="239">
        <v>15</v>
      </c>
      <c r="I411" s="240"/>
      <c r="J411" s="241">
        <f>ROUND(I411*H411,2)</f>
        <v>0</v>
      </c>
      <c r="K411" s="237" t="s">
        <v>21</v>
      </c>
      <c r="L411" s="72"/>
      <c r="M411" s="242" t="s">
        <v>21</v>
      </c>
      <c r="N411" s="243" t="s">
        <v>40</v>
      </c>
      <c r="O411" s="47"/>
      <c r="P411" s="244">
        <f>O411*H411</f>
        <v>0</v>
      </c>
      <c r="Q411" s="244">
        <v>0.01573</v>
      </c>
      <c r="R411" s="244">
        <f>Q411*H411</f>
        <v>0.23595000000000002</v>
      </c>
      <c r="S411" s="244">
        <v>0</v>
      </c>
      <c r="T411" s="245">
        <f>S411*H411</f>
        <v>0</v>
      </c>
      <c r="AR411" s="24" t="s">
        <v>255</v>
      </c>
      <c r="AT411" s="24" t="s">
        <v>175</v>
      </c>
      <c r="AU411" s="24" t="s">
        <v>79</v>
      </c>
      <c r="AY411" s="24" t="s">
        <v>172</v>
      </c>
      <c r="BE411" s="246">
        <f>IF(N411="základní",J411,0)</f>
        <v>0</v>
      </c>
      <c r="BF411" s="246">
        <f>IF(N411="snížená",J411,0)</f>
        <v>0</v>
      </c>
      <c r="BG411" s="246">
        <f>IF(N411="zákl. přenesená",J411,0)</f>
        <v>0</v>
      </c>
      <c r="BH411" s="246">
        <f>IF(N411="sníž. přenesená",J411,0)</f>
        <v>0</v>
      </c>
      <c r="BI411" s="246">
        <f>IF(N411="nulová",J411,0)</f>
        <v>0</v>
      </c>
      <c r="BJ411" s="24" t="s">
        <v>76</v>
      </c>
      <c r="BK411" s="246">
        <f>ROUND(I411*H411,2)</f>
        <v>0</v>
      </c>
      <c r="BL411" s="24" t="s">
        <v>255</v>
      </c>
      <c r="BM411" s="24" t="s">
        <v>1497</v>
      </c>
    </row>
    <row r="412" spans="2:51" s="12" customFormat="1" ht="13.5">
      <c r="B412" s="247"/>
      <c r="C412" s="248"/>
      <c r="D412" s="249" t="s">
        <v>182</v>
      </c>
      <c r="E412" s="250" t="s">
        <v>21</v>
      </c>
      <c r="F412" s="251" t="s">
        <v>1498</v>
      </c>
      <c r="G412" s="248"/>
      <c r="H412" s="252">
        <v>15</v>
      </c>
      <c r="I412" s="253"/>
      <c r="J412" s="248"/>
      <c r="K412" s="248"/>
      <c r="L412" s="254"/>
      <c r="M412" s="255"/>
      <c r="N412" s="256"/>
      <c r="O412" s="256"/>
      <c r="P412" s="256"/>
      <c r="Q412" s="256"/>
      <c r="R412" s="256"/>
      <c r="S412" s="256"/>
      <c r="T412" s="257"/>
      <c r="AT412" s="258" t="s">
        <v>182</v>
      </c>
      <c r="AU412" s="258" t="s">
        <v>79</v>
      </c>
      <c r="AV412" s="12" t="s">
        <v>79</v>
      </c>
      <c r="AW412" s="12" t="s">
        <v>33</v>
      </c>
      <c r="AX412" s="12" t="s">
        <v>76</v>
      </c>
      <c r="AY412" s="258" t="s">
        <v>172</v>
      </c>
    </row>
    <row r="413" spans="2:63" s="11" customFormat="1" ht="29.85" customHeight="1">
      <c r="B413" s="219"/>
      <c r="C413" s="220"/>
      <c r="D413" s="221" t="s">
        <v>68</v>
      </c>
      <c r="E413" s="233" t="s">
        <v>748</v>
      </c>
      <c r="F413" s="233" t="s">
        <v>749</v>
      </c>
      <c r="G413" s="220"/>
      <c r="H413" s="220"/>
      <c r="I413" s="223"/>
      <c r="J413" s="234">
        <f>BK413</f>
        <v>0</v>
      </c>
      <c r="K413" s="220"/>
      <c r="L413" s="225"/>
      <c r="M413" s="226"/>
      <c r="N413" s="227"/>
      <c r="O413" s="227"/>
      <c r="P413" s="228">
        <f>SUM(P414:P432)</f>
        <v>0</v>
      </c>
      <c r="Q413" s="227"/>
      <c r="R413" s="228">
        <f>SUM(R414:R432)</f>
        <v>0</v>
      </c>
      <c r="S413" s="227"/>
      <c r="T413" s="229">
        <f>SUM(T414:T432)</f>
        <v>0.473094</v>
      </c>
      <c r="AR413" s="230" t="s">
        <v>79</v>
      </c>
      <c r="AT413" s="231" t="s">
        <v>68</v>
      </c>
      <c r="AU413" s="231" t="s">
        <v>76</v>
      </c>
      <c r="AY413" s="230" t="s">
        <v>172</v>
      </c>
      <c r="BK413" s="232">
        <f>SUM(BK414:BK432)</f>
        <v>0</v>
      </c>
    </row>
    <row r="414" spans="2:65" s="1" customFormat="1" ht="16.5" customHeight="1">
      <c r="B414" s="46"/>
      <c r="C414" s="235" t="s">
        <v>1499</v>
      </c>
      <c r="D414" s="235" t="s">
        <v>175</v>
      </c>
      <c r="E414" s="236" t="s">
        <v>1500</v>
      </c>
      <c r="F414" s="237" t="s">
        <v>1501</v>
      </c>
      <c r="G414" s="238" t="s">
        <v>186</v>
      </c>
      <c r="H414" s="239">
        <v>10.92</v>
      </c>
      <c r="I414" s="240"/>
      <c r="J414" s="241">
        <f>ROUND(I414*H414,2)</f>
        <v>0</v>
      </c>
      <c r="K414" s="237" t="s">
        <v>179</v>
      </c>
      <c r="L414" s="72"/>
      <c r="M414" s="242" t="s">
        <v>21</v>
      </c>
      <c r="N414" s="243" t="s">
        <v>40</v>
      </c>
      <c r="O414" s="47"/>
      <c r="P414" s="244">
        <f>O414*H414</f>
        <v>0</v>
      </c>
      <c r="Q414" s="244">
        <v>0</v>
      </c>
      <c r="R414" s="244">
        <f>Q414*H414</f>
        <v>0</v>
      </c>
      <c r="S414" s="244">
        <v>0.01695</v>
      </c>
      <c r="T414" s="245">
        <f>S414*H414</f>
        <v>0.185094</v>
      </c>
      <c r="AR414" s="24" t="s">
        <v>255</v>
      </c>
      <c r="AT414" s="24" t="s">
        <v>175</v>
      </c>
      <c r="AU414" s="24" t="s">
        <v>79</v>
      </c>
      <c r="AY414" s="24" t="s">
        <v>172</v>
      </c>
      <c r="BE414" s="246">
        <f>IF(N414="základní",J414,0)</f>
        <v>0</v>
      </c>
      <c r="BF414" s="246">
        <f>IF(N414="snížená",J414,0)</f>
        <v>0</v>
      </c>
      <c r="BG414" s="246">
        <f>IF(N414="zákl. přenesená",J414,0)</f>
        <v>0</v>
      </c>
      <c r="BH414" s="246">
        <f>IF(N414="sníž. přenesená",J414,0)</f>
        <v>0</v>
      </c>
      <c r="BI414" s="246">
        <f>IF(N414="nulová",J414,0)</f>
        <v>0</v>
      </c>
      <c r="BJ414" s="24" t="s">
        <v>76</v>
      </c>
      <c r="BK414" s="246">
        <f>ROUND(I414*H414,2)</f>
        <v>0</v>
      </c>
      <c r="BL414" s="24" t="s">
        <v>255</v>
      </c>
      <c r="BM414" s="24" t="s">
        <v>1502</v>
      </c>
    </row>
    <row r="415" spans="2:51" s="12" customFormat="1" ht="13.5">
      <c r="B415" s="247"/>
      <c r="C415" s="248"/>
      <c r="D415" s="249" t="s">
        <v>182</v>
      </c>
      <c r="E415" s="250" t="s">
        <v>21</v>
      </c>
      <c r="F415" s="251" t="s">
        <v>1503</v>
      </c>
      <c r="G415" s="248"/>
      <c r="H415" s="252">
        <v>10.92</v>
      </c>
      <c r="I415" s="253"/>
      <c r="J415" s="248"/>
      <c r="K415" s="248"/>
      <c r="L415" s="254"/>
      <c r="M415" s="255"/>
      <c r="N415" s="256"/>
      <c r="O415" s="256"/>
      <c r="P415" s="256"/>
      <c r="Q415" s="256"/>
      <c r="R415" s="256"/>
      <c r="S415" s="256"/>
      <c r="T415" s="257"/>
      <c r="AT415" s="258" t="s">
        <v>182</v>
      </c>
      <c r="AU415" s="258" t="s">
        <v>79</v>
      </c>
      <c r="AV415" s="12" t="s">
        <v>79</v>
      </c>
      <c r="AW415" s="12" t="s">
        <v>33</v>
      </c>
      <c r="AX415" s="12" t="s">
        <v>76</v>
      </c>
      <c r="AY415" s="258" t="s">
        <v>172</v>
      </c>
    </row>
    <row r="416" spans="2:65" s="1" customFormat="1" ht="16.5" customHeight="1">
      <c r="B416" s="46"/>
      <c r="C416" s="235" t="s">
        <v>911</v>
      </c>
      <c r="D416" s="235" t="s">
        <v>175</v>
      </c>
      <c r="E416" s="236" t="s">
        <v>751</v>
      </c>
      <c r="F416" s="237" t="s">
        <v>752</v>
      </c>
      <c r="G416" s="238" t="s">
        <v>178</v>
      </c>
      <c r="H416" s="239">
        <v>12</v>
      </c>
      <c r="I416" s="240"/>
      <c r="J416" s="241">
        <f>ROUND(I416*H416,2)</f>
        <v>0</v>
      </c>
      <c r="K416" s="237" t="s">
        <v>179</v>
      </c>
      <c r="L416" s="72"/>
      <c r="M416" s="242" t="s">
        <v>21</v>
      </c>
      <c r="N416" s="243" t="s">
        <v>40</v>
      </c>
      <c r="O416" s="47"/>
      <c r="P416" s="244">
        <f>O416*H416</f>
        <v>0</v>
      </c>
      <c r="Q416" s="244">
        <v>0</v>
      </c>
      <c r="R416" s="244">
        <f>Q416*H416</f>
        <v>0</v>
      </c>
      <c r="S416" s="244">
        <v>0.024</v>
      </c>
      <c r="T416" s="245">
        <f>S416*H416</f>
        <v>0.28800000000000003</v>
      </c>
      <c r="AR416" s="24" t="s">
        <v>255</v>
      </c>
      <c r="AT416" s="24" t="s">
        <v>175</v>
      </c>
      <c r="AU416" s="24" t="s">
        <v>79</v>
      </c>
      <c r="AY416" s="24" t="s">
        <v>172</v>
      </c>
      <c r="BE416" s="246">
        <f>IF(N416="základní",J416,0)</f>
        <v>0</v>
      </c>
      <c r="BF416" s="246">
        <f>IF(N416="snížená",J416,0)</f>
        <v>0</v>
      </c>
      <c r="BG416" s="246">
        <f>IF(N416="zákl. přenesená",J416,0)</f>
        <v>0</v>
      </c>
      <c r="BH416" s="246">
        <f>IF(N416="sníž. přenesená",J416,0)</f>
        <v>0</v>
      </c>
      <c r="BI416" s="246">
        <f>IF(N416="nulová",J416,0)</f>
        <v>0</v>
      </c>
      <c r="BJ416" s="24" t="s">
        <v>76</v>
      </c>
      <c r="BK416" s="246">
        <f>ROUND(I416*H416,2)</f>
        <v>0</v>
      </c>
      <c r="BL416" s="24" t="s">
        <v>255</v>
      </c>
      <c r="BM416" s="24" t="s">
        <v>753</v>
      </c>
    </row>
    <row r="417" spans="2:51" s="12" customFormat="1" ht="13.5">
      <c r="B417" s="247"/>
      <c r="C417" s="248"/>
      <c r="D417" s="249" t="s">
        <v>182</v>
      </c>
      <c r="E417" s="250" t="s">
        <v>21</v>
      </c>
      <c r="F417" s="251" t="s">
        <v>1439</v>
      </c>
      <c r="G417" s="248"/>
      <c r="H417" s="252">
        <v>12</v>
      </c>
      <c r="I417" s="253"/>
      <c r="J417" s="248"/>
      <c r="K417" s="248"/>
      <c r="L417" s="254"/>
      <c r="M417" s="255"/>
      <c r="N417" s="256"/>
      <c r="O417" s="256"/>
      <c r="P417" s="256"/>
      <c r="Q417" s="256"/>
      <c r="R417" s="256"/>
      <c r="S417" s="256"/>
      <c r="T417" s="257"/>
      <c r="AT417" s="258" t="s">
        <v>182</v>
      </c>
      <c r="AU417" s="258" t="s">
        <v>79</v>
      </c>
      <c r="AV417" s="12" t="s">
        <v>79</v>
      </c>
      <c r="AW417" s="12" t="s">
        <v>33</v>
      </c>
      <c r="AX417" s="12" t="s">
        <v>76</v>
      </c>
      <c r="AY417" s="258" t="s">
        <v>172</v>
      </c>
    </row>
    <row r="418" spans="2:65" s="1" customFormat="1" ht="25.5" customHeight="1">
      <c r="B418" s="46"/>
      <c r="C418" s="235" t="s">
        <v>915</v>
      </c>
      <c r="D418" s="235" t="s">
        <v>175</v>
      </c>
      <c r="E418" s="236" t="s">
        <v>756</v>
      </c>
      <c r="F418" s="237" t="s">
        <v>757</v>
      </c>
      <c r="G418" s="238" t="s">
        <v>434</v>
      </c>
      <c r="H418" s="270"/>
      <c r="I418" s="240"/>
      <c r="J418" s="241">
        <f>ROUND(I418*H418,2)</f>
        <v>0</v>
      </c>
      <c r="K418" s="237" t="s">
        <v>179</v>
      </c>
      <c r="L418" s="72"/>
      <c r="M418" s="242" t="s">
        <v>21</v>
      </c>
      <c r="N418" s="243" t="s">
        <v>40</v>
      </c>
      <c r="O418" s="47"/>
      <c r="P418" s="244">
        <f>O418*H418</f>
        <v>0</v>
      </c>
      <c r="Q418" s="244">
        <v>0</v>
      </c>
      <c r="R418" s="244">
        <f>Q418*H418</f>
        <v>0</v>
      </c>
      <c r="S418" s="244">
        <v>0</v>
      </c>
      <c r="T418" s="245">
        <f>S418*H418</f>
        <v>0</v>
      </c>
      <c r="AR418" s="24" t="s">
        <v>255</v>
      </c>
      <c r="AT418" s="24" t="s">
        <v>175</v>
      </c>
      <c r="AU418" s="24" t="s">
        <v>79</v>
      </c>
      <c r="AY418" s="24" t="s">
        <v>172</v>
      </c>
      <c r="BE418" s="246">
        <f>IF(N418="základní",J418,0)</f>
        <v>0</v>
      </c>
      <c r="BF418" s="246">
        <f>IF(N418="snížená",J418,0)</f>
        <v>0</v>
      </c>
      <c r="BG418" s="246">
        <f>IF(N418="zákl. přenesená",J418,0)</f>
        <v>0</v>
      </c>
      <c r="BH418" s="246">
        <f>IF(N418="sníž. přenesená",J418,0)</f>
        <v>0</v>
      </c>
      <c r="BI418" s="246">
        <f>IF(N418="nulová",J418,0)</f>
        <v>0</v>
      </c>
      <c r="BJ418" s="24" t="s">
        <v>76</v>
      </c>
      <c r="BK418" s="246">
        <f>ROUND(I418*H418,2)</f>
        <v>0</v>
      </c>
      <c r="BL418" s="24" t="s">
        <v>255</v>
      </c>
      <c r="BM418" s="24" t="s">
        <v>758</v>
      </c>
    </row>
    <row r="419" spans="2:65" s="1" customFormat="1" ht="16.5" customHeight="1">
      <c r="B419" s="46"/>
      <c r="C419" s="235" t="s">
        <v>922</v>
      </c>
      <c r="D419" s="235" t="s">
        <v>175</v>
      </c>
      <c r="E419" s="236" t="s">
        <v>1504</v>
      </c>
      <c r="F419" s="237" t="s">
        <v>1505</v>
      </c>
      <c r="G419" s="238" t="s">
        <v>178</v>
      </c>
      <c r="H419" s="239">
        <v>4</v>
      </c>
      <c r="I419" s="240"/>
      <c r="J419" s="241">
        <f>ROUND(I419*H419,2)</f>
        <v>0</v>
      </c>
      <c r="K419" s="237" t="s">
        <v>21</v>
      </c>
      <c r="L419" s="72"/>
      <c r="M419" s="242" t="s">
        <v>21</v>
      </c>
      <c r="N419" s="243" t="s">
        <v>40</v>
      </c>
      <c r="O419" s="47"/>
      <c r="P419" s="244">
        <f>O419*H419</f>
        <v>0</v>
      </c>
      <c r="Q419" s="244">
        <v>0</v>
      </c>
      <c r="R419" s="244">
        <f>Q419*H419</f>
        <v>0</v>
      </c>
      <c r="S419" s="244">
        <v>0</v>
      </c>
      <c r="T419" s="245">
        <f>S419*H419</f>
        <v>0</v>
      </c>
      <c r="AR419" s="24" t="s">
        <v>255</v>
      </c>
      <c r="AT419" s="24" t="s">
        <v>175</v>
      </c>
      <c r="AU419" s="24" t="s">
        <v>79</v>
      </c>
      <c r="AY419" s="24" t="s">
        <v>172</v>
      </c>
      <c r="BE419" s="246">
        <f>IF(N419="základní",J419,0)</f>
        <v>0</v>
      </c>
      <c r="BF419" s="246">
        <f>IF(N419="snížená",J419,0)</f>
        <v>0</v>
      </c>
      <c r="BG419" s="246">
        <f>IF(N419="zákl. přenesená",J419,0)</f>
        <v>0</v>
      </c>
      <c r="BH419" s="246">
        <f>IF(N419="sníž. přenesená",J419,0)</f>
        <v>0</v>
      </c>
      <c r="BI419" s="246">
        <f>IF(N419="nulová",J419,0)</f>
        <v>0</v>
      </c>
      <c r="BJ419" s="24" t="s">
        <v>76</v>
      </c>
      <c r="BK419" s="246">
        <f>ROUND(I419*H419,2)</f>
        <v>0</v>
      </c>
      <c r="BL419" s="24" t="s">
        <v>255</v>
      </c>
      <c r="BM419" s="24" t="s">
        <v>1506</v>
      </c>
    </row>
    <row r="420" spans="2:51" s="12" customFormat="1" ht="13.5">
      <c r="B420" s="247"/>
      <c r="C420" s="248"/>
      <c r="D420" s="249" t="s">
        <v>182</v>
      </c>
      <c r="E420" s="250" t="s">
        <v>21</v>
      </c>
      <c r="F420" s="251" t="s">
        <v>1507</v>
      </c>
      <c r="G420" s="248"/>
      <c r="H420" s="252">
        <v>4</v>
      </c>
      <c r="I420" s="253"/>
      <c r="J420" s="248"/>
      <c r="K420" s="248"/>
      <c r="L420" s="254"/>
      <c r="M420" s="255"/>
      <c r="N420" s="256"/>
      <c r="O420" s="256"/>
      <c r="P420" s="256"/>
      <c r="Q420" s="256"/>
      <c r="R420" s="256"/>
      <c r="S420" s="256"/>
      <c r="T420" s="257"/>
      <c r="AT420" s="258" t="s">
        <v>182</v>
      </c>
      <c r="AU420" s="258" t="s">
        <v>79</v>
      </c>
      <c r="AV420" s="12" t="s">
        <v>79</v>
      </c>
      <c r="AW420" s="12" t="s">
        <v>33</v>
      </c>
      <c r="AX420" s="12" t="s">
        <v>76</v>
      </c>
      <c r="AY420" s="258" t="s">
        <v>172</v>
      </c>
    </row>
    <row r="421" spans="2:65" s="1" customFormat="1" ht="16.5" customHeight="1">
      <c r="B421" s="46"/>
      <c r="C421" s="235" t="s">
        <v>928</v>
      </c>
      <c r="D421" s="235" t="s">
        <v>175</v>
      </c>
      <c r="E421" s="236" t="s">
        <v>1508</v>
      </c>
      <c r="F421" s="237" t="s">
        <v>1509</v>
      </c>
      <c r="G421" s="238" t="s">
        <v>178</v>
      </c>
      <c r="H421" s="239">
        <v>4</v>
      </c>
      <c r="I421" s="240"/>
      <c r="J421" s="241">
        <f>ROUND(I421*H421,2)</f>
        <v>0</v>
      </c>
      <c r="K421" s="237" t="s">
        <v>21</v>
      </c>
      <c r="L421" s="72"/>
      <c r="M421" s="242" t="s">
        <v>21</v>
      </c>
      <c r="N421" s="243" t="s">
        <v>40</v>
      </c>
      <c r="O421" s="47"/>
      <c r="P421" s="244">
        <f>O421*H421</f>
        <v>0</v>
      </c>
      <c r="Q421" s="244">
        <v>0</v>
      </c>
      <c r="R421" s="244">
        <f>Q421*H421</f>
        <v>0</v>
      </c>
      <c r="S421" s="244">
        <v>0</v>
      </c>
      <c r="T421" s="245">
        <f>S421*H421</f>
        <v>0</v>
      </c>
      <c r="AR421" s="24" t="s">
        <v>255</v>
      </c>
      <c r="AT421" s="24" t="s">
        <v>175</v>
      </c>
      <c r="AU421" s="24" t="s">
        <v>79</v>
      </c>
      <c r="AY421" s="24" t="s">
        <v>172</v>
      </c>
      <c r="BE421" s="246">
        <f>IF(N421="základní",J421,0)</f>
        <v>0</v>
      </c>
      <c r="BF421" s="246">
        <f>IF(N421="snížená",J421,0)</f>
        <v>0</v>
      </c>
      <c r="BG421" s="246">
        <f>IF(N421="zákl. přenesená",J421,0)</f>
        <v>0</v>
      </c>
      <c r="BH421" s="246">
        <f>IF(N421="sníž. přenesená",J421,0)</f>
        <v>0</v>
      </c>
      <c r="BI421" s="246">
        <f>IF(N421="nulová",J421,0)</f>
        <v>0</v>
      </c>
      <c r="BJ421" s="24" t="s">
        <v>76</v>
      </c>
      <c r="BK421" s="246">
        <f>ROUND(I421*H421,2)</f>
        <v>0</v>
      </c>
      <c r="BL421" s="24" t="s">
        <v>255</v>
      </c>
      <c r="BM421" s="24" t="s">
        <v>1510</v>
      </c>
    </row>
    <row r="422" spans="2:51" s="12" customFormat="1" ht="13.5">
      <c r="B422" s="247"/>
      <c r="C422" s="248"/>
      <c r="D422" s="249" t="s">
        <v>182</v>
      </c>
      <c r="E422" s="250" t="s">
        <v>21</v>
      </c>
      <c r="F422" s="251" t="s">
        <v>1507</v>
      </c>
      <c r="G422" s="248"/>
      <c r="H422" s="252">
        <v>4</v>
      </c>
      <c r="I422" s="253"/>
      <c r="J422" s="248"/>
      <c r="K422" s="248"/>
      <c r="L422" s="254"/>
      <c r="M422" s="255"/>
      <c r="N422" s="256"/>
      <c r="O422" s="256"/>
      <c r="P422" s="256"/>
      <c r="Q422" s="256"/>
      <c r="R422" s="256"/>
      <c r="S422" s="256"/>
      <c r="T422" s="257"/>
      <c r="AT422" s="258" t="s">
        <v>182</v>
      </c>
      <c r="AU422" s="258" t="s">
        <v>79</v>
      </c>
      <c r="AV422" s="12" t="s">
        <v>79</v>
      </c>
      <c r="AW422" s="12" t="s">
        <v>33</v>
      </c>
      <c r="AX422" s="12" t="s">
        <v>76</v>
      </c>
      <c r="AY422" s="258" t="s">
        <v>172</v>
      </c>
    </row>
    <row r="423" spans="2:65" s="1" customFormat="1" ht="25.5" customHeight="1">
      <c r="B423" s="46"/>
      <c r="C423" s="235" t="s">
        <v>933</v>
      </c>
      <c r="D423" s="235" t="s">
        <v>175</v>
      </c>
      <c r="E423" s="236" t="s">
        <v>1511</v>
      </c>
      <c r="F423" s="237" t="s">
        <v>1512</v>
      </c>
      <c r="G423" s="238" t="s">
        <v>178</v>
      </c>
      <c r="H423" s="239">
        <v>2</v>
      </c>
      <c r="I423" s="240"/>
      <c r="J423" s="241">
        <f>ROUND(I423*H423,2)</f>
        <v>0</v>
      </c>
      <c r="K423" s="237" t="s">
        <v>21</v>
      </c>
      <c r="L423" s="72"/>
      <c r="M423" s="242" t="s">
        <v>21</v>
      </c>
      <c r="N423" s="243" t="s">
        <v>40</v>
      </c>
      <c r="O423" s="47"/>
      <c r="P423" s="244">
        <f>O423*H423</f>
        <v>0</v>
      </c>
      <c r="Q423" s="244">
        <v>0</v>
      </c>
      <c r="R423" s="244">
        <f>Q423*H423</f>
        <v>0</v>
      </c>
      <c r="S423" s="244">
        <v>0</v>
      </c>
      <c r="T423" s="245">
        <f>S423*H423</f>
        <v>0</v>
      </c>
      <c r="AR423" s="24" t="s">
        <v>255</v>
      </c>
      <c r="AT423" s="24" t="s">
        <v>175</v>
      </c>
      <c r="AU423" s="24" t="s">
        <v>79</v>
      </c>
      <c r="AY423" s="24" t="s">
        <v>172</v>
      </c>
      <c r="BE423" s="246">
        <f>IF(N423="základní",J423,0)</f>
        <v>0</v>
      </c>
      <c r="BF423" s="246">
        <f>IF(N423="snížená",J423,0)</f>
        <v>0</v>
      </c>
      <c r="BG423" s="246">
        <f>IF(N423="zákl. přenesená",J423,0)</f>
        <v>0</v>
      </c>
      <c r="BH423" s="246">
        <f>IF(N423="sníž. přenesená",J423,0)</f>
        <v>0</v>
      </c>
      <c r="BI423" s="246">
        <f>IF(N423="nulová",J423,0)</f>
        <v>0</v>
      </c>
      <c r="BJ423" s="24" t="s">
        <v>76</v>
      </c>
      <c r="BK423" s="246">
        <f>ROUND(I423*H423,2)</f>
        <v>0</v>
      </c>
      <c r="BL423" s="24" t="s">
        <v>255</v>
      </c>
      <c r="BM423" s="24" t="s">
        <v>1513</v>
      </c>
    </row>
    <row r="424" spans="2:51" s="12" customFormat="1" ht="13.5">
      <c r="B424" s="247"/>
      <c r="C424" s="248"/>
      <c r="D424" s="249" t="s">
        <v>182</v>
      </c>
      <c r="E424" s="250" t="s">
        <v>21</v>
      </c>
      <c r="F424" s="251" t="s">
        <v>1514</v>
      </c>
      <c r="G424" s="248"/>
      <c r="H424" s="252">
        <v>2</v>
      </c>
      <c r="I424" s="253"/>
      <c r="J424" s="248"/>
      <c r="K424" s="248"/>
      <c r="L424" s="254"/>
      <c r="M424" s="255"/>
      <c r="N424" s="256"/>
      <c r="O424" s="256"/>
      <c r="P424" s="256"/>
      <c r="Q424" s="256"/>
      <c r="R424" s="256"/>
      <c r="S424" s="256"/>
      <c r="T424" s="257"/>
      <c r="AT424" s="258" t="s">
        <v>182</v>
      </c>
      <c r="AU424" s="258" t="s">
        <v>79</v>
      </c>
      <c r="AV424" s="12" t="s">
        <v>79</v>
      </c>
      <c r="AW424" s="12" t="s">
        <v>33</v>
      </c>
      <c r="AX424" s="12" t="s">
        <v>76</v>
      </c>
      <c r="AY424" s="258" t="s">
        <v>172</v>
      </c>
    </row>
    <row r="425" spans="2:65" s="1" customFormat="1" ht="25.5" customHeight="1">
      <c r="B425" s="46"/>
      <c r="C425" s="235" t="s">
        <v>1515</v>
      </c>
      <c r="D425" s="235" t="s">
        <v>175</v>
      </c>
      <c r="E425" s="236" t="s">
        <v>1516</v>
      </c>
      <c r="F425" s="237" t="s">
        <v>1517</v>
      </c>
      <c r="G425" s="238" t="s">
        <v>178</v>
      </c>
      <c r="H425" s="239">
        <v>1</v>
      </c>
      <c r="I425" s="240"/>
      <c r="J425" s="241">
        <f>ROUND(I425*H425,2)</f>
        <v>0</v>
      </c>
      <c r="K425" s="237" t="s">
        <v>21</v>
      </c>
      <c r="L425" s="72"/>
      <c r="M425" s="242" t="s">
        <v>21</v>
      </c>
      <c r="N425" s="243" t="s">
        <v>40</v>
      </c>
      <c r="O425" s="47"/>
      <c r="P425" s="244">
        <f>O425*H425</f>
        <v>0</v>
      </c>
      <c r="Q425" s="244">
        <v>0</v>
      </c>
      <c r="R425" s="244">
        <f>Q425*H425</f>
        <v>0</v>
      </c>
      <c r="S425" s="244">
        <v>0</v>
      </c>
      <c r="T425" s="245">
        <f>S425*H425</f>
        <v>0</v>
      </c>
      <c r="AR425" s="24" t="s">
        <v>255</v>
      </c>
      <c r="AT425" s="24" t="s">
        <v>175</v>
      </c>
      <c r="AU425" s="24" t="s">
        <v>79</v>
      </c>
      <c r="AY425" s="24" t="s">
        <v>172</v>
      </c>
      <c r="BE425" s="246">
        <f>IF(N425="základní",J425,0)</f>
        <v>0</v>
      </c>
      <c r="BF425" s="246">
        <f>IF(N425="snížená",J425,0)</f>
        <v>0</v>
      </c>
      <c r="BG425" s="246">
        <f>IF(N425="zákl. přenesená",J425,0)</f>
        <v>0</v>
      </c>
      <c r="BH425" s="246">
        <f>IF(N425="sníž. přenesená",J425,0)</f>
        <v>0</v>
      </c>
      <c r="BI425" s="246">
        <f>IF(N425="nulová",J425,0)</f>
        <v>0</v>
      </c>
      <c r="BJ425" s="24" t="s">
        <v>76</v>
      </c>
      <c r="BK425" s="246">
        <f>ROUND(I425*H425,2)</f>
        <v>0</v>
      </c>
      <c r="BL425" s="24" t="s">
        <v>255</v>
      </c>
      <c r="BM425" s="24" t="s">
        <v>1518</v>
      </c>
    </row>
    <row r="426" spans="2:51" s="12" customFormat="1" ht="13.5">
      <c r="B426" s="247"/>
      <c r="C426" s="248"/>
      <c r="D426" s="249" t="s">
        <v>182</v>
      </c>
      <c r="E426" s="250" t="s">
        <v>21</v>
      </c>
      <c r="F426" s="251" t="s">
        <v>1519</v>
      </c>
      <c r="G426" s="248"/>
      <c r="H426" s="252">
        <v>1</v>
      </c>
      <c r="I426" s="253"/>
      <c r="J426" s="248"/>
      <c r="K426" s="248"/>
      <c r="L426" s="254"/>
      <c r="M426" s="255"/>
      <c r="N426" s="256"/>
      <c r="O426" s="256"/>
      <c r="P426" s="256"/>
      <c r="Q426" s="256"/>
      <c r="R426" s="256"/>
      <c r="S426" s="256"/>
      <c r="T426" s="257"/>
      <c r="AT426" s="258" t="s">
        <v>182</v>
      </c>
      <c r="AU426" s="258" t="s">
        <v>79</v>
      </c>
      <c r="AV426" s="12" t="s">
        <v>79</v>
      </c>
      <c r="AW426" s="12" t="s">
        <v>33</v>
      </c>
      <c r="AX426" s="12" t="s">
        <v>76</v>
      </c>
      <c r="AY426" s="258" t="s">
        <v>172</v>
      </c>
    </row>
    <row r="427" spans="2:65" s="1" customFormat="1" ht="25.5" customHeight="1">
      <c r="B427" s="46"/>
      <c r="C427" s="235" t="s">
        <v>1520</v>
      </c>
      <c r="D427" s="235" t="s">
        <v>175</v>
      </c>
      <c r="E427" s="236" t="s">
        <v>1521</v>
      </c>
      <c r="F427" s="237" t="s">
        <v>1522</v>
      </c>
      <c r="G427" s="238" t="s">
        <v>178</v>
      </c>
      <c r="H427" s="239">
        <v>1</v>
      </c>
      <c r="I427" s="240"/>
      <c r="J427" s="241">
        <f>ROUND(I427*H427,2)</f>
        <v>0</v>
      </c>
      <c r="K427" s="237" t="s">
        <v>21</v>
      </c>
      <c r="L427" s="72"/>
      <c r="M427" s="242" t="s">
        <v>21</v>
      </c>
      <c r="N427" s="243" t="s">
        <v>40</v>
      </c>
      <c r="O427" s="47"/>
      <c r="P427" s="244">
        <f>O427*H427</f>
        <v>0</v>
      </c>
      <c r="Q427" s="244">
        <v>0</v>
      </c>
      <c r="R427" s="244">
        <f>Q427*H427</f>
        <v>0</v>
      </c>
      <c r="S427" s="244">
        <v>0</v>
      </c>
      <c r="T427" s="245">
        <f>S427*H427</f>
        <v>0</v>
      </c>
      <c r="AR427" s="24" t="s">
        <v>255</v>
      </c>
      <c r="AT427" s="24" t="s">
        <v>175</v>
      </c>
      <c r="AU427" s="24" t="s">
        <v>79</v>
      </c>
      <c r="AY427" s="24" t="s">
        <v>172</v>
      </c>
      <c r="BE427" s="246">
        <f>IF(N427="základní",J427,0)</f>
        <v>0</v>
      </c>
      <c r="BF427" s="246">
        <f>IF(N427="snížená",J427,0)</f>
        <v>0</v>
      </c>
      <c r="BG427" s="246">
        <f>IF(N427="zákl. přenesená",J427,0)</f>
        <v>0</v>
      </c>
      <c r="BH427" s="246">
        <f>IF(N427="sníž. přenesená",J427,0)</f>
        <v>0</v>
      </c>
      <c r="BI427" s="246">
        <f>IF(N427="nulová",J427,0)</f>
        <v>0</v>
      </c>
      <c r="BJ427" s="24" t="s">
        <v>76</v>
      </c>
      <c r="BK427" s="246">
        <f>ROUND(I427*H427,2)</f>
        <v>0</v>
      </c>
      <c r="BL427" s="24" t="s">
        <v>255</v>
      </c>
      <c r="BM427" s="24" t="s">
        <v>1523</v>
      </c>
    </row>
    <row r="428" spans="2:51" s="12" customFormat="1" ht="13.5">
      <c r="B428" s="247"/>
      <c r="C428" s="248"/>
      <c r="D428" s="249" t="s">
        <v>182</v>
      </c>
      <c r="E428" s="250" t="s">
        <v>21</v>
      </c>
      <c r="F428" s="251" t="s">
        <v>1524</v>
      </c>
      <c r="G428" s="248"/>
      <c r="H428" s="252">
        <v>1</v>
      </c>
      <c r="I428" s="253"/>
      <c r="J428" s="248"/>
      <c r="K428" s="248"/>
      <c r="L428" s="254"/>
      <c r="M428" s="255"/>
      <c r="N428" s="256"/>
      <c r="O428" s="256"/>
      <c r="P428" s="256"/>
      <c r="Q428" s="256"/>
      <c r="R428" s="256"/>
      <c r="S428" s="256"/>
      <c r="T428" s="257"/>
      <c r="AT428" s="258" t="s">
        <v>182</v>
      </c>
      <c r="AU428" s="258" t="s">
        <v>79</v>
      </c>
      <c r="AV428" s="12" t="s">
        <v>79</v>
      </c>
      <c r="AW428" s="12" t="s">
        <v>33</v>
      </c>
      <c r="AX428" s="12" t="s">
        <v>76</v>
      </c>
      <c r="AY428" s="258" t="s">
        <v>172</v>
      </c>
    </row>
    <row r="429" spans="2:65" s="1" customFormat="1" ht="25.5" customHeight="1">
      <c r="B429" s="46"/>
      <c r="C429" s="235" t="s">
        <v>1525</v>
      </c>
      <c r="D429" s="235" t="s">
        <v>175</v>
      </c>
      <c r="E429" s="236" t="s">
        <v>1526</v>
      </c>
      <c r="F429" s="237" t="s">
        <v>1527</v>
      </c>
      <c r="G429" s="238" t="s">
        <v>178</v>
      </c>
      <c r="H429" s="239">
        <v>1</v>
      </c>
      <c r="I429" s="240"/>
      <c r="J429" s="241">
        <f>ROUND(I429*H429,2)</f>
        <v>0</v>
      </c>
      <c r="K429" s="237" t="s">
        <v>21</v>
      </c>
      <c r="L429" s="72"/>
      <c r="M429" s="242" t="s">
        <v>21</v>
      </c>
      <c r="N429" s="243" t="s">
        <v>40</v>
      </c>
      <c r="O429" s="47"/>
      <c r="P429" s="244">
        <f>O429*H429</f>
        <v>0</v>
      </c>
      <c r="Q429" s="244">
        <v>0</v>
      </c>
      <c r="R429" s="244">
        <f>Q429*H429</f>
        <v>0</v>
      </c>
      <c r="S429" s="244">
        <v>0</v>
      </c>
      <c r="T429" s="245">
        <f>S429*H429</f>
        <v>0</v>
      </c>
      <c r="AR429" s="24" t="s">
        <v>255</v>
      </c>
      <c r="AT429" s="24" t="s">
        <v>175</v>
      </c>
      <c r="AU429" s="24" t="s">
        <v>79</v>
      </c>
      <c r="AY429" s="24" t="s">
        <v>172</v>
      </c>
      <c r="BE429" s="246">
        <f>IF(N429="základní",J429,0)</f>
        <v>0</v>
      </c>
      <c r="BF429" s="246">
        <f>IF(N429="snížená",J429,0)</f>
        <v>0</v>
      </c>
      <c r="BG429" s="246">
        <f>IF(N429="zákl. přenesená",J429,0)</f>
        <v>0</v>
      </c>
      <c r="BH429" s="246">
        <f>IF(N429="sníž. přenesená",J429,0)</f>
        <v>0</v>
      </c>
      <c r="BI429" s="246">
        <f>IF(N429="nulová",J429,0)</f>
        <v>0</v>
      </c>
      <c r="BJ429" s="24" t="s">
        <v>76</v>
      </c>
      <c r="BK429" s="246">
        <f>ROUND(I429*H429,2)</f>
        <v>0</v>
      </c>
      <c r="BL429" s="24" t="s">
        <v>255</v>
      </c>
      <c r="BM429" s="24" t="s">
        <v>1528</v>
      </c>
    </row>
    <row r="430" spans="2:51" s="12" customFormat="1" ht="13.5">
      <c r="B430" s="247"/>
      <c r="C430" s="248"/>
      <c r="D430" s="249" t="s">
        <v>182</v>
      </c>
      <c r="E430" s="250" t="s">
        <v>21</v>
      </c>
      <c r="F430" s="251" t="s">
        <v>1529</v>
      </c>
      <c r="G430" s="248"/>
      <c r="H430" s="252">
        <v>1</v>
      </c>
      <c r="I430" s="253"/>
      <c r="J430" s="248"/>
      <c r="K430" s="248"/>
      <c r="L430" s="254"/>
      <c r="M430" s="255"/>
      <c r="N430" s="256"/>
      <c r="O430" s="256"/>
      <c r="P430" s="256"/>
      <c r="Q430" s="256"/>
      <c r="R430" s="256"/>
      <c r="S430" s="256"/>
      <c r="T430" s="257"/>
      <c r="AT430" s="258" t="s">
        <v>182</v>
      </c>
      <c r="AU430" s="258" t="s">
        <v>79</v>
      </c>
      <c r="AV430" s="12" t="s">
        <v>79</v>
      </c>
      <c r="AW430" s="12" t="s">
        <v>33</v>
      </c>
      <c r="AX430" s="12" t="s">
        <v>76</v>
      </c>
      <c r="AY430" s="258" t="s">
        <v>172</v>
      </c>
    </row>
    <row r="431" spans="2:65" s="1" customFormat="1" ht="25.5" customHeight="1">
      <c r="B431" s="46"/>
      <c r="C431" s="235" t="s">
        <v>1530</v>
      </c>
      <c r="D431" s="235" t="s">
        <v>175</v>
      </c>
      <c r="E431" s="236" t="s">
        <v>1531</v>
      </c>
      <c r="F431" s="237" t="s">
        <v>1532</v>
      </c>
      <c r="G431" s="238" t="s">
        <v>178</v>
      </c>
      <c r="H431" s="239">
        <v>1</v>
      </c>
      <c r="I431" s="240"/>
      <c r="J431" s="241">
        <f>ROUND(I431*H431,2)</f>
        <v>0</v>
      </c>
      <c r="K431" s="237" t="s">
        <v>21</v>
      </c>
      <c r="L431" s="72"/>
      <c r="M431" s="242" t="s">
        <v>21</v>
      </c>
      <c r="N431" s="243" t="s">
        <v>40</v>
      </c>
      <c r="O431" s="47"/>
      <c r="P431" s="244">
        <f>O431*H431</f>
        <v>0</v>
      </c>
      <c r="Q431" s="244">
        <v>0</v>
      </c>
      <c r="R431" s="244">
        <f>Q431*H431</f>
        <v>0</v>
      </c>
      <c r="S431" s="244">
        <v>0</v>
      </c>
      <c r="T431" s="245">
        <f>S431*H431</f>
        <v>0</v>
      </c>
      <c r="AR431" s="24" t="s">
        <v>255</v>
      </c>
      <c r="AT431" s="24" t="s">
        <v>175</v>
      </c>
      <c r="AU431" s="24" t="s">
        <v>79</v>
      </c>
      <c r="AY431" s="24" t="s">
        <v>172</v>
      </c>
      <c r="BE431" s="246">
        <f>IF(N431="základní",J431,0)</f>
        <v>0</v>
      </c>
      <c r="BF431" s="246">
        <f>IF(N431="snížená",J431,0)</f>
        <v>0</v>
      </c>
      <c r="BG431" s="246">
        <f>IF(N431="zákl. přenesená",J431,0)</f>
        <v>0</v>
      </c>
      <c r="BH431" s="246">
        <f>IF(N431="sníž. přenesená",J431,0)</f>
        <v>0</v>
      </c>
      <c r="BI431" s="246">
        <f>IF(N431="nulová",J431,0)</f>
        <v>0</v>
      </c>
      <c r="BJ431" s="24" t="s">
        <v>76</v>
      </c>
      <c r="BK431" s="246">
        <f>ROUND(I431*H431,2)</f>
        <v>0</v>
      </c>
      <c r="BL431" s="24" t="s">
        <v>255</v>
      </c>
      <c r="BM431" s="24" t="s">
        <v>1533</v>
      </c>
    </row>
    <row r="432" spans="2:51" s="12" customFormat="1" ht="13.5">
      <c r="B432" s="247"/>
      <c r="C432" s="248"/>
      <c r="D432" s="249" t="s">
        <v>182</v>
      </c>
      <c r="E432" s="250" t="s">
        <v>21</v>
      </c>
      <c r="F432" s="251" t="s">
        <v>1534</v>
      </c>
      <c r="G432" s="248"/>
      <c r="H432" s="252">
        <v>1</v>
      </c>
      <c r="I432" s="253"/>
      <c r="J432" s="248"/>
      <c r="K432" s="248"/>
      <c r="L432" s="254"/>
      <c r="M432" s="255"/>
      <c r="N432" s="256"/>
      <c r="O432" s="256"/>
      <c r="P432" s="256"/>
      <c r="Q432" s="256"/>
      <c r="R432" s="256"/>
      <c r="S432" s="256"/>
      <c r="T432" s="257"/>
      <c r="AT432" s="258" t="s">
        <v>182</v>
      </c>
      <c r="AU432" s="258" t="s">
        <v>79</v>
      </c>
      <c r="AV432" s="12" t="s">
        <v>79</v>
      </c>
      <c r="AW432" s="12" t="s">
        <v>33</v>
      </c>
      <c r="AX432" s="12" t="s">
        <v>76</v>
      </c>
      <c r="AY432" s="258" t="s">
        <v>172</v>
      </c>
    </row>
    <row r="433" spans="2:63" s="11" customFormat="1" ht="29.85" customHeight="1">
      <c r="B433" s="219"/>
      <c r="C433" s="220"/>
      <c r="D433" s="221" t="s">
        <v>68</v>
      </c>
      <c r="E433" s="233" t="s">
        <v>805</v>
      </c>
      <c r="F433" s="233" t="s">
        <v>806</v>
      </c>
      <c r="G433" s="220"/>
      <c r="H433" s="220"/>
      <c r="I433" s="223"/>
      <c r="J433" s="234">
        <f>BK433</f>
        <v>0</v>
      </c>
      <c r="K433" s="220"/>
      <c r="L433" s="225"/>
      <c r="M433" s="226"/>
      <c r="N433" s="227"/>
      <c r="O433" s="227"/>
      <c r="P433" s="228">
        <f>SUM(P434:P442)</f>
        <v>0</v>
      </c>
      <c r="Q433" s="227"/>
      <c r="R433" s="228">
        <f>SUM(R434:R442)</f>
        <v>0.11080079999999998</v>
      </c>
      <c r="S433" s="227"/>
      <c r="T433" s="229">
        <f>SUM(T434:T442)</f>
        <v>0</v>
      </c>
      <c r="AR433" s="230" t="s">
        <v>79</v>
      </c>
      <c r="AT433" s="231" t="s">
        <v>68</v>
      </c>
      <c r="AU433" s="231" t="s">
        <v>76</v>
      </c>
      <c r="AY433" s="230" t="s">
        <v>172</v>
      </c>
      <c r="BK433" s="232">
        <f>SUM(BK434:BK442)</f>
        <v>0</v>
      </c>
    </row>
    <row r="434" spans="2:65" s="1" customFormat="1" ht="25.5" customHeight="1">
      <c r="B434" s="46"/>
      <c r="C434" s="235" t="s">
        <v>1535</v>
      </c>
      <c r="D434" s="235" t="s">
        <v>175</v>
      </c>
      <c r="E434" s="236" t="s">
        <v>808</v>
      </c>
      <c r="F434" s="237" t="s">
        <v>809</v>
      </c>
      <c r="G434" s="238" t="s">
        <v>186</v>
      </c>
      <c r="H434" s="239">
        <v>10.53</v>
      </c>
      <c r="I434" s="240"/>
      <c r="J434" s="241">
        <f>ROUND(I434*H434,2)</f>
        <v>0</v>
      </c>
      <c r="K434" s="237" t="s">
        <v>179</v>
      </c>
      <c r="L434" s="72"/>
      <c r="M434" s="242" t="s">
        <v>21</v>
      </c>
      <c r="N434" s="243" t="s">
        <v>40</v>
      </c>
      <c r="O434" s="47"/>
      <c r="P434" s="244">
        <f>O434*H434</f>
        <v>0</v>
      </c>
      <c r="Q434" s="244">
        <v>0.00416</v>
      </c>
      <c r="R434" s="244">
        <f>Q434*H434</f>
        <v>0.04380479999999999</v>
      </c>
      <c r="S434" s="244">
        <v>0</v>
      </c>
      <c r="T434" s="245">
        <f>S434*H434</f>
        <v>0</v>
      </c>
      <c r="AR434" s="24" t="s">
        <v>255</v>
      </c>
      <c r="AT434" s="24" t="s">
        <v>175</v>
      </c>
      <c r="AU434" s="24" t="s">
        <v>79</v>
      </c>
      <c r="AY434" s="24" t="s">
        <v>172</v>
      </c>
      <c r="BE434" s="246">
        <f>IF(N434="základní",J434,0)</f>
        <v>0</v>
      </c>
      <c r="BF434" s="246">
        <f>IF(N434="snížená",J434,0)</f>
        <v>0</v>
      </c>
      <c r="BG434" s="246">
        <f>IF(N434="zákl. přenesená",J434,0)</f>
        <v>0</v>
      </c>
      <c r="BH434" s="246">
        <f>IF(N434="sníž. přenesená",J434,0)</f>
        <v>0</v>
      </c>
      <c r="BI434" s="246">
        <f>IF(N434="nulová",J434,0)</f>
        <v>0</v>
      </c>
      <c r="BJ434" s="24" t="s">
        <v>76</v>
      </c>
      <c r="BK434" s="246">
        <f>ROUND(I434*H434,2)</f>
        <v>0</v>
      </c>
      <c r="BL434" s="24" t="s">
        <v>255</v>
      </c>
      <c r="BM434" s="24" t="s">
        <v>810</v>
      </c>
    </row>
    <row r="435" spans="2:51" s="12" customFormat="1" ht="13.5">
      <c r="B435" s="247"/>
      <c r="C435" s="248"/>
      <c r="D435" s="249" t="s">
        <v>182</v>
      </c>
      <c r="E435" s="250" t="s">
        <v>21</v>
      </c>
      <c r="F435" s="251" t="s">
        <v>1536</v>
      </c>
      <c r="G435" s="248"/>
      <c r="H435" s="252">
        <v>10.53</v>
      </c>
      <c r="I435" s="253"/>
      <c r="J435" s="248"/>
      <c r="K435" s="248"/>
      <c r="L435" s="254"/>
      <c r="M435" s="255"/>
      <c r="N435" s="256"/>
      <c r="O435" s="256"/>
      <c r="P435" s="256"/>
      <c r="Q435" s="256"/>
      <c r="R435" s="256"/>
      <c r="S435" s="256"/>
      <c r="T435" s="257"/>
      <c r="AT435" s="258" t="s">
        <v>182</v>
      </c>
      <c r="AU435" s="258" t="s">
        <v>79</v>
      </c>
      <c r="AV435" s="12" t="s">
        <v>79</v>
      </c>
      <c r="AW435" s="12" t="s">
        <v>33</v>
      </c>
      <c r="AX435" s="12" t="s">
        <v>76</v>
      </c>
      <c r="AY435" s="258" t="s">
        <v>172</v>
      </c>
    </row>
    <row r="436" spans="2:65" s="1" customFormat="1" ht="16.5" customHeight="1">
      <c r="B436" s="46"/>
      <c r="C436" s="271" t="s">
        <v>1537</v>
      </c>
      <c r="D436" s="271" t="s">
        <v>200</v>
      </c>
      <c r="E436" s="272" t="s">
        <v>813</v>
      </c>
      <c r="F436" s="273" t="s">
        <v>814</v>
      </c>
      <c r="G436" s="274" t="s">
        <v>186</v>
      </c>
      <c r="H436" s="275">
        <v>11.583</v>
      </c>
      <c r="I436" s="276"/>
      <c r="J436" s="277">
        <f>ROUND(I436*H436,2)</f>
        <v>0</v>
      </c>
      <c r="K436" s="273" t="s">
        <v>21</v>
      </c>
      <c r="L436" s="278"/>
      <c r="M436" s="279" t="s">
        <v>21</v>
      </c>
      <c r="N436" s="280" t="s">
        <v>40</v>
      </c>
      <c r="O436" s="47"/>
      <c r="P436" s="244">
        <f>O436*H436</f>
        <v>0</v>
      </c>
      <c r="Q436" s="244">
        <v>0</v>
      </c>
      <c r="R436" s="244">
        <f>Q436*H436</f>
        <v>0</v>
      </c>
      <c r="S436" s="244">
        <v>0</v>
      </c>
      <c r="T436" s="245">
        <f>S436*H436</f>
        <v>0</v>
      </c>
      <c r="AR436" s="24" t="s">
        <v>337</v>
      </c>
      <c r="AT436" s="24" t="s">
        <v>200</v>
      </c>
      <c r="AU436" s="24" t="s">
        <v>79</v>
      </c>
      <c r="AY436" s="24" t="s">
        <v>172</v>
      </c>
      <c r="BE436" s="246">
        <f>IF(N436="základní",J436,0)</f>
        <v>0</v>
      </c>
      <c r="BF436" s="246">
        <f>IF(N436="snížená",J436,0)</f>
        <v>0</v>
      </c>
      <c r="BG436" s="246">
        <f>IF(N436="zákl. přenesená",J436,0)</f>
        <v>0</v>
      </c>
      <c r="BH436" s="246">
        <f>IF(N436="sníž. přenesená",J436,0)</f>
        <v>0</v>
      </c>
      <c r="BI436" s="246">
        <f>IF(N436="nulová",J436,0)</f>
        <v>0</v>
      </c>
      <c r="BJ436" s="24" t="s">
        <v>76</v>
      </c>
      <c r="BK436" s="246">
        <f>ROUND(I436*H436,2)</f>
        <v>0</v>
      </c>
      <c r="BL436" s="24" t="s">
        <v>255</v>
      </c>
      <c r="BM436" s="24" t="s">
        <v>815</v>
      </c>
    </row>
    <row r="437" spans="2:51" s="12" customFormat="1" ht="13.5">
      <c r="B437" s="247"/>
      <c r="C437" s="248"/>
      <c r="D437" s="249" t="s">
        <v>182</v>
      </c>
      <c r="E437" s="250" t="s">
        <v>21</v>
      </c>
      <c r="F437" s="251" t="s">
        <v>1538</v>
      </c>
      <c r="G437" s="248"/>
      <c r="H437" s="252">
        <v>11.583</v>
      </c>
      <c r="I437" s="253"/>
      <c r="J437" s="248"/>
      <c r="K437" s="248"/>
      <c r="L437" s="254"/>
      <c r="M437" s="255"/>
      <c r="N437" s="256"/>
      <c r="O437" s="256"/>
      <c r="P437" s="256"/>
      <c r="Q437" s="256"/>
      <c r="R437" s="256"/>
      <c r="S437" s="256"/>
      <c r="T437" s="257"/>
      <c r="AT437" s="258" t="s">
        <v>182</v>
      </c>
      <c r="AU437" s="258" t="s">
        <v>79</v>
      </c>
      <c r="AV437" s="12" t="s">
        <v>79</v>
      </c>
      <c r="AW437" s="12" t="s">
        <v>33</v>
      </c>
      <c r="AX437" s="12" t="s">
        <v>76</v>
      </c>
      <c r="AY437" s="258" t="s">
        <v>172</v>
      </c>
    </row>
    <row r="438" spans="2:65" s="1" customFormat="1" ht="16.5" customHeight="1">
      <c r="B438" s="46"/>
      <c r="C438" s="235" t="s">
        <v>1539</v>
      </c>
      <c r="D438" s="235" t="s">
        <v>175</v>
      </c>
      <c r="E438" s="236" t="s">
        <v>818</v>
      </c>
      <c r="F438" s="237" t="s">
        <v>819</v>
      </c>
      <c r="G438" s="238" t="s">
        <v>186</v>
      </c>
      <c r="H438" s="239">
        <v>10.53</v>
      </c>
      <c r="I438" s="240"/>
      <c r="J438" s="241">
        <f>ROUND(I438*H438,2)</f>
        <v>0</v>
      </c>
      <c r="K438" s="237" t="s">
        <v>179</v>
      </c>
      <c r="L438" s="72"/>
      <c r="M438" s="242" t="s">
        <v>21</v>
      </c>
      <c r="N438" s="243" t="s">
        <v>40</v>
      </c>
      <c r="O438" s="47"/>
      <c r="P438" s="244">
        <f>O438*H438</f>
        <v>0</v>
      </c>
      <c r="Q438" s="244">
        <v>0</v>
      </c>
      <c r="R438" s="244">
        <f>Q438*H438</f>
        <v>0</v>
      </c>
      <c r="S438" s="244">
        <v>0</v>
      </c>
      <c r="T438" s="245">
        <f>S438*H438</f>
        <v>0</v>
      </c>
      <c r="AR438" s="24" t="s">
        <v>255</v>
      </c>
      <c r="AT438" s="24" t="s">
        <v>175</v>
      </c>
      <c r="AU438" s="24" t="s">
        <v>79</v>
      </c>
      <c r="AY438" s="24" t="s">
        <v>172</v>
      </c>
      <c r="BE438" s="246">
        <f>IF(N438="základní",J438,0)</f>
        <v>0</v>
      </c>
      <c r="BF438" s="246">
        <f>IF(N438="snížená",J438,0)</f>
        <v>0</v>
      </c>
      <c r="BG438" s="246">
        <f>IF(N438="zákl. přenesená",J438,0)</f>
        <v>0</v>
      </c>
      <c r="BH438" s="246">
        <f>IF(N438="sníž. přenesená",J438,0)</f>
        <v>0</v>
      </c>
      <c r="BI438" s="246">
        <f>IF(N438="nulová",J438,0)</f>
        <v>0</v>
      </c>
      <c r="BJ438" s="24" t="s">
        <v>76</v>
      </c>
      <c r="BK438" s="246">
        <f>ROUND(I438*H438,2)</f>
        <v>0</v>
      </c>
      <c r="BL438" s="24" t="s">
        <v>255</v>
      </c>
      <c r="BM438" s="24" t="s">
        <v>820</v>
      </c>
    </row>
    <row r="439" spans="2:65" s="1" customFormat="1" ht="25.5" customHeight="1">
      <c r="B439" s="46"/>
      <c r="C439" s="235" t="s">
        <v>1540</v>
      </c>
      <c r="D439" s="235" t="s">
        <v>175</v>
      </c>
      <c r="E439" s="236" t="s">
        <v>822</v>
      </c>
      <c r="F439" s="237" t="s">
        <v>823</v>
      </c>
      <c r="G439" s="238" t="s">
        <v>186</v>
      </c>
      <c r="H439" s="239">
        <v>0.53</v>
      </c>
      <c r="I439" s="240"/>
      <c r="J439" s="241">
        <f>ROUND(I439*H439,2)</f>
        <v>0</v>
      </c>
      <c r="K439" s="237" t="s">
        <v>179</v>
      </c>
      <c r="L439" s="72"/>
      <c r="M439" s="242" t="s">
        <v>21</v>
      </c>
      <c r="N439" s="243" t="s">
        <v>40</v>
      </c>
      <c r="O439" s="47"/>
      <c r="P439" s="244">
        <f>O439*H439</f>
        <v>0</v>
      </c>
      <c r="Q439" s="244">
        <v>0</v>
      </c>
      <c r="R439" s="244">
        <f>Q439*H439</f>
        <v>0</v>
      </c>
      <c r="S439" s="244">
        <v>0</v>
      </c>
      <c r="T439" s="245">
        <f>S439*H439</f>
        <v>0</v>
      </c>
      <c r="AR439" s="24" t="s">
        <v>255</v>
      </c>
      <c r="AT439" s="24" t="s">
        <v>175</v>
      </c>
      <c r="AU439" s="24" t="s">
        <v>79</v>
      </c>
      <c r="AY439" s="24" t="s">
        <v>172</v>
      </c>
      <c r="BE439" s="246">
        <f>IF(N439="základní",J439,0)</f>
        <v>0</v>
      </c>
      <c r="BF439" s="246">
        <f>IF(N439="snížená",J439,0)</f>
        <v>0</v>
      </c>
      <c r="BG439" s="246">
        <f>IF(N439="zákl. přenesená",J439,0)</f>
        <v>0</v>
      </c>
      <c r="BH439" s="246">
        <f>IF(N439="sníž. přenesená",J439,0)</f>
        <v>0</v>
      </c>
      <c r="BI439" s="246">
        <f>IF(N439="nulová",J439,0)</f>
        <v>0</v>
      </c>
      <c r="BJ439" s="24" t="s">
        <v>76</v>
      </c>
      <c r="BK439" s="246">
        <f>ROUND(I439*H439,2)</f>
        <v>0</v>
      </c>
      <c r="BL439" s="24" t="s">
        <v>255</v>
      </c>
      <c r="BM439" s="24" t="s">
        <v>824</v>
      </c>
    </row>
    <row r="440" spans="2:65" s="1" customFormat="1" ht="16.5" customHeight="1">
      <c r="B440" s="46"/>
      <c r="C440" s="235" t="s">
        <v>1541</v>
      </c>
      <c r="D440" s="235" t="s">
        <v>175</v>
      </c>
      <c r="E440" s="236" t="s">
        <v>826</v>
      </c>
      <c r="F440" s="237" t="s">
        <v>827</v>
      </c>
      <c r="G440" s="238" t="s">
        <v>186</v>
      </c>
      <c r="H440" s="239">
        <v>223.32</v>
      </c>
      <c r="I440" s="240"/>
      <c r="J440" s="241">
        <f>ROUND(I440*H440,2)</f>
        <v>0</v>
      </c>
      <c r="K440" s="237" t="s">
        <v>179</v>
      </c>
      <c r="L440" s="72"/>
      <c r="M440" s="242" t="s">
        <v>21</v>
      </c>
      <c r="N440" s="243" t="s">
        <v>40</v>
      </c>
      <c r="O440" s="47"/>
      <c r="P440" s="244">
        <f>O440*H440</f>
        <v>0</v>
      </c>
      <c r="Q440" s="244">
        <v>0.0003</v>
      </c>
      <c r="R440" s="244">
        <f>Q440*H440</f>
        <v>0.06699599999999999</v>
      </c>
      <c r="S440" s="244">
        <v>0</v>
      </c>
      <c r="T440" s="245">
        <f>S440*H440</f>
        <v>0</v>
      </c>
      <c r="AR440" s="24" t="s">
        <v>255</v>
      </c>
      <c r="AT440" s="24" t="s">
        <v>175</v>
      </c>
      <c r="AU440" s="24" t="s">
        <v>79</v>
      </c>
      <c r="AY440" s="24" t="s">
        <v>172</v>
      </c>
      <c r="BE440" s="246">
        <f>IF(N440="základní",J440,0)</f>
        <v>0</v>
      </c>
      <c r="BF440" s="246">
        <f>IF(N440="snížená",J440,0)</f>
        <v>0</v>
      </c>
      <c r="BG440" s="246">
        <f>IF(N440="zákl. přenesená",J440,0)</f>
        <v>0</v>
      </c>
      <c r="BH440" s="246">
        <f>IF(N440="sníž. přenesená",J440,0)</f>
        <v>0</v>
      </c>
      <c r="BI440" s="246">
        <f>IF(N440="nulová",J440,0)</f>
        <v>0</v>
      </c>
      <c r="BJ440" s="24" t="s">
        <v>76</v>
      </c>
      <c r="BK440" s="246">
        <f>ROUND(I440*H440,2)</f>
        <v>0</v>
      </c>
      <c r="BL440" s="24" t="s">
        <v>255</v>
      </c>
      <c r="BM440" s="24" t="s">
        <v>828</v>
      </c>
    </row>
    <row r="441" spans="2:51" s="12" customFormat="1" ht="13.5">
      <c r="B441" s="247"/>
      <c r="C441" s="248"/>
      <c r="D441" s="249" t="s">
        <v>182</v>
      </c>
      <c r="E441" s="250" t="s">
        <v>21</v>
      </c>
      <c r="F441" s="251" t="s">
        <v>1542</v>
      </c>
      <c r="G441" s="248"/>
      <c r="H441" s="252">
        <v>223.32</v>
      </c>
      <c r="I441" s="253"/>
      <c r="J441" s="248"/>
      <c r="K441" s="248"/>
      <c r="L441" s="254"/>
      <c r="M441" s="255"/>
      <c r="N441" s="256"/>
      <c r="O441" s="256"/>
      <c r="P441" s="256"/>
      <c r="Q441" s="256"/>
      <c r="R441" s="256"/>
      <c r="S441" s="256"/>
      <c r="T441" s="257"/>
      <c r="AT441" s="258" t="s">
        <v>182</v>
      </c>
      <c r="AU441" s="258" t="s">
        <v>79</v>
      </c>
      <c r="AV441" s="12" t="s">
        <v>79</v>
      </c>
      <c r="AW441" s="12" t="s">
        <v>33</v>
      </c>
      <c r="AX441" s="12" t="s">
        <v>76</v>
      </c>
      <c r="AY441" s="258" t="s">
        <v>172</v>
      </c>
    </row>
    <row r="442" spans="2:65" s="1" customFormat="1" ht="25.5" customHeight="1">
      <c r="B442" s="46"/>
      <c r="C442" s="235" t="s">
        <v>1543</v>
      </c>
      <c r="D442" s="235" t="s">
        <v>175</v>
      </c>
      <c r="E442" s="236" t="s">
        <v>831</v>
      </c>
      <c r="F442" s="237" t="s">
        <v>832</v>
      </c>
      <c r="G442" s="238" t="s">
        <v>434</v>
      </c>
      <c r="H442" s="270"/>
      <c r="I442" s="240"/>
      <c r="J442" s="241">
        <f>ROUND(I442*H442,2)</f>
        <v>0</v>
      </c>
      <c r="K442" s="237" t="s">
        <v>179</v>
      </c>
      <c r="L442" s="72"/>
      <c r="M442" s="242" t="s">
        <v>21</v>
      </c>
      <c r="N442" s="243" t="s">
        <v>40</v>
      </c>
      <c r="O442" s="47"/>
      <c r="P442" s="244">
        <f>O442*H442</f>
        <v>0</v>
      </c>
      <c r="Q442" s="244">
        <v>0</v>
      </c>
      <c r="R442" s="244">
        <f>Q442*H442</f>
        <v>0</v>
      </c>
      <c r="S442" s="244">
        <v>0</v>
      </c>
      <c r="T442" s="245">
        <f>S442*H442</f>
        <v>0</v>
      </c>
      <c r="AR442" s="24" t="s">
        <v>255</v>
      </c>
      <c r="AT442" s="24" t="s">
        <v>175</v>
      </c>
      <c r="AU442" s="24" t="s">
        <v>79</v>
      </c>
      <c r="AY442" s="24" t="s">
        <v>172</v>
      </c>
      <c r="BE442" s="246">
        <f>IF(N442="základní",J442,0)</f>
        <v>0</v>
      </c>
      <c r="BF442" s="246">
        <f>IF(N442="snížená",J442,0)</f>
        <v>0</v>
      </c>
      <c r="BG442" s="246">
        <f>IF(N442="zákl. přenesená",J442,0)</f>
        <v>0</v>
      </c>
      <c r="BH442" s="246">
        <f>IF(N442="sníž. přenesená",J442,0)</f>
        <v>0</v>
      </c>
      <c r="BI442" s="246">
        <f>IF(N442="nulová",J442,0)</f>
        <v>0</v>
      </c>
      <c r="BJ442" s="24" t="s">
        <v>76</v>
      </c>
      <c r="BK442" s="246">
        <f>ROUND(I442*H442,2)</f>
        <v>0</v>
      </c>
      <c r="BL442" s="24" t="s">
        <v>255</v>
      </c>
      <c r="BM442" s="24" t="s">
        <v>833</v>
      </c>
    </row>
    <row r="443" spans="2:63" s="11" customFormat="1" ht="29.85" customHeight="1">
      <c r="B443" s="219"/>
      <c r="C443" s="220"/>
      <c r="D443" s="221" t="s">
        <v>68</v>
      </c>
      <c r="E443" s="233" t="s">
        <v>834</v>
      </c>
      <c r="F443" s="233" t="s">
        <v>835</v>
      </c>
      <c r="G443" s="220"/>
      <c r="H443" s="220"/>
      <c r="I443" s="223"/>
      <c r="J443" s="234">
        <f>BK443</f>
        <v>0</v>
      </c>
      <c r="K443" s="220"/>
      <c r="L443" s="225"/>
      <c r="M443" s="226"/>
      <c r="N443" s="227"/>
      <c r="O443" s="227"/>
      <c r="P443" s="228">
        <f>SUM(P444:P448)</f>
        <v>0</v>
      </c>
      <c r="Q443" s="227"/>
      <c r="R443" s="228">
        <f>SUM(R444:R448)</f>
        <v>0</v>
      </c>
      <c r="S443" s="227"/>
      <c r="T443" s="229">
        <f>SUM(T444:T448)</f>
        <v>0.108</v>
      </c>
      <c r="AR443" s="230" t="s">
        <v>79</v>
      </c>
      <c r="AT443" s="231" t="s">
        <v>68</v>
      </c>
      <c r="AU443" s="231" t="s">
        <v>76</v>
      </c>
      <c r="AY443" s="230" t="s">
        <v>172</v>
      </c>
      <c r="BK443" s="232">
        <f>SUM(BK444:BK448)</f>
        <v>0</v>
      </c>
    </row>
    <row r="444" spans="2:65" s="1" customFormat="1" ht="16.5" customHeight="1">
      <c r="B444" s="46"/>
      <c r="C444" s="235" t="s">
        <v>1544</v>
      </c>
      <c r="D444" s="235" t="s">
        <v>175</v>
      </c>
      <c r="E444" s="236" t="s">
        <v>837</v>
      </c>
      <c r="F444" s="237" t="s">
        <v>838</v>
      </c>
      <c r="G444" s="238" t="s">
        <v>186</v>
      </c>
      <c r="H444" s="239">
        <v>36</v>
      </c>
      <c r="I444" s="240"/>
      <c r="J444" s="241">
        <f>ROUND(I444*H444,2)</f>
        <v>0</v>
      </c>
      <c r="K444" s="237" t="s">
        <v>179</v>
      </c>
      <c r="L444" s="72"/>
      <c r="M444" s="242" t="s">
        <v>21</v>
      </c>
      <c r="N444" s="243" t="s">
        <v>40</v>
      </c>
      <c r="O444" s="47"/>
      <c r="P444" s="244">
        <f>O444*H444</f>
        <v>0</v>
      </c>
      <c r="Q444" s="244">
        <v>0</v>
      </c>
      <c r="R444" s="244">
        <f>Q444*H444</f>
        <v>0</v>
      </c>
      <c r="S444" s="244">
        <v>0.003</v>
      </c>
      <c r="T444" s="245">
        <f>S444*H444</f>
        <v>0.108</v>
      </c>
      <c r="AR444" s="24" t="s">
        <v>255</v>
      </c>
      <c r="AT444" s="24" t="s">
        <v>175</v>
      </c>
      <c r="AU444" s="24" t="s">
        <v>79</v>
      </c>
      <c r="AY444" s="24" t="s">
        <v>172</v>
      </c>
      <c r="BE444" s="246">
        <f>IF(N444="základní",J444,0)</f>
        <v>0</v>
      </c>
      <c r="BF444" s="246">
        <f>IF(N444="snížená",J444,0)</f>
        <v>0</v>
      </c>
      <c r="BG444" s="246">
        <f>IF(N444="zákl. přenesená",J444,0)</f>
        <v>0</v>
      </c>
      <c r="BH444" s="246">
        <f>IF(N444="sníž. přenesená",J444,0)</f>
        <v>0</v>
      </c>
      <c r="BI444" s="246">
        <f>IF(N444="nulová",J444,0)</f>
        <v>0</v>
      </c>
      <c r="BJ444" s="24" t="s">
        <v>76</v>
      </c>
      <c r="BK444" s="246">
        <f>ROUND(I444*H444,2)</f>
        <v>0</v>
      </c>
      <c r="BL444" s="24" t="s">
        <v>255</v>
      </c>
      <c r="BM444" s="24" t="s">
        <v>839</v>
      </c>
    </row>
    <row r="445" spans="2:51" s="12" customFormat="1" ht="13.5">
      <c r="B445" s="247"/>
      <c r="C445" s="248"/>
      <c r="D445" s="249" t="s">
        <v>182</v>
      </c>
      <c r="E445" s="250" t="s">
        <v>21</v>
      </c>
      <c r="F445" s="251" t="s">
        <v>1545</v>
      </c>
      <c r="G445" s="248"/>
      <c r="H445" s="252">
        <v>36</v>
      </c>
      <c r="I445" s="253"/>
      <c r="J445" s="248"/>
      <c r="K445" s="248"/>
      <c r="L445" s="254"/>
      <c r="M445" s="255"/>
      <c r="N445" s="256"/>
      <c r="O445" s="256"/>
      <c r="P445" s="256"/>
      <c r="Q445" s="256"/>
      <c r="R445" s="256"/>
      <c r="S445" s="256"/>
      <c r="T445" s="257"/>
      <c r="AT445" s="258" t="s">
        <v>182</v>
      </c>
      <c r="AU445" s="258" t="s">
        <v>79</v>
      </c>
      <c r="AV445" s="12" t="s">
        <v>79</v>
      </c>
      <c r="AW445" s="12" t="s">
        <v>33</v>
      </c>
      <c r="AX445" s="12" t="s">
        <v>76</v>
      </c>
      <c r="AY445" s="258" t="s">
        <v>172</v>
      </c>
    </row>
    <row r="446" spans="2:65" s="1" customFormat="1" ht="25.5" customHeight="1">
      <c r="B446" s="46"/>
      <c r="C446" s="235" t="s">
        <v>1546</v>
      </c>
      <c r="D446" s="235" t="s">
        <v>175</v>
      </c>
      <c r="E446" s="236" t="s">
        <v>842</v>
      </c>
      <c r="F446" s="237" t="s">
        <v>843</v>
      </c>
      <c r="G446" s="238" t="s">
        <v>434</v>
      </c>
      <c r="H446" s="270"/>
      <c r="I446" s="240"/>
      <c r="J446" s="241">
        <f>ROUND(I446*H446,2)</f>
        <v>0</v>
      </c>
      <c r="K446" s="237" t="s">
        <v>179</v>
      </c>
      <c r="L446" s="72"/>
      <c r="M446" s="242" t="s">
        <v>21</v>
      </c>
      <c r="N446" s="243" t="s">
        <v>40</v>
      </c>
      <c r="O446" s="47"/>
      <c r="P446" s="244">
        <f>O446*H446</f>
        <v>0</v>
      </c>
      <c r="Q446" s="244">
        <v>0</v>
      </c>
      <c r="R446" s="244">
        <f>Q446*H446</f>
        <v>0</v>
      </c>
      <c r="S446" s="244">
        <v>0</v>
      </c>
      <c r="T446" s="245">
        <f>S446*H446</f>
        <v>0</v>
      </c>
      <c r="AR446" s="24" t="s">
        <v>255</v>
      </c>
      <c r="AT446" s="24" t="s">
        <v>175</v>
      </c>
      <c r="AU446" s="24" t="s">
        <v>79</v>
      </c>
      <c r="AY446" s="24" t="s">
        <v>172</v>
      </c>
      <c r="BE446" s="246">
        <f>IF(N446="základní",J446,0)</f>
        <v>0</v>
      </c>
      <c r="BF446" s="246">
        <f>IF(N446="snížená",J446,0)</f>
        <v>0</v>
      </c>
      <c r="BG446" s="246">
        <f>IF(N446="zákl. přenesená",J446,0)</f>
        <v>0</v>
      </c>
      <c r="BH446" s="246">
        <f>IF(N446="sníž. přenesená",J446,0)</f>
        <v>0</v>
      </c>
      <c r="BI446" s="246">
        <f>IF(N446="nulová",J446,0)</f>
        <v>0</v>
      </c>
      <c r="BJ446" s="24" t="s">
        <v>76</v>
      </c>
      <c r="BK446" s="246">
        <f>ROUND(I446*H446,2)</f>
        <v>0</v>
      </c>
      <c r="BL446" s="24" t="s">
        <v>255</v>
      </c>
      <c r="BM446" s="24" t="s">
        <v>844</v>
      </c>
    </row>
    <row r="447" spans="2:65" s="1" customFormat="1" ht="25.5" customHeight="1">
      <c r="B447" s="46"/>
      <c r="C447" s="235" t="s">
        <v>1547</v>
      </c>
      <c r="D447" s="235" t="s">
        <v>175</v>
      </c>
      <c r="E447" s="236" t="s">
        <v>846</v>
      </c>
      <c r="F447" s="237" t="s">
        <v>847</v>
      </c>
      <c r="G447" s="238" t="s">
        <v>186</v>
      </c>
      <c r="H447" s="239">
        <v>63.91</v>
      </c>
      <c r="I447" s="240"/>
      <c r="J447" s="241">
        <f>ROUND(I447*H447,2)</f>
        <v>0</v>
      </c>
      <c r="K447" s="237" t="s">
        <v>21</v>
      </c>
      <c r="L447" s="72"/>
      <c r="M447" s="242" t="s">
        <v>21</v>
      </c>
      <c r="N447" s="243" t="s">
        <v>40</v>
      </c>
      <c r="O447" s="47"/>
      <c r="P447" s="244">
        <f>O447*H447</f>
        <v>0</v>
      </c>
      <c r="Q447" s="244">
        <v>0</v>
      </c>
      <c r="R447" s="244">
        <f>Q447*H447</f>
        <v>0</v>
      </c>
      <c r="S447" s="244">
        <v>0</v>
      </c>
      <c r="T447" s="245">
        <f>S447*H447</f>
        <v>0</v>
      </c>
      <c r="AR447" s="24" t="s">
        <v>255</v>
      </c>
      <c r="AT447" s="24" t="s">
        <v>175</v>
      </c>
      <c r="AU447" s="24" t="s">
        <v>79</v>
      </c>
      <c r="AY447" s="24" t="s">
        <v>172</v>
      </c>
      <c r="BE447" s="246">
        <f>IF(N447="základní",J447,0)</f>
        <v>0</v>
      </c>
      <c r="BF447" s="246">
        <f>IF(N447="snížená",J447,0)</f>
        <v>0</v>
      </c>
      <c r="BG447" s="246">
        <f>IF(N447="zákl. přenesená",J447,0)</f>
        <v>0</v>
      </c>
      <c r="BH447" s="246">
        <f>IF(N447="sníž. přenesená",J447,0)</f>
        <v>0</v>
      </c>
      <c r="BI447" s="246">
        <f>IF(N447="nulová",J447,0)</f>
        <v>0</v>
      </c>
      <c r="BJ447" s="24" t="s">
        <v>76</v>
      </c>
      <c r="BK447" s="246">
        <f>ROUND(I447*H447,2)</f>
        <v>0</v>
      </c>
      <c r="BL447" s="24" t="s">
        <v>255</v>
      </c>
      <c r="BM447" s="24" t="s">
        <v>848</v>
      </c>
    </row>
    <row r="448" spans="2:51" s="12" customFormat="1" ht="13.5">
      <c r="B448" s="247"/>
      <c r="C448" s="248"/>
      <c r="D448" s="249" t="s">
        <v>182</v>
      </c>
      <c r="E448" s="250" t="s">
        <v>21</v>
      </c>
      <c r="F448" s="251" t="s">
        <v>1548</v>
      </c>
      <c r="G448" s="248"/>
      <c r="H448" s="252">
        <v>63.91</v>
      </c>
      <c r="I448" s="253"/>
      <c r="J448" s="248"/>
      <c r="K448" s="248"/>
      <c r="L448" s="254"/>
      <c r="M448" s="255"/>
      <c r="N448" s="256"/>
      <c r="O448" s="256"/>
      <c r="P448" s="256"/>
      <c r="Q448" s="256"/>
      <c r="R448" s="256"/>
      <c r="S448" s="256"/>
      <c r="T448" s="257"/>
      <c r="AT448" s="258" t="s">
        <v>182</v>
      </c>
      <c r="AU448" s="258" t="s">
        <v>79</v>
      </c>
      <c r="AV448" s="12" t="s">
        <v>79</v>
      </c>
      <c r="AW448" s="12" t="s">
        <v>33</v>
      </c>
      <c r="AX448" s="12" t="s">
        <v>76</v>
      </c>
      <c r="AY448" s="258" t="s">
        <v>172</v>
      </c>
    </row>
    <row r="449" spans="2:63" s="11" customFormat="1" ht="29.85" customHeight="1">
      <c r="B449" s="219"/>
      <c r="C449" s="220"/>
      <c r="D449" s="221" t="s">
        <v>68</v>
      </c>
      <c r="E449" s="233" t="s">
        <v>850</v>
      </c>
      <c r="F449" s="233" t="s">
        <v>851</v>
      </c>
      <c r="G449" s="220"/>
      <c r="H449" s="220"/>
      <c r="I449" s="223"/>
      <c r="J449" s="234">
        <f>BK449</f>
        <v>0</v>
      </c>
      <c r="K449" s="220"/>
      <c r="L449" s="225"/>
      <c r="M449" s="226"/>
      <c r="N449" s="227"/>
      <c r="O449" s="227"/>
      <c r="P449" s="228">
        <f>SUM(P450:P454)</f>
        <v>0</v>
      </c>
      <c r="Q449" s="227"/>
      <c r="R449" s="228">
        <f>SUM(R450:R454)</f>
        <v>0.8282999999999999</v>
      </c>
      <c r="S449" s="227"/>
      <c r="T449" s="229">
        <f>SUM(T450:T454)</f>
        <v>0</v>
      </c>
      <c r="AR449" s="230" t="s">
        <v>79</v>
      </c>
      <c r="AT449" s="231" t="s">
        <v>68</v>
      </c>
      <c r="AU449" s="231" t="s">
        <v>76</v>
      </c>
      <c r="AY449" s="230" t="s">
        <v>172</v>
      </c>
      <c r="BK449" s="232">
        <f>SUM(BK450:BK454)</f>
        <v>0</v>
      </c>
    </row>
    <row r="450" spans="2:65" s="1" customFormat="1" ht="16.5" customHeight="1">
      <c r="B450" s="46"/>
      <c r="C450" s="235" t="s">
        <v>1549</v>
      </c>
      <c r="D450" s="235" t="s">
        <v>175</v>
      </c>
      <c r="E450" s="236" t="s">
        <v>853</v>
      </c>
      <c r="F450" s="237" t="s">
        <v>854</v>
      </c>
      <c r="G450" s="238" t="s">
        <v>434</v>
      </c>
      <c r="H450" s="270"/>
      <c r="I450" s="240"/>
      <c r="J450" s="241">
        <f>ROUND(I450*H450,2)</f>
        <v>0</v>
      </c>
      <c r="K450" s="237" t="s">
        <v>179</v>
      </c>
      <c r="L450" s="72"/>
      <c r="M450" s="242" t="s">
        <v>21</v>
      </c>
      <c r="N450" s="243" t="s">
        <v>40</v>
      </c>
      <c r="O450" s="47"/>
      <c r="P450" s="244">
        <f>O450*H450</f>
        <v>0</v>
      </c>
      <c r="Q450" s="244">
        <v>0</v>
      </c>
      <c r="R450" s="244">
        <f>Q450*H450</f>
        <v>0</v>
      </c>
      <c r="S450" s="244">
        <v>0</v>
      </c>
      <c r="T450" s="245">
        <f>S450*H450</f>
        <v>0</v>
      </c>
      <c r="AR450" s="24" t="s">
        <v>255</v>
      </c>
      <c r="AT450" s="24" t="s">
        <v>175</v>
      </c>
      <c r="AU450" s="24" t="s">
        <v>79</v>
      </c>
      <c r="AY450" s="24" t="s">
        <v>172</v>
      </c>
      <c r="BE450" s="246">
        <f>IF(N450="základní",J450,0)</f>
        <v>0</v>
      </c>
      <c r="BF450" s="246">
        <f>IF(N450="snížená",J450,0)</f>
        <v>0</v>
      </c>
      <c r="BG450" s="246">
        <f>IF(N450="zákl. přenesená",J450,0)</f>
        <v>0</v>
      </c>
      <c r="BH450" s="246">
        <f>IF(N450="sníž. přenesená",J450,0)</f>
        <v>0</v>
      </c>
      <c r="BI450" s="246">
        <f>IF(N450="nulová",J450,0)</f>
        <v>0</v>
      </c>
      <c r="BJ450" s="24" t="s">
        <v>76</v>
      </c>
      <c r="BK450" s="246">
        <f>ROUND(I450*H450,2)</f>
        <v>0</v>
      </c>
      <c r="BL450" s="24" t="s">
        <v>255</v>
      </c>
      <c r="BM450" s="24" t="s">
        <v>855</v>
      </c>
    </row>
    <row r="451" spans="2:65" s="1" customFormat="1" ht="25.5" customHeight="1">
      <c r="B451" s="46"/>
      <c r="C451" s="235" t="s">
        <v>1550</v>
      </c>
      <c r="D451" s="235" t="s">
        <v>175</v>
      </c>
      <c r="E451" s="236" t="s">
        <v>857</v>
      </c>
      <c r="F451" s="237" t="s">
        <v>1551</v>
      </c>
      <c r="G451" s="238" t="s">
        <v>186</v>
      </c>
      <c r="H451" s="239">
        <v>36</v>
      </c>
      <c r="I451" s="240"/>
      <c r="J451" s="241">
        <f>ROUND(I451*H451,2)</f>
        <v>0</v>
      </c>
      <c r="K451" s="237" t="s">
        <v>21</v>
      </c>
      <c r="L451" s="72"/>
      <c r="M451" s="242" t="s">
        <v>21</v>
      </c>
      <c r="N451" s="243" t="s">
        <v>40</v>
      </c>
      <c r="O451" s="47"/>
      <c r="P451" s="244">
        <f>O451*H451</f>
        <v>0</v>
      </c>
      <c r="Q451" s="244">
        <v>0.0075</v>
      </c>
      <c r="R451" s="244">
        <f>Q451*H451</f>
        <v>0.27</v>
      </c>
      <c r="S451" s="244">
        <v>0</v>
      </c>
      <c r="T451" s="245">
        <f>S451*H451</f>
        <v>0</v>
      </c>
      <c r="AR451" s="24" t="s">
        <v>255</v>
      </c>
      <c r="AT451" s="24" t="s">
        <v>175</v>
      </c>
      <c r="AU451" s="24" t="s">
        <v>79</v>
      </c>
      <c r="AY451" s="24" t="s">
        <v>172</v>
      </c>
      <c r="BE451" s="246">
        <f>IF(N451="základní",J451,0)</f>
        <v>0</v>
      </c>
      <c r="BF451" s="246">
        <f>IF(N451="snížená",J451,0)</f>
        <v>0</v>
      </c>
      <c r="BG451" s="246">
        <f>IF(N451="zákl. přenesená",J451,0)</f>
        <v>0</v>
      </c>
      <c r="BH451" s="246">
        <f>IF(N451="sníž. přenesená",J451,0)</f>
        <v>0</v>
      </c>
      <c r="BI451" s="246">
        <f>IF(N451="nulová",J451,0)</f>
        <v>0</v>
      </c>
      <c r="BJ451" s="24" t="s">
        <v>76</v>
      </c>
      <c r="BK451" s="246">
        <f>ROUND(I451*H451,2)</f>
        <v>0</v>
      </c>
      <c r="BL451" s="24" t="s">
        <v>255</v>
      </c>
      <c r="BM451" s="24" t="s">
        <v>859</v>
      </c>
    </row>
    <row r="452" spans="2:51" s="12" customFormat="1" ht="13.5">
      <c r="B452" s="247"/>
      <c r="C452" s="248"/>
      <c r="D452" s="249" t="s">
        <v>182</v>
      </c>
      <c r="E452" s="250" t="s">
        <v>21</v>
      </c>
      <c r="F452" s="251" t="s">
        <v>1552</v>
      </c>
      <c r="G452" s="248"/>
      <c r="H452" s="252">
        <v>36</v>
      </c>
      <c r="I452" s="253"/>
      <c r="J452" s="248"/>
      <c r="K452" s="248"/>
      <c r="L452" s="254"/>
      <c r="M452" s="255"/>
      <c r="N452" s="256"/>
      <c r="O452" s="256"/>
      <c r="P452" s="256"/>
      <c r="Q452" s="256"/>
      <c r="R452" s="256"/>
      <c r="S452" s="256"/>
      <c r="T452" s="257"/>
      <c r="AT452" s="258" t="s">
        <v>182</v>
      </c>
      <c r="AU452" s="258" t="s">
        <v>79</v>
      </c>
      <c r="AV452" s="12" t="s">
        <v>79</v>
      </c>
      <c r="AW452" s="12" t="s">
        <v>33</v>
      </c>
      <c r="AX452" s="12" t="s">
        <v>76</v>
      </c>
      <c r="AY452" s="258" t="s">
        <v>172</v>
      </c>
    </row>
    <row r="453" spans="2:65" s="1" customFormat="1" ht="16.5" customHeight="1">
      <c r="B453" s="46"/>
      <c r="C453" s="235" t="s">
        <v>1553</v>
      </c>
      <c r="D453" s="235" t="s">
        <v>175</v>
      </c>
      <c r="E453" s="236" t="s">
        <v>862</v>
      </c>
      <c r="F453" s="237" t="s">
        <v>863</v>
      </c>
      <c r="G453" s="238" t="s">
        <v>186</v>
      </c>
      <c r="H453" s="239">
        <v>74.44</v>
      </c>
      <c r="I453" s="240"/>
      <c r="J453" s="241">
        <f>ROUND(I453*H453,2)</f>
        <v>0</v>
      </c>
      <c r="K453" s="237" t="s">
        <v>21</v>
      </c>
      <c r="L453" s="72"/>
      <c r="M453" s="242" t="s">
        <v>21</v>
      </c>
      <c r="N453" s="243" t="s">
        <v>40</v>
      </c>
      <c r="O453" s="47"/>
      <c r="P453" s="244">
        <f>O453*H453</f>
        <v>0</v>
      </c>
      <c r="Q453" s="244">
        <v>0.0075</v>
      </c>
      <c r="R453" s="244">
        <f>Q453*H453</f>
        <v>0.5582999999999999</v>
      </c>
      <c r="S453" s="244">
        <v>0</v>
      </c>
      <c r="T453" s="245">
        <f>S453*H453</f>
        <v>0</v>
      </c>
      <c r="AR453" s="24" t="s">
        <v>255</v>
      </c>
      <c r="AT453" s="24" t="s">
        <v>175</v>
      </c>
      <c r="AU453" s="24" t="s">
        <v>79</v>
      </c>
      <c r="AY453" s="24" t="s">
        <v>172</v>
      </c>
      <c r="BE453" s="246">
        <f>IF(N453="základní",J453,0)</f>
        <v>0</v>
      </c>
      <c r="BF453" s="246">
        <f>IF(N453="snížená",J453,0)</f>
        <v>0</v>
      </c>
      <c r="BG453" s="246">
        <f>IF(N453="zákl. přenesená",J453,0)</f>
        <v>0</v>
      </c>
      <c r="BH453" s="246">
        <f>IF(N453="sníž. přenesená",J453,0)</f>
        <v>0</v>
      </c>
      <c r="BI453" s="246">
        <f>IF(N453="nulová",J453,0)</f>
        <v>0</v>
      </c>
      <c r="BJ453" s="24" t="s">
        <v>76</v>
      </c>
      <c r="BK453" s="246">
        <f>ROUND(I453*H453,2)</f>
        <v>0</v>
      </c>
      <c r="BL453" s="24" t="s">
        <v>255</v>
      </c>
      <c r="BM453" s="24" t="s">
        <v>1554</v>
      </c>
    </row>
    <row r="454" spans="2:51" s="12" customFormat="1" ht="13.5">
      <c r="B454" s="247"/>
      <c r="C454" s="248"/>
      <c r="D454" s="249" t="s">
        <v>182</v>
      </c>
      <c r="E454" s="250" t="s">
        <v>21</v>
      </c>
      <c r="F454" s="251" t="s">
        <v>1555</v>
      </c>
      <c r="G454" s="248"/>
      <c r="H454" s="252">
        <v>74.44</v>
      </c>
      <c r="I454" s="253"/>
      <c r="J454" s="248"/>
      <c r="K454" s="248"/>
      <c r="L454" s="254"/>
      <c r="M454" s="255"/>
      <c r="N454" s="256"/>
      <c r="O454" s="256"/>
      <c r="P454" s="256"/>
      <c r="Q454" s="256"/>
      <c r="R454" s="256"/>
      <c r="S454" s="256"/>
      <c r="T454" s="257"/>
      <c r="AT454" s="258" t="s">
        <v>182</v>
      </c>
      <c r="AU454" s="258" t="s">
        <v>79</v>
      </c>
      <c r="AV454" s="12" t="s">
        <v>79</v>
      </c>
      <c r="AW454" s="12" t="s">
        <v>33</v>
      </c>
      <c r="AX454" s="12" t="s">
        <v>76</v>
      </c>
      <c r="AY454" s="258" t="s">
        <v>172</v>
      </c>
    </row>
    <row r="455" spans="2:63" s="11" customFormat="1" ht="29.85" customHeight="1">
      <c r="B455" s="219"/>
      <c r="C455" s="220"/>
      <c r="D455" s="221" t="s">
        <v>68</v>
      </c>
      <c r="E455" s="233" t="s">
        <v>866</v>
      </c>
      <c r="F455" s="233" t="s">
        <v>867</v>
      </c>
      <c r="G455" s="220"/>
      <c r="H455" s="220"/>
      <c r="I455" s="223"/>
      <c r="J455" s="234">
        <f>BK455</f>
        <v>0</v>
      </c>
      <c r="K455" s="220"/>
      <c r="L455" s="225"/>
      <c r="M455" s="226"/>
      <c r="N455" s="227"/>
      <c r="O455" s="227"/>
      <c r="P455" s="228">
        <f>SUM(P456:P461)</f>
        <v>0</v>
      </c>
      <c r="Q455" s="227"/>
      <c r="R455" s="228">
        <f>SUM(R456:R461)</f>
        <v>0.12450360000000002</v>
      </c>
      <c r="S455" s="227"/>
      <c r="T455" s="229">
        <f>SUM(T456:T461)</f>
        <v>0</v>
      </c>
      <c r="AR455" s="230" t="s">
        <v>79</v>
      </c>
      <c r="AT455" s="231" t="s">
        <v>68</v>
      </c>
      <c r="AU455" s="231" t="s">
        <v>76</v>
      </c>
      <c r="AY455" s="230" t="s">
        <v>172</v>
      </c>
      <c r="BK455" s="232">
        <f>SUM(BK456:BK461)</f>
        <v>0</v>
      </c>
    </row>
    <row r="456" spans="2:65" s="1" customFormat="1" ht="25.5" customHeight="1">
      <c r="B456" s="46"/>
      <c r="C456" s="235" t="s">
        <v>1556</v>
      </c>
      <c r="D456" s="235" t="s">
        <v>175</v>
      </c>
      <c r="E456" s="236" t="s">
        <v>869</v>
      </c>
      <c r="F456" s="237" t="s">
        <v>870</v>
      </c>
      <c r="G456" s="238" t="s">
        <v>186</v>
      </c>
      <c r="H456" s="239">
        <v>35.88</v>
      </c>
      <c r="I456" s="240"/>
      <c r="J456" s="241">
        <f>ROUND(I456*H456,2)</f>
        <v>0</v>
      </c>
      <c r="K456" s="237" t="s">
        <v>179</v>
      </c>
      <c r="L456" s="72"/>
      <c r="M456" s="242" t="s">
        <v>21</v>
      </c>
      <c r="N456" s="243" t="s">
        <v>40</v>
      </c>
      <c r="O456" s="47"/>
      <c r="P456" s="244">
        <f>O456*H456</f>
        <v>0</v>
      </c>
      <c r="Q456" s="244">
        <v>0.0032</v>
      </c>
      <c r="R456" s="244">
        <f>Q456*H456</f>
        <v>0.11481600000000002</v>
      </c>
      <c r="S456" s="244">
        <v>0</v>
      </c>
      <c r="T456" s="245">
        <f>S456*H456</f>
        <v>0</v>
      </c>
      <c r="AR456" s="24" t="s">
        <v>255</v>
      </c>
      <c r="AT456" s="24" t="s">
        <v>175</v>
      </c>
      <c r="AU456" s="24" t="s">
        <v>79</v>
      </c>
      <c r="AY456" s="24" t="s">
        <v>172</v>
      </c>
      <c r="BE456" s="246">
        <f>IF(N456="základní",J456,0)</f>
        <v>0</v>
      </c>
      <c r="BF456" s="246">
        <f>IF(N456="snížená",J456,0)</f>
        <v>0</v>
      </c>
      <c r="BG456" s="246">
        <f>IF(N456="zákl. přenesená",J456,0)</f>
        <v>0</v>
      </c>
      <c r="BH456" s="246">
        <f>IF(N456="sníž. přenesená",J456,0)</f>
        <v>0</v>
      </c>
      <c r="BI456" s="246">
        <f>IF(N456="nulová",J456,0)</f>
        <v>0</v>
      </c>
      <c r="BJ456" s="24" t="s">
        <v>76</v>
      </c>
      <c r="BK456" s="246">
        <f>ROUND(I456*H456,2)</f>
        <v>0</v>
      </c>
      <c r="BL456" s="24" t="s">
        <v>255</v>
      </c>
      <c r="BM456" s="24" t="s">
        <v>871</v>
      </c>
    </row>
    <row r="457" spans="2:51" s="12" customFormat="1" ht="13.5">
      <c r="B457" s="247"/>
      <c r="C457" s="248"/>
      <c r="D457" s="249" t="s">
        <v>182</v>
      </c>
      <c r="E457" s="250" t="s">
        <v>21</v>
      </c>
      <c r="F457" s="251" t="s">
        <v>1557</v>
      </c>
      <c r="G457" s="248"/>
      <c r="H457" s="252">
        <v>35.88</v>
      </c>
      <c r="I457" s="253"/>
      <c r="J457" s="248"/>
      <c r="K457" s="248"/>
      <c r="L457" s="254"/>
      <c r="M457" s="255"/>
      <c r="N457" s="256"/>
      <c r="O457" s="256"/>
      <c r="P457" s="256"/>
      <c r="Q457" s="256"/>
      <c r="R457" s="256"/>
      <c r="S457" s="256"/>
      <c r="T457" s="257"/>
      <c r="AT457" s="258" t="s">
        <v>182</v>
      </c>
      <c r="AU457" s="258" t="s">
        <v>79</v>
      </c>
      <c r="AV457" s="12" t="s">
        <v>79</v>
      </c>
      <c r="AW457" s="12" t="s">
        <v>33</v>
      </c>
      <c r="AX457" s="12" t="s">
        <v>76</v>
      </c>
      <c r="AY457" s="258" t="s">
        <v>172</v>
      </c>
    </row>
    <row r="458" spans="2:65" s="1" customFormat="1" ht="16.5" customHeight="1">
      <c r="B458" s="46"/>
      <c r="C458" s="271" t="s">
        <v>1558</v>
      </c>
      <c r="D458" s="271" t="s">
        <v>200</v>
      </c>
      <c r="E458" s="272" t="s">
        <v>873</v>
      </c>
      <c r="F458" s="273" t="s">
        <v>874</v>
      </c>
      <c r="G458" s="274" t="s">
        <v>186</v>
      </c>
      <c r="H458" s="275">
        <v>39.468</v>
      </c>
      <c r="I458" s="276"/>
      <c r="J458" s="277">
        <f>ROUND(I458*H458,2)</f>
        <v>0</v>
      </c>
      <c r="K458" s="273" t="s">
        <v>21</v>
      </c>
      <c r="L458" s="278"/>
      <c r="M458" s="279" t="s">
        <v>21</v>
      </c>
      <c r="N458" s="280" t="s">
        <v>40</v>
      </c>
      <c r="O458" s="47"/>
      <c r="P458" s="244">
        <f>O458*H458</f>
        <v>0</v>
      </c>
      <c r="Q458" s="244">
        <v>0</v>
      </c>
      <c r="R458" s="244">
        <f>Q458*H458</f>
        <v>0</v>
      </c>
      <c r="S458" s="244">
        <v>0</v>
      </c>
      <c r="T458" s="245">
        <f>S458*H458</f>
        <v>0</v>
      </c>
      <c r="AR458" s="24" t="s">
        <v>337</v>
      </c>
      <c r="AT458" s="24" t="s">
        <v>200</v>
      </c>
      <c r="AU458" s="24" t="s">
        <v>79</v>
      </c>
      <c r="AY458" s="24" t="s">
        <v>172</v>
      </c>
      <c r="BE458" s="246">
        <f>IF(N458="základní",J458,0)</f>
        <v>0</v>
      </c>
      <c r="BF458" s="246">
        <f>IF(N458="snížená",J458,0)</f>
        <v>0</v>
      </c>
      <c r="BG458" s="246">
        <f>IF(N458="zákl. přenesená",J458,0)</f>
        <v>0</v>
      </c>
      <c r="BH458" s="246">
        <f>IF(N458="sníž. přenesená",J458,0)</f>
        <v>0</v>
      </c>
      <c r="BI458" s="246">
        <f>IF(N458="nulová",J458,0)</f>
        <v>0</v>
      </c>
      <c r="BJ458" s="24" t="s">
        <v>76</v>
      </c>
      <c r="BK458" s="246">
        <f>ROUND(I458*H458,2)</f>
        <v>0</v>
      </c>
      <c r="BL458" s="24" t="s">
        <v>255</v>
      </c>
      <c r="BM458" s="24" t="s">
        <v>875</v>
      </c>
    </row>
    <row r="459" spans="2:51" s="12" customFormat="1" ht="13.5">
      <c r="B459" s="247"/>
      <c r="C459" s="248"/>
      <c r="D459" s="249" t="s">
        <v>182</v>
      </c>
      <c r="E459" s="250" t="s">
        <v>21</v>
      </c>
      <c r="F459" s="251" t="s">
        <v>1559</v>
      </c>
      <c r="G459" s="248"/>
      <c r="H459" s="252">
        <v>39.468</v>
      </c>
      <c r="I459" s="253"/>
      <c r="J459" s="248"/>
      <c r="K459" s="248"/>
      <c r="L459" s="254"/>
      <c r="M459" s="255"/>
      <c r="N459" s="256"/>
      <c r="O459" s="256"/>
      <c r="P459" s="256"/>
      <c r="Q459" s="256"/>
      <c r="R459" s="256"/>
      <c r="S459" s="256"/>
      <c r="T459" s="257"/>
      <c r="AT459" s="258" t="s">
        <v>182</v>
      </c>
      <c r="AU459" s="258" t="s">
        <v>79</v>
      </c>
      <c r="AV459" s="12" t="s">
        <v>79</v>
      </c>
      <c r="AW459" s="12" t="s">
        <v>33</v>
      </c>
      <c r="AX459" s="12" t="s">
        <v>76</v>
      </c>
      <c r="AY459" s="258" t="s">
        <v>172</v>
      </c>
    </row>
    <row r="460" spans="2:65" s="1" customFormat="1" ht="25.5" customHeight="1">
      <c r="B460" s="46"/>
      <c r="C460" s="235" t="s">
        <v>1560</v>
      </c>
      <c r="D460" s="235" t="s">
        <v>175</v>
      </c>
      <c r="E460" s="236" t="s">
        <v>878</v>
      </c>
      <c r="F460" s="237" t="s">
        <v>879</v>
      </c>
      <c r="G460" s="238" t="s">
        <v>186</v>
      </c>
      <c r="H460" s="239">
        <v>35.88</v>
      </c>
      <c r="I460" s="240"/>
      <c r="J460" s="241">
        <f>ROUND(I460*H460,2)</f>
        <v>0</v>
      </c>
      <c r="K460" s="237" t="s">
        <v>179</v>
      </c>
      <c r="L460" s="72"/>
      <c r="M460" s="242" t="s">
        <v>21</v>
      </c>
      <c r="N460" s="243" t="s">
        <v>40</v>
      </c>
      <c r="O460" s="47"/>
      <c r="P460" s="244">
        <f>O460*H460</f>
        <v>0</v>
      </c>
      <c r="Q460" s="244">
        <v>0.00027</v>
      </c>
      <c r="R460" s="244">
        <f>Q460*H460</f>
        <v>0.009687600000000001</v>
      </c>
      <c r="S460" s="244">
        <v>0</v>
      </c>
      <c r="T460" s="245">
        <f>S460*H460</f>
        <v>0</v>
      </c>
      <c r="AR460" s="24" t="s">
        <v>255</v>
      </c>
      <c r="AT460" s="24" t="s">
        <v>175</v>
      </c>
      <c r="AU460" s="24" t="s">
        <v>79</v>
      </c>
      <c r="AY460" s="24" t="s">
        <v>172</v>
      </c>
      <c r="BE460" s="246">
        <f>IF(N460="základní",J460,0)</f>
        <v>0</v>
      </c>
      <c r="BF460" s="246">
        <f>IF(N460="snížená",J460,0)</f>
        <v>0</v>
      </c>
      <c r="BG460" s="246">
        <f>IF(N460="zákl. přenesená",J460,0)</f>
        <v>0</v>
      </c>
      <c r="BH460" s="246">
        <f>IF(N460="sníž. přenesená",J460,0)</f>
        <v>0</v>
      </c>
      <c r="BI460" s="246">
        <f>IF(N460="nulová",J460,0)</f>
        <v>0</v>
      </c>
      <c r="BJ460" s="24" t="s">
        <v>76</v>
      </c>
      <c r="BK460" s="246">
        <f>ROUND(I460*H460,2)</f>
        <v>0</v>
      </c>
      <c r="BL460" s="24" t="s">
        <v>255</v>
      </c>
      <c r="BM460" s="24" t="s">
        <v>880</v>
      </c>
    </row>
    <row r="461" spans="2:65" s="1" customFormat="1" ht="25.5" customHeight="1">
      <c r="B461" s="46"/>
      <c r="C461" s="235" t="s">
        <v>1561</v>
      </c>
      <c r="D461" s="235" t="s">
        <v>175</v>
      </c>
      <c r="E461" s="236" t="s">
        <v>882</v>
      </c>
      <c r="F461" s="237" t="s">
        <v>883</v>
      </c>
      <c r="G461" s="238" t="s">
        <v>434</v>
      </c>
      <c r="H461" s="270"/>
      <c r="I461" s="240"/>
      <c r="J461" s="241">
        <f>ROUND(I461*H461,2)</f>
        <v>0</v>
      </c>
      <c r="K461" s="237" t="s">
        <v>179</v>
      </c>
      <c r="L461" s="72"/>
      <c r="M461" s="242" t="s">
        <v>21</v>
      </c>
      <c r="N461" s="243" t="s">
        <v>40</v>
      </c>
      <c r="O461" s="47"/>
      <c r="P461" s="244">
        <f>O461*H461</f>
        <v>0</v>
      </c>
      <c r="Q461" s="244">
        <v>0</v>
      </c>
      <c r="R461" s="244">
        <f>Q461*H461</f>
        <v>0</v>
      </c>
      <c r="S461" s="244">
        <v>0</v>
      </c>
      <c r="T461" s="245">
        <f>S461*H461</f>
        <v>0</v>
      </c>
      <c r="AR461" s="24" t="s">
        <v>255</v>
      </c>
      <c r="AT461" s="24" t="s">
        <v>175</v>
      </c>
      <c r="AU461" s="24" t="s">
        <v>79</v>
      </c>
      <c r="AY461" s="24" t="s">
        <v>172</v>
      </c>
      <c r="BE461" s="246">
        <f>IF(N461="základní",J461,0)</f>
        <v>0</v>
      </c>
      <c r="BF461" s="246">
        <f>IF(N461="snížená",J461,0)</f>
        <v>0</v>
      </c>
      <c r="BG461" s="246">
        <f>IF(N461="zákl. přenesená",J461,0)</f>
        <v>0</v>
      </c>
      <c r="BH461" s="246">
        <f>IF(N461="sníž. přenesená",J461,0)</f>
        <v>0</v>
      </c>
      <c r="BI461" s="246">
        <f>IF(N461="nulová",J461,0)</f>
        <v>0</v>
      </c>
      <c r="BJ461" s="24" t="s">
        <v>76</v>
      </c>
      <c r="BK461" s="246">
        <f>ROUND(I461*H461,2)</f>
        <v>0</v>
      </c>
      <c r="BL461" s="24" t="s">
        <v>255</v>
      </c>
      <c r="BM461" s="24" t="s">
        <v>884</v>
      </c>
    </row>
    <row r="462" spans="2:63" s="11" customFormat="1" ht="29.85" customHeight="1">
      <c r="B462" s="219"/>
      <c r="C462" s="220"/>
      <c r="D462" s="221" t="s">
        <v>68</v>
      </c>
      <c r="E462" s="233" t="s">
        <v>885</v>
      </c>
      <c r="F462" s="233" t="s">
        <v>886</v>
      </c>
      <c r="G462" s="220"/>
      <c r="H462" s="220"/>
      <c r="I462" s="223"/>
      <c r="J462" s="234">
        <f>BK462</f>
        <v>0</v>
      </c>
      <c r="K462" s="220"/>
      <c r="L462" s="225"/>
      <c r="M462" s="226"/>
      <c r="N462" s="227"/>
      <c r="O462" s="227"/>
      <c r="P462" s="228">
        <f>SUM(P463:P464)</f>
        <v>0</v>
      </c>
      <c r="Q462" s="227"/>
      <c r="R462" s="228">
        <f>SUM(R463:R464)</f>
        <v>0</v>
      </c>
      <c r="S462" s="227"/>
      <c r="T462" s="229">
        <f>SUM(T463:T464)</f>
        <v>0</v>
      </c>
      <c r="AR462" s="230" t="s">
        <v>79</v>
      </c>
      <c r="AT462" s="231" t="s">
        <v>68</v>
      </c>
      <c r="AU462" s="231" t="s">
        <v>76</v>
      </c>
      <c r="AY462" s="230" t="s">
        <v>172</v>
      </c>
      <c r="BK462" s="232">
        <f>SUM(BK463:BK464)</f>
        <v>0</v>
      </c>
    </row>
    <row r="463" spans="2:65" s="1" customFormat="1" ht="16.5" customHeight="1">
      <c r="B463" s="46"/>
      <c r="C463" s="235" t="s">
        <v>1562</v>
      </c>
      <c r="D463" s="235" t="s">
        <v>175</v>
      </c>
      <c r="E463" s="236" t="s">
        <v>888</v>
      </c>
      <c r="F463" s="237" t="s">
        <v>1563</v>
      </c>
      <c r="G463" s="238" t="s">
        <v>178</v>
      </c>
      <c r="H463" s="239">
        <v>6</v>
      </c>
      <c r="I463" s="240"/>
      <c r="J463" s="241">
        <f>ROUND(I463*H463,2)</f>
        <v>0</v>
      </c>
      <c r="K463" s="237" t="s">
        <v>21</v>
      </c>
      <c r="L463" s="72"/>
      <c r="M463" s="242" t="s">
        <v>21</v>
      </c>
      <c r="N463" s="243" t="s">
        <v>40</v>
      </c>
      <c r="O463" s="47"/>
      <c r="P463" s="244">
        <f>O463*H463</f>
        <v>0</v>
      </c>
      <c r="Q463" s="244">
        <v>0</v>
      </c>
      <c r="R463" s="244">
        <f>Q463*H463</f>
        <v>0</v>
      </c>
      <c r="S463" s="244">
        <v>0</v>
      </c>
      <c r="T463" s="245">
        <f>S463*H463</f>
        <v>0</v>
      </c>
      <c r="AR463" s="24" t="s">
        <v>255</v>
      </c>
      <c r="AT463" s="24" t="s">
        <v>175</v>
      </c>
      <c r="AU463" s="24" t="s">
        <v>79</v>
      </c>
      <c r="AY463" s="24" t="s">
        <v>172</v>
      </c>
      <c r="BE463" s="246">
        <f>IF(N463="základní",J463,0)</f>
        <v>0</v>
      </c>
      <c r="BF463" s="246">
        <f>IF(N463="snížená",J463,0)</f>
        <v>0</v>
      </c>
      <c r="BG463" s="246">
        <f>IF(N463="zákl. přenesená",J463,0)</f>
        <v>0</v>
      </c>
      <c r="BH463" s="246">
        <f>IF(N463="sníž. přenesená",J463,0)</f>
        <v>0</v>
      </c>
      <c r="BI463" s="246">
        <f>IF(N463="nulová",J463,0)</f>
        <v>0</v>
      </c>
      <c r="BJ463" s="24" t="s">
        <v>76</v>
      </c>
      <c r="BK463" s="246">
        <f>ROUND(I463*H463,2)</f>
        <v>0</v>
      </c>
      <c r="BL463" s="24" t="s">
        <v>255</v>
      </c>
      <c r="BM463" s="24" t="s">
        <v>890</v>
      </c>
    </row>
    <row r="464" spans="2:51" s="12" customFormat="1" ht="13.5">
      <c r="B464" s="247"/>
      <c r="C464" s="248"/>
      <c r="D464" s="249" t="s">
        <v>182</v>
      </c>
      <c r="E464" s="250" t="s">
        <v>21</v>
      </c>
      <c r="F464" s="251" t="s">
        <v>1564</v>
      </c>
      <c r="G464" s="248"/>
      <c r="H464" s="252">
        <v>6</v>
      </c>
      <c r="I464" s="253"/>
      <c r="J464" s="248"/>
      <c r="K464" s="248"/>
      <c r="L464" s="254"/>
      <c r="M464" s="255"/>
      <c r="N464" s="256"/>
      <c r="O464" s="256"/>
      <c r="P464" s="256"/>
      <c r="Q464" s="256"/>
      <c r="R464" s="256"/>
      <c r="S464" s="256"/>
      <c r="T464" s="257"/>
      <c r="AT464" s="258" t="s">
        <v>182</v>
      </c>
      <c r="AU464" s="258" t="s">
        <v>79</v>
      </c>
      <c r="AV464" s="12" t="s">
        <v>79</v>
      </c>
      <c r="AW464" s="12" t="s">
        <v>33</v>
      </c>
      <c r="AX464" s="12" t="s">
        <v>76</v>
      </c>
      <c r="AY464" s="258" t="s">
        <v>172</v>
      </c>
    </row>
    <row r="465" spans="2:63" s="11" customFormat="1" ht="29.85" customHeight="1">
      <c r="B465" s="219"/>
      <c r="C465" s="220"/>
      <c r="D465" s="221" t="s">
        <v>68</v>
      </c>
      <c r="E465" s="233" t="s">
        <v>892</v>
      </c>
      <c r="F465" s="233" t="s">
        <v>893</v>
      </c>
      <c r="G465" s="220"/>
      <c r="H465" s="220"/>
      <c r="I465" s="223"/>
      <c r="J465" s="234">
        <f>BK465</f>
        <v>0</v>
      </c>
      <c r="K465" s="220"/>
      <c r="L465" s="225"/>
      <c r="M465" s="226"/>
      <c r="N465" s="227"/>
      <c r="O465" s="227"/>
      <c r="P465" s="228">
        <f>SUM(P466:P485)</f>
        <v>0</v>
      </c>
      <c r="Q465" s="227"/>
      <c r="R465" s="228">
        <f>SUM(R466:R485)</f>
        <v>0.5659077</v>
      </c>
      <c r="S465" s="227"/>
      <c r="T465" s="229">
        <f>SUM(T466:T485)</f>
        <v>0.0865923</v>
      </c>
      <c r="AR465" s="230" t="s">
        <v>79</v>
      </c>
      <c r="AT465" s="231" t="s">
        <v>68</v>
      </c>
      <c r="AU465" s="231" t="s">
        <v>76</v>
      </c>
      <c r="AY465" s="230" t="s">
        <v>172</v>
      </c>
      <c r="BK465" s="232">
        <f>SUM(BK466:BK485)</f>
        <v>0</v>
      </c>
    </row>
    <row r="466" spans="2:65" s="1" customFormat="1" ht="16.5" customHeight="1">
      <c r="B466" s="46"/>
      <c r="C466" s="235" t="s">
        <v>1565</v>
      </c>
      <c r="D466" s="235" t="s">
        <v>175</v>
      </c>
      <c r="E466" s="236" t="s">
        <v>895</v>
      </c>
      <c r="F466" s="237" t="s">
        <v>896</v>
      </c>
      <c r="G466" s="238" t="s">
        <v>186</v>
      </c>
      <c r="H466" s="239">
        <v>279.33</v>
      </c>
      <c r="I466" s="240"/>
      <c r="J466" s="241">
        <f>ROUND(I466*H466,2)</f>
        <v>0</v>
      </c>
      <c r="K466" s="237" t="s">
        <v>179</v>
      </c>
      <c r="L466" s="72"/>
      <c r="M466" s="242" t="s">
        <v>21</v>
      </c>
      <c r="N466" s="243" t="s">
        <v>40</v>
      </c>
      <c r="O466" s="47"/>
      <c r="P466" s="244">
        <f>O466*H466</f>
        <v>0</v>
      </c>
      <c r="Q466" s="244">
        <v>0.001</v>
      </c>
      <c r="R466" s="244">
        <f>Q466*H466</f>
        <v>0.27932999999999997</v>
      </c>
      <c r="S466" s="244">
        <v>0.00031</v>
      </c>
      <c r="T466" s="245">
        <f>S466*H466</f>
        <v>0.0865923</v>
      </c>
      <c r="AR466" s="24" t="s">
        <v>255</v>
      </c>
      <c r="AT466" s="24" t="s">
        <v>175</v>
      </c>
      <c r="AU466" s="24" t="s">
        <v>79</v>
      </c>
      <c r="AY466" s="24" t="s">
        <v>172</v>
      </c>
      <c r="BE466" s="246">
        <f>IF(N466="základní",J466,0)</f>
        <v>0</v>
      </c>
      <c r="BF466" s="246">
        <f>IF(N466="snížená",J466,0)</f>
        <v>0</v>
      </c>
      <c r="BG466" s="246">
        <f>IF(N466="zákl. přenesená",J466,0)</f>
        <v>0</v>
      </c>
      <c r="BH466" s="246">
        <f>IF(N466="sníž. přenesená",J466,0)</f>
        <v>0</v>
      </c>
      <c r="BI466" s="246">
        <f>IF(N466="nulová",J466,0)</f>
        <v>0</v>
      </c>
      <c r="BJ466" s="24" t="s">
        <v>76</v>
      </c>
      <c r="BK466" s="246">
        <f>ROUND(I466*H466,2)</f>
        <v>0</v>
      </c>
      <c r="BL466" s="24" t="s">
        <v>255</v>
      </c>
      <c r="BM466" s="24" t="s">
        <v>897</v>
      </c>
    </row>
    <row r="467" spans="2:51" s="12" customFormat="1" ht="13.5">
      <c r="B467" s="247"/>
      <c r="C467" s="248"/>
      <c r="D467" s="249" t="s">
        <v>182</v>
      </c>
      <c r="E467" s="250" t="s">
        <v>21</v>
      </c>
      <c r="F467" s="251" t="s">
        <v>1330</v>
      </c>
      <c r="G467" s="248"/>
      <c r="H467" s="252">
        <v>95.85</v>
      </c>
      <c r="I467" s="253"/>
      <c r="J467" s="248"/>
      <c r="K467" s="248"/>
      <c r="L467" s="254"/>
      <c r="M467" s="255"/>
      <c r="N467" s="256"/>
      <c r="O467" s="256"/>
      <c r="P467" s="256"/>
      <c r="Q467" s="256"/>
      <c r="R467" s="256"/>
      <c r="S467" s="256"/>
      <c r="T467" s="257"/>
      <c r="AT467" s="258" t="s">
        <v>182</v>
      </c>
      <c r="AU467" s="258" t="s">
        <v>79</v>
      </c>
      <c r="AV467" s="12" t="s">
        <v>79</v>
      </c>
      <c r="AW467" s="12" t="s">
        <v>33</v>
      </c>
      <c r="AX467" s="12" t="s">
        <v>69</v>
      </c>
      <c r="AY467" s="258" t="s">
        <v>172</v>
      </c>
    </row>
    <row r="468" spans="2:51" s="12" customFormat="1" ht="13.5">
      <c r="B468" s="247"/>
      <c r="C468" s="248"/>
      <c r="D468" s="249" t="s">
        <v>182</v>
      </c>
      <c r="E468" s="250" t="s">
        <v>21</v>
      </c>
      <c r="F468" s="251" t="s">
        <v>1337</v>
      </c>
      <c r="G468" s="248"/>
      <c r="H468" s="252">
        <v>183.48</v>
      </c>
      <c r="I468" s="253"/>
      <c r="J468" s="248"/>
      <c r="K468" s="248"/>
      <c r="L468" s="254"/>
      <c r="M468" s="255"/>
      <c r="N468" s="256"/>
      <c r="O468" s="256"/>
      <c r="P468" s="256"/>
      <c r="Q468" s="256"/>
      <c r="R468" s="256"/>
      <c r="S468" s="256"/>
      <c r="T468" s="257"/>
      <c r="AT468" s="258" t="s">
        <v>182</v>
      </c>
      <c r="AU468" s="258" t="s">
        <v>79</v>
      </c>
      <c r="AV468" s="12" t="s">
        <v>79</v>
      </c>
      <c r="AW468" s="12" t="s">
        <v>33</v>
      </c>
      <c r="AX468" s="12" t="s">
        <v>69</v>
      </c>
      <c r="AY468" s="258" t="s">
        <v>172</v>
      </c>
    </row>
    <row r="469" spans="2:51" s="13" customFormat="1" ht="13.5">
      <c r="B469" s="259"/>
      <c r="C469" s="260"/>
      <c r="D469" s="249" t="s">
        <v>182</v>
      </c>
      <c r="E469" s="261" t="s">
        <v>21</v>
      </c>
      <c r="F469" s="262" t="s">
        <v>190</v>
      </c>
      <c r="G469" s="260"/>
      <c r="H469" s="263">
        <v>279.33</v>
      </c>
      <c r="I469" s="264"/>
      <c r="J469" s="260"/>
      <c r="K469" s="260"/>
      <c r="L469" s="265"/>
      <c r="M469" s="266"/>
      <c r="N469" s="267"/>
      <c r="O469" s="267"/>
      <c r="P469" s="267"/>
      <c r="Q469" s="267"/>
      <c r="R469" s="267"/>
      <c r="S469" s="267"/>
      <c r="T469" s="268"/>
      <c r="AT469" s="269" t="s">
        <v>182</v>
      </c>
      <c r="AU469" s="269" t="s">
        <v>79</v>
      </c>
      <c r="AV469" s="13" t="s">
        <v>180</v>
      </c>
      <c r="AW469" s="13" t="s">
        <v>33</v>
      </c>
      <c r="AX469" s="13" t="s">
        <v>76</v>
      </c>
      <c r="AY469" s="269" t="s">
        <v>172</v>
      </c>
    </row>
    <row r="470" spans="2:65" s="1" customFormat="1" ht="25.5" customHeight="1">
      <c r="B470" s="46"/>
      <c r="C470" s="235" t="s">
        <v>1566</v>
      </c>
      <c r="D470" s="235" t="s">
        <v>175</v>
      </c>
      <c r="E470" s="236" t="s">
        <v>901</v>
      </c>
      <c r="F470" s="237" t="s">
        <v>902</v>
      </c>
      <c r="G470" s="238" t="s">
        <v>186</v>
      </c>
      <c r="H470" s="239">
        <v>698.97</v>
      </c>
      <c r="I470" s="240"/>
      <c r="J470" s="241">
        <f>ROUND(I470*H470,2)</f>
        <v>0</v>
      </c>
      <c r="K470" s="237" t="s">
        <v>179</v>
      </c>
      <c r="L470" s="72"/>
      <c r="M470" s="242" t="s">
        <v>21</v>
      </c>
      <c r="N470" s="243" t="s">
        <v>40</v>
      </c>
      <c r="O470" s="47"/>
      <c r="P470" s="244">
        <f>O470*H470</f>
        <v>0</v>
      </c>
      <c r="Q470" s="244">
        <v>0.00021</v>
      </c>
      <c r="R470" s="244">
        <f>Q470*H470</f>
        <v>0.14678370000000002</v>
      </c>
      <c r="S470" s="244">
        <v>0</v>
      </c>
      <c r="T470" s="245">
        <f>S470*H470</f>
        <v>0</v>
      </c>
      <c r="AR470" s="24" t="s">
        <v>255</v>
      </c>
      <c r="AT470" s="24" t="s">
        <v>175</v>
      </c>
      <c r="AU470" s="24" t="s">
        <v>79</v>
      </c>
      <c r="AY470" s="24" t="s">
        <v>172</v>
      </c>
      <c r="BE470" s="246">
        <f>IF(N470="základní",J470,0)</f>
        <v>0</v>
      </c>
      <c r="BF470" s="246">
        <f>IF(N470="snížená",J470,0)</f>
        <v>0</v>
      </c>
      <c r="BG470" s="246">
        <f>IF(N470="zákl. přenesená",J470,0)</f>
        <v>0</v>
      </c>
      <c r="BH470" s="246">
        <f>IF(N470="sníž. přenesená",J470,0)</f>
        <v>0</v>
      </c>
      <c r="BI470" s="246">
        <f>IF(N470="nulová",J470,0)</f>
        <v>0</v>
      </c>
      <c r="BJ470" s="24" t="s">
        <v>76</v>
      </c>
      <c r="BK470" s="246">
        <f>ROUND(I470*H470,2)</f>
        <v>0</v>
      </c>
      <c r="BL470" s="24" t="s">
        <v>255</v>
      </c>
      <c r="BM470" s="24" t="s">
        <v>903</v>
      </c>
    </row>
    <row r="471" spans="2:51" s="12" customFormat="1" ht="13.5">
      <c r="B471" s="247"/>
      <c r="C471" s="248"/>
      <c r="D471" s="249" t="s">
        <v>182</v>
      </c>
      <c r="E471" s="250" t="s">
        <v>21</v>
      </c>
      <c r="F471" s="251" t="s">
        <v>1330</v>
      </c>
      <c r="G471" s="248"/>
      <c r="H471" s="252">
        <v>95.85</v>
      </c>
      <c r="I471" s="253"/>
      <c r="J471" s="248"/>
      <c r="K471" s="248"/>
      <c r="L471" s="254"/>
      <c r="M471" s="255"/>
      <c r="N471" s="256"/>
      <c r="O471" s="256"/>
      <c r="P471" s="256"/>
      <c r="Q471" s="256"/>
      <c r="R471" s="256"/>
      <c r="S471" s="256"/>
      <c r="T471" s="257"/>
      <c r="AT471" s="258" t="s">
        <v>182</v>
      </c>
      <c r="AU471" s="258" t="s">
        <v>79</v>
      </c>
      <c r="AV471" s="12" t="s">
        <v>79</v>
      </c>
      <c r="AW471" s="12" t="s">
        <v>33</v>
      </c>
      <c r="AX471" s="12" t="s">
        <v>69</v>
      </c>
      <c r="AY471" s="258" t="s">
        <v>172</v>
      </c>
    </row>
    <row r="472" spans="2:51" s="12" customFormat="1" ht="13.5">
      <c r="B472" s="247"/>
      <c r="C472" s="248"/>
      <c r="D472" s="249" t="s">
        <v>182</v>
      </c>
      <c r="E472" s="250" t="s">
        <v>21</v>
      </c>
      <c r="F472" s="251" t="s">
        <v>1337</v>
      </c>
      <c r="G472" s="248"/>
      <c r="H472" s="252">
        <v>183.48</v>
      </c>
      <c r="I472" s="253"/>
      <c r="J472" s="248"/>
      <c r="K472" s="248"/>
      <c r="L472" s="254"/>
      <c r="M472" s="255"/>
      <c r="N472" s="256"/>
      <c r="O472" s="256"/>
      <c r="P472" s="256"/>
      <c r="Q472" s="256"/>
      <c r="R472" s="256"/>
      <c r="S472" s="256"/>
      <c r="T472" s="257"/>
      <c r="AT472" s="258" t="s">
        <v>182</v>
      </c>
      <c r="AU472" s="258" t="s">
        <v>79</v>
      </c>
      <c r="AV472" s="12" t="s">
        <v>79</v>
      </c>
      <c r="AW472" s="12" t="s">
        <v>33</v>
      </c>
      <c r="AX472" s="12" t="s">
        <v>69</v>
      </c>
      <c r="AY472" s="258" t="s">
        <v>172</v>
      </c>
    </row>
    <row r="473" spans="2:51" s="12" customFormat="1" ht="13.5">
      <c r="B473" s="247"/>
      <c r="C473" s="248"/>
      <c r="D473" s="249" t="s">
        <v>182</v>
      </c>
      <c r="E473" s="250" t="s">
        <v>21</v>
      </c>
      <c r="F473" s="251" t="s">
        <v>1333</v>
      </c>
      <c r="G473" s="248"/>
      <c r="H473" s="252">
        <v>125.01</v>
      </c>
      <c r="I473" s="253"/>
      <c r="J473" s="248"/>
      <c r="K473" s="248"/>
      <c r="L473" s="254"/>
      <c r="M473" s="255"/>
      <c r="N473" s="256"/>
      <c r="O473" s="256"/>
      <c r="P473" s="256"/>
      <c r="Q473" s="256"/>
      <c r="R473" s="256"/>
      <c r="S473" s="256"/>
      <c r="T473" s="257"/>
      <c r="AT473" s="258" t="s">
        <v>182</v>
      </c>
      <c r="AU473" s="258" t="s">
        <v>79</v>
      </c>
      <c r="AV473" s="12" t="s">
        <v>79</v>
      </c>
      <c r="AW473" s="12" t="s">
        <v>33</v>
      </c>
      <c r="AX473" s="12" t="s">
        <v>69</v>
      </c>
      <c r="AY473" s="258" t="s">
        <v>172</v>
      </c>
    </row>
    <row r="474" spans="2:51" s="12" customFormat="1" ht="13.5">
      <c r="B474" s="247"/>
      <c r="C474" s="248"/>
      <c r="D474" s="249" t="s">
        <v>182</v>
      </c>
      <c r="E474" s="250" t="s">
        <v>21</v>
      </c>
      <c r="F474" s="251" t="s">
        <v>1334</v>
      </c>
      <c r="G474" s="248"/>
      <c r="H474" s="252">
        <v>0.44</v>
      </c>
      <c r="I474" s="253"/>
      <c r="J474" s="248"/>
      <c r="K474" s="248"/>
      <c r="L474" s="254"/>
      <c r="M474" s="255"/>
      <c r="N474" s="256"/>
      <c r="O474" s="256"/>
      <c r="P474" s="256"/>
      <c r="Q474" s="256"/>
      <c r="R474" s="256"/>
      <c r="S474" s="256"/>
      <c r="T474" s="257"/>
      <c r="AT474" s="258" t="s">
        <v>182</v>
      </c>
      <c r="AU474" s="258" t="s">
        <v>79</v>
      </c>
      <c r="AV474" s="12" t="s">
        <v>79</v>
      </c>
      <c r="AW474" s="12" t="s">
        <v>33</v>
      </c>
      <c r="AX474" s="12" t="s">
        <v>69</v>
      </c>
      <c r="AY474" s="258" t="s">
        <v>172</v>
      </c>
    </row>
    <row r="475" spans="2:51" s="12" customFormat="1" ht="13.5">
      <c r="B475" s="247"/>
      <c r="C475" s="248"/>
      <c r="D475" s="249" t="s">
        <v>182</v>
      </c>
      <c r="E475" s="250" t="s">
        <v>21</v>
      </c>
      <c r="F475" s="251" t="s">
        <v>1567</v>
      </c>
      <c r="G475" s="248"/>
      <c r="H475" s="252">
        <v>38.44</v>
      </c>
      <c r="I475" s="253"/>
      <c r="J475" s="248"/>
      <c r="K475" s="248"/>
      <c r="L475" s="254"/>
      <c r="M475" s="255"/>
      <c r="N475" s="256"/>
      <c r="O475" s="256"/>
      <c r="P475" s="256"/>
      <c r="Q475" s="256"/>
      <c r="R475" s="256"/>
      <c r="S475" s="256"/>
      <c r="T475" s="257"/>
      <c r="AT475" s="258" t="s">
        <v>182</v>
      </c>
      <c r="AU475" s="258" t="s">
        <v>79</v>
      </c>
      <c r="AV475" s="12" t="s">
        <v>79</v>
      </c>
      <c r="AW475" s="12" t="s">
        <v>33</v>
      </c>
      <c r="AX475" s="12" t="s">
        <v>69</v>
      </c>
      <c r="AY475" s="258" t="s">
        <v>172</v>
      </c>
    </row>
    <row r="476" spans="2:51" s="12" customFormat="1" ht="13.5">
      <c r="B476" s="247"/>
      <c r="C476" s="248"/>
      <c r="D476" s="249" t="s">
        <v>182</v>
      </c>
      <c r="E476" s="250" t="s">
        <v>21</v>
      </c>
      <c r="F476" s="251" t="s">
        <v>1568</v>
      </c>
      <c r="G476" s="248"/>
      <c r="H476" s="252">
        <v>255.75</v>
      </c>
      <c r="I476" s="253"/>
      <c r="J476" s="248"/>
      <c r="K476" s="248"/>
      <c r="L476" s="254"/>
      <c r="M476" s="255"/>
      <c r="N476" s="256"/>
      <c r="O476" s="256"/>
      <c r="P476" s="256"/>
      <c r="Q476" s="256"/>
      <c r="R476" s="256"/>
      <c r="S476" s="256"/>
      <c r="T476" s="257"/>
      <c r="AT476" s="258" t="s">
        <v>182</v>
      </c>
      <c r="AU476" s="258" t="s">
        <v>79</v>
      </c>
      <c r="AV476" s="12" t="s">
        <v>79</v>
      </c>
      <c r="AW476" s="12" t="s">
        <v>33</v>
      </c>
      <c r="AX476" s="12" t="s">
        <v>69</v>
      </c>
      <c r="AY476" s="258" t="s">
        <v>172</v>
      </c>
    </row>
    <row r="477" spans="2:51" s="13" customFormat="1" ht="13.5">
      <c r="B477" s="259"/>
      <c r="C477" s="260"/>
      <c r="D477" s="249" t="s">
        <v>182</v>
      </c>
      <c r="E477" s="261" t="s">
        <v>21</v>
      </c>
      <c r="F477" s="262" t="s">
        <v>190</v>
      </c>
      <c r="G477" s="260"/>
      <c r="H477" s="263">
        <v>698.97</v>
      </c>
      <c r="I477" s="264"/>
      <c r="J477" s="260"/>
      <c r="K477" s="260"/>
      <c r="L477" s="265"/>
      <c r="M477" s="266"/>
      <c r="N477" s="267"/>
      <c r="O477" s="267"/>
      <c r="P477" s="267"/>
      <c r="Q477" s="267"/>
      <c r="R477" s="267"/>
      <c r="S477" s="267"/>
      <c r="T477" s="268"/>
      <c r="AT477" s="269" t="s">
        <v>182</v>
      </c>
      <c r="AU477" s="269" t="s">
        <v>79</v>
      </c>
      <c r="AV477" s="13" t="s">
        <v>180</v>
      </c>
      <c r="AW477" s="13" t="s">
        <v>33</v>
      </c>
      <c r="AX477" s="13" t="s">
        <v>76</v>
      </c>
      <c r="AY477" s="269" t="s">
        <v>172</v>
      </c>
    </row>
    <row r="478" spans="2:65" s="1" customFormat="1" ht="25.5" customHeight="1">
      <c r="B478" s="46"/>
      <c r="C478" s="235" t="s">
        <v>1569</v>
      </c>
      <c r="D478" s="235" t="s">
        <v>175</v>
      </c>
      <c r="E478" s="236" t="s">
        <v>906</v>
      </c>
      <c r="F478" s="237" t="s">
        <v>907</v>
      </c>
      <c r="G478" s="238" t="s">
        <v>186</v>
      </c>
      <c r="H478" s="239">
        <v>698.97</v>
      </c>
      <c r="I478" s="240"/>
      <c r="J478" s="241">
        <f>ROUND(I478*H478,2)</f>
        <v>0</v>
      </c>
      <c r="K478" s="237" t="s">
        <v>179</v>
      </c>
      <c r="L478" s="72"/>
      <c r="M478" s="242" t="s">
        <v>21</v>
      </c>
      <c r="N478" s="243" t="s">
        <v>40</v>
      </c>
      <c r="O478" s="47"/>
      <c r="P478" s="244">
        <f>O478*H478</f>
        <v>0</v>
      </c>
      <c r="Q478" s="244">
        <v>0.0002</v>
      </c>
      <c r="R478" s="244">
        <f>Q478*H478</f>
        <v>0.139794</v>
      </c>
      <c r="S478" s="244">
        <v>0</v>
      </c>
      <c r="T478" s="245">
        <f>S478*H478</f>
        <v>0</v>
      </c>
      <c r="AR478" s="24" t="s">
        <v>255</v>
      </c>
      <c r="AT478" s="24" t="s">
        <v>175</v>
      </c>
      <c r="AU478" s="24" t="s">
        <v>79</v>
      </c>
      <c r="AY478" s="24" t="s">
        <v>172</v>
      </c>
      <c r="BE478" s="246">
        <f>IF(N478="základní",J478,0)</f>
        <v>0</v>
      </c>
      <c r="BF478" s="246">
        <f>IF(N478="snížená",J478,0)</f>
        <v>0</v>
      </c>
      <c r="BG478" s="246">
        <f>IF(N478="zákl. přenesená",J478,0)</f>
        <v>0</v>
      </c>
      <c r="BH478" s="246">
        <f>IF(N478="sníž. přenesená",J478,0)</f>
        <v>0</v>
      </c>
      <c r="BI478" s="246">
        <f>IF(N478="nulová",J478,0)</f>
        <v>0</v>
      </c>
      <c r="BJ478" s="24" t="s">
        <v>76</v>
      </c>
      <c r="BK478" s="246">
        <f>ROUND(I478*H478,2)</f>
        <v>0</v>
      </c>
      <c r="BL478" s="24" t="s">
        <v>255</v>
      </c>
      <c r="BM478" s="24" t="s">
        <v>908</v>
      </c>
    </row>
    <row r="479" spans="2:51" s="12" customFormat="1" ht="13.5">
      <c r="B479" s="247"/>
      <c r="C479" s="248"/>
      <c r="D479" s="249" t="s">
        <v>182</v>
      </c>
      <c r="E479" s="250" t="s">
        <v>21</v>
      </c>
      <c r="F479" s="251" t="s">
        <v>1330</v>
      </c>
      <c r="G479" s="248"/>
      <c r="H479" s="252">
        <v>95.85</v>
      </c>
      <c r="I479" s="253"/>
      <c r="J479" s="248"/>
      <c r="K479" s="248"/>
      <c r="L479" s="254"/>
      <c r="M479" s="255"/>
      <c r="N479" s="256"/>
      <c r="O479" s="256"/>
      <c r="P479" s="256"/>
      <c r="Q479" s="256"/>
      <c r="R479" s="256"/>
      <c r="S479" s="256"/>
      <c r="T479" s="257"/>
      <c r="AT479" s="258" t="s">
        <v>182</v>
      </c>
      <c r="AU479" s="258" t="s">
        <v>79</v>
      </c>
      <c r="AV479" s="12" t="s">
        <v>79</v>
      </c>
      <c r="AW479" s="12" t="s">
        <v>33</v>
      </c>
      <c r="AX479" s="12" t="s">
        <v>69</v>
      </c>
      <c r="AY479" s="258" t="s">
        <v>172</v>
      </c>
    </row>
    <row r="480" spans="2:51" s="12" customFormat="1" ht="13.5">
      <c r="B480" s="247"/>
      <c r="C480" s="248"/>
      <c r="D480" s="249" t="s">
        <v>182</v>
      </c>
      <c r="E480" s="250" t="s">
        <v>21</v>
      </c>
      <c r="F480" s="251" t="s">
        <v>1337</v>
      </c>
      <c r="G480" s="248"/>
      <c r="H480" s="252">
        <v>183.48</v>
      </c>
      <c r="I480" s="253"/>
      <c r="J480" s="248"/>
      <c r="K480" s="248"/>
      <c r="L480" s="254"/>
      <c r="M480" s="255"/>
      <c r="N480" s="256"/>
      <c r="O480" s="256"/>
      <c r="P480" s="256"/>
      <c r="Q480" s="256"/>
      <c r="R480" s="256"/>
      <c r="S480" s="256"/>
      <c r="T480" s="257"/>
      <c r="AT480" s="258" t="s">
        <v>182</v>
      </c>
      <c r="AU480" s="258" t="s">
        <v>79</v>
      </c>
      <c r="AV480" s="12" t="s">
        <v>79</v>
      </c>
      <c r="AW480" s="12" t="s">
        <v>33</v>
      </c>
      <c r="AX480" s="12" t="s">
        <v>69</v>
      </c>
      <c r="AY480" s="258" t="s">
        <v>172</v>
      </c>
    </row>
    <row r="481" spans="2:51" s="12" customFormat="1" ht="13.5">
      <c r="B481" s="247"/>
      <c r="C481" s="248"/>
      <c r="D481" s="249" t="s">
        <v>182</v>
      </c>
      <c r="E481" s="250" t="s">
        <v>21</v>
      </c>
      <c r="F481" s="251" t="s">
        <v>1333</v>
      </c>
      <c r="G481" s="248"/>
      <c r="H481" s="252">
        <v>125.01</v>
      </c>
      <c r="I481" s="253"/>
      <c r="J481" s="248"/>
      <c r="K481" s="248"/>
      <c r="L481" s="254"/>
      <c r="M481" s="255"/>
      <c r="N481" s="256"/>
      <c r="O481" s="256"/>
      <c r="P481" s="256"/>
      <c r="Q481" s="256"/>
      <c r="R481" s="256"/>
      <c r="S481" s="256"/>
      <c r="T481" s="257"/>
      <c r="AT481" s="258" t="s">
        <v>182</v>
      </c>
      <c r="AU481" s="258" t="s">
        <v>79</v>
      </c>
      <c r="AV481" s="12" t="s">
        <v>79</v>
      </c>
      <c r="AW481" s="12" t="s">
        <v>33</v>
      </c>
      <c r="AX481" s="12" t="s">
        <v>69</v>
      </c>
      <c r="AY481" s="258" t="s">
        <v>172</v>
      </c>
    </row>
    <row r="482" spans="2:51" s="12" customFormat="1" ht="13.5">
      <c r="B482" s="247"/>
      <c r="C482" s="248"/>
      <c r="D482" s="249" t="s">
        <v>182</v>
      </c>
      <c r="E482" s="250" t="s">
        <v>21</v>
      </c>
      <c r="F482" s="251" t="s">
        <v>1334</v>
      </c>
      <c r="G482" s="248"/>
      <c r="H482" s="252">
        <v>0.44</v>
      </c>
      <c r="I482" s="253"/>
      <c r="J482" s="248"/>
      <c r="K482" s="248"/>
      <c r="L482" s="254"/>
      <c r="M482" s="255"/>
      <c r="N482" s="256"/>
      <c r="O482" s="256"/>
      <c r="P482" s="256"/>
      <c r="Q482" s="256"/>
      <c r="R482" s="256"/>
      <c r="S482" s="256"/>
      <c r="T482" s="257"/>
      <c r="AT482" s="258" t="s">
        <v>182</v>
      </c>
      <c r="AU482" s="258" t="s">
        <v>79</v>
      </c>
      <c r="AV482" s="12" t="s">
        <v>79</v>
      </c>
      <c r="AW482" s="12" t="s">
        <v>33</v>
      </c>
      <c r="AX482" s="12" t="s">
        <v>69</v>
      </c>
      <c r="AY482" s="258" t="s">
        <v>172</v>
      </c>
    </row>
    <row r="483" spans="2:51" s="12" customFormat="1" ht="13.5">
      <c r="B483" s="247"/>
      <c r="C483" s="248"/>
      <c r="D483" s="249" t="s">
        <v>182</v>
      </c>
      <c r="E483" s="250" t="s">
        <v>21</v>
      </c>
      <c r="F483" s="251" t="s">
        <v>1567</v>
      </c>
      <c r="G483" s="248"/>
      <c r="H483" s="252">
        <v>38.44</v>
      </c>
      <c r="I483" s="253"/>
      <c r="J483" s="248"/>
      <c r="K483" s="248"/>
      <c r="L483" s="254"/>
      <c r="M483" s="255"/>
      <c r="N483" s="256"/>
      <c r="O483" s="256"/>
      <c r="P483" s="256"/>
      <c r="Q483" s="256"/>
      <c r="R483" s="256"/>
      <c r="S483" s="256"/>
      <c r="T483" s="257"/>
      <c r="AT483" s="258" t="s">
        <v>182</v>
      </c>
      <c r="AU483" s="258" t="s">
        <v>79</v>
      </c>
      <c r="AV483" s="12" t="s">
        <v>79</v>
      </c>
      <c r="AW483" s="12" t="s">
        <v>33</v>
      </c>
      <c r="AX483" s="12" t="s">
        <v>69</v>
      </c>
      <c r="AY483" s="258" t="s">
        <v>172</v>
      </c>
    </row>
    <row r="484" spans="2:51" s="12" customFormat="1" ht="13.5">
      <c r="B484" s="247"/>
      <c r="C484" s="248"/>
      <c r="D484" s="249" t="s">
        <v>182</v>
      </c>
      <c r="E484" s="250" t="s">
        <v>21</v>
      </c>
      <c r="F484" s="251" t="s">
        <v>1568</v>
      </c>
      <c r="G484" s="248"/>
      <c r="H484" s="252">
        <v>255.75</v>
      </c>
      <c r="I484" s="253"/>
      <c r="J484" s="248"/>
      <c r="K484" s="248"/>
      <c r="L484" s="254"/>
      <c r="M484" s="255"/>
      <c r="N484" s="256"/>
      <c r="O484" s="256"/>
      <c r="P484" s="256"/>
      <c r="Q484" s="256"/>
      <c r="R484" s="256"/>
      <c r="S484" s="256"/>
      <c r="T484" s="257"/>
      <c r="AT484" s="258" t="s">
        <v>182</v>
      </c>
      <c r="AU484" s="258" t="s">
        <v>79</v>
      </c>
      <c r="AV484" s="12" t="s">
        <v>79</v>
      </c>
      <c r="AW484" s="12" t="s">
        <v>33</v>
      </c>
      <c r="AX484" s="12" t="s">
        <v>69</v>
      </c>
      <c r="AY484" s="258" t="s">
        <v>172</v>
      </c>
    </row>
    <row r="485" spans="2:51" s="13" customFormat="1" ht="13.5">
      <c r="B485" s="259"/>
      <c r="C485" s="260"/>
      <c r="D485" s="249" t="s">
        <v>182</v>
      </c>
      <c r="E485" s="261" t="s">
        <v>21</v>
      </c>
      <c r="F485" s="262" t="s">
        <v>190</v>
      </c>
      <c r="G485" s="260"/>
      <c r="H485" s="263">
        <v>698.97</v>
      </c>
      <c r="I485" s="264"/>
      <c r="J485" s="260"/>
      <c r="K485" s="260"/>
      <c r="L485" s="265"/>
      <c r="M485" s="266"/>
      <c r="N485" s="267"/>
      <c r="O485" s="267"/>
      <c r="P485" s="267"/>
      <c r="Q485" s="267"/>
      <c r="R485" s="267"/>
      <c r="S485" s="267"/>
      <c r="T485" s="268"/>
      <c r="AT485" s="269" t="s">
        <v>182</v>
      </c>
      <c r="AU485" s="269" t="s">
        <v>79</v>
      </c>
      <c r="AV485" s="13" t="s">
        <v>180</v>
      </c>
      <c r="AW485" s="13" t="s">
        <v>33</v>
      </c>
      <c r="AX485" s="13" t="s">
        <v>76</v>
      </c>
      <c r="AY485" s="269" t="s">
        <v>172</v>
      </c>
    </row>
    <row r="486" spans="2:63" s="11" customFormat="1" ht="37.4" customHeight="1">
      <c r="B486" s="219"/>
      <c r="C486" s="220"/>
      <c r="D486" s="221" t="s">
        <v>68</v>
      </c>
      <c r="E486" s="222" t="s">
        <v>200</v>
      </c>
      <c r="F486" s="222" t="s">
        <v>1570</v>
      </c>
      <c r="G486" s="220"/>
      <c r="H486" s="220"/>
      <c r="I486" s="223"/>
      <c r="J486" s="224">
        <f>BK486</f>
        <v>0</v>
      </c>
      <c r="K486" s="220"/>
      <c r="L486" s="225"/>
      <c r="M486" s="226"/>
      <c r="N486" s="227"/>
      <c r="O486" s="227"/>
      <c r="P486" s="228">
        <v>0</v>
      </c>
      <c r="Q486" s="227"/>
      <c r="R486" s="228">
        <v>0</v>
      </c>
      <c r="S486" s="227"/>
      <c r="T486" s="229">
        <v>0</v>
      </c>
      <c r="AR486" s="230" t="s">
        <v>173</v>
      </c>
      <c r="AT486" s="231" t="s">
        <v>68</v>
      </c>
      <c r="AU486" s="231" t="s">
        <v>69</v>
      </c>
      <c r="AY486" s="230" t="s">
        <v>172</v>
      </c>
      <c r="BK486" s="232">
        <v>0</v>
      </c>
    </row>
    <row r="487" spans="2:63" s="11" customFormat="1" ht="24.95" customHeight="1">
      <c r="B487" s="219"/>
      <c r="C487" s="220"/>
      <c r="D487" s="221" t="s">
        <v>68</v>
      </c>
      <c r="E487" s="222" t="s">
        <v>909</v>
      </c>
      <c r="F487" s="222" t="s">
        <v>909</v>
      </c>
      <c r="G487" s="220"/>
      <c r="H487" s="220"/>
      <c r="I487" s="223"/>
      <c r="J487" s="224">
        <f>BK487</f>
        <v>0</v>
      </c>
      <c r="K487" s="220"/>
      <c r="L487" s="225"/>
      <c r="M487" s="226"/>
      <c r="N487" s="227"/>
      <c r="O487" s="227"/>
      <c r="P487" s="228">
        <f>P488+P492</f>
        <v>0</v>
      </c>
      <c r="Q487" s="227"/>
      <c r="R487" s="228">
        <f>R488+R492</f>
        <v>0</v>
      </c>
      <c r="S487" s="227"/>
      <c r="T487" s="229">
        <f>T488+T492</f>
        <v>0</v>
      </c>
      <c r="AR487" s="230" t="s">
        <v>197</v>
      </c>
      <c r="AT487" s="231" t="s">
        <v>68</v>
      </c>
      <c r="AU487" s="231" t="s">
        <v>69</v>
      </c>
      <c r="AY487" s="230" t="s">
        <v>172</v>
      </c>
      <c r="BK487" s="232">
        <f>BK488+BK492</f>
        <v>0</v>
      </c>
    </row>
    <row r="488" spans="2:63" s="11" customFormat="1" ht="19.9" customHeight="1">
      <c r="B488" s="219"/>
      <c r="C488" s="220"/>
      <c r="D488" s="221" t="s">
        <v>68</v>
      </c>
      <c r="E488" s="233" t="s">
        <v>69</v>
      </c>
      <c r="F488" s="233" t="s">
        <v>910</v>
      </c>
      <c r="G488" s="220"/>
      <c r="H488" s="220"/>
      <c r="I488" s="223"/>
      <c r="J488" s="234">
        <f>BK488</f>
        <v>0</v>
      </c>
      <c r="K488" s="220"/>
      <c r="L488" s="225"/>
      <c r="M488" s="226"/>
      <c r="N488" s="227"/>
      <c r="O488" s="227"/>
      <c r="P488" s="228">
        <f>SUM(P489:P491)</f>
        <v>0</v>
      </c>
      <c r="Q488" s="227"/>
      <c r="R488" s="228">
        <f>SUM(R489:R491)</f>
        <v>0</v>
      </c>
      <c r="S488" s="227"/>
      <c r="T488" s="229">
        <f>SUM(T489:T491)</f>
        <v>0</v>
      </c>
      <c r="AR488" s="230" t="s">
        <v>197</v>
      </c>
      <c r="AT488" s="231" t="s">
        <v>68</v>
      </c>
      <c r="AU488" s="231" t="s">
        <v>76</v>
      </c>
      <c r="AY488" s="230" t="s">
        <v>172</v>
      </c>
      <c r="BK488" s="232">
        <f>SUM(BK489:BK491)</f>
        <v>0</v>
      </c>
    </row>
    <row r="489" spans="2:65" s="1" customFormat="1" ht="16.5" customHeight="1">
      <c r="B489" s="46"/>
      <c r="C489" s="235" t="s">
        <v>1571</v>
      </c>
      <c r="D489" s="235" t="s">
        <v>175</v>
      </c>
      <c r="E489" s="236" t="s">
        <v>912</v>
      </c>
      <c r="F489" s="237" t="s">
        <v>913</v>
      </c>
      <c r="G489" s="238" t="s">
        <v>439</v>
      </c>
      <c r="H489" s="239">
        <v>1</v>
      </c>
      <c r="I489" s="240"/>
      <c r="J489" s="241">
        <f>ROUND(I489*H489,2)</f>
        <v>0</v>
      </c>
      <c r="K489" s="237" t="s">
        <v>21</v>
      </c>
      <c r="L489" s="72"/>
      <c r="M489" s="242" t="s">
        <v>21</v>
      </c>
      <c r="N489" s="243" t="s">
        <v>40</v>
      </c>
      <c r="O489" s="47"/>
      <c r="P489" s="244">
        <f>O489*H489</f>
        <v>0</v>
      </c>
      <c r="Q489" s="244">
        <v>0</v>
      </c>
      <c r="R489" s="244">
        <f>Q489*H489</f>
        <v>0</v>
      </c>
      <c r="S489" s="244">
        <v>0</v>
      </c>
      <c r="T489" s="245">
        <f>S489*H489</f>
        <v>0</v>
      </c>
      <c r="AR489" s="24" t="s">
        <v>180</v>
      </c>
      <c r="AT489" s="24" t="s">
        <v>175</v>
      </c>
      <c r="AU489" s="24" t="s">
        <v>79</v>
      </c>
      <c r="AY489" s="24" t="s">
        <v>172</v>
      </c>
      <c r="BE489" s="246">
        <f>IF(N489="základní",J489,0)</f>
        <v>0</v>
      </c>
      <c r="BF489" s="246">
        <f>IF(N489="snížená",J489,0)</f>
        <v>0</v>
      </c>
      <c r="BG489" s="246">
        <f>IF(N489="zákl. přenesená",J489,0)</f>
        <v>0</v>
      </c>
      <c r="BH489" s="246">
        <f>IF(N489="sníž. přenesená",J489,0)</f>
        <v>0</v>
      </c>
      <c r="BI489" s="246">
        <f>IF(N489="nulová",J489,0)</f>
        <v>0</v>
      </c>
      <c r="BJ489" s="24" t="s">
        <v>76</v>
      </c>
      <c r="BK489" s="246">
        <f>ROUND(I489*H489,2)</f>
        <v>0</v>
      </c>
      <c r="BL489" s="24" t="s">
        <v>180</v>
      </c>
      <c r="BM489" s="24" t="s">
        <v>914</v>
      </c>
    </row>
    <row r="490" spans="2:65" s="1" customFormat="1" ht="16.5" customHeight="1">
      <c r="B490" s="46"/>
      <c r="C490" s="235" t="s">
        <v>1572</v>
      </c>
      <c r="D490" s="235" t="s">
        <v>175</v>
      </c>
      <c r="E490" s="236" t="s">
        <v>916</v>
      </c>
      <c r="F490" s="237" t="s">
        <v>917</v>
      </c>
      <c r="G490" s="238" t="s">
        <v>439</v>
      </c>
      <c r="H490" s="239">
        <v>1</v>
      </c>
      <c r="I490" s="240"/>
      <c r="J490" s="241">
        <f>ROUND(I490*H490,2)</f>
        <v>0</v>
      </c>
      <c r="K490" s="237" t="s">
        <v>21</v>
      </c>
      <c r="L490" s="72"/>
      <c r="M490" s="242" t="s">
        <v>21</v>
      </c>
      <c r="N490" s="243" t="s">
        <v>40</v>
      </c>
      <c r="O490" s="47"/>
      <c r="P490" s="244">
        <f>O490*H490</f>
        <v>0</v>
      </c>
      <c r="Q490" s="244">
        <v>0</v>
      </c>
      <c r="R490" s="244">
        <f>Q490*H490</f>
        <v>0</v>
      </c>
      <c r="S490" s="244">
        <v>0</v>
      </c>
      <c r="T490" s="245">
        <f>S490*H490</f>
        <v>0</v>
      </c>
      <c r="AR490" s="24" t="s">
        <v>180</v>
      </c>
      <c r="AT490" s="24" t="s">
        <v>175</v>
      </c>
      <c r="AU490" s="24" t="s">
        <v>79</v>
      </c>
      <c r="AY490" s="24" t="s">
        <v>172</v>
      </c>
      <c r="BE490" s="246">
        <f>IF(N490="základní",J490,0)</f>
        <v>0</v>
      </c>
      <c r="BF490" s="246">
        <f>IF(N490="snížená",J490,0)</f>
        <v>0</v>
      </c>
      <c r="BG490" s="246">
        <f>IF(N490="zákl. přenesená",J490,0)</f>
        <v>0</v>
      </c>
      <c r="BH490" s="246">
        <f>IF(N490="sníž. přenesená",J490,0)</f>
        <v>0</v>
      </c>
      <c r="BI490" s="246">
        <f>IF(N490="nulová",J490,0)</f>
        <v>0</v>
      </c>
      <c r="BJ490" s="24" t="s">
        <v>76</v>
      </c>
      <c r="BK490" s="246">
        <f>ROUND(I490*H490,2)</f>
        <v>0</v>
      </c>
      <c r="BL490" s="24" t="s">
        <v>180</v>
      </c>
      <c r="BM490" s="24" t="s">
        <v>918</v>
      </c>
    </row>
    <row r="491" spans="2:47" s="1" customFormat="1" ht="13.5">
      <c r="B491" s="46"/>
      <c r="C491" s="74"/>
      <c r="D491" s="249" t="s">
        <v>464</v>
      </c>
      <c r="E491" s="74"/>
      <c r="F491" s="281" t="s">
        <v>919</v>
      </c>
      <c r="G491" s="74"/>
      <c r="H491" s="74"/>
      <c r="I491" s="203"/>
      <c r="J491" s="74"/>
      <c r="K491" s="74"/>
      <c r="L491" s="72"/>
      <c r="M491" s="282"/>
      <c r="N491" s="47"/>
      <c r="O491" s="47"/>
      <c r="P491" s="47"/>
      <c r="Q491" s="47"/>
      <c r="R491" s="47"/>
      <c r="S491" s="47"/>
      <c r="T491" s="95"/>
      <c r="AT491" s="24" t="s">
        <v>464</v>
      </c>
      <c r="AU491" s="24" t="s">
        <v>79</v>
      </c>
    </row>
    <row r="492" spans="2:63" s="11" customFormat="1" ht="29.85" customHeight="1">
      <c r="B492" s="219"/>
      <c r="C492" s="220"/>
      <c r="D492" s="221" t="s">
        <v>68</v>
      </c>
      <c r="E492" s="233" t="s">
        <v>920</v>
      </c>
      <c r="F492" s="233" t="s">
        <v>921</v>
      </c>
      <c r="G492" s="220"/>
      <c r="H492" s="220"/>
      <c r="I492" s="223"/>
      <c r="J492" s="234">
        <f>BK492</f>
        <v>0</v>
      </c>
      <c r="K492" s="220"/>
      <c r="L492" s="225"/>
      <c r="M492" s="226"/>
      <c r="N492" s="227"/>
      <c r="O492" s="227"/>
      <c r="P492" s="228">
        <f>SUM(P493:P498)</f>
        <v>0</v>
      </c>
      <c r="Q492" s="227"/>
      <c r="R492" s="228">
        <f>SUM(R493:R498)</f>
        <v>0</v>
      </c>
      <c r="S492" s="227"/>
      <c r="T492" s="229">
        <f>SUM(T493:T498)</f>
        <v>0</v>
      </c>
      <c r="AR492" s="230" t="s">
        <v>197</v>
      </c>
      <c r="AT492" s="231" t="s">
        <v>68</v>
      </c>
      <c r="AU492" s="231" t="s">
        <v>76</v>
      </c>
      <c r="AY492" s="230" t="s">
        <v>172</v>
      </c>
      <c r="BK492" s="232">
        <f>SUM(BK493:BK498)</f>
        <v>0</v>
      </c>
    </row>
    <row r="493" spans="2:65" s="1" customFormat="1" ht="16.5" customHeight="1">
      <c r="B493" s="46"/>
      <c r="C493" s="235" t="s">
        <v>1573</v>
      </c>
      <c r="D493" s="235" t="s">
        <v>175</v>
      </c>
      <c r="E493" s="236" t="s">
        <v>923</v>
      </c>
      <c r="F493" s="237" t="s">
        <v>924</v>
      </c>
      <c r="G493" s="238" t="s">
        <v>439</v>
      </c>
      <c r="H493" s="239">
        <v>1</v>
      </c>
      <c r="I493" s="240"/>
      <c r="J493" s="241">
        <f>ROUND(I493*H493,2)</f>
        <v>0</v>
      </c>
      <c r="K493" s="237" t="s">
        <v>179</v>
      </c>
      <c r="L493" s="72"/>
      <c r="M493" s="242" t="s">
        <v>21</v>
      </c>
      <c r="N493" s="243" t="s">
        <v>40</v>
      </c>
      <c r="O493" s="47"/>
      <c r="P493" s="244">
        <f>O493*H493</f>
        <v>0</v>
      </c>
      <c r="Q493" s="244">
        <v>0</v>
      </c>
      <c r="R493" s="244">
        <f>Q493*H493</f>
        <v>0</v>
      </c>
      <c r="S493" s="244">
        <v>0</v>
      </c>
      <c r="T493" s="245">
        <f>S493*H493</f>
        <v>0</v>
      </c>
      <c r="AR493" s="24" t="s">
        <v>925</v>
      </c>
      <c r="AT493" s="24" t="s">
        <v>175</v>
      </c>
      <c r="AU493" s="24" t="s">
        <v>79</v>
      </c>
      <c r="AY493" s="24" t="s">
        <v>172</v>
      </c>
      <c r="BE493" s="246">
        <f>IF(N493="základní",J493,0)</f>
        <v>0</v>
      </c>
      <c r="BF493" s="246">
        <f>IF(N493="snížená",J493,0)</f>
        <v>0</v>
      </c>
      <c r="BG493" s="246">
        <f>IF(N493="zákl. přenesená",J493,0)</f>
        <v>0</v>
      </c>
      <c r="BH493" s="246">
        <f>IF(N493="sníž. přenesená",J493,0)</f>
        <v>0</v>
      </c>
      <c r="BI493" s="246">
        <f>IF(N493="nulová",J493,0)</f>
        <v>0</v>
      </c>
      <c r="BJ493" s="24" t="s">
        <v>76</v>
      </c>
      <c r="BK493" s="246">
        <f>ROUND(I493*H493,2)</f>
        <v>0</v>
      </c>
      <c r="BL493" s="24" t="s">
        <v>925</v>
      </c>
      <c r="BM493" s="24" t="s">
        <v>926</v>
      </c>
    </row>
    <row r="494" spans="2:47" s="1" customFormat="1" ht="13.5">
      <c r="B494" s="46"/>
      <c r="C494" s="74"/>
      <c r="D494" s="249" t="s">
        <v>464</v>
      </c>
      <c r="E494" s="74"/>
      <c r="F494" s="281" t="s">
        <v>927</v>
      </c>
      <c r="G494" s="74"/>
      <c r="H494" s="74"/>
      <c r="I494" s="203"/>
      <c r="J494" s="74"/>
      <c r="K494" s="74"/>
      <c r="L494" s="72"/>
      <c r="M494" s="282"/>
      <c r="N494" s="47"/>
      <c r="O494" s="47"/>
      <c r="P494" s="47"/>
      <c r="Q494" s="47"/>
      <c r="R494" s="47"/>
      <c r="S494" s="47"/>
      <c r="T494" s="95"/>
      <c r="AT494" s="24" t="s">
        <v>464</v>
      </c>
      <c r="AU494" s="24" t="s">
        <v>79</v>
      </c>
    </row>
    <row r="495" spans="2:65" s="1" customFormat="1" ht="16.5" customHeight="1">
      <c r="B495" s="46"/>
      <c r="C495" s="235" t="s">
        <v>1574</v>
      </c>
      <c r="D495" s="235" t="s">
        <v>175</v>
      </c>
      <c r="E495" s="236" t="s">
        <v>929</v>
      </c>
      <c r="F495" s="237" t="s">
        <v>930</v>
      </c>
      <c r="G495" s="238" t="s">
        <v>439</v>
      </c>
      <c r="H495" s="239">
        <v>1</v>
      </c>
      <c r="I495" s="240"/>
      <c r="J495" s="241">
        <f>ROUND(I495*H495,2)</f>
        <v>0</v>
      </c>
      <c r="K495" s="237" t="s">
        <v>179</v>
      </c>
      <c r="L495" s="72"/>
      <c r="M495" s="242" t="s">
        <v>21</v>
      </c>
      <c r="N495" s="243" t="s">
        <v>40</v>
      </c>
      <c r="O495" s="47"/>
      <c r="P495" s="244">
        <f>O495*H495</f>
        <v>0</v>
      </c>
      <c r="Q495" s="244">
        <v>0</v>
      </c>
      <c r="R495" s="244">
        <f>Q495*H495</f>
        <v>0</v>
      </c>
      <c r="S495" s="244">
        <v>0</v>
      </c>
      <c r="T495" s="245">
        <f>S495*H495</f>
        <v>0</v>
      </c>
      <c r="AR495" s="24" t="s">
        <v>925</v>
      </c>
      <c r="AT495" s="24" t="s">
        <v>175</v>
      </c>
      <c r="AU495" s="24" t="s">
        <v>79</v>
      </c>
      <c r="AY495" s="24" t="s">
        <v>172</v>
      </c>
      <c r="BE495" s="246">
        <f>IF(N495="základní",J495,0)</f>
        <v>0</v>
      </c>
      <c r="BF495" s="246">
        <f>IF(N495="snížená",J495,0)</f>
        <v>0</v>
      </c>
      <c r="BG495" s="246">
        <f>IF(N495="zákl. přenesená",J495,0)</f>
        <v>0</v>
      </c>
      <c r="BH495" s="246">
        <f>IF(N495="sníž. přenesená",J495,0)</f>
        <v>0</v>
      </c>
      <c r="BI495" s="246">
        <f>IF(N495="nulová",J495,0)</f>
        <v>0</v>
      </c>
      <c r="BJ495" s="24" t="s">
        <v>76</v>
      </c>
      <c r="BK495" s="246">
        <f>ROUND(I495*H495,2)</f>
        <v>0</v>
      </c>
      <c r="BL495" s="24" t="s">
        <v>925</v>
      </c>
      <c r="BM495" s="24" t="s">
        <v>931</v>
      </c>
    </row>
    <row r="496" spans="2:47" s="1" customFormat="1" ht="13.5">
      <c r="B496" s="46"/>
      <c r="C496" s="74"/>
      <c r="D496" s="249" t="s">
        <v>464</v>
      </c>
      <c r="E496" s="74"/>
      <c r="F496" s="281" t="s">
        <v>932</v>
      </c>
      <c r="G496" s="74"/>
      <c r="H496" s="74"/>
      <c r="I496" s="203"/>
      <c r="J496" s="74"/>
      <c r="K496" s="74"/>
      <c r="L496" s="72"/>
      <c r="M496" s="282"/>
      <c r="N496" s="47"/>
      <c r="O496" s="47"/>
      <c r="P496" s="47"/>
      <c r="Q496" s="47"/>
      <c r="R496" s="47"/>
      <c r="S496" s="47"/>
      <c r="T496" s="95"/>
      <c r="AT496" s="24" t="s">
        <v>464</v>
      </c>
      <c r="AU496" s="24" t="s">
        <v>79</v>
      </c>
    </row>
    <row r="497" spans="2:65" s="1" customFormat="1" ht="16.5" customHeight="1">
      <c r="B497" s="46"/>
      <c r="C497" s="235" t="s">
        <v>1575</v>
      </c>
      <c r="D497" s="235" t="s">
        <v>175</v>
      </c>
      <c r="E497" s="236" t="s">
        <v>934</v>
      </c>
      <c r="F497" s="237" t="s">
        <v>935</v>
      </c>
      <c r="G497" s="238" t="s">
        <v>439</v>
      </c>
      <c r="H497" s="239">
        <v>1</v>
      </c>
      <c r="I497" s="240"/>
      <c r="J497" s="241">
        <f>ROUND(I497*H497,2)</f>
        <v>0</v>
      </c>
      <c r="K497" s="237" t="s">
        <v>179</v>
      </c>
      <c r="L497" s="72"/>
      <c r="M497" s="242" t="s">
        <v>21</v>
      </c>
      <c r="N497" s="243" t="s">
        <v>40</v>
      </c>
      <c r="O497" s="47"/>
      <c r="P497" s="244">
        <f>O497*H497</f>
        <v>0</v>
      </c>
      <c r="Q497" s="244">
        <v>0</v>
      </c>
      <c r="R497" s="244">
        <f>Q497*H497</f>
        <v>0</v>
      </c>
      <c r="S497" s="244">
        <v>0</v>
      </c>
      <c r="T497" s="245">
        <f>S497*H497</f>
        <v>0</v>
      </c>
      <c r="AR497" s="24" t="s">
        <v>925</v>
      </c>
      <c r="AT497" s="24" t="s">
        <v>175</v>
      </c>
      <c r="AU497" s="24" t="s">
        <v>79</v>
      </c>
      <c r="AY497" s="24" t="s">
        <v>172</v>
      </c>
      <c r="BE497" s="246">
        <f>IF(N497="základní",J497,0)</f>
        <v>0</v>
      </c>
      <c r="BF497" s="246">
        <f>IF(N497="snížená",J497,0)</f>
        <v>0</v>
      </c>
      <c r="BG497" s="246">
        <f>IF(N497="zákl. přenesená",J497,0)</f>
        <v>0</v>
      </c>
      <c r="BH497" s="246">
        <f>IF(N497="sníž. přenesená",J497,0)</f>
        <v>0</v>
      </c>
      <c r="BI497" s="246">
        <f>IF(N497="nulová",J497,0)</f>
        <v>0</v>
      </c>
      <c r="BJ497" s="24" t="s">
        <v>76</v>
      </c>
      <c r="BK497" s="246">
        <f>ROUND(I497*H497,2)</f>
        <v>0</v>
      </c>
      <c r="BL497" s="24" t="s">
        <v>925</v>
      </c>
      <c r="BM497" s="24" t="s">
        <v>936</v>
      </c>
    </row>
    <row r="498" spans="2:47" s="1" customFormat="1" ht="13.5">
      <c r="B498" s="46"/>
      <c r="C498" s="74"/>
      <c r="D498" s="249" t="s">
        <v>464</v>
      </c>
      <c r="E498" s="74"/>
      <c r="F498" s="281" t="s">
        <v>937</v>
      </c>
      <c r="G498" s="74"/>
      <c r="H498" s="74"/>
      <c r="I498" s="203"/>
      <c r="J498" s="74"/>
      <c r="K498" s="74"/>
      <c r="L498" s="72"/>
      <c r="M498" s="293"/>
      <c r="N498" s="294"/>
      <c r="O498" s="294"/>
      <c r="P498" s="294"/>
      <c r="Q498" s="294"/>
      <c r="R498" s="294"/>
      <c r="S498" s="294"/>
      <c r="T498" s="295"/>
      <c r="AT498" s="24" t="s">
        <v>464</v>
      </c>
      <c r="AU498" s="24" t="s">
        <v>79</v>
      </c>
    </row>
    <row r="499" spans="2:12" s="1" customFormat="1" ht="6.95" customHeight="1">
      <c r="B499" s="67"/>
      <c r="C499" s="68"/>
      <c r="D499" s="68"/>
      <c r="E499" s="68"/>
      <c r="F499" s="68"/>
      <c r="G499" s="68"/>
      <c r="H499" s="68"/>
      <c r="I499" s="178"/>
      <c r="J499" s="68"/>
      <c r="K499" s="68"/>
      <c r="L499" s="72"/>
    </row>
  </sheetData>
  <sheetProtection password="CC35" sheet="1" objects="1" scenarios="1" formatColumns="0" formatRows="0" autoFilter="0"/>
  <autoFilter ref="C109:K498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98:H98"/>
    <mergeCell ref="E100:H100"/>
    <mergeCell ref="E102:H102"/>
    <mergeCell ref="G1:H1"/>
    <mergeCell ref="L2:V2"/>
  </mergeCells>
  <hyperlinks>
    <hyperlink ref="F1:G1" location="C2" display="1) Krycí list soupisu"/>
    <hyperlink ref="G1:H1" location="C58" display="2) Rekapitulace"/>
    <hyperlink ref="J1" location="C10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116</v>
      </c>
      <c r="G1" s="151" t="s">
        <v>117</v>
      </c>
      <c r="H1" s="151"/>
      <c r="I1" s="152"/>
      <c r="J1" s="151" t="s">
        <v>118</v>
      </c>
      <c r="K1" s="150" t="s">
        <v>119</v>
      </c>
      <c r="L1" s="151" t="s">
        <v>120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95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121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v Karviné - školy I - stavební část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1256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1576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ROUND(J89,2)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ROUND(SUM(BE89:BE250),2)</f>
        <v>0</v>
      </c>
      <c r="G32" s="47"/>
      <c r="H32" s="47"/>
      <c r="I32" s="170">
        <v>0.21</v>
      </c>
      <c r="J32" s="169">
        <f>ROUND(ROUND((SUM(BE89:BE250)),2)*I32,2)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ROUND(SUM(BF89:BF250),2)</f>
        <v>0</v>
      </c>
      <c r="G33" s="47"/>
      <c r="H33" s="47"/>
      <c r="I33" s="170">
        <v>0.15</v>
      </c>
      <c r="J33" s="169">
        <f>ROUND(ROUND((SUM(BF89:BF250)),2)*I33,2)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ROUND(SUM(BG89:BG250),2)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ROUND(SUM(BH89:BH250),2)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ROUND(SUM(BI89:BI250),2)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v Karviné - školy I - stavební část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1256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011 - Elektroinstalace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127</v>
      </c>
      <c r="D58" s="171"/>
      <c r="E58" s="171"/>
      <c r="F58" s="171"/>
      <c r="G58" s="171"/>
      <c r="H58" s="171"/>
      <c r="I58" s="185"/>
      <c r="J58" s="186" t="s">
        <v>128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129</v>
      </c>
      <c r="D60" s="47"/>
      <c r="E60" s="47"/>
      <c r="F60" s="47"/>
      <c r="G60" s="47"/>
      <c r="H60" s="47"/>
      <c r="I60" s="156"/>
      <c r="J60" s="167">
        <f>J89</f>
        <v>0</v>
      </c>
      <c r="K60" s="51"/>
      <c r="AU60" s="24" t="s">
        <v>130</v>
      </c>
    </row>
    <row r="61" spans="2:11" s="8" customFormat="1" ht="24.95" customHeight="1">
      <c r="B61" s="189"/>
      <c r="C61" s="190"/>
      <c r="D61" s="191" t="s">
        <v>939</v>
      </c>
      <c r="E61" s="192"/>
      <c r="F61" s="192"/>
      <c r="G61" s="192"/>
      <c r="H61" s="192"/>
      <c r="I61" s="193"/>
      <c r="J61" s="194">
        <f>J90</f>
        <v>0</v>
      </c>
      <c r="K61" s="195"/>
    </row>
    <row r="62" spans="2:11" s="8" customFormat="1" ht="24.95" customHeight="1">
      <c r="B62" s="189"/>
      <c r="C62" s="190"/>
      <c r="D62" s="191" t="s">
        <v>940</v>
      </c>
      <c r="E62" s="192"/>
      <c r="F62" s="192"/>
      <c r="G62" s="192"/>
      <c r="H62" s="192"/>
      <c r="I62" s="193"/>
      <c r="J62" s="194">
        <f>J139</f>
        <v>0</v>
      </c>
      <c r="K62" s="195"/>
    </row>
    <row r="63" spans="2:11" s="8" customFormat="1" ht="24.95" customHeight="1">
      <c r="B63" s="189"/>
      <c r="C63" s="190"/>
      <c r="D63" s="191" t="s">
        <v>941</v>
      </c>
      <c r="E63" s="192"/>
      <c r="F63" s="192"/>
      <c r="G63" s="192"/>
      <c r="H63" s="192"/>
      <c r="I63" s="193"/>
      <c r="J63" s="194">
        <f>J148</f>
        <v>0</v>
      </c>
      <c r="K63" s="195"/>
    </row>
    <row r="64" spans="2:11" s="8" customFormat="1" ht="24.95" customHeight="1">
      <c r="B64" s="189"/>
      <c r="C64" s="190"/>
      <c r="D64" s="191" t="s">
        <v>945</v>
      </c>
      <c r="E64" s="192"/>
      <c r="F64" s="192"/>
      <c r="G64" s="192"/>
      <c r="H64" s="192"/>
      <c r="I64" s="193"/>
      <c r="J64" s="194">
        <f>J161</f>
        <v>0</v>
      </c>
      <c r="K64" s="195"/>
    </row>
    <row r="65" spans="2:11" s="9" customFormat="1" ht="19.9" customHeight="1">
      <c r="B65" s="196"/>
      <c r="C65" s="197"/>
      <c r="D65" s="198" t="s">
        <v>946</v>
      </c>
      <c r="E65" s="199"/>
      <c r="F65" s="199"/>
      <c r="G65" s="199"/>
      <c r="H65" s="199"/>
      <c r="I65" s="200"/>
      <c r="J65" s="201">
        <f>J238</f>
        <v>0</v>
      </c>
      <c r="K65" s="202"/>
    </row>
    <row r="66" spans="2:11" s="8" customFormat="1" ht="24.95" customHeight="1">
      <c r="B66" s="189"/>
      <c r="C66" s="190"/>
      <c r="D66" s="191" t="s">
        <v>1577</v>
      </c>
      <c r="E66" s="192"/>
      <c r="F66" s="192"/>
      <c r="G66" s="192"/>
      <c r="H66" s="192"/>
      <c r="I66" s="193"/>
      <c r="J66" s="194">
        <f>J243</f>
        <v>0</v>
      </c>
      <c r="K66" s="195"/>
    </row>
    <row r="67" spans="2:11" s="8" customFormat="1" ht="24.95" customHeight="1">
      <c r="B67" s="189"/>
      <c r="C67" s="190"/>
      <c r="D67" s="191" t="s">
        <v>1578</v>
      </c>
      <c r="E67" s="192"/>
      <c r="F67" s="192"/>
      <c r="G67" s="192"/>
      <c r="H67" s="192"/>
      <c r="I67" s="193"/>
      <c r="J67" s="194">
        <f>J247</f>
        <v>0</v>
      </c>
      <c r="K67" s="195"/>
    </row>
    <row r="68" spans="2:11" s="1" customFormat="1" ht="21.8" customHeight="1">
      <c r="B68" s="46"/>
      <c r="C68" s="47"/>
      <c r="D68" s="47"/>
      <c r="E68" s="47"/>
      <c r="F68" s="47"/>
      <c r="G68" s="47"/>
      <c r="H68" s="47"/>
      <c r="I68" s="156"/>
      <c r="J68" s="47"/>
      <c r="K68" s="51"/>
    </row>
    <row r="69" spans="2:11" s="1" customFormat="1" ht="6.95" customHeight="1">
      <c r="B69" s="67"/>
      <c r="C69" s="68"/>
      <c r="D69" s="68"/>
      <c r="E69" s="68"/>
      <c r="F69" s="68"/>
      <c r="G69" s="68"/>
      <c r="H69" s="68"/>
      <c r="I69" s="178"/>
      <c r="J69" s="68"/>
      <c r="K69" s="69"/>
    </row>
    <row r="73" spans="2:12" s="1" customFormat="1" ht="6.95" customHeight="1">
      <c r="B73" s="70"/>
      <c r="C73" s="71"/>
      <c r="D73" s="71"/>
      <c r="E73" s="71"/>
      <c r="F73" s="71"/>
      <c r="G73" s="71"/>
      <c r="H73" s="71"/>
      <c r="I73" s="181"/>
      <c r="J73" s="71"/>
      <c r="K73" s="71"/>
      <c r="L73" s="72"/>
    </row>
    <row r="74" spans="2:12" s="1" customFormat="1" ht="36.95" customHeight="1">
      <c r="B74" s="46"/>
      <c r="C74" s="73" t="s">
        <v>156</v>
      </c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4.4" customHeight="1">
      <c r="B76" s="46"/>
      <c r="C76" s="76" t="s">
        <v>18</v>
      </c>
      <c r="D76" s="74"/>
      <c r="E76" s="74"/>
      <c r="F76" s="74"/>
      <c r="G76" s="74"/>
      <c r="H76" s="74"/>
      <c r="I76" s="203"/>
      <c r="J76" s="74"/>
      <c r="K76" s="74"/>
      <c r="L76" s="72"/>
    </row>
    <row r="77" spans="2:12" s="1" customFormat="1" ht="16.5" customHeight="1">
      <c r="B77" s="46"/>
      <c r="C77" s="74"/>
      <c r="D77" s="74"/>
      <c r="E77" s="204" t="str">
        <f>E7</f>
        <v>Rekonstrukce odborných učeben v Karviné - školy I - stavební část</v>
      </c>
      <c r="F77" s="76"/>
      <c r="G77" s="76"/>
      <c r="H77" s="76"/>
      <c r="I77" s="203"/>
      <c r="J77" s="74"/>
      <c r="K77" s="74"/>
      <c r="L77" s="72"/>
    </row>
    <row r="78" spans="2:12" ht="13.5">
      <c r="B78" s="28"/>
      <c r="C78" s="76" t="s">
        <v>122</v>
      </c>
      <c r="D78" s="205"/>
      <c r="E78" s="205"/>
      <c r="F78" s="205"/>
      <c r="G78" s="205"/>
      <c r="H78" s="205"/>
      <c r="I78" s="148"/>
      <c r="J78" s="205"/>
      <c r="K78" s="205"/>
      <c r="L78" s="206"/>
    </row>
    <row r="79" spans="2:12" s="1" customFormat="1" ht="16.5" customHeight="1">
      <c r="B79" s="46"/>
      <c r="C79" s="74"/>
      <c r="D79" s="74"/>
      <c r="E79" s="204" t="s">
        <v>1256</v>
      </c>
      <c r="F79" s="74"/>
      <c r="G79" s="74"/>
      <c r="H79" s="74"/>
      <c r="I79" s="203"/>
      <c r="J79" s="74"/>
      <c r="K79" s="74"/>
      <c r="L79" s="72"/>
    </row>
    <row r="80" spans="2:12" s="1" customFormat="1" ht="14.4" customHeight="1">
      <c r="B80" s="46"/>
      <c r="C80" s="76" t="s">
        <v>124</v>
      </c>
      <c r="D80" s="74"/>
      <c r="E80" s="74"/>
      <c r="F80" s="74"/>
      <c r="G80" s="74"/>
      <c r="H80" s="74"/>
      <c r="I80" s="203"/>
      <c r="J80" s="74"/>
      <c r="K80" s="74"/>
      <c r="L80" s="72"/>
    </row>
    <row r="81" spans="2:12" s="1" customFormat="1" ht="17.25" customHeight="1">
      <c r="B81" s="46"/>
      <c r="C81" s="74"/>
      <c r="D81" s="74"/>
      <c r="E81" s="82" t="str">
        <f>E11</f>
        <v xml:space="preserve">011 - Elektroinstalace </v>
      </c>
      <c r="F81" s="74"/>
      <c r="G81" s="74"/>
      <c r="H81" s="74"/>
      <c r="I81" s="203"/>
      <c r="J81" s="74"/>
      <c r="K81" s="74"/>
      <c r="L81" s="72"/>
    </row>
    <row r="82" spans="2:12" s="1" customFormat="1" ht="6.95" customHeight="1">
      <c r="B82" s="46"/>
      <c r="C82" s="74"/>
      <c r="D82" s="74"/>
      <c r="E82" s="74"/>
      <c r="F82" s="74"/>
      <c r="G82" s="74"/>
      <c r="H82" s="74"/>
      <c r="I82" s="203"/>
      <c r="J82" s="74"/>
      <c r="K82" s="74"/>
      <c r="L82" s="72"/>
    </row>
    <row r="83" spans="2:12" s="1" customFormat="1" ht="18" customHeight="1">
      <c r="B83" s="46"/>
      <c r="C83" s="76" t="s">
        <v>23</v>
      </c>
      <c r="D83" s="74"/>
      <c r="E83" s="74"/>
      <c r="F83" s="207" t="str">
        <f>F14</f>
        <v xml:space="preserve"> </v>
      </c>
      <c r="G83" s="74"/>
      <c r="H83" s="74"/>
      <c r="I83" s="208" t="s">
        <v>25</v>
      </c>
      <c r="J83" s="85" t="str">
        <f>IF(J14="","",J14)</f>
        <v>4. 9. 2017</v>
      </c>
      <c r="K83" s="74"/>
      <c r="L83" s="72"/>
    </row>
    <row r="84" spans="2:12" s="1" customFormat="1" ht="6.95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12" s="1" customFormat="1" ht="13.5">
      <c r="B85" s="46"/>
      <c r="C85" s="76" t="s">
        <v>27</v>
      </c>
      <c r="D85" s="74"/>
      <c r="E85" s="74"/>
      <c r="F85" s="207" t="str">
        <f>E17</f>
        <v xml:space="preserve"> </v>
      </c>
      <c r="G85" s="74"/>
      <c r="H85" s="74"/>
      <c r="I85" s="208" t="s">
        <v>32</v>
      </c>
      <c r="J85" s="207" t="str">
        <f>E23</f>
        <v xml:space="preserve"> </v>
      </c>
      <c r="K85" s="74"/>
      <c r="L85" s="72"/>
    </row>
    <row r="86" spans="2:12" s="1" customFormat="1" ht="14.4" customHeight="1">
      <c r="B86" s="46"/>
      <c r="C86" s="76" t="s">
        <v>30</v>
      </c>
      <c r="D86" s="74"/>
      <c r="E86" s="74"/>
      <c r="F86" s="207" t="str">
        <f>IF(E20="","",E20)</f>
        <v/>
      </c>
      <c r="G86" s="74"/>
      <c r="H86" s="74"/>
      <c r="I86" s="203"/>
      <c r="J86" s="74"/>
      <c r="K86" s="74"/>
      <c r="L86" s="72"/>
    </row>
    <row r="87" spans="2:12" s="1" customFormat="1" ht="10.3" customHeight="1">
      <c r="B87" s="46"/>
      <c r="C87" s="74"/>
      <c r="D87" s="74"/>
      <c r="E87" s="74"/>
      <c r="F87" s="74"/>
      <c r="G87" s="74"/>
      <c r="H87" s="74"/>
      <c r="I87" s="203"/>
      <c r="J87" s="74"/>
      <c r="K87" s="74"/>
      <c r="L87" s="72"/>
    </row>
    <row r="88" spans="2:20" s="10" customFormat="1" ht="29.25" customHeight="1">
      <c r="B88" s="209"/>
      <c r="C88" s="210" t="s">
        <v>157</v>
      </c>
      <c r="D88" s="211" t="s">
        <v>54</v>
      </c>
      <c r="E88" s="211" t="s">
        <v>50</v>
      </c>
      <c r="F88" s="211" t="s">
        <v>158</v>
      </c>
      <c r="G88" s="211" t="s">
        <v>159</v>
      </c>
      <c r="H88" s="211" t="s">
        <v>160</v>
      </c>
      <c r="I88" s="212" t="s">
        <v>161</v>
      </c>
      <c r="J88" s="211" t="s">
        <v>128</v>
      </c>
      <c r="K88" s="213" t="s">
        <v>162</v>
      </c>
      <c r="L88" s="214"/>
      <c r="M88" s="102" t="s">
        <v>163</v>
      </c>
      <c r="N88" s="103" t="s">
        <v>39</v>
      </c>
      <c r="O88" s="103" t="s">
        <v>164</v>
      </c>
      <c r="P88" s="103" t="s">
        <v>165</v>
      </c>
      <c r="Q88" s="103" t="s">
        <v>166</v>
      </c>
      <c r="R88" s="103" t="s">
        <v>167</v>
      </c>
      <c r="S88" s="103" t="s">
        <v>168</v>
      </c>
      <c r="T88" s="104" t="s">
        <v>169</v>
      </c>
    </row>
    <row r="89" spans="2:63" s="1" customFormat="1" ht="29.25" customHeight="1">
      <c r="B89" s="46"/>
      <c r="C89" s="108" t="s">
        <v>129</v>
      </c>
      <c r="D89" s="74"/>
      <c r="E89" s="74"/>
      <c r="F89" s="74"/>
      <c r="G89" s="74"/>
      <c r="H89" s="74"/>
      <c r="I89" s="203"/>
      <c r="J89" s="215">
        <f>BK89</f>
        <v>0</v>
      </c>
      <c r="K89" s="74"/>
      <c r="L89" s="72"/>
      <c r="M89" s="105"/>
      <c r="N89" s="106"/>
      <c r="O89" s="106"/>
      <c r="P89" s="216">
        <f>P90+P139+P148+P161+P243+P247</f>
        <v>0</v>
      </c>
      <c r="Q89" s="106"/>
      <c r="R89" s="216">
        <f>R90+R139+R148+R161+R243+R247</f>
        <v>0</v>
      </c>
      <c r="S89" s="106"/>
      <c r="T89" s="217">
        <f>T90+T139+T148+T161+T243+T247</f>
        <v>0</v>
      </c>
      <c r="AT89" s="24" t="s">
        <v>68</v>
      </c>
      <c r="AU89" s="24" t="s">
        <v>130</v>
      </c>
      <c r="BK89" s="218">
        <f>BK90+BK139+BK148+BK161+BK243+BK247</f>
        <v>0</v>
      </c>
    </row>
    <row r="90" spans="2:63" s="11" customFormat="1" ht="37.4" customHeight="1">
      <c r="B90" s="219"/>
      <c r="C90" s="220"/>
      <c r="D90" s="221" t="s">
        <v>68</v>
      </c>
      <c r="E90" s="222" t="s">
        <v>947</v>
      </c>
      <c r="F90" s="222" t="s">
        <v>948</v>
      </c>
      <c r="G90" s="220"/>
      <c r="H90" s="220"/>
      <c r="I90" s="223"/>
      <c r="J90" s="224">
        <f>BK90</f>
        <v>0</v>
      </c>
      <c r="K90" s="220"/>
      <c r="L90" s="225"/>
      <c r="M90" s="226"/>
      <c r="N90" s="227"/>
      <c r="O90" s="227"/>
      <c r="P90" s="228">
        <f>SUM(P91:P138)</f>
        <v>0</v>
      </c>
      <c r="Q90" s="227"/>
      <c r="R90" s="228">
        <f>SUM(R91:R138)</f>
        <v>0</v>
      </c>
      <c r="S90" s="227"/>
      <c r="T90" s="229">
        <f>SUM(T91:T138)</f>
        <v>0</v>
      </c>
      <c r="AR90" s="230" t="s">
        <v>76</v>
      </c>
      <c r="AT90" s="231" t="s">
        <v>68</v>
      </c>
      <c r="AU90" s="231" t="s">
        <v>69</v>
      </c>
      <c r="AY90" s="230" t="s">
        <v>172</v>
      </c>
      <c r="BK90" s="232">
        <f>SUM(BK91:BK138)</f>
        <v>0</v>
      </c>
    </row>
    <row r="91" spans="2:65" s="1" customFormat="1" ht="16.5" customHeight="1">
      <c r="B91" s="46"/>
      <c r="C91" s="235" t="s">
        <v>69</v>
      </c>
      <c r="D91" s="235" t="s">
        <v>175</v>
      </c>
      <c r="E91" s="236" t="s">
        <v>76</v>
      </c>
      <c r="F91" s="237" t="s">
        <v>949</v>
      </c>
      <c r="G91" s="238" t="s">
        <v>258</v>
      </c>
      <c r="H91" s="239">
        <v>30</v>
      </c>
      <c r="I91" s="240"/>
      <c r="J91" s="241">
        <f>ROUND(I91*H91,2)</f>
        <v>0</v>
      </c>
      <c r="K91" s="237" t="s">
        <v>21</v>
      </c>
      <c r="L91" s="72"/>
      <c r="M91" s="242" t="s">
        <v>21</v>
      </c>
      <c r="N91" s="243" t="s">
        <v>40</v>
      </c>
      <c r="O91" s="47"/>
      <c r="P91" s="244">
        <f>O91*H91</f>
        <v>0</v>
      </c>
      <c r="Q91" s="244">
        <v>0</v>
      </c>
      <c r="R91" s="244">
        <f>Q91*H91</f>
        <v>0</v>
      </c>
      <c r="S91" s="244">
        <v>0</v>
      </c>
      <c r="T91" s="245">
        <f>S91*H91</f>
        <v>0</v>
      </c>
      <c r="AR91" s="24" t="s">
        <v>180</v>
      </c>
      <c r="AT91" s="24" t="s">
        <v>175</v>
      </c>
      <c r="AU91" s="24" t="s">
        <v>76</v>
      </c>
      <c r="AY91" s="24" t="s">
        <v>172</v>
      </c>
      <c r="BE91" s="246">
        <f>IF(N91="základní",J91,0)</f>
        <v>0</v>
      </c>
      <c r="BF91" s="246">
        <f>IF(N91="snížená",J91,0)</f>
        <v>0</v>
      </c>
      <c r="BG91" s="246">
        <f>IF(N91="zákl. přenesená",J91,0)</f>
        <v>0</v>
      </c>
      <c r="BH91" s="246">
        <f>IF(N91="sníž. přenesená",J91,0)</f>
        <v>0</v>
      </c>
      <c r="BI91" s="246">
        <f>IF(N91="nulová",J91,0)</f>
        <v>0</v>
      </c>
      <c r="BJ91" s="24" t="s">
        <v>76</v>
      </c>
      <c r="BK91" s="246">
        <f>ROUND(I91*H91,2)</f>
        <v>0</v>
      </c>
      <c r="BL91" s="24" t="s">
        <v>180</v>
      </c>
      <c r="BM91" s="24" t="s">
        <v>79</v>
      </c>
    </row>
    <row r="92" spans="2:47" s="1" customFormat="1" ht="13.5">
      <c r="B92" s="46"/>
      <c r="C92" s="74"/>
      <c r="D92" s="249" t="s">
        <v>464</v>
      </c>
      <c r="E92" s="74"/>
      <c r="F92" s="281" t="s">
        <v>950</v>
      </c>
      <c r="G92" s="74"/>
      <c r="H92" s="74"/>
      <c r="I92" s="203"/>
      <c r="J92" s="74"/>
      <c r="K92" s="74"/>
      <c r="L92" s="72"/>
      <c r="M92" s="282"/>
      <c r="N92" s="47"/>
      <c r="O92" s="47"/>
      <c r="P92" s="47"/>
      <c r="Q92" s="47"/>
      <c r="R92" s="47"/>
      <c r="S92" s="47"/>
      <c r="T92" s="95"/>
      <c r="AT92" s="24" t="s">
        <v>464</v>
      </c>
      <c r="AU92" s="24" t="s">
        <v>76</v>
      </c>
    </row>
    <row r="93" spans="2:65" s="1" customFormat="1" ht="16.5" customHeight="1">
      <c r="B93" s="46"/>
      <c r="C93" s="235" t="s">
        <v>69</v>
      </c>
      <c r="D93" s="235" t="s">
        <v>175</v>
      </c>
      <c r="E93" s="236" t="s">
        <v>79</v>
      </c>
      <c r="F93" s="237" t="s">
        <v>1579</v>
      </c>
      <c r="G93" s="238" t="s">
        <v>258</v>
      </c>
      <c r="H93" s="239">
        <v>10</v>
      </c>
      <c r="I93" s="240"/>
      <c r="J93" s="241">
        <f>ROUND(I93*H93,2)</f>
        <v>0</v>
      </c>
      <c r="K93" s="237" t="s">
        <v>21</v>
      </c>
      <c r="L93" s="72"/>
      <c r="M93" s="242" t="s">
        <v>21</v>
      </c>
      <c r="N93" s="243" t="s">
        <v>40</v>
      </c>
      <c r="O93" s="47"/>
      <c r="P93" s="244">
        <f>O93*H93</f>
        <v>0</v>
      </c>
      <c r="Q93" s="244">
        <v>0</v>
      </c>
      <c r="R93" s="244">
        <f>Q93*H93</f>
        <v>0</v>
      </c>
      <c r="S93" s="244">
        <v>0</v>
      </c>
      <c r="T93" s="245">
        <f>S93*H93</f>
        <v>0</v>
      </c>
      <c r="AR93" s="24" t="s">
        <v>180</v>
      </c>
      <c r="AT93" s="24" t="s">
        <v>175</v>
      </c>
      <c r="AU93" s="24" t="s">
        <v>76</v>
      </c>
      <c r="AY93" s="24" t="s">
        <v>172</v>
      </c>
      <c r="BE93" s="246">
        <f>IF(N93="základní",J93,0)</f>
        <v>0</v>
      </c>
      <c r="BF93" s="246">
        <f>IF(N93="snížená",J93,0)</f>
        <v>0</v>
      </c>
      <c r="BG93" s="246">
        <f>IF(N93="zákl. přenesená",J93,0)</f>
        <v>0</v>
      </c>
      <c r="BH93" s="246">
        <f>IF(N93="sníž. přenesená",J93,0)</f>
        <v>0</v>
      </c>
      <c r="BI93" s="246">
        <f>IF(N93="nulová",J93,0)</f>
        <v>0</v>
      </c>
      <c r="BJ93" s="24" t="s">
        <v>76</v>
      </c>
      <c r="BK93" s="246">
        <f>ROUND(I93*H93,2)</f>
        <v>0</v>
      </c>
      <c r="BL93" s="24" t="s">
        <v>180</v>
      </c>
      <c r="BM93" s="24" t="s">
        <v>180</v>
      </c>
    </row>
    <row r="94" spans="2:47" s="1" customFormat="1" ht="13.5">
      <c r="B94" s="46"/>
      <c r="C94" s="74"/>
      <c r="D94" s="249" t="s">
        <v>464</v>
      </c>
      <c r="E94" s="74"/>
      <c r="F94" s="281" t="s">
        <v>950</v>
      </c>
      <c r="G94" s="74"/>
      <c r="H94" s="74"/>
      <c r="I94" s="203"/>
      <c r="J94" s="74"/>
      <c r="K94" s="74"/>
      <c r="L94" s="72"/>
      <c r="M94" s="282"/>
      <c r="N94" s="47"/>
      <c r="O94" s="47"/>
      <c r="P94" s="47"/>
      <c r="Q94" s="47"/>
      <c r="R94" s="47"/>
      <c r="S94" s="47"/>
      <c r="T94" s="95"/>
      <c r="AT94" s="24" t="s">
        <v>464</v>
      </c>
      <c r="AU94" s="24" t="s">
        <v>76</v>
      </c>
    </row>
    <row r="95" spans="2:65" s="1" customFormat="1" ht="16.5" customHeight="1">
      <c r="B95" s="46"/>
      <c r="C95" s="235" t="s">
        <v>69</v>
      </c>
      <c r="D95" s="235" t="s">
        <v>175</v>
      </c>
      <c r="E95" s="236" t="s">
        <v>173</v>
      </c>
      <c r="F95" s="237" t="s">
        <v>1580</v>
      </c>
      <c r="G95" s="238" t="s">
        <v>258</v>
      </c>
      <c r="H95" s="239">
        <v>15</v>
      </c>
      <c r="I95" s="240"/>
      <c r="J95" s="241">
        <f>ROUND(I95*H95,2)</f>
        <v>0</v>
      </c>
      <c r="K95" s="237" t="s">
        <v>21</v>
      </c>
      <c r="L95" s="72"/>
      <c r="M95" s="242" t="s">
        <v>21</v>
      </c>
      <c r="N95" s="243" t="s">
        <v>40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180</v>
      </c>
      <c r="AT95" s="24" t="s">
        <v>175</v>
      </c>
      <c r="AU95" s="24" t="s">
        <v>76</v>
      </c>
      <c r="AY95" s="24" t="s">
        <v>172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76</v>
      </c>
      <c r="BK95" s="246">
        <f>ROUND(I95*H95,2)</f>
        <v>0</v>
      </c>
      <c r="BL95" s="24" t="s">
        <v>180</v>
      </c>
      <c r="BM95" s="24" t="s">
        <v>203</v>
      </c>
    </row>
    <row r="96" spans="2:47" s="1" customFormat="1" ht="13.5">
      <c r="B96" s="46"/>
      <c r="C96" s="74"/>
      <c r="D96" s="249" t="s">
        <v>464</v>
      </c>
      <c r="E96" s="74"/>
      <c r="F96" s="281" t="s">
        <v>950</v>
      </c>
      <c r="G96" s="74"/>
      <c r="H96" s="74"/>
      <c r="I96" s="203"/>
      <c r="J96" s="74"/>
      <c r="K96" s="74"/>
      <c r="L96" s="72"/>
      <c r="M96" s="282"/>
      <c r="N96" s="47"/>
      <c r="O96" s="47"/>
      <c r="P96" s="47"/>
      <c r="Q96" s="47"/>
      <c r="R96" s="47"/>
      <c r="S96" s="47"/>
      <c r="T96" s="95"/>
      <c r="AT96" s="24" t="s">
        <v>464</v>
      </c>
      <c r="AU96" s="24" t="s">
        <v>76</v>
      </c>
    </row>
    <row r="97" spans="2:65" s="1" customFormat="1" ht="16.5" customHeight="1">
      <c r="B97" s="46"/>
      <c r="C97" s="235" t="s">
        <v>69</v>
      </c>
      <c r="D97" s="235" t="s">
        <v>175</v>
      </c>
      <c r="E97" s="236" t="s">
        <v>180</v>
      </c>
      <c r="F97" s="237" t="s">
        <v>952</v>
      </c>
      <c r="G97" s="238" t="s">
        <v>953</v>
      </c>
      <c r="H97" s="239">
        <v>37</v>
      </c>
      <c r="I97" s="240"/>
      <c r="J97" s="241">
        <f>ROUND(I97*H97,2)</f>
        <v>0</v>
      </c>
      <c r="K97" s="237" t="s">
        <v>21</v>
      </c>
      <c r="L97" s="72"/>
      <c r="M97" s="242" t="s">
        <v>21</v>
      </c>
      <c r="N97" s="243" t="s">
        <v>40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180</v>
      </c>
      <c r="AT97" s="24" t="s">
        <v>175</v>
      </c>
      <c r="AU97" s="24" t="s">
        <v>76</v>
      </c>
      <c r="AY97" s="24" t="s">
        <v>172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76</v>
      </c>
      <c r="BK97" s="246">
        <f>ROUND(I97*H97,2)</f>
        <v>0</v>
      </c>
      <c r="BL97" s="24" t="s">
        <v>180</v>
      </c>
      <c r="BM97" s="24" t="s">
        <v>213</v>
      </c>
    </row>
    <row r="98" spans="2:47" s="1" customFormat="1" ht="13.5">
      <c r="B98" s="46"/>
      <c r="C98" s="74"/>
      <c r="D98" s="249" t="s">
        <v>464</v>
      </c>
      <c r="E98" s="74"/>
      <c r="F98" s="281" t="s">
        <v>950</v>
      </c>
      <c r="G98" s="74"/>
      <c r="H98" s="74"/>
      <c r="I98" s="203"/>
      <c r="J98" s="74"/>
      <c r="K98" s="74"/>
      <c r="L98" s="72"/>
      <c r="M98" s="282"/>
      <c r="N98" s="47"/>
      <c r="O98" s="47"/>
      <c r="P98" s="47"/>
      <c r="Q98" s="47"/>
      <c r="R98" s="47"/>
      <c r="S98" s="47"/>
      <c r="T98" s="95"/>
      <c r="AT98" s="24" t="s">
        <v>464</v>
      </c>
      <c r="AU98" s="24" t="s">
        <v>76</v>
      </c>
    </row>
    <row r="99" spans="2:65" s="1" customFormat="1" ht="16.5" customHeight="1">
      <c r="B99" s="46"/>
      <c r="C99" s="235" t="s">
        <v>69</v>
      </c>
      <c r="D99" s="235" t="s">
        <v>175</v>
      </c>
      <c r="E99" s="236" t="s">
        <v>197</v>
      </c>
      <c r="F99" s="237" t="s">
        <v>954</v>
      </c>
      <c r="G99" s="238" t="s">
        <v>953</v>
      </c>
      <c r="H99" s="239">
        <v>5</v>
      </c>
      <c r="I99" s="240"/>
      <c r="J99" s="241">
        <f>ROUND(I99*H99,2)</f>
        <v>0</v>
      </c>
      <c r="K99" s="237" t="s">
        <v>21</v>
      </c>
      <c r="L99" s="72"/>
      <c r="M99" s="242" t="s">
        <v>21</v>
      </c>
      <c r="N99" s="243" t="s">
        <v>40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4" t="s">
        <v>180</v>
      </c>
      <c r="AT99" s="24" t="s">
        <v>175</v>
      </c>
      <c r="AU99" s="24" t="s">
        <v>76</v>
      </c>
      <c r="AY99" s="24" t="s">
        <v>172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76</v>
      </c>
      <c r="BK99" s="246">
        <f>ROUND(I99*H99,2)</f>
        <v>0</v>
      </c>
      <c r="BL99" s="24" t="s">
        <v>180</v>
      </c>
      <c r="BM99" s="24" t="s">
        <v>224</v>
      </c>
    </row>
    <row r="100" spans="2:47" s="1" customFormat="1" ht="13.5">
      <c r="B100" s="46"/>
      <c r="C100" s="74"/>
      <c r="D100" s="249" t="s">
        <v>464</v>
      </c>
      <c r="E100" s="74"/>
      <c r="F100" s="281" t="s">
        <v>950</v>
      </c>
      <c r="G100" s="74"/>
      <c r="H100" s="74"/>
      <c r="I100" s="203"/>
      <c r="J100" s="74"/>
      <c r="K100" s="74"/>
      <c r="L100" s="72"/>
      <c r="M100" s="282"/>
      <c r="N100" s="47"/>
      <c r="O100" s="47"/>
      <c r="P100" s="47"/>
      <c r="Q100" s="47"/>
      <c r="R100" s="47"/>
      <c r="S100" s="47"/>
      <c r="T100" s="95"/>
      <c r="AT100" s="24" t="s">
        <v>464</v>
      </c>
      <c r="AU100" s="24" t="s">
        <v>76</v>
      </c>
    </row>
    <row r="101" spans="2:65" s="1" customFormat="1" ht="16.5" customHeight="1">
      <c r="B101" s="46"/>
      <c r="C101" s="235" t="s">
        <v>69</v>
      </c>
      <c r="D101" s="235" t="s">
        <v>175</v>
      </c>
      <c r="E101" s="236" t="s">
        <v>203</v>
      </c>
      <c r="F101" s="237" t="s">
        <v>955</v>
      </c>
      <c r="G101" s="238" t="s">
        <v>953</v>
      </c>
      <c r="H101" s="239">
        <v>13</v>
      </c>
      <c r="I101" s="240"/>
      <c r="J101" s="241">
        <f>ROUND(I101*H101,2)</f>
        <v>0</v>
      </c>
      <c r="K101" s="237" t="s">
        <v>21</v>
      </c>
      <c r="L101" s="72"/>
      <c r="M101" s="242" t="s">
        <v>21</v>
      </c>
      <c r="N101" s="243" t="s">
        <v>40</v>
      </c>
      <c r="O101" s="47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4" t="s">
        <v>180</v>
      </c>
      <c r="AT101" s="24" t="s">
        <v>175</v>
      </c>
      <c r="AU101" s="24" t="s">
        <v>76</v>
      </c>
      <c r="AY101" s="24" t="s">
        <v>172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76</v>
      </c>
      <c r="BK101" s="246">
        <f>ROUND(I101*H101,2)</f>
        <v>0</v>
      </c>
      <c r="BL101" s="24" t="s">
        <v>180</v>
      </c>
      <c r="BM101" s="24" t="s">
        <v>234</v>
      </c>
    </row>
    <row r="102" spans="2:47" s="1" customFormat="1" ht="13.5">
      <c r="B102" s="46"/>
      <c r="C102" s="74"/>
      <c r="D102" s="249" t="s">
        <v>464</v>
      </c>
      <c r="E102" s="74"/>
      <c r="F102" s="281" t="s">
        <v>950</v>
      </c>
      <c r="G102" s="74"/>
      <c r="H102" s="74"/>
      <c r="I102" s="203"/>
      <c r="J102" s="74"/>
      <c r="K102" s="74"/>
      <c r="L102" s="72"/>
      <c r="M102" s="282"/>
      <c r="N102" s="47"/>
      <c r="O102" s="47"/>
      <c r="P102" s="47"/>
      <c r="Q102" s="47"/>
      <c r="R102" s="47"/>
      <c r="S102" s="47"/>
      <c r="T102" s="95"/>
      <c r="AT102" s="24" t="s">
        <v>464</v>
      </c>
      <c r="AU102" s="24" t="s">
        <v>76</v>
      </c>
    </row>
    <row r="103" spans="2:65" s="1" customFormat="1" ht="16.5" customHeight="1">
      <c r="B103" s="46"/>
      <c r="C103" s="235" t="s">
        <v>69</v>
      </c>
      <c r="D103" s="235" t="s">
        <v>175</v>
      </c>
      <c r="E103" s="236" t="s">
        <v>209</v>
      </c>
      <c r="F103" s="237" t="s">
        <v>955</v>
      </c>
      <c r="G103" s="238" t="s">
        <v>953</v>
      </c>
      <c r="H103" s="239">
        <v>11</v>
      </c>
      <c r="I103" s="240"/>
      <c r="J103" s="241">
        <f>ROUND(I103*H103,2)</f>
        <v>0</v>
      </c>
      <c r="K103" s="237" t="s">
        <v>21</v>
      </c>
      <c r="L103" s="72"/>
      <c r="M103" s="242" t="s">
        <v>21</v>
      </c>
      <c r="N103" s="243" t="s">
        <v>40</v>
      </c>
      <c r="O103" s="47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4" t="s">
        <v>180</v>
      </c>
      <c r="AT103" s="24" t="s">
        <v>175</v>
      </c>
      <c r="AU103" s="24" t="s">
        <v>76</v>
      </c>
      <c r="AY103" s="24" t="s">
        <v>172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4" t="s">
        <v>76</v>
      </c>
      <c r="BK103" s="246">
        <f>ROUND(I103*H103,2)</f>
        <v>0</v>
      </c>
      <c r="BL103" s="24" t="s">
        <v>180</v>
      </c>
      <c r="BM103" s="24" t="s">
        <v>242</v>
      </c>
    </row>
    <row r="104" spans="2:47" s="1" customFormat="1" ht="13.5">
      <c r="B104" s="46"/>
      <c r="C104" s="74"/>
      <c r="D104" s="249" t="s">
        <v>464</v>
      </c>
      <c r="E104" s="74"/>
      <c r="F104" s="281" t="s">
        <v>950</v>
      </c>
      <c r="G104" s="74"/>
      <c r="H104" s="74"/>
      <c r="I104" s="203"/>
      <c r="J104" s="74"/>
      <c r="K104" s="74"/>
      <c r="L104" s="72"/>
      <c r="M104" s="282"/>
      <c r="N104" s="47"/>
      <c r="O104" s="47"/>
      <c r="P104" s="47"/>
      <c r="Q104" s="47"/>
      <c r="R104" s="47"/>
      <c r="S104" s="47"/>
      <c r="T104" s="95"/>
      <c r="AT104" s="24" t="s">
        <v>464</v>
      </c>
      <c r="AU104" s="24" t="s">
        <v>76</v>
      </c>
    </row>
    <row r="105" spans="2:65" s="1" customFormat="1" ht="16.5" customHeight="1">
      <c r="B105" s="46"/>
      <c r="C105" s="235" t="s">
        <v>69</v>
      </c>
      <c r="D105" s="235" t="s">
        <v>175</v>
      </c>
      <c r="E105" s="236" t="s">
        <v>213</v>
      </c>
      <c r="F105" s="237" t="s">
        <v>956</v>
      </c>
      <c r="G105" s="238" t="s">
        <v>953</v>
      </c>
      <c r="H105" s="239">
        <v>10</v>
      </c>
      <c r="I105" s="240"/>
      <c r="J105" s="241">
        <f>ROUND(I105*H105,2)</f>
        <v>0</v>
      </c>
      <c r="K105" s="237" t="s">
        <v>21</v>
      </c>
      <c r="L105" s="72"/>
      <c r="M105" s="242" t="s">
        <v>21</v>
      </c>
      <c r="N105" s="243" t="s">
        <v>40</v>
      </c>
      <c r="O105" s="47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4" t="s">
        <v>180</v>
      </c>
      <c r="AT105" s="24" t="s">
        <v>175</v>
      </c>
      <c r="AU105" s="24" t="s">
        <v>76</v>
      </c>
      <c r="AY105" s="24" t="s">
        <v>172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76</v>
      </c>
      <c r="BK105" s="246">
        <f>ROUND(I105*H105,2)</f>
        <v>0</v>
      </c>
      <c r="BL105" s="24" t="s">
        <v>180</v>
      </c>
      <c r="BM105" s="24" t="s">
        <v>255</v>
      </c>
    </row>
    <row r="106" spans="2:47" s="1" customFormat="1" ht="13.5">
      <c r="B106" s="46"/>
      <c r="C106" s="74"/>
      <c r="D106" s="249" t="s">
        <v>464</v>
      </c>
      <c r="E106" s="74"/>
      <c r="F106" s="281" t="s">
        <v>950</v>
      </c>
      <c r="G106" s="74"/>
      <c r="H106" s="74"/>
      <c r="I106" s="203"/>
      <c r="J106" s="74"/>
      <c r="K106" s="74"/>
      <c r="L106" s="72"/>
      <c r="M106" s="282"/>
      <c r="N106" s="47"/>
      <c r="O106" s="47"/>
      <c r="P106" s="47"/>
      <c r="Q106" s="47"/>
      <c r="R106" s="47"/>
      <c r="S106" s="47"/>
      <c r="T106" s="95"/>
      <c r="AT106" s="24" t="s">
        <v>464</v>
      </c>
      <c r="AU106" s="24" t="s">
        <v>76</v>
      </c>
    </row>
    <row r="107" spans="2:65" s="1" customFormat="1" ht="16.5" customHeight="1">
      <c r="B107" s="46"/>
      <c r="C107" s="235" t="s">
        <v>69</v>
      </c>
      <c r="D107" s="235" t="s">
        <v>175</v>
      </c>
      <c r="E107" s="236" t="s">
        <v>218</v>
      </c>
      <c r="F107" s="237" t="s">
        <v>957</v>
      </c>
      <c r="G107" s="238" t="s">
        <v>953</v>
      </c>
      <c r="H107" s="239">
        <v>6</v>
      </c>
      <c r="I107" s="240"/>
      <c r="J107" s="241">
        <f>ROUND(I107*H107,2)</f>
        <v>0</v>
      </c>
      <c r="K107" s="237" t="s">
        <v>21</v>
      </c>
      <c r="L107" s="72"/>
      <c r="M107" s="242" t="s">
        <v>21</v>
      </c>
      <c r="N107" s="243" t="s">
        <v>40</v>
      </c>
      <c r="O107" s="47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4" t="s">
        <v>180</v>
      </c>
      <c r="AT107" s="24" t="s">
        <v>175</v>
      </c>
      <c r="AU107" s="24" t="s">
        <v>76</v>
      </c>
      <c r="AY107" s="24" t="s">
        <v>172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4" t="s">
        <v>76</v>
      </c>
      <c r="BK107" s="246">
        <f>ROUND(I107*H107,2)</f>
        <v>0</v>
      </c>
      <c r="BL107" s="24" t="s">
        <v>180</v>
      </c>
      <c r="BM107" s="24" t="s">
        <v>266</v>
      </c>
    </row>
    <row r="108" spans="2:47" s="1" customFormat="1" ht="13.5">
      <c r="B108" s="46"/>
      <c r="C108" s="74"/>
      <c r="D108" s="249" t="s">
        <v>464</v>
      </c>
      <c r="E108" s="74"/>
      <c r="F108" s="281" t="s">
        <v>950</v>
      </c>
      <c r="G108" s="74"/>
      <c r="H108" s="74"/>
      <c r="I108" s="203"/>
      <c r="J108" s="74"/>
      <c r="K108" s="74"/>
      <c r="L108" s="72"/>
      <c r="M108" s="282"/>
      <c r="N108" s="47"/>
      <c r="O108" s="47"/>
      <c r="P108" s="47"/>
      <c r="Q108" s="47"/>
      <c r="R108" s="47"/>
      <c r="S108" s="47"/>
      <c r="T108" s="95"/>
      <c r="AT108" s="24" t="s">
        <v>464</v>
      </c>
      <c r="AU108" s="24" t="s">
        <v>76</v>
      </c>
    </row>
    <row r="109" spans="2:65" s="1" customFormat="1" ht="16.5" customHeight="1">
      <c r="B109" s="46"/>
      <c r="C109" s="235" t="s">
        <v>69</v>
      </c>
      <c r="D109" s="235" t="s">
        <v>175</v>
      </c>
      <c r="E109" s="236" t="s">
        <v>224</v>
      </c>
      <c r="F109" s="237" t="s">
        <v>1581</v>
      </c>
      <c r="G109" s="238" t="s">
        <v>953</v>
      </c>
      <c r="H109" s="239">
        <v>3</v>
      </c>
      <c r="I109" s="240"/>
      <c r="J109" s="241">
        <f>ROUND(I109*H109,2)</f>
        <v>0</v>
      </c>
      <c r="K109" s="237" t="s">
        <v>21</v>
      </c>
      <c r="L109" s="72"/>
      <c r="M109" s="242" t="s">
        <v>21</v>
      </c>
      <c r="N109" s="243" t="s">
        <v>40</v>
      </c>
      <c r="O109" s="47"/>
      <c r="P109" s="244">
        <f>O109*H109</f>
        <v>0</v>
      </c>
      <c r="Q109" s="244">
        <v>0</v>
      </c>
      <c r="R109" s="244">
        <f>Q109*H109</f>
        <v>0</v>
      </c>
      <c r="S109" s="244">
        <v>0</v>
      </c>
      <c r="T109" s="245">
        <f>S109*H109</f>
        <v>0</v>
      </c>
      <c r="AR109" s="24" t="s">
        <v>180</v>
      </c>
      <c r="AT109" s="24" t="s">
        <v>175</v>
      </c>
      <c r="AU109" s="24" t="s">
        <v>76</v>
      </c>
      <c r="AY109" s="24" t="s">
        <v>172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76</v>
      </c>
      <c r="BK109" s="246">
        <f>ROUND(I109*H109,2)</f>
        <v>0</v>
      </c>
      <c r="BL109" s="24" t="s">
        <v>180</v>
      </c>
      <c r="BM109" s="24" t="s">
        <v>276</v>
      </c>
    </row>
    <row r="110" spans="2:47" s="1" customFormat="1" ht="13.5">
      <c r="B110" s="46"/>
      <c r="C110" s="74"/>
      <c r="D110" s="249" t="s">
        <v>464</v>
      </c>
      <c r="E110" s="74"/>
      <c r="F110" s="281" t="s">
        <v>950</v>
      </c>
      <c r="G110" s="74"/>
      <c r="H110" s="74"/>
      <c r="I110" s="203"/>
      <c r="J110" s="74"/>
      <c r="K110" s="74"/>
      <c r="L110" s="72"/>
      <c r="M110" s="282"/>
      <c r="N110" s="47"/>
      <c r="O110" s="47"/>
      <c r="P110" s="47"/>
      <c r="Q110" s="47"/>
      <c r="R110" s="47"/>
      <c r="S110" s="47"/>
      <c r="T110" s="95"/>
      <c r="AT110" s="24" t="s">
        <v>464</v>
      </c>
      <c r="AU110" s="24" t="s">
        <v>76</v>
      </c>
    </row>
    <row r="111" spans="2:65" s="1" customFormat="1" ht="16.5" customHeight="1">
      <c r="B111" s="46"/>
      <c r="C111" s="235" t="s">
        <v>69</v>
      </c>
      <c r="D111" s="235" t="s">
        <v>175</v>
      </c>
      <c r="E111" s="236" t="s">
        <v>230</v>
      </c>
      <c r="F111" s="237" t="s">
        <v>959</v>
      </c>
      <c r="G111" s="238" t="s">
        <v>953</v>
      </c>
      <c r="H111" s="239">
        <v>20</v>
      </c>
      <c r="I111" s="240"/>
      <c r="J111" s="241">
        <f>ROUND(I111*H111,2)</f>
        <v>0</v>
      </c>
      <c r="K111" s="237" t="s">
        <v>21</v>
      </c>
      <c r="L111" s="72"/>
      <c r="M111" s="242" t="s">
        <v>21</v>
      </c>
      <c r="N111" s="243" t="s">
        <v>40</v>
      </c>
      <c r="O111" s="47"/>
      <c r="P111" s="244">
        <f>O111*H111</f>
        <v>0</v>
      </c>
      <c r="Q111" s="244">
        <v>0</v>
      </c>
      <c r="R111" s="244">
        <f>Q111*H111</f>
        <v>0</v>
      </c>
      <c r="S111" s="244">
        <v>0</v>
      </c>
      <c r="T111" s="245">
        <f>S111*H111</f>
        <v>0</v>
      </c>
      <c r="AR111" s="24" t="s">
        <v>180</v>
      </c>
      <c r="AT111" s="24" t="s">
        <v>175</v>
      </c>
      <c r="AU111" s="24" t="s">
        <v>76</v>
      </c>
      <c r="AY111" s="24" t="s">
        <v>172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76</v>
      </c>
      <c r="BK111" s="246">
        <f>ROUND(I111*H111,2)</f>
        <v>0</v>
      </c>
      <c r="BL111" s="24" t="s">
        <v>180</v>
      </c>
      <c r="BM111" s="24" t="s">
        <v>286</v>
      </c>
    </row>
    <row r="112" spans="2:47" s="1" customFormat="1" ht="13.5">
      <c r="B112" s="46"/>
      <c r="C112" s="74"/>
      <c r="D112" s="249" t="s">
        <v>464</v>
      </c>
      <c r="E112" s="74"/>
      <c r="F112" s="281" t="s">
        <v>950</v>
      </c>
      <c r="G112" s="74"/>
      <c r="H112" s="74"/>
      <c r="I112" s="203"/>
      <c r="J112" s="74"/>
      <c r="K112" s="74"/>
      <c r="L112" s="72"/>
      <c r="M112" s="282"/>
      <c r="N112" s="47"/>
      <c r="O112" s="47"/>
      <c r="P112" s="47"/>
      <c r="Q112" s="47"/>
      <c r="R112" s="47"/>
      <c r="S112" s="47"/>
      <c r="T112" s="95"/>
      <c r="AT112" s="24" t="s">
        <v>464</v>
      </c>
      <c r="AU112" s="24" t="s">
        <v>76</v>
      </c>
    </row>
    <row r="113" spans="2:65" s="1" customFormat="1" ht="16.5" customHeight="1">
      <c r="B113" s="46"/>
      <c r="C113" s="235" t="s">
        <v>69</v>
      </c>
      <c r="D113" s="235" t="s">
        <v>175</v>
      </c>
      <c r="E113" s="236" t="s">
        <v>234</v>
      </c>
      <c r="F113" s="237" t="s">
        <v>1582</v>
      </c>
      <c r="G113" s="238" t="s">
        <v>953</v>
      </c>
      <c r="H113" s="239">
        <v>5</v>
      </c>
      <c r="I113" s="240"/>
      <c r="J113" s="241">
        <f>ROUND(I113*H113,2)</f>
        <v>0</v>
      </c>
      <c r="K113" s="237" t="s">
        <v>21</v>
      </c>
      <c r="L113" s="72"/>
      <c r="M113" s="242" t="s">
        <v>21</v>
      </c>
      <c r="N113" s="243" t="s">
        <v>40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180</v>
      </c>
      <c r="AT113" s="24" t="s">
        <v>175</v>
      </c>
      <c r="AU113" s="24" t="s">
        <v>76</v>
      </c>
      <c r="AY113" s="24" t="s">
        <v>172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76</v>
      </c>
      <c r="BK113" s="246">
        <f>ROUND(I113*H113,2)</f>
        <v>0</v>
      </c>
      <c r="BL113" s="24" t="s">
        <v>180</v>
      </c>
      <c r="BM113" s="24" t="s">
        <v>296</v>
      </c>
    </row>
    <row r="114" spans="2:47" s="1" customFormat="1" ht="13.5">
      <c r="B114" s="46"/>
      <c r="C114" s="74"/>
      <c r="D114" s="249" t="s">
        <v>464</v>
      </c>
      <c r="E114" s="74"/>
      <c r="F114" s="281" t="s">
        <v>950</v>
      </c>
      <c r="G114" s="74"/>
      <c r="H114" s="74"/>
      <c r="I114" s="203"/>
      <c r="J114" s="74"/>
      <c r="K114" s="74"/>
      <c r="L114" s="72"/>
      <c r="M114" s="282"/>
      <c r="N114" s="47"/>
      <c r="O114" s="47"/>
      <c r="P114" s="47"/>
      <c r="Q114" s="47"/>
      <c r="R114" s="47"/>
      <c r="S114" s="47"/>
      <c r="T114" s="95"/>
      <c r="AT114" s="24" t="s">
        <v>464</v>
      </c>
      <c r="AU114" s="24" t="s">
        <v>76</v>
      </c>
    </row>
    <row r="115" spans="2:65" s="1" customFormat="1" ht="16.5" customHeight="1">
      <c r="B115" s="46"/>
      <c r="C115" s="235" t="s">
        <v>69</v>
      </c>
      <c r="D115" s="235" t="s">
        <v>175</v>
      </c>
      <c r="E115" s="236" t="s">
        <v>238</v>
      </c>
      <c r="F115" s="237" t="s">
        <v>962</v>
      </c>
      <c r="G115" s="238" t="s">
        <v>953</v>
      </c>
      <c r="H115" s="239">
        <v>3</v>
      </c>
      <c r="I115" s="240"/>
      <c r="J115" s="241">
        <f>ROUND(I115*H115,2)</f>
        <v>0</v>
      </c>
      <c r="K115" s="237" t="s">
        <v>21</v>
      </c>
      <c r="L115" s="72"/>
      <c r="M115" s="242" t="s">
        <v>21</v>
      </c>
      <c r="N115" s="243" t="s">
        <v>40</v>
      </c>
      <c r="O115" s="47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4" t="s">
        <v>180</v>
      </c>
      <c r="AT115" s="24" t="s">
        <v>175</v>
      </c>
      <c r="AU115" s="24" t="s">
        <v>76</v>
      </c>
      <c r="AY115" s="24" t="s">
        <v>172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76</v>
      </c>
      <c r="BK115" s="246">
        <f>ROUND(I115*H115,2)</f>
        <v>0</v>
      </c>
      <c r="BL115" s="24" t="s">
        <v>180</v>
      </c>
      <c r="BM115" s="24" t="s">
        <v>308</v>
      </c>
    </row>
    <row r="116" spans="2:47" s="1" customFormat="1" ht="13.5">
      <c r="B116" s="46"/>
      <c r="C116" s="74"/>
      <c r="D116" s="249" t="s">
        <v>464</v>
      </c>
      <c r="E116" s="74"/>
      <c r="F116" s="281" t="s">
        <v>950</v>
      </c>
      <c r="G116" s="74"/>
      <c r="H116" s="74"/>
      <c r="I116" s="203"/>
      <c r="J116" s="74"/>
      <c r="K116" s="74"/>
      <c r="L116" s="72"/>
      <c r="M116" s="282"/>
      <c r="N116" s="47"/>
      <c r="O116" s="47"/>
      <c r="P116" s="47"/>
      <c r="Q116" s="47"/>
      <c r="R116" s="47"/>
      <c r="S116" s="47"/>
      <c r="T116" s="95"/>
      <c r="AT116" s="24" t="s">
        <v>464</v>
      </c>
      <c r="AU116" s="24" t="s">
        <v>76</v>
      </c>
    </row>
    <row r="117" spans="2:65" s="1" customFormat="1" ht="16.5" customHeight="1">
      <c r="B117" s="46"/>
      <c r="C117" s="235" t="s">
        <v>69</v>
      </c>
      <c r="D117" s="235" t="s">
        <v>175</v>
      </c>
      <c r="E117" s="236" t="s">
        <v>242</v>
      </c>
      <c r="F117" s="237" t="s">
        <v>1583</v>
      </c>
      <c r="G117" s="238" t="s">
        <v>953</v>
      </c>
      <c r="H117" s="239">
        <v>4</v>
      </c>
      <c r="I117" s="240"/>
      <c r="J117" s="241">
        <f>ROUND(I117*H117,2)</f>
        <v>0</v>
      </c>
      <c r="K117" s="237" t="s">
        <v>21</v>
      </c>
      <c r="L117" s="72"/>
      <c r="M117" s="242" t="s">
        <v>21</v>
      </c>
      <c r="N117" s="243" t="s">
        <v>40</v>
      </c>
      <c r="O117" s="47"/>
      <c r="P117" s="244">
        <f>O117*H117</f>
        <v>0</v>
      </c>
      <c r="Q117" s="244">
        <v>0</v>
      </c>
      <c r="R117" s="244">
        <f>Q117*H117</f>
        <v>0</v>
      </c>
      <c r="S117" s="244">
        <v>0</v>
      </c>
      <c r="T117" s="245">
        <f>S117*H117</f>
        <v>0</v>
      </c>
      <c r="AR117" s="24" t="s">
        <v>180</v>
      </c>
      <c r="AT117" s="24" t="s">
        <v>175</v>
      </c>
      <c r="AU117" s="24" t="s">
        <v>76</v>
      </c>
      <c r="AY117" s="24" t="s">
        <v>172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76</v>
      </c>
      <c r="BK117" s="246">
        <f>ROUND(I117*H117,2)</f>
        <v>0</v>
      </c>
      <c r="BL117" s="24" t="s">
        <v>180</v>
      </c>
      <c r="BM117" s="24" t="s">
        <v>318</v>
      </c>
    </row>
    <row r="118" spans="2:47" s="1" customFormat="1" ht="13.5">
      <c r="B118" s="46"/>
      <c r="C118" s="74"/>
      <c r="D118" s="249" t="s">
        <v>464</v>
      </c>
      <c r="E118" s="74"/>
      <c r="F118" s="281" t="s">
        <v>950</v>
      </c>
      <c r="G118" s="74"/>
      <c r="H118" s="74"/>
      <c r="I118" s="203"/>
      <c r="J118" s="74"/>
      <c r="K118" s="74"/>
      <c r="L118" s="72"/>
      <c r="M118" s="282"/>
      <c r="N118" s="47"/>
      <c r="O118" s="47"/>
      <c r="P118" s="47"/>
      <c r="Q118" s="47"/>
      <c r="R118" s="47"/>
      <c r="S118" s="47"/>
      <c r="T118" s="95"/>
      <c r="AT118" s="24" t="s">
        <v>464</v>
      </c>
      <c r="AU118" s="24" t="s">
        <v>76</v>
      </c>
    </row>
    <row r="119" spans="2:65" s="1" customFormat="1" ht="16.5" customHeight="1">
      <c r="B119" s="46"/>
      <c r="C119" s="235" t="s">
        <v>69</v>
      </c>
      <c r="D119" s="235" t="s">
        <v>175</v>
      </c>
      <c r="E119" s="236" t="s">
        <v>10</v>
      </c>
      <c r="F119" s="237" t="s">
        <v>1584</v>
      </c>
      <c r="G119" s="238" t="s">
        <v>953</v>
      </c>
      <c r="H119" s="239">
        <v>4</v>
      </c>
      <c r="I119" s="240"/>
      <c r="J119" s="241">
        <f>ROUND(I119*H119,2)</f>
        <v>0</v>
      </c>
      <c r="K119" s="237" t="s">
        <v>21</v>
      </c>
      <c r="L119" s="72"/>
      <c r="M119" s="242" t="s">
        <v>21</v>
      </c>
      <c r="N119" s="243" t="s">
        <v>40</v>
      </c>
      <c r="O119" s="47"/>
      <c r="P119" s="244">
        <f>O119*H119</f>
        <v>0</v>
      </c>
      <c r="Q119" s="244">
        <v>0</v>
      </c>
      <c r="R119" s="244">
        <f>Q119*H119</f>
        <v>0</v>
      </c>
      <c r="S119" s="244">
        <v>0</v>
      </c>
      <c r="T119" s="245">
        <f>S119*H119</f>
        <v>0</v>
      </c>
      <c r="AR119" s="24" t="s">
        <v>180</v>
      </c>
      <c r="AT119" s="24" t="s">
        <v>175</v>
      </c>
      <c r="AU119" s="24" t="s">
        <v>76</v>
      </c>
      <c r="AY119" s="24" t="s">
        <v>172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76</v>
      </c>
      <c r="BK119" s="246">
        <f>ROUND(I119*H119,2)</f>
        <v>0</v>
      </c>
      <c r="BL119" s="24" t="s">
        <v>180</v>
      </c>
      <c r="BM119" s="24" t="s">
        <v>328</v>
      </c>
    </row>
    <row r="120" spans="2:47" s="1" customFormat="1" ht="13.5">
      <c r="B120" s="46"/>
      <c r="C120" s="74"/>
      <c r="D120" s="249" t="s">
        <v>464</v>
      </c>
      <c r="E120" s="74"/>
      <c r="F120" s="281" t="s">
        <v>950</v>
      </c>
      <c r="G120" s="74"/>
      <c r="H120" s="74"/>
      <c r="I120" s="203"/>
      <c r="J120" s="74"/>
      <c r="K120" s="74"/>
      <c r="L120" s="72"/>
      <c r="M120" s="282"/>
      <c r="N120" s="47"/>
      <c r="O120" s="47"/>
      <c r="P120" s="47"/>
      <c r="Q120" s="47"/>
      <c r="R120" s="47"/>
      <c r="S120" s="47"/>
      <c r="T120" s="95"/>
      <c r="AT120" s="24" t="s">
        <v>464</v>
      </c>
      <c r="AU120" s="24" t="s">
        <v>76</v>
      </c>
    </row>
    <row r="121" spans="2:65" s="1" customFormat="1" ht="16.5" customHeight="1">
      <c r="B121" s="46"/>
      <c r="C121" s="235" t="s">
        <v>69</v>
      </c>
      <c r="D121" s="235" t="s">
        <v>175</v>
      </c>
      <c r="E121" s="236" t="s">
        <v>255</v>
      </c>
      <c r="F121" s="237" t="s">
        <v>964</v>
      </c>
      <c r="G121" s="238" t="s">
        <v>953</v>
      </c>
      <c r="H121" s="239">
        <v>3</v>
      </c>
      <c r="I121" s="240"/>
      <c r="J121" s="241">
        <f>ROUND(I121*H121,2)</f>
        <v>0</v>
      </c>
      <c r="K121" s="237" t="s">
        <v>21</v>
      </c>
      <c r="L121" s="72"/>
      <c r="M121" s="242" t="s">
        <v>21</v>
      </c>
      <c r="N121" s="243" t="s">
        <v>40</v>
      </c>
      <c r="O121" s="47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4" t="s">
        <v>180</v>
      </c>
      <c r="AT121" s="24" t="s">
        <v>175</v>
      </c>
      <c r="AU121" s="24" t="s">
        <v>76</v>
      </c>
      <c r="AY121" s="24" t="s">
        <v>172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180</v>
      </c>
      <c r="BM121" s="24" t="s">
        <v>337</v>
      </c>
    </row>
    <row r="122" spans="2:47" s="1" customFormat="1" ht="13.5">
      <c r="B122" s="46"/>
      <c r="C122" s="74"/>
      <c r="D122" s="249" t="s">
        <v>464</v>
      </c>
      <c r="E122" s="74"/>
      <c r="F122" s="281" t="s">
        <v>950</v>
      </c>
      <c r="G122" s="74"/>
      <c r="H122" s="74"/>
      <c r="I122" s="203"/>
      <c r="J122" s="74"/>
      <c r="K122" s="74"/>
      <c r="L122" s="72"/>
      <c r="M122" s="282"/>
      <c r="N122" s="47"/>
      <c r="O122" s="47"/>
      <c r="P122" s="47"/>
      <c r="Q122" s="47"/>
      <c r="R122" s="47"/>
      <c r="S122" s="47"/>
      <c r="T122" s="95"/>
      <c r="AT122" s="24" t="s">
        <v>464</v>
      </c>
      <c r="AU122" s="24" t="s">
        <v>76</v>
      </c>
    </row>
    <row r="123" spans="2:65" s="1" customFormat="1" ht="16.5" customHeight="1">
      <c r="B123" s="46"/>
      <c r="C123" s="235" t="s">
        <v>69</v>
      </c>
      <c r="D123" s="235" t="s">
        <v>175</v>
      </c>
      <c r="E123" s="236" t="s">
        <v>261</v>
      </c>
      <c r="F123" s="237" t="s">
        <v>1585</v>
      </c>
      <c r="G123" s="238" t="s">
        <v>953</v>
      </c>
      <c r="H123" s="239">
        <v>3</v>
      </c>
      <c r="I123" s="240"/>
      <c r="J123" s="241">
        <f>ROUND(I123*H123,2)</f>
        <v>0</v>
      </c>
      <c r="K123" s="237" t="s">
        <v>21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4" t="s">
        <v>180</v>
      </c>
      <c r="AT123" s="24" t="s">
        <v>175</v>
      </c>
      <c r="AU123" s="24" t="s">
        <v>76</v>
      </c>
      <c r="AY123" s="24" t="s">
        <v>172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180</v>
      </c>
      <c r="BM123" s="24" t="s">
        <v>347</v>
      </c>
    </row>
    <row r="124" spans="2:47" s="1" customFormat="1" ht="13.5">
      <c r="B124" s="46"/>
      <c r="C124" s="74"/>
      <c r="D124" s="249" t="s">
        <v>464</v>
      </c>
      <c r="E124" s="74"/>
      <c r="F124" s="281" t="s">
        <v>950</v>
      </c>
      <c r="G124" s="74"/>
      <c r="H124" s="74"/>
      <c r="I124" s="203"/>
      <c r="J124" s="74"/>
      <c r="K124" s="74"/>
      <c r="L124" s="72"/>
      <c r="M124" s="282"/>
      <c r="N124" s="47"/>
      <c r="O124" s="47"/>
      <c r="P124" s="47"/>
      <c r="Q124" s="47"/>
      <c r="R124" s="47"/>
      <c r="S124" s="47"/>
      <c r="T124" s="95"/>
      <c r="AT124" s="24" t="s">
        <v>464</v>
      </c>
      <c r="AU124" s="24" t="s">
        <v>76</v>
      </c>
    </row>
    <row r="125" spans="2:65" s="1" customFormat="1" ht="16.5" customHeight="1">
      <c r="B125" s="46"/>
      <c r="C125" s="235" t="s">
        <v>69</v>
      </c>
      <c r="D125" s="235" t="s">
        <v>175</v>
      </c>
      <c r="E125" s="236" t="s">
        <v>266</v>
      </c>
      <c r="F125" s="237" t="s">
        <v>1586</v>
      </c>
      <c r="G125" s="238" t="s">
        <v>953</v>
      </c>
      <c r="H125" s="239">
        <v>6</v>
      </c>
      <c r="I125" s="240"/>
      <c r="J125" s="241">
        <f>ROUND(I125*H125,2)</f>
        <v>0</v>
      </c>
      <c r="K125" s="237" t="s">
        <v>21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4" t="s">
        <v>180</v>
      </c>
      <c r="AT125" s="24" t="s">
        <v>175</v>
      </c>
      <c r="AU125" s="24" t="s">
        <v>76</v>
      </c>
      <c r="AY125" s="24" t="s">
        <v>172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180</v>
      </c>
      <c r="BM125" s="24" t="s">
        <v>355</v>
      </c>
    </row>
    <row r="126" spans="2:47" s="1" customFormat="1" ht="13.5">
      <c r="B126" s="46"/>
      <c r="C126" s="74"/>
      <c r="D126" s="249" t="s">
        <v>464</v>
      </c>
      <c r="E126" s="74"/>
      <c r="F126" s="281" t="s">
        <v>950</v>
      </c>
      <c r="G126" s="74"/>
      <c r="H126" s="74"/>
      <c r="I126" s="203"/>
      <c r="J126" s="74"/>
      <c r="K126" s="74"/>
      <c r="L126" s="72"/>
      <c r="M126" s="282"/>
      <c r="N126" s="47"/>
      <c r="O126" s="47"/>
      <c r="P126" s="47"/>
      <c r="Q126" s="47"/>
      <c r="R126" s="47"/>
      <c r="S126" s="47"/>
      <c r="T126" s="95"/>
      <c r="AT126" s="24" t="s">
        <v>464</v>
      </c>
      <c r="AU126" s="24" t="s">
        <v>76</v>
      </c>
    </row>
    <row r="127" spans="2:65" s="1" customFormat="1" ht="16.5" customHeight="1">
      <c r="B127" s="46"/>
      <c r="C127" s="235" t="s">
        <v>69</v>
      </c>
      <c r="D127" s="235" t="s">
        <v>175</v>
      </c>
      <c r="E127" s="236" t="s">
        <v>271</v>
      </c>
      <c r="F127" s="237" t="s">
        <v>969</v>
      </c>
      <c r="G127" s="238" t="s">
        <v>258</v>
      </c>
      <c r="H127" s="239">
        <v>15</v>
      </c>
      <c r="I127" s="240"/>
      <c r="J127" s="241">
        <f>ROUND(I127*H127,2)</f>
        <v>0</v>
      </c>
      <c r="K127" s="237" t="s">
        <v>21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4" t="s">
        <v>180</v>
      </c>
      <c r="AT127" s="24" t="s">
        <v>175</v>
      </c>
      <c r="AU127" s="24" t="s">
        <v>76</v>
      </c>
      <c r="AY127" s="24" t="s">
        <v>172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180</v>
      </c>
      <c r="BM127" s="24" t="s">
        <v>368</v>
      </c>
    </row>
    <row r="128" spans="2:47" s="1" customFormat="1" ht="13.5">
      <c r="B128" s="46"/>
      <c r="C128" s="74"/>
      <c r="D128" s="249" t="s">
        <v>464</v>
      </c>
      <c r="E128" s="74"/>
      <c r="F128" s="281" t="s">
        <v>950</v>
      </c>
      <c r="G128" s="74"/>
      <c r="H128" s="74"/>
      <c r="I128" s="203"/>
      <c r="J128" s="74"/>
      <c r="K128" s="74"/>
      <c r="L128" s="72"/>
      <c r="M128" s="282"/>
      <c r="N128" s="47"/>
      <c r="O128" s="47"/>
      <c r="P128" s="47"/>
      <c r="Q128" s="47"/>
      <c r="R128" s="47"/>
      <c r="S128" s="47"/>
      <c r="T128" s="95"/>
      <c r="AT128" s="24" t="s">
        <v>464</v>
      </c>
      <c r="AU128" s="24" t="s">
        <v>76</v>
      </c>
    </row>
    <row r="129" spans="2:65" s="1" customFormat="1" ht="16.5" customHeight="1">
      <c r="B129" s="46"/>
      <c r="C129" s="235" t="s">
        <v>69</v>
      </c>
      <c r="D129" s="235" t="s">
        <v>175</v>
      </c>
      <c r="E129" s="236" t="s">
        <v>276</v>
      </c>
      <c r="F129" s="237" t="s">
        <v>970</v>
      </c>
      <c r="G129" s="238" t="s">
        <v>258</v>
      </c>
      <c r="H129" s="239">
        <v>70</v>
      </c>
      <c r="I129" s="240"/>
      <c r="J129" s="241">
        <f>ROUND(I129*H129,2)</f>
        <v>0</v>
      </c>
      <c r="K129" s="237" t="s">
        <v>21</v>
      </c>
      <c r="L129" s="72"/>
      <c r="M129" s="242" t="s">
        <v>21</v>
      </c>
      <c r="N129" s="243" t="s">
        <v>40</v>
      </c>
      <c r="O129" s="47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4" t="s">
        <v>180</v>
      </c>
      <c r="AT129" s="24" t="s">
        <v>175</v>
      </c>
      <c r="AU129" s="24" t="s">
        <v>76</v>
      </c>
      <c r="AY129" s="24" t="s">
        <v>172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76</v>
      </c>
      <c r="BK129" s="246">
        <f>ROUND(I129*H129,2)</f>
        <v>0</v>
      </c>
      <c r="BL129" s="24" t="s">
        <v>180</v>
      </c>
      <c r="BM129" s="24" t="s">
        <v>379</v>
      </c>
    </row>
    <row r="130" spans="2:47" s="1" customFormat="1" ht="13.5">
      <c r="B130" s="46"/>
      <c r="C130" s="74"/>
      <c r="D130" s="249" t="s">
        <v>464</v>
      </c>
      <c r="E130" s="74"/>
      <c r="F130" s="281" t="s">
        <v>950</v>
      </c>
      <c r="G130" s="74"/>
      <c r="H130" s="74"/>
      <c r="I130" s="203"/>
      <c r="J130" s="74"/>
      <c r="K130" s="74"/>
      <c r="L130" s="72"/>
      <c r="M130" s="282"/>
      <c r="N130" s="47"/>
      <c r="O130" s="47"/>
      <c r="P130" s="47"/>
      <c r="Q130" s="47"/>
      <c r="R130" s="47"/>
      <c r="S130" s="47"/>
      <c r="T130" s="95"/>
      <c r="AT130" s="24" t="s">
        <v>464</v>
      </c>
      <c r="AU130" s="24" t="s">
        <v>76</v>
      </c>
    </row>
    <row r="131" spans="2:65" s="1" customFormat="1" ht="16.5" customHeight="1">
      <c r="B131" s="46"/>
      <c r="C131" s="235" t="s">
        <v>69</v>
      </c>
      <c r="D131" s="235" t="s">
        <v>175</v>
      </c>
      <c r="E131" s="236" t="s">
        <v>9</v>
      </c>
      <c r="F131" s="237" t="s">
        <v>971</v>
      </c>
      <c r="G131" s="238" t="s">
        <v>258</v>
      </c>
      <c r="H131" s="239">
        <v>25</v>
      </c>
      <c r="I131" s="240"/>
      <c r="J131" s="241">
        <f>ROUND(I131*H131,2)</f>
        <v>0</v>
      </c>
      <c r="K131" s="237" t="s">
        <v>21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180</v>
      </c>
      <c r="AT131" s="24" t="s">
        <v>175</v>
      </c>
      <c r="AU131" s="24" t="s">
        <v>76</v>
      </c>
      <c r="AY131" s="24" t="s">
        <v>172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180</v>
      </c>
      <c r="BM131" s="24" t="s">
        <v>388</v>
      </c>
    </row>
    <row r="132" spans="2:47" s="1" customFormat="1" ht="13.5">
      <c r="B132" s="46"/>
      <c r="C132" s="74"/>
      <c r="D132" s="249" t="s">
        <v>464</v>
      </c>
      <c r="E132" s="74"/>
      <c r="F132" s="281" t="s">
        <v>950</v>
      </c>
      <c r="G132" s="74"/>
      <c r="H132" s="74"/>
      <c r="I132" s="203"/>
      <c r="J132" s="74"/>
      <c r="K132" s="74"/>
      <c r="L132" s="72"/>
      <c r="M132" s="282"/>
      <c r="N132" s="47"/>
      <c r="O132" s="47"/>
      <c r="P132" s="47"/>
      <c r="Q132" s="47"/>
      <c r="R132" s="47"/>
      <c r="S132" s="47"/>
      <c r="T132" s="95"/>
      <c r="AT132" s="24" t="s">
        <v>464</v>
      </c>
      <c r="AU132" s="24" t="s">
        <v>76</v>
      </c>
    </row>
    <row r="133" spans="2:65" s="1" customFormat="1" ht="16.5" customHeight="1">
      <c r="B133" s="46"/>
      <c r="C133" s="235" t="s">
        <v>69</v>
      </c>
      <c r="D133" s="235" t="s">
        <v>175</v>
      </c>
      <c r="E133" s="236" t="s">
        <v>286</v>
      </c>
      <c r="F133" s="237" t="s">
        <v>972</v>
      </c>
      <c r="G133" s="238" t="s">
        <v>258</v>
      </c>
      <c r="H133" s="239">
        <v>230</v>
      </c>
      <c r="I133" s="240"/>
      <c r="J133" s="241">
        <f>ROUND(I133*H133,2)</f>
        <v>0</v>
      </c>
      <c r="K133" s="237" t="s">
        <v>21</v>
      </c>
      <c r="L133" s="72"/>
      <c r="M133" s="242" t="s">
        <v>21</v>
      </c>
      <c r="N133" s="243" t="s">
        <v>40</v>
      </c>
      <c r="O133" s="47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4" t="s">
        <v>180</v>
      </c>
      <c r="AT133" s="24" t="s">
        <v>175</v>
      </c>
      <c r="AU133" s="24" t="s">
        <v>76</v>
      </c>
      <c r="AY133" s="24" t="s">
        <v>172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76</v>
      </c>
      <c r="BK133" s="246">
        <f>ROUND(I133*H133,2)</f>
        <v>0</v>
      </c>
      <c r="BL133" s="24" t="s">
        <v>180</v>
      </c>
      <c r="BM133" s="24" t="s">
        <v>400</v>
      </c>
    </row>
    <row r="134" spans="2:47" s="1" customFormat="1" ht="13.5">
      <c r="B134" s="46"/>
      <c r="C134" s="74"/>
      <c r="D134" s="249" t="s">
        <v>464</v>
      </c>
      <c r="E134" s="74"/>
      <c r="F134" s="281" t="s">
        <v>950</v>
      </c>
      <c r="G134" s="74"/>
      <c r="H134" s="74"/>
      <c r="I134" s="203"/>
      <c r="J134" s="74"/>
      <c r="K134" s="74"/>
      <c r="L134" s="72"/>
      <c r="M134" s="282"/>
      <c r="N134" s="47"/>
      <c r="O134" s="47"/>
      <c r="P134" s="47"/>
      <c r="Q134" s="47"/>
      <c r="R134" s="47"/>
      <c r="S134" s="47"/>
      <c r="T134" s="95"/>
      <c r="AT134" s="24" t="s">
        <v>464</v>
      </c>
      <c r="AU134" s="24" t="s">
        <v>76</v>
      </c>
    </row>
    <row r="135" spans="2:65" s="1" customFormat="1" ht="16.5" customHeight="1">
      <c r="B135" s="46"/>
      <c r="C135" s="235" t="s">
        <v>69</v>
      </c>
      <c r="D135" s="235" t="s">
        <v>175</v>
      </c>
      <c r="E135" s="236" t="s">
        <v>291</v>
      </c>
      <c r="F135" s="237" t="s">
        <v>973</v>
      </c>
      <c r="G135" s="238" t="s">
        <v>953</v>
      </c>
      <c r="H135" s="239">
        <v>95</v>
      </c>
      <c r="I135" s="240"/>
      <c r="J135" s="241">
        <f>ROUND(I135*H135,2)</f>
        <v>0</v>
      </c>
      <c r="K135" s="237" t="s">
        <v>21</v>
      </c>
      <c r="L135" s="72"/>
      <c r="M135" s="242" t="s">
        <v>21</v>
      </c>
      <c r="N135" s="243" t="s">
        <v>40</v>
      </c>
      <c r="O135" s="47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AR135" s="24" t="s">
        <v>180</v>
      </c>
      <c r="AT135" s="24" t="s">
        <v>175</v>
      </c>
      <c r="AU135" s="24" t="s">
        <v>76</v>
      </c>
      <c r="AY135" s="24" t="s">
        <v>172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76</v>
      </c>
      <c r="BK135" s="246">
        <f>ROUND(I135*H135,2)</f>
        <v>0</v>
      </c>
      <c r="BL135" s="24" t="s">
        <v>180</v>
      </c>
      <c r="BM135" s="24" t="s">
        <v>410</v>
      </c>
    </row>
    <row r="136" spans="2:47" s="1" customFormat="1" ht="13.5">
      <c r="B136" s="46"/>
      <c r="C136" s="74"/>
      <c r="D136" s="249" t="s">
        <v>464</v>
      </c>
      <c r="E136" s="74"/>
      <c r="F136" s="281" t="s">
        <v>950</v>
      </c>
      <c r="G136" s="74"/>
      <c r="H136" s="74"/>
      <c r="I136" s="203"/>
      <c r="J136" s="74"/>
      <c r="K136" s="74"/>
      <c r="L136" s="72"/>
      <c r="M136" s="282"/>
      <c r="N136" s="47"/>
      <c r="O136" s="47"/>
      <c r="P136" s="47"/>
      <c r="Q136" s="47"/>
      <c r="R136" s="47"/>
      <c r="S136" s="47"/>
      <c r="T136" s="95"/>
      <c r="AT136" s="24" t="s">
        <v>464</v>
      </c>
      <c r="AU136" s="24" t="s">
        <v>76</v>
      </c>
    </row>
    <row r="137" spans="2:65" s="1" customFormat="1" ht="16.5" customHeight="1">
      <c r="B137" s="46"/>
      <c r="C137" s="235" t="s">
        <v>69</v>
      </c>
      <c r="D137" s="235" t="s">
        <v>175</v>
      </c>
      <c r="E137" s="236" t="s">
        <v>296</v>
      </c>
      <c r="F137" s="237" t="s">
        <v>974</v>
      </c>
      <c r="G137" s="238" t="s">
        <v>953</v>
      </c>
      <c r="H137" s="239">
        <v>2</v>
      </c>
      <c r="I137" s="240"/>
      <c r="J137" s="241">
        <f>ROUND(I137*H137,2)</f>
        <v>0</v>
      </c>
      <c r="K137" s="237" t="s">
        <v>21</v>
      </c>
      <c r="L137" s="72"/>
      <c r="M137" s="242" t="s">
        <v>21</v>
      </c>
      <c r="N137" s="243" t="s">
        <v>40</v>
      </c>
      <c r="O137" s="47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AR137" s="24" t="s">
        <v>180</v>
      </c>
      <c r="AT137" s="24" t="s">
        <v>175</v>
      </c>
      <c r="AU137" s="24" t="s">
        <v>76</v>
      </c>
      <c r="AY137" s="24" t="s">
        <v>172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76</v>
      </c>
      <c r="BK137" s="246">
        <f>ROUND(I137*H137,2)</f>
        <v>0</v>
      </c>
      <c r="BL137" s="24" t="s">
        <v>180</v>
      </c>
      <c r="BM137" s="24" t="s">
        <v>421</v>
      </c>
    </row>
    <row r="138" spans="2:47" s="1" customFormat="1" ht="13.5">
      <c r="B138" s="46"/>
      <c r="C138" s="74"/>
      <c r="D138" s="249" t="s">
        <v>464</v>
      </c>
      <c r="E138" s="74"/>
      <c r="F138" s="281" t="s">
        <v>950</v>
      </c>
      <c r="G138" s="74"/>
      <c r="H138" s="74"/>
      <c r="I138" s="203"/>
      <c r="J138" s="74"/>
      <c r="K138" s="74"/>
      <c r="L138" s="72"/>
      <c r="M138" s="282"/>
      <c r="N138" s="47"/>
      <c r="O138" s="47"/>
      <c r="P138" s="47"/>
      <c r="Q138" s="47"/>
      <c r="R138" s="47"/>
      <c r="S138" s="47"/>
      <c r="T138" s="95"/>
      <c r="AT138" s="24" t="s">
        <v>464</v>
      </c>
      <c r="AU138" s="24" t="s">
        <v>76</v>
      </c>
    </row>
    <row r="139" spans="2:63" s="11" customFormat="1" ht="37.4" customHeight="1">
      <c r="B139" s="219"/>
      <c r="C139" s="220"/>
      <c r="D139" s="221" t="s">
        <v>68</v>
      </c>
      <c r="E139" s="222" t="s">
        <v>975</v>
      </c>
      <c r="F139" s="222" t="s">
        <v>976</v>
      </c>
      <c r="G139" s="220"/>
      <c r="H139" s="220"/>
      <c r="I139" s="223"/>
      <c r="J139" s="224">
        <f>BK139</f>
        <v>0</v>
      </c>
      <c r="K139" s="220"/>
      <c r="L139" s="225"/>
      <c r="M139" s="226"/>
      <c r="N139" s="227"/>
      <c r="O139" s="227"/>
      <c r="P139" s="228">
        <f>SUM(P140:P147)</f>
        <v>0</v>
      </c>
      <c r="Q139" s="227"/>
      <c r="R139" s="228">
        <f>SUM(R140:R147)</f>
        <v>0</v>
      </c>
      <c r="S139" s="227"/>
      <c r="T139" s="229">
        <f>SUM(T140:T147)</f>
        <v>0</v>
      </c>
      <c r="AR139" s="230" t="s">
        <v>76</v>
      </c>
      <c r="AT139" s="231" t="s">
        <v>68</v>
      </c>
      <c r="AU139" s="231" t="s">
        <v>69</v>
      </c>
      <c r="AY139" s="230" t="s">
        <v>172</v>
      </c>
      <c r="BK139" s="232">
        <f>SUM(BK140:BK147)</f>
        <v>0</v>
      </c>
    </row>
    <row r="140" spans="2:65" s="1" customFormat="1" ht="16.5" customHeight="1">
      <c r="B140" s="46"/>
      <c r="C140" s="235" t="s">
        <v>69</v>
      </c>
      <c r="D140" s="235" t="s">
        <v>175</v>
      </c>
      <c r="E140" s="236" t="s">
        <v>977</v>
      </c>
      <c r="F140" s="237" t="s">
        <v>978</v>
      </c>
      <c r="G140" s="238" t="s">
        <v>258</v>
      </c>
      <c r="H140" s="239">
        <v>18</v>
      </c>
      <c r="I140" s="240"/>
      <c r="J140" s="241">
        <f>ROUND(I140*H140,2)</f>
        <v>0</v>
      </c>
      <c r="K140" s="237" t="s">
        <v>21</v>
      </c>
      <c r="L140" s="72"/>
      <c r="M140" s="242" t="s">
        <v>21</v>
      </c>
      <c r="N140" s="243" t="s">
        <v>40</v>
      </c>
      <c r="O140" s="47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4" t="s">
        <v>180</v>
      </c>
      <c r="AT140" s="24" t="s">
        <v>175</v>
      </c>
      <c r="AU140" s="24" t="s">
        <v>76</v>
      </c>
      <c r="AY140" s="24" t="s">
        <v>172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76</v>
      </c>
      <c r="BK140" s="246">
        <f>ROUND(I140*H140,2)</f>
        <v>0</v>
      </c>
      <c r="BL140" s="24" t="s">
        <v>180</v>
      </c>
      <c r="BM140" s="24" t="s">
        <v>431</v>
      </c>
    </row>
    <row r="141" spans="2:47" s="1" customFormat="1" ht="13.5">
      <c r="B141" s="46"/>
      <c r="C141" s="74"/>
      <c r="D141" s="249" t="s">
        <v>464</v>
      </c>
      <c r="E141" s="74"/>
      <c r="F141" s="281" t="s">
        <v>950</v>
      </c>
      <c r="G141" s="74"/>
      <c r="H141" s="74"/>
      <c r="I141" s="203"/>
      <c r="J141" s="74"/>
      <c r="K141" s="74"/>
      <c r="L141" s="72"/>
      <c r="M141" s="282"/>
      <c r="N141" s="47"/>
      <c r="O141" s="47"/>
      <c r="P141" s="47"/>
      <c r="Q141" s="47"/>
      <c r="R141" s="47"/>
      <c r="S141" s="47"/>
      <c r="T141" s="95"/>
      <c r="AT141" s="24" t="s">
        <v>464</v>
      </c>
      <c r="AU141" s="24" t="s">
        <v>76</v>
      </c>
    </row>
    <row r="142" spans="2:65" s="1" customFormat="1" ht="16.5" customHeight="1">
      <c r="B142" s="46"/>
      <c r="C142" s="235" t="s">
        <v>69</v>
      </c>
      <c r="D142" s="235" t="s">
        <v>175</v>
      </c>
      <c r="E142" s="236" t="s">
        <v>979</v>
      </c>
      <c r="F142" s="237" t="s">
        <v>980</v>
      </c>
      <c r="G142" s="238" t="s">
        <v>953</v>
      </c>
      <c r="H142" s="239">
        <v>4</v>
      </c>
      <c r="I142" s="240"/>
      <c r="J142" s="241">
        <f>ROUND(I142*H142,2)</f>
        <v>0</v>
      </c>
      <c r="K142" s="237" t="s">
        <v>21</v>
      </c>
      <c r="L142" s="72"/>
      <c r="M142" s="242" t="s">
        <v>21</v>
      </c>
      <c r="N142" s="243" t="s">
        <v>40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180</v>
      </c>
      <c r="AT142" s="24" t="s">
        <v>175</v>
      </c>
      <c r="AU142" s="24" t="s">
        <v>76</v>
      </c>
      <c r="AY142" s="24" t="s">
        <v>172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76</v>
      </c>
      <c r="BK142" s="246">
        <f>ROUND(I142*H142,2)</f>
        <v>0</v>
      </c>
      <c r="BL142" s="24" t="s">
        <v>180</v>
      </c>
      <c r="BM142" s="24" t="s">
        <v>441</v>
      </c>
    </row>
    <row r="143" spans="2:47" s="1" customFormat="1" ht="13.5">
      <c r="B143" s="46"/>
      <c r="C143" s="74"/>
      <c r="D143" s="249" t="s">
        <v>464</v>
      </c>
      <c r="E143" s="74"/>
      <c r="F143" s="281" t="s">
        <v>950</v>
      </c>
      <c r="G143" s="74"/>
      <c r="H143" s="74"/>
      <c r="I143" s="203"/>
      <c r="J143" s="74"/>
      <c r="K143" s="74"/>
      <c r="L143" s="72"/>
      <c r="M143" s="282"/>
      <c r="N143" s="47"/>
      <c r="O143" s="47"/>
      <c r="P143" s="47"/>
      <c r="Q143" s="47"/>
      <c r="R143" s="47"/>
      <c r="S143" s="47"/>
      <c r="T143" s="95"/>
      <c r="AT143" s="24" t="s">
        <v>464</v>
      </c>
      <c r="AU143" s="24" t="s">
        <v>76</v>
      </c>
    </row>
    <row r="144" spans="2:65" s="1" customFormat="1" ht="16.5" customHeight="1">
      <c r="B144" s="46"/>
      <c r="C144" s="235" t="s">
        <v>69</v>
      </c>
      <c r="D144" s="235" t="s">
        <v>175</v>
      </c>
      <c r="E144" s="236" t="s">
        <v>981</v>
      </c>
      <c r="F144" s="237" t="s">
        <v>982</v>
      </c>
      <c r="G144" s="238" t="s">
        <v>953</v>
      </c>
      <c r="H144" s="239">
        <v>1</v>
      </c>
      <c r="I144" s="240"/>
      <c r="J144" s="241">
        <f>ROUND(I144*H144,2)</f>
        <v>0</v>
      </c>
      <c r="K144" s="237" t="s">
        <v>21</v>
      </c>
      <c r="L144" s="72"/>
      <c r="M144" s="242" t="s">
        <v>21</v>
      </c>
      <c r="N144" s="243" t="s">
        <v>40</v>
      </c>
      <c r="O144" s="47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AR144" s="24" t="s">
        <v>180</v>
      </c>
      <c r="AT144" s="24" t="s">
        <v>175</v>
      </c>
      <c r="AU144" s="24" t="s">
        <v>76</v>
      </c>
      <c r="AY144" s="24" t="s">
        <v>172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76</v>
      </c>
      <c r="BK144" s="246">
        <f>ROUND(I144*H144,2)</f>
        <v>0</v>
      </c>
      <c r="BL144" s="24" t="s">
        <v>180</v>
      </c>
      <c r="BM144" s="24" t="s">
        <v>449</v>
      </c>
    </row>
    <row r="145" spans="2:47" s="1" customFormat="1" ht="13.5">
      <c r="B145" s="46"/>
      <c r="C145" s="74"/>
      <c r="D145" s="249" t="s">
        <v>464</v>
      </c>
      <c r="E145" s="74"/>
      <c r="F145" s="281" t="s">
        <v>950</v>
      </c>
      <c r="G145" s="74"/>
      <c r="H145" s="74"/>
      <c r="I145" s="203"/>
      <c r="J145" s="74"/>
      <c r="K145" s="74"/>
      <c r="L145" s="72"/>
      <c r="M145" s="282"/>
      <c r="N145" s="47"/>
      <c r="O145" s="47"/>
      <c r="P145" s="47"/>
      <c r="Q145" s="47"/>
      <c r="R145" s="47"/>
      <c r="S145" s="47"/>
      <c r="T145" s="95"/>
      <c r="AT145" s="24" t="s">
        <v>464</v>
      </c>
      <c r="AU145" s="24" t="s">
        <v>76</v>
      </c>
    </row>
    <row r="146" spans="2:65" s="1" customFormat="1" ht="16.5" customHeight="1">
      <c r="B146" s="46"/>
      <c r="C146" s="235" t="s">
        <v>69</v>
      </c>
      <c r="D146" s="235" t="s">
        <v>175</v>
      </c>
      <c r="E146" s="236" t="s">
        <v>983</v>
      </c>
      <c r="F146" s="237" t="s">
        <v>984</v>
      </c>
      <c r="G146" s="238" t="s">
        <v>953</v>
      </c>
      <c r="H146" s="239">
        <v>1</v>
      </c>
      <c r="I146" s="240"/>
      <c r="J146" s="241">
        <f>ROUND(I146*H146,2)</f>
        <v>0</v>
      </c>
      <c r="K146" s="237" t="s">
        <v>21</v>
      </c>
      <c r="L146" s="72"/>
      <c r="M146" s="242" t="s">
        <v>21</v>
      </c>
      <c r="N146" s="243" t="s">
        <v>40</v>
      </c>
      <c r="O146" s="47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4" t="s">
        <v>180</v>
      </c>
      <c r="AT146" s="24" t="s">
        <v>175</v>
      </c>
      <c r="AU146" s="24" t="s">
        <v>76</v>
      </c>
      <c r="AY146" s="24" t="s">
        <v>172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76</v>
      </c>
      <c r="BK146" s="246">
        <f>ROUND(I146*H146,2)</f>
        <v>0</v>
      </c>
      <c r="BL146" s="24" t="s">
        <v>180</v>
      </c>
      <c r="BM146" s="24" t="s">
        <v>460</v>
      </c>
    </row>
    <row r="147" spans="2:47" s="1" customFormat="1" ht="13.5">
      <c r="B147" s="46"/>
      <c r="C147" s="74"/>
      <c r="D147" s="249" t="s">
        <v>464</v>
      </c>
      <c r="E147" s="74"/>
      <c r="F147" s="281" t="s">
        <v>950</v>
      </c>
      <c r="G147" s="74"/>
      <c r="H147" s="74"/>
      <c r="I147" s="203"/>
      <c r="J147" s="74"/>
      <c r="K147" s="74"/>
      <c r="L147" s="72"/>
      <c r="M147" s="282"/>
      <c r="N147" s="47"/>
      <c r="O147" s="47"/>
      <c r="P147" s="47"/>
      <c r="Q147" s="47"/>
      <c r="R147" s="47"/>
      <c r="S147" s="47"/>
      <c r="T147" s="95"/>
      <c r="AT147" s="24" t="s">
        <v>464</v>
      </c>
      <c r="AU147" s="24" t="s">
        <v>76</v>
      </c>
    </row>
    <row r="148" spans="2:63" s="11" customFormat="1" ht="37.4" customHeight="1">
      <c r="B148" s="219"/>
      <c r="C148" s="220"/>
      <c r="D148" s="221" t="s">
        <v>68</v>
      </c>
      <c r="E148" s="222" t="s">
        <v>985</v>
      </c>
      <c r="F148" s="222" t="s">
        <v>986</v>
      </c>
      <c r="G148" s="220"/>
      <c r="H148" s="220"/>
      <c r="I148" s="223"/>
      <c r="J148" s="224">
        <f>BK148</f>
        <v>0</v>
      </c>
      <c r="K148" s="220"/>
      <c r="L148" s="225"/>
      <c r="M148" s="226"/>
      <c r="N148" s="227"/>
      <c r="O148" s="227"/>
      <c r="P148" s="228">
        <f>SUM(P149:P160)</f>
        <v>0</v>
      </c>
      <c r="Q148" s="227"/>
      <c r="R148" s="228">
        <f>SUM(R149:R160)</f>
        <v>0</v>
      </c>
      <c r="S148" s="227"/>
      <c r="T148" s="229">
        <f>SUM(T149:T160)</f>
        <v>0</v>
      </c>
      <c r="AR148" s="230" t="s">
        <v>76</v>
      </c>
      <c r="AT148" s="231" t="s">
        <v>68</v>
      </c>
      <c r="AU148" s="231" t="s">
        <v>69</v>
      </c>
      <c r="AY148" s="230" t="s">
        <v>172</v>
      </c>
      <c r="BK148" s="232">
        <f>SUM(BK149:BK160)</f>
        <v>0</v>
      </c>
    </row>
    <row r="149" spans="2:65" s="1" customFormat="1" ht="16.5" customHeight="1">
      <c r="B149" s="46"/>
      <c r="C149" s="235" t="s">
        <v>69</v>
      </c>
      <c r="D149" s="235" t="s">
        <v>175</v>
      </c>
      <c r="E149" s="236" t="s">
        <v>987</v>
      </c>
      <c r="F149" s="237" t="s">
        <v>988</v>
      </c>
      <c r="G149" s="238" t="s">
        <v>953</v>
      </c>
      <c r="H149" s="239">
        <v>4</v>
      </c>
      <c r="I149" s="240"/>
      <c r="J149" s="241">
        <f>ROUND(I149*H149,2)</f>
        <v>0</v>
      </c>
      <c r="K149" s="237" t="s">
        <v>21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4" t="s">
        <v>180</v>
      </c>
      <c r="AT149" s="24" t="s">
        <v>175</v>
      </c>
      <c r="AU149" s="24" t="s">
        <v>76</v>
      </c>
      <c r="AY149" s="24" t="s">
        <v>172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180</v>
      </c>
      <c r="BM149" s="24" t="s">
        <v>471</v>
      </c>
    </row>
    <row r="150" spans="2:47" s="1" customFormat="1" ht="13.5">
      <c r="B150" s="46"/>
      <c r="C150" s="74"/>
      <c r="D150" s="249" t="s">
        <v>464</v>
      </c>
      <c r="E150" s="74"/>
      <c r="F150" s="281" t="s">
        <v>950</v>
      </c>
      <c r="G150" s="74"/>
      <c r="H150" s="74"/>
      <c r="I150" s="203"/>
      <c r="J150" s="74"/>
      <c r="K150" s="74"/>
      <c r="L150" s="72"/>
      <c r="M150" s="282"/>
      <c r="N150" s="47"/>
      <c r="O150" s="47"/>
      <c r="P150" s="47"/>
      <c r="Q150" s="47"/>
      <c r="R150" s="47"/>
      <c r="S150" s="47"/>
      <c r="T150" s="95"/>
      <c r="AT150" s="24" t="s">
        <v>464</v>
      </c>
      <c r="AU150" s="24" t="s">
        <v>76</v>
      </c>
    </row>
    <row r="151" spans="2:65" s="1" customFormat="1" ht="16.5" customHeight="1">
      <c r="B151" s="46"/>
      <c r="C151" s="235" t="s">
        <v>69</v>
      </c>
      <c r="D151" s="235" t="s">
        <v>175</v>
      </c>
      <c r="E151" s="236" t="s">
        <v>989</v>
      </c>
      <c r="F151" s="237" t="s">
        <v>990</v>
      </c>
      <c r="G151" s="238" t="s">
        <v>953</v>
      </c>
      <c r="H151" s="239">
        <v>4</v>
      </c>
      <c r="I151" s="240"/>
      <c r="J151" s="241">
        <f>ROUND(I151*H151,2)</f>
        <v>0</v>
      </c>
      <c r="K151" s="237" t="s">
        <v>21</v>
      </c>
      <c r="L151" s="72"/>
      <c r="M151" s="242" t="s">
        <v>21</v>
      </c>
      <c r="N151" s="243" t="s">
        <v>40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4" t="s">
        <v>180</v>
      </c>
      <c r="AT151" s="24" t="s">
        <v>175</v>
      </c>
      <c r="AU151" s="24" t="s">
        <v>76</v>
      </c>
      <c r="AY151" s="24" t="s">
        <v>172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76</v>
      </c>
      <c r="BK151" s="246">
        <f>ROUND(I151*H151,2)</f>
        <v>0</v>
      </c>
      <c r="BL151" s="24" t="s">
        <v>180</v>
      </c>
      <c r="BM151" s="24" t="s">
        <v>483</v>
      </c>
    </row>
    <row r="152" spans="2:47" s="1" customFormat="1" ht="13.5">
      <c r="B152" s="46"/>
      <c r="C152" s="74"/>
      <c r="D152" s="249" t="s">
        <v>464</v>
      </c>
      <c r="E152" s="74"/>
      <c r="F152" s="281" t="s">
        <v>950</v>
      </c>
      <c r="G152" s="74"/>
      <c r="H152" s="74"/>
      <c r="I152" s="203"/>
      <c r="J152" s="74"/>
      <c r="K152" s="74"/>
      <c r="L152" s="72"/>
      <c r="M152" s="282"/>
      <c r="N152" s="47"/>
      <c r="O152" s="47"/>
      <c r="P152" s="47"/>
      <c r="Q152" s="47"/>
      <c r="R152" s="47"/>
      <c r="S152" s="47"/>
      <c r="T152" s="95"/>
      <c r="AT152" s="24" t="s">
        <v>464</v>
      </c>
      <c r="AU152" s="24" t="s">
        <v>76</v>
      </c>
    </row>
    <row r="153" spans="2:65" s="1" customFormat="1" ht="16.5" customHeight="1">
      <c r="B153" s="46"/>
      <c r="C153" s="235" t="s">
        <v>69</v>
      </c>
      <c r="D153" s="235" t="s">
        <v>175</v>
      </c>
      <c r="E153" s="236" t="s">
        <v>991</v>
      </c>
      <c r="F153" s="237" t="s">
        <v>992</v>
      </c>
      <c r="G153" s="238" t="s">
        <v>953</v>
      </c>
      <c r="H153" s="239">
        <v>48</v>
      </c>
      <c r="I153" s="240"/>
      <c r="J153" s="241">
        <f>ROUND(I153*H153,2)</f>
        <v>0</v>
      </c>
      <c r="K153" s="237" t="s">
        <v>21</v>
      </c>
      <c r="L153" s="72"/>
      <c r="M153" s="242" t="s">
        <v>21</v>
      </c>
      <c r="N153" s="243" t="s">
        <v>40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4" t="s">
        <v>180</v>
      </c>
      <c r="AT153" s="24" t="s">
        <v>175</v>
      </c>
      <c r="AU153" s="24" t="s">
        <v>76</v>
      </c>
      <c r="AY153" s="24" t="s">
        <v>172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76</v>
      </c>
      <c r="BK153" s="246">
        <f>ROUND(I153*H153,2)</f>
        <v>0</v>
      </c>
      <c r="BL153" s="24" t="s">
        <v>180</v>
      </c>
      <c r="BM153" s="24" t="s">
        <v>493</v>
      </c>
    </row>
    <row r="154" spans="2:47" s="1" customFormat="1" ht="13.5">
      <c r="B154" s="46"/>
      <c r="C154" s="74"/>
      <c r="D154" s="249" t="s">
        <v>464</v>
      </c>
      <c r="E154" s="74"/>
      <c r="F154" s="281" t="s">
        <v>950</v>
      </c>
      <c r="G154" s="74"/>
      <c r="H154" s="74"/>
      <c r="I154" s="203"/>
      <c r="J154" s="74"/>
      <c r="K154" s="74"/>
      <c r="L154" s="72"/>
      <c r="M154" s="282"/>
      <c r="N154" s="47"/>
      <c r="O154" s="47"/>
      <c r="P154" s="47"/>
      <c r="Q154" s="47"/>
      <c r="R154" s="47"/>
      <c r="S154" s="47"/>
      <c r="T154" s="95"/>
      <c r="AT154" s="24" t="s">
        <v>464</v>
      </c>
      <c r="AU154" s="24" t="s">
        <v>76</v>
      </c>
    </row>
    <row r="155" spans="2:65" s="1" customFormat="1" ht="16.5" customHeight="1">
      <c r="B155" s="46"/>
      <c r="C155" s="235" t="s">
        <v>69</v>
      </c>
      <c r="D155" s="235" t="s">
        <v>175</v>
      </c>
      <c r="E155" s="236" t="s">
        <v>993</v>
      </c>
      <c r="F155" s="237" t="s">
        <v>994</v>
      </c>
      <c r="G155" s="238" t="s">
        <v>953</v>
      </c>
      <c r="H155" s="239">
        <v>5</v>
      </c>
      <c r="I155" s="240"/>
      <c r="J155" s="241">
        <f>ROUND(I155*H155,2)</f>
        <v>0</v>
      </c>
      <c r="K155" s="237" t="s">
        <v>21</v>
      </c>
      <c r="L155" s="72"/>
      <c r="M155" s="242" t="s">
        <v>21</v>
      </c>
      <c r="N155" s="243" t="s">
        <v>40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4" t="s">
        <v>180</v>
      </c>
      <c r="AT155" s="24" t="s">
        <v>175</v>
      </c>
      <c r="AU155" s="24" t="s">
        <v>76</v>
      </c>
      <c r="AY155" s="24" t="s">
        <v>172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76</v>
      </c>
      <c r="BK155" s="246">
        <f>ROUND(I155*H155,2)</f>
        <v>0</v>
      </c>
      <c r="BL155" s="24" t="s">
        <v>180</v>
      </c>
      <c r="BM155" s="24" t="s">
        <v>503</v>
      </c>
    </row>
    <row r="156" spans="2:47" s="1" customFormat="1" ht="13.5">
      <c r="B156" s="46"/>
      <c r="C156" s="74"/>
      <c r="D156" s="249" t="s">
        <v>464</v>
      </c>
      <c r="E156" s="74"/>
      <c r="F156" s="281" t="s">
        <v>950</v>
      </c>
      <c r="G156" s="74"/>
      <c r="H156" s="74"/>
      <c r="I156" s="203"/>
      <c r="J156" s="74"/>
      <c r="K156" s="74"/>
      <c r="L156" s="72"/>
      <c r="M156" s="282"/>
      <c r="N156" s="47"/>
      <c r="O156" s="47"/>
      <c r="P156" s="47"/>
      <c r="Q156" s="47"/>
      <c r="R156" s="47"/>
      <c r="S156" s="47"/>
      <c r="T156" s="95"/>
      <c r="AT156" s="24" t="s">
        <v>464</v>
      </c>
      <c r="AU156" s="24" t="s">
        <v>76</v>
      </c>
    </row>
    <row r="157" spans="2:65" s="1" customFormat="1" ht="16.5" customHeight="1">
      <c r="B157" s="46"/>
      <c r="C157" s="235" t="s">
        <v>69</v>
      </c>
      <c r="D157" s="235" t="s">
        <v>175</v>
      </c>
      <c r="E157" s="236" t="s">
        <v>995</v>
      </c>
      <c r="F157" s="237" t="s">
        <v>996</v>
      </c>
      <c r="G157" s="238" t="s">
        <v>258</v>
      </c>
      <c r="H157" s="239">
        <v>75</v>
      </c>
      <c r="I157" s="240"/>
      <c r="J157" s="241">
        <f>ROUND(I157*H157,2)</f>
        <v>0</v>
      </c>
      <c r="K157" s="237" t="s">
        <v>21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180</v>
      </c>
      <c r="AT157" s="24" t="s">
        <v>175</v>
      </c>
      <c r="AU157" s="24" t="s">
        <v>76</v>
      </c>
      <c r="AY157" s="24" t="s">
        <v>172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180</v>
      </c>
      <c r="BM157" s="24" t="s">
        <v>513</v>
      </c>
    </row>
    <row r="158" spans="2:47" s="1" customFormat="1" ht="13.5">
      <c r="B158" s="46"/>
      <c r="C158" s="74"/>
      <c r="D158" s="249" t="s">
        <v>464</v>
      </c>
      <c r="E158" s="74"/>
      <c r="F158" s="281" t="s">
        <v>950</v>
      </c>
      <c r="G158" s="74"/>
      <c r="H158" s="74"/>
      <c r="I158" s="203"/>
      <c r="J158" s="74"/>
      <c r="K158" s="74"/>
      <c r="L158" s="72"/>
      <c r="M158" s="282"/>
      <c r="N158" s="47"/>
      <c r="O158" s="47"/>
      <c r="P158" s="47"/>
      <c r="Q158" s="47"/>
      <c r="R158" s="47"/>
      <c r="S158" s="47"/>
      <c r="T158" s="95"/>
      <c r="AT158" s="24" t="s">
        <v>464</v>
      </c>
      <c r="AU158" s="24" t="s">
        <v>76</v>
      </c>
    </row>
    <row r="159" spans="2:65" s="1" customFormat="1" ht="16.5" customHeight="1">
      <c r="B159" s="46"/>
      <c r="C159" s="235" t="s">
        <v>69</v>
      </c>
      <c r="D159" s="235" t="s">
        <v>175</v>
      </c>
      <c r="E159" s="236" t="s">
        <v>997</v>
      </c>
      <c r="F159" s="237" t="s">
        <v>998</v>
      </c>
      <c r="G159" s="238" t="s">
        <v>258</v>
      </c>
      <c r="H159" s="239">
        <v>30</v>
      </c>
      <c r="I159" s="240"/>
      <c r="J159" s="241">
        <f>ROUND(I159*H159,2)</f>
        <v>0</v>
      </c>
      <c r="K159" s="237" t="s">
        <v>21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180</v>
      </c>
      <c r="AT159" s="24" t="s">
        <v>175</v>
      </c>
      <c r="AU159" s="24" t="s">
        <v>76</v>
      </c>
      <c r="AY159" s="24" t="s">
        <v>172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180</v>
      </c>
      <c r="BM159" s="24" t="s">
        <v>522</v>
      </c>
    </row>
    <row r="160" spans="2:47" s="1" customFormat="1" ht="13.5">
      <c r="B160" s="46"/>
      <c r="C160" s="74"/>
      <c r="D160" s="249" t="s">
        <v>464</v>
      </c>
      <c r="E160" s="74"/>
      <c r="F160" s="281" t="s">
        <v>950</v>
      </c>
      <c r="G160" s="74"/>
      <c r="H160" s="74"/>
      <c r="I160" s="203"/>
      <c r="J160" s="74"/>
      <c r="K160" s="74"/>
      <c r="L160" s="72"/>
      <c r="M160" s="282"/>
      <c r="N160" s="47"/>
      <c r="O160" s="47"/>
      <c r="P160" s="47"/>
      <c r="Q160" s="47"/>
      <c r="R160" s="47"/>
      <c r="S160" s="47"/>
      <c r="T160" s="95"/>
      <c r="AT160" s="24" t="s">
        <v>464</v>
      </c>
      <c r="AU160" s="24" t="s">
        <v>76</v>
      </c>
    </row>
    <row r="161" spans="2:63" s="11" customFormat="1" ht="37.4" customHeight="1">
      <c r="B161" s="219"/>
      <c r="C161" s="220"/>
      <c r="D161" s="221" t="s">
        <v>68</v>
      </c>
      <c r="E161" s="222" t="s">
        <v>200</v>
      </c>
      <c r="F161" s="222" t="s">
        <v>1000</v>
      </c>
      <c r="G161" s="220"/>
      <c r="H161" s="220"/>
      <c r="I161" s="223"/>
      <c r="J161" s="224">
        <f>BK161</f>
        <v>0</v>
      </c>
      <c r="K161" s="220"/>
      <c r="L161" s="225"/>
      <c r="M161" s="226"/>
      <c r="N161" s="227"/>
      <c r="O161" s="227"/>
      <c r="P161" s="228">
        <f>P162+SUM(P163:P238)</f>
        <v>0</v>
      </c>
      <c r="Q161" s="227"/>
      <c r="R161" s="228">
        <f>R162+SUM(R163:R238)</f>
        <v>0</v>
      </c>
      <c r="S161" s="227"/>
      <c r="T161" s="229">
        <f>T162+SUM(T163:T238)</f>
        <v>0</v>
      </c>
      <c r="AR161" s="230" t="s">
        <v>76</v>
      </c>
      <c r="AT161" s="231" t="s">
        <v>68</v>
      </c>
      <c r="AU161" s="231" t="s">
        <v>69</v>
      </c>
      <c r="AY161" s="230" t="s">
        <v>172</v>
      </c>
      <c r="BK161" s="232">
        <f>BK162+SUM(BK163:BK238)</f>
        <v>0</v>
      </c>
    </row>
    <row r="162" spans="2:65" s="1" customFormat="1" ht="16.5" customHeight="1">
      <c r="B162" s="46"/>
      <c r="C162" s="235" t="s">
        <v>69</v>
      </c>
      <c r="D162" s="235" t="s">
        <v>175</v>
      </c>
      <c r="E162" s="236" t="s">
        <v>1001</v>
      </c>
      <c r="F162" s="237" t="s">
        <v>1002</v>
      </c>
      <c r="G162" s="238" t="s">
        <v>200</v>
      </c>
      <c r="H162" s="239">
        <v>15</v>
      </c>
      <c r="I162" s="240"/>
      <c r="J162" s="241">
        <f>ROUND(I162*H162,2)</f>
        <v>0</v>
      </c>
      <c r="K162" s="237" t="s">
        <v>21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180</v>
      </c>
      <c r="AT162" s="24" t="s">
        <v>175</v>
      </c>
      <c r="AU162" s="24" t="s">
        <v>76</v>
      </c>
      <c r="AY162" s="24" t="s">
        <v>172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180</v>
      </c>
      <c r="BM162" s="24" t="s">
        <v>533</v>
      </c>
    </row>
    <row r="163" spans="2:47" s="1" customFormat="1" ht="13.5">
      <c r="B163" s="46"/>
      <c r="C163" s="74"/>
      <c r="D163" s="249" t="s">
        <v>464</v>
      </c>
      <c r="E163" s="74"/>
      <c r="F163" s="281" t="s">
        <v>950</v>
      </c>
      <c r="G163" s="74"/>
      <c r="H163" s="74"/>
      <c r="I163" s="203"/>
      <c r="J163" s="74"/>
      <c r="K163" s="74"/>
      <c r="L163" s="72"/>
      <c r="M163" s="282"/>
      <c r="N163" s="47"/>
      <c r="O163" s="47"/>
      <c r="P163" s="47"/>
      <c r="Q163" s="47"/>
      <c r="R163" s="47"/>
      <c r="S163" s="47"/>
      <c r="T163" s="95"/>
      <c r="AT163" s="24" t="s">
        <v>464</v>
      </c>
      <c r="AU163" s="24" t="s">
        <v>76</v>
      </c>
    </row>
    <row r="164" spans="2:65" s="1" customFormat="1" ht="16.5" customHeight="1">
      <c r="B164" s="46"/>
      <c r="C164" s="235" t="s">
        <v>69</v>
      </c>
      <c r="D164" s="235" t="s">
        <v>175</v>
      </c>
      <c r="E164" s="236" t="s">
        <v>1003</v>
      </c>
      <c r="F164" s="237" t="s">
        <v>1004</v>
      </c>
      <c r="G164" s="238" t="s">
        <v>200</v>
      </c>
      <c r="H164" s="239">
        <v>25</v>
      </c>
      <c r="I164" s="240"/>
      <c r="J164" s="241">
        <f>ROUND(I164*H164,2)</f>
        <v>0</v>
      </c>
      <c r="K164" s="237" t="s">
        <v>21</v>
      </c>
      <c r="L164" s="72"/>
      <c r="M164" s="242" t="s">
        <v>21</v>
      </c>
      <c r="N164" s="243" t="s">
        <v>40</v>
      </c>
      <c r="O164" s="47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AR164" s="24" t="s">
        <v>180</v>
      </c>
      <c r="AT164" s="24" t="s">
        <v>175</v>
      </c>
      <c r="AU164" s="24" t="s">
        <v>76</v>
      </c>
      <c r="AY164" s="24" t="s">
        <v>172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76</v>
      </c>
      <c r="BK164" s="246">
        <f>ROUND(I164*H164,2)</f>
        <v>0</v>
      </c>
      <c r="BL164" s="24" t="s">
        <v>180</v>
      </c>
      <c r="BM164" s="24" t="s">
        <v>543</v>
      </c>
    </row>
    <row r="165" spans="2:47" s="1" customFormat="1" ht="13.5">
      <c r="B165" s="46"/>
      <c r="C165" s="74"/>
      <c r="D165" s="249" t="s">
        <v>464</v>
      </c>
      <c r="E165" s="74"/>
      <c r="F165" s="281" t="s">
        <v>950</v>
      </c>
      <c r="G165" s="74"/>
      <c r="H165" s="74"/>
      <c r="I165" s="203"/>
      <c r="J165" s="74"/>
      <c r="K165" s="74"/>
      <c r="L165" s="72"/>
      <c r="M165" s="282"/>
      <c r="N165" s="47"/>
      <c r="O165" s="47"/>
      <c r="P165" s="47"/>
      <c r="Q165" s="47"/>
      <c r="R165" s="47"/>
      <c r="S165" s="47"/>
      <c r="T165" s="95"/>
      <c r="AT165" s="24" t="s">
        <v>464</v>
      </c>
      <c r="AU165" s="24" t="s">
        <v>76</v>
      </c>
    </row>
    <row r="166" spans="2:65" s="1" customFormat="1" ht="16.5" customHeight="1">
      <c r="B166" s="46"/>
      <c r="C166" s="235" t="s">
        <v>69</v>
      </c>
      <c r="D166" s="235" t="s">
        <v>175</v>
      </c>
      <c r="E166" s="236" t="s">
        <v>1005</v>
      </c>
      <c r="F166" s="237" t="s">
        <v>1006</v>
      </c>
      <c r="G166" s="238" t="s">
        <v>200</v>
      </c>
      <c r="H166" s="239">
        <v>70</v>
      </c>
      <c r="I166" s="240"/>
      <c r="J166" s="241">
        <f>ROUND(I166*H166,2)</f>
        <v>0</v>
      </c>
      <c r="K166" s="237" t="s">
        <v>21</v>
      </c>
      <c r="L166" s="72"/>
      <c r="M166" s="242" t="s">
        <v>21</v>
      </c>
      <c r="N166" s="243" t="s">
        <v>40</v>
      </c>
      <c r="O166" s="47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AR166" s="24" t="s">
        <v>180</v>
      </c>
      <c r="AT166" s="24" t="s">
        <v>175</v>
      </c>
      <c r="AU166" s="24" t="s">
        <v>76</v>
      </c>
      <c r="AY166" s="24" t="s">
        <v>172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76</v>
      </c>
      <c r="BK166" s="246">
        <f>ROUND(I166*H166,2)</f>
        <v>0</v>
      </c>
      <c r="BL166" s="24" t="s">
        <v>180</v>
      </c>
      <c r="BM166" s="24" t="s">
        <v>553</v>
      </c>
    </row>
    <row r="167" spans="2:47" s="1" customFormat="1" ht="13.5">
      <c r="B167" s="46"/>
      <c r="C167" s="74"/>
      <c r="D167" s="249" t="s">
        <v>464</v>
      </c>
      <c r="E167" s="74"/>
      <c r="F167" s="281" t="s">
        <v>950</v>
      </c>
      <c r="G167" s="74"/>
      <c r="H167" s="74"/>
      <c r="I167" s="203"/>
      <c r="J167" s="74"/>
      <c r="K167" s="74"/>
      <c r="L167" s="72"/>
      <c r="M167" s="282"/>
      <c r="N167" s="47"/>
      <c r="O167" s="47"/>
      <c r="P167" s="47"/>
      <c r="Q167" s="47"/>
      <c r="R167" s="47"/>
      <c r="S167" s="47"/>
      <c r="T167" s="95"/>
      <c r="AT167" s="24" t="s">
        <v>464</v>
      </c>
      <c r="AU167" s="24" t="s">
        <v>76</v>
      </c>
    </row>
    <row r="168" spans="2:65" s="1" customFormat="1" ht="16.5" customHeight="1">
      <c r="B168" s="46"/>
      <c r="C168" s="235" t="s">
        <v>69</v>
      </c>
      <c r="D168" s="235" t="s">
        <v>175</v>
      </c>
      <c r="E168" s="236" t="s">
        <v>1007</v>
      </c>
      <c r="F168" s="237" t="s">
        <v>1008</v>
      </c>
      <c r="G168" s="238" t="s">
        <v>200</v>
      </c>
      <c r="H168" s="239">
        <v>230</v>
      </c>
      <c r="I168" s="240"/>
      <c r="J168" s="241">
        <f>ROUND(I168*H168,2)</f>
        <v>0</v>
      </c>
      <c r="K168" s="237" t="s">
        <v>21</v>
      </c>
      <c r="L168" s="72"/>
      <c r="M168" s="242" t="s">
        <v>21</v>
      </c>
      <c r="N168" s="243" t="s">
        <v>40</v>
      </c>
      <c r="O168" s="47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AR168" s="24" t="s">
        <v>180</v>
      </c>
      <c r="AT168" s="24" t="s">
        <v>175</v>
      </c>
      <c r="AU168" s="24" t="s">
        <v>76</v>
      </c>
      <c r="AY168" s="24" t="s">
        <v>172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76</v>
      </c>
      <c r="BK168" s="246">
        <f>ROUND(I168*H168,2)</f>
        <v>0</v>
      </c>
      <c r="BL168" s="24" t="s">
        <v>180</v>
      </c>
      <c r="BM168" s="24" t="s">
        <v>562</v>
      </c>
    </row>
    <row r="169" spans="2:47" s="1" customFormat="1" ht="13.5">
      <c r="B169" s="46"/>
      <c r="C169" s="74"/>
      <c r="D169" s="249" t="s">
        <v>464</v>
      </c>
      <c r="E169" s="74"/>
      <c r="F169" s="281" t="s">
        <v>950</v>
      </c>
      <c r="G169" s="74"/>
      <c r="H169" s="74"/>
      <c r="I169" s="203"/>
      <c r="J169" s="74"/>
      <c r="K169" s="74"/>
      <c r="L169" s="72"/>
      <c r="M169" s="282"/>
      <c r="N169" s="47"/>
      <c r="O169" s="47"/>
      <c r="P169" s="47"/>
      <c r="Q169" s="47"/>
      <c r="R169" s="47"/>
      <c r="S169" s="47"/>
      <c r="T169" s="95"/>
      <c r="AT169" s="24" t="s">
        <v>464</v>
      </c>
      <c r="AU169" s="24" t="s">
        <v>76</v>
      </c>
    </row>
    <row r="170" spans="2:65" s="1" customFormat="1" ht="16.5" customHeight="1">
      <c r="B170" s="46"/>
      <c r="C170" s="235" t="s">
        <v>69</v>
      </c>
      <c r="D170" s="235" t="s">
        <v>175</v>
      </c>
      <c r="E170" s="236" t="s">
        <v>1009</v>
      </c>
      <c r="F170" s="237" t="s">
        <v>1010</v>
      </c>
      <c r="G170" s="238" t="s">
        <v>200</v>
      </c>
      <c r="H170" s="239">
        <v>18</v>
      </c>
      <c r="I170" s="240"/>
      <c r="J170" s="241">
        <f>ROUND(I170*H170,2)</f>
        <v>0</v>
      </c>
      <c r="K170" s="237" t="s">
        <v>21</v>
      </c>
      <c r="L170" s="72"/>
      <c r="M170" s="242" t="s">
        <v>21</v>
      </c>
      <c r="N170" s="243" t="s">
        <v>40</v>
      </c>
      <c r="O170" s="47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AR170" s="24" t="s">
        <v>180</v>
      </c>
      <c r="AT170" s="24" t="s">
        <v>175</v>
      </c>
      <c r="AU170" s="24" t="s">
        <v>76</v>
      </c>
      <c r="AY170" s="24" t="s">
        <v>172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180</v>
      </c>
      <c r="BM170" s="24" t="s">
        <v>571</v>
      </c>
    </row>
    <row r="171" spans="2:47" s="1" customFormat="1" ht="13.5">
      <c r="B171" s="46"/>
      <c r="C171" s="74"/>
      <c r="D171" s="249" t="s">
        <v>464</v>
      </c>
      <c r="E171" s="74"/>
      <c r="F171" s="281" t="s">
        <v>950</v>
      </c>
      <c r="G171" s="74"/>
      <c r="H171" s="74"/>
      <c r="I171" s="203"/>
      <c r="J171" s="74"/>
      <c r="K171" s="74"/>
      <c r="L171" s="72"/>
      <c r="M171" s="282"/>
      <c r="N171" s="47"/>
      <c r="O171" s="47"/>
      <c r="P171" s="47"/>
      <c r="Q171" s="47"/>
      <c r="R171" s="47"/>
      <c r="S171" s="47"/>
      <c r="T171" s="95"/>
      <c r="AT171" s="24" t="s">
        <v>464</v>
      </c>
      <c r="AU171" s="24" t="s">
        <v>76</v>
      </c>
    </row>
    <row r="172" spans="2:65" s="1" customFormat="1" ht="16.5" customHeight="1">
      <c r="B172" s="46"/>
      <c r="C172" s="235" t="s">
        <v>69</v>
      </c>
      <c r="D172" s="235" t="s">
        <v>175</v>
      </c>
      <c r="E172" s="236" t="s">
        <v>1011</v>
      </c>
      <c r="F172" s="237" t="s">
        <v>1012</v>
      </c>
      <c r="G172" s="238" t="s">
        <v>953</v>
      </c>
      <c r="H172" s="239">
        <v>1</v>
      </c>
      <c r="I172" s="240"/>
      <c r="J172" s="241">
        <f>ROUND(I172*H172,2)</f>
        <v>0</v>
      </c>
      <c r="K172" s="237" t="s">
        <v>21</v>
      </c>
      <c r="L172" s="72"/>
      <c r="M172" s="242" t="s">
        <v>21</v>
      </c>
      <c r="N172" s="243" t="s">
        <v>40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180</v>
      </c>
      <c r="AT172" s="24" t="s">
        <v>175</v>
      </c>
      <c r="AU172" s="24" t="s">
        <v>76</v>
      </c>
      <c r="AY172" s="24" t="s">
        <v>172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180</v>
      </c>
      <c r="BM172" s="24" t="s">
        <v>582</v>
      </c>
    </row>
    <row r="173" spans="2:47" s="1" customFormat="1" ht="13.5">
      <c r="B173" s="46"/>
      <c r="C173" s="74"/>
      <c r="D173" s="249" t="s">
        <v>464</v>
      </c>
      <c r="E173" s="74"/>
      <c r="F173" s="281" t="s">
        <v>950</v>
      </c>
      <c r="G173" s="74"/>
      <c r="H173" s="74"/>
      <c r="I173" s="203"/>
      <c r="J173" s="74"/>
      <c r="K173" s="74"/>
      <c r="L173" s="72"/>
      <c r="M173" s="282"/>
      <c r="N173" s="47"/>
      <c r="O173" s="47"/>
      <c r="P173" s="47"/>
      <c r="Q173" s="47"/>
      <c r="R173" s="47"/>
      <c r="S173" s="47"/>
      <c r="T173" s="95"/>
      <c r="AT173" s="24" t="s">
        <v>464</v>
      </c>
      <c r="AU173" s="24" t="s">
        <v>76</v>
      </c>
    </row>
    <row r="174" spans="2:65" s="1" customFormat="1" ht="16.5" customHeight="1">
      <c r="B174" s="46"/>
      <c r="C174" s="235" t="s">
        <v>69</v>
      </c>
      <c r="D174" s="235" t="s">
        <v>175</v>
      </c>
      <c r="E174" s="236" t="s">
        <v>1013</v>
      </c>
      <c r="F174" s="237" t="s">
        <v>1017</v>
      </c>
      <c r="G174" s="238" t="s">
        <v>1015</v>
      </c>
      <c r="H174" s="239">
        <v>1</v>
      </c>
      <c r="I174" s="240"/>
      <c r="J174" s="241">
        <f>ROUND(I174*H174,2)</f>
        <v>0</v>
      </c>
      <c r="K174" s="237" t="s">
        <v>21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4" t="s">
        <v>180</v>
      </c>
      <c r="AT174" s="24" t="s">
        <v>175</v>
      </c>
      <c r="AU174" s="24" t="s">
        <v>76</v>
      </c>
      <c r="AY174" s="24" t="s">
        <v>172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180</v>
      </c>
      <c r="BM174" s="24" t="s">
        <v>591</v>
      </c>
    </row>
    <row r="175" spans="2:47" s="1" customFormat="1" ht="13.5">
      <c r="B175" s="46"/>
      <c r="C175" s="74"/>
      <c r="D175" s="249" t="s">
        <v>464</v>
      </c>
      <c r="E175" s="74"/>
      <c r="F175" s="281" t="s">
        <v>950</v>
      </c>
      <c r="G175" s="74"/>
      <c r="H175" s="74"/>
      <c r="I175" s="203"/>
      <c r="J175" s="74"/>
      <c r="K175" s="74"/>
      <c r="L175" s="72"/>
      <c r="M175" s="282"/>
      <c r="N175" s="47"/>
      <c r="O175" s="47"/>
      <c r="P175" s="47"/>
      <c r="Q175" s="47"/>
      <c r="R175" s="47"/>
      <c r="S175" s="47"/>
      <c r="T175" s="95"/>
      <c r="AT175" s="24" t="s">
        <v>464</v>
      </c>
      <c r="AU175" s="24" t="s">
        <v>76</v>
      </c>
    </row>
    <row r="176" spans="2:65" s="1" customFormat="1" ht="16.5" customHeight="1">
      <c r="B176" s="46"/>
      <c r="C176" s="235" t="s">
        <v>69</v>
      </c>
      <c r="D176" s="235" t="s">
        <v>175</v>
      </c>
      <c r="E176" s="236" t="s">
        <v>1016</v>
      </c>
      <c r="F176" s="237" t="s">
        <v>1587</v>
      </c>
      <c r="G176" s="238" t="s">
        <v>1020</v>
      </c>
      <c r="H176" s="239">
        <v>22</v>
      </c>
      <c r="I176" s="240"/>
      <c r="J176" s="241">
        <f>ROUND(I176*H176,2)</f>
        <v>0</v>
      </c>
      <c r="K176" s="237" t="s">
        <v>21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4" t="s">
        <v>180</v>
      </c>
      <c r="AT176" s="24" t="s">
        <v>175</v>
      </c>
      <c r="AU176" s="24" t="s">
        <v>76</v>
      </c>
      <c r="AY176" s="24" t="s">
        <v>172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180</v>
      </c>
      <c r="BM176" s="24" t="s">
        <v>600</v>
      </c>
    </row>
    <row r="177" spans="2:47" s="1" customFormat="1" ht="13.5">
      <c r="B177" s="46"/>
      <c r="C177" s="74"/>
      <c r="D177" s="249" t="s">
        <v>464</v>
      </c>
      <c r="E177" s="74"/>
      <c r="F177" s="281" t="s">
        <v>950</v>
      </c>
      <c r="G177" s="74"/>
      <c r="H177" s="74"/>
      <c r="I177" s="203"/>
      <c r="J177" s="74"/>
      <c r="K177" s="74"/>
      <c r="L177" s="72"/>
      <c r="M177" s="282"/>
      <c r="N177" s="47"/>
      <c r="O177" s="47"/>
      <c r="P177" s="47"/>
      <c r="Q177" s="47"/>
      <c r="R177" s="47"/>
      <c r="S177" s="47"/>
      <c r="T177" s="95"/>
      <c r="AT177" s="24" t="s">
        <v>464</v>
      </c>
      <c r="AU177" s="24" t="s">
        <v>76</v>
      </c>
    </row>
    <row r="178" spans="2:65" s="1" customFormat="1" ht="16.5" customHeight="1">
      <c r="B178" s="46"/>
      <c r="C178" s="235" t="s">
        <v>69</v>
      </c>
      <c r="D178" s="235" t="s">
        <v>175</v>
      </c>
      <c r="E178" s="236" t="s">
        <v>1018</v>
      </c>
      <c r="F178" s="237" t="s">
        <v>1587</v>
      </c>
      <c r="G178" s="238" t="s">
        <v>1020</v>
      </c>
      <c r="H178" s="239">
        <v>22</v>
      </c>
      <c r="I178" s="240"/>
      <c r="J178" s="241">
        <f>ROUND(I178*H178,2)</f>
        <v>0</v>
      </c>
      <c r="K178" s="237" t="s">
        <v>21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4" t="s">
        <v>180</v>
      </c>
      <c r="AT178" s="24" t="s">
        <v>175</v>
      </c>
      <c r="AU178" s="24" t="s">
        <v>76</v>
      </c>
      <c r="AY178" s="24" t="s">
        <v>172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180</v>
      </c>
      <c r="BM178" s="24" t="s">
        <v>608</v>
      </c>
    </row>
    <row r="179" spans="2:47" s="1" customFormat="1" ht="13.5">
      <c r="B179" s="46"/>
      <c r="C179" s="74"/>
      <c r="D179" s="249" t="s">
        <v>464</v>
      </c>
      <c r="E179" s="74"/>
      <c r="F179" s="281" t="s">
        <v>950</v>
      </c>
      <c r="G179" s="74"/>
      <c r="H179" s="74"/>
      <c r="I179" s="203"/>
      <c r="J179" s="74"/>
      <c r="K179" s="74"/>
      <c r="L179" s="72"/>
      <c r="M179" s="282"/>
      <c r="N179" s="47"/>
      <c r="O179" s="47"/>
      <c r="P179" s="47"/>
      <c r="Q179" s="47"/>
      <c r="R179" s="47"/>
      <c r="S179" s="47"/>
      <c r="T179" s="95"/>
      <c r="AT179" s="24" t="s">
        <v>464</v>
      </c>
      <c r="AU179" s="24" t="s">
        <v>76</v>
      </c>
    </row>
    <row r="180" spans="2:65" s="1" customFormat="1" ht="16.5" customHeight="1">
      <c r="B180" s="46"/>
      <c r="C180" s="235" t="s">
        <v>69</v>
      </c>
      <c r="D180" s="235" t="s">
        <v>175</v>
      </c>
      <c r="E180" s="236" t="s">
        <v>1021</v>
      </c>
      <c r="F180" s="237" t="s">
        <v>1588</v>
      </c>
      <c r="G180" s="238" t="s">
        <v>1020</v>
      </c>
      <c r="H180" s="239">
        <v>5.5</v>
      </c>
      <c r="I180" s="240"/>
      <c r="J180" s="241">
        <f>ROUND(I180*H180,2)</f>
        <v>0</v>
      </c>
      <c r="K180" s="237" t="s">
        <v>21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4" t="s">
        <v>180</v>
      </c>
      <c r="AT180" s="24" t="s">
        <v>175</v>
      </c>
      <c r="AU180" s="24" t="s">
        <v>76</v>
      </c>
      <c r="AY180" s="24" t="s">
        <v>172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180</v>
      </c>
      <c r="BM180" s="24" t="s">
        <v>616</v>
      </c>
    </row>
    <row r="181" spans="2:47" s="1" customFormat="1" ht="13.5">
      <c r="B181" s="46"/>
      <c r="C181" s="74"/>
      <c r="D181" s="249" t="s">
        <v>464</v>
      </c>
      <c r="E181" s="74"/>
      <c r="F181" s="281" t="s">
        <v>950</v>
      </c>
      <c r="G181" s="74"/>
      <c r="H181" s="74"/>
      <c r="I181" s="203"/>
      <c r="J181" s="74"/>
      <c r="K181" s="74"/>
      <c r="L181" s="72"/>
      <c r="M181" s="282"/>
      <c r="N181" s="47"/>
      <c r="O181" s="47"/>
      <c r="P181" s="47"/>
      <c r="Q181" s="47"/>
      <c r="R181" s="47"/>
      <c r="S181" s="47"/>
      <c r="T181" s="95"/>
      <c r="AT181" s="24" t="s">
        <v>464</v>
      </c>
      <c r="AU181" s="24" t="s">
        <v>76</v>
      </c>
    </row>
    <row r="182" spans="2:65" s="1" customFormat="1" ht="16.5" customHeight="1">
      <c r="B182" s="46"/>
      <c r="C182" s="235" t="s">
        <v>69</v>
      </c>
      <c r="D182" s="235" t="s">
        <v>175</v>
      </c>
      <c r="E182" s="236" t="s">
        <v>1023</v>
      </c>
      <c r="F182" s="237" t="s">
        <v>1588</v>
      </c>
      <c r="G182" s="238" t="s">
        <v>1020</v>
      </c>
      <c r="H182" s="239">
        <v>5.5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AR182" s="24" t="s">
        <v>180</v>
      </c>
      <c r="AT182" s="24" t="s">
        <v>175</v>
      </c>
      <c r="AU182" s="24" t="s">
        <v>76</v>
      </c>
      <c r="AY182" s="24" t="s">
        <v>172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180</v>
      </c>
      <c r="BM182" s="24" t="s">
        <v>624</v>
      </c>
    </row>
    <row r="183" spans="2:47" s="1" customFormat="1" ht="13.5">
      <c r="B183" s="46"/>
      <c r="C183" s="74"/>
      <c r="D183" s="249" t="s">
        <v>464</v>
      </c>
      <c r="E183" s="74"/>
      <c r="F183" s="281" t="s">
        <v>950</v>
      </c>
      <c r="G183" s="74"/>
      <c r="H183" s="74"/>
      <c r="I183" s="203"/>
      <c r="J183" s="74"/>
      <c r="K183" s="74"/>
      <c r="L183" s="72"/>
      <c r="M183" s="282"/>
      <c r="N183" s="47"/>
      <c r="O183" s="47"/>
      <c r="P183" s="47"/>
      <c r="Q183" s="47"/>
      <c r="R183" s="47"/>
      <c r="S183" s="47"/>
      <c r="T183" s="95"/>
      <c r="AT183" s="24" t="s">
        <v>464</v>
      </c>
      <c r="AU183" s="24" t="s">
        <v>76</v>
      </c>
    </row>
    <row r="184" spans="2:65" s="1" customFormat="1" ht="16.5" customHeight="1">
      <c r="B184" s="46"/>
      <c r="C184" s="235" t="s">
        <v>69</v>
      </c>
      <c r="D184" s="235" t="s">
        <v>175</v>
      </c>
      <c r="E184" s="236" t="s">
        <v>1025</v>
      </c>
      <c r="F184" s="237" t="s">
        <v>1589</v>
      </c>
      <c r="G184" s="238" t="s">
        <v>1015</v>
      </c>
      <c r="H184" s="239">
        <v>11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180</v>
      </c>
      <c r="AT184" s="24" t="s">
        <v>175</v>
      </c>
      <c r="AU184" s="24" t="s">
        <v>76</v>
      </c>
      <c r="AY184" s="24" t="s">
        <v>172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180</v>
      </c>
      <c r="BM184" s="24" t="s">
        <v>632</v>
      </c>
    </row>
    <row r="185" spans="2:47" s="1" customFormat="1" ht="13.5">
      <c r="B185" s="46"/>
      <c r="C185" s="74"/>
      <c r="D185" s="249" t="s">
        <v>464</v>
      </c>
      <c r="E185" s="74"/>
      <c r="F185" s="281" t="s">
        <v>950</v>
      </c>
      <c r="G185" s="74"/>
      <c r="H185" s="74"/>
      <c r="I185" s="203"/>
      <c r="J185" s="74"/>
      <c r="K185" s="74"/>
      <c r="L185" s="72"/>
      <c r="M185" s="282"/>
      <c r="N185" s="47"/>
      <c r="O185" s="47"/>
      <c r="P185" s="47"/>
      <c r="Q185" s="47"/>
      <c r="R185" s="47"/>
      <c r="S185" s="47"/>
      <c r="T185" s="95"/>
      <c r="AT185" s="24" t="s">
        <v>464</v>
      </c>
      <c r="AU185" s="24" t="s">
        <v>76</v>
      </c>
    </row>
    <row r="186" spans="2:65" s="1" customFormat="1" ht="16.5" customHeight="1">
      <c r="B186" s="46"/>
      <c r="C186" s="235" t="s">
        <v>69</v>
      </c>
      <c r="D186" s="235" t="s">
        <v>175</v>
      </c>
      <c r="E186" s="236" t="s">
        <v>1027</v>
      </c>
      <c r="F186" s="237" t="s">
        <v>1589</v>
      </c>
      <c r="G186" s="238" t="s">
        <v>1015</v>
      </c>
      <c r="H186" s="239">
        <v>11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180</v>
      </c>
      <c r="AT186" s="24" t="s">
        <v>175</v>
      </c>
      <c r="AU186" s="24" t="s">
        <v>76</v>
      </c>
      <c r="AY186" s="24" t="s">
        <v>172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180</v>
      </c>
      <c r="BM186" s="24" t="s">
        <v>641</v>
      </c>
    </row>
    <row r="187" spans="2:47" s="1" customFormat="1" ht="13.5">
      <c r="B187" s="46"/>
      <c r="C187" s="74"/>
      <c r="D187" s="249" t="s">
        <v>464</v>
      </c>
      <c r="E187" s="74"/>
      <c r="F187" s="281" t="s">
        <v>950</v>
      </c>
      <c r="G187" s="74"/>
      <c r="H187" s="74"/>
      <c r="I187" s="203"/>
      <c r="J187" s="74"/>
      <c r="K187" s="74"/>
      <c r="L187" s="72"/>
      <c r="M187" s="282"/>
      <c r="N187" s="47"/>
      <c r="O187" s="47"/>
      <c r="P187" s="47"/>
      <c r="Q187" s="47"/>
      <c r="R187" s="47"/>
      <c r="S187" s="47"/>
      <c r="T187" s="95"/>
      <c r="AT187" s="24" t="s">
        <v>464</v>
      </c>
      <c r="AU187" s="24" t="s">
        <v>76</v>
      </c>
    </row>
    <row r="188" spans="2:65" s="1" customFormat="1" ht="16.5" customHeight="1">
      <c r="B188" s="46"/>
      <c r="C188" s="235" t="s">
        <v>69</v>
      </c>
      <c r="D188" s="235" t="s">
        <v>175</v>
      </c>
      <c r="E188" s="236" t="s">
        <v>1029</v>
      </c>
      <c r="F188" s="237" t="s">
        <v>1590</v>
      </c>
      <c r="G188" s="238" t="s">
        <v>1015</v>
      </c>
      <c r="H188" s="239">
        <v>22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180</v>
      </c>
      <c r="AT188" s="24" t="s">
        <v>175</v>
      </c>
      <c r="AU188" s="24" t="s">
        <v>76</v>
      </c>
      <c r="AY188" s="24" t="s">
        <v>172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180</v>
      </c>
      <c r="BM188" s="24" t="s">
        <v>649</v>
      </c>
    </row>
    <row r="189" spans="2:47" s="1" customFormat="1" ht="13.5">
      <c r="B189" s="46"/>
      <c r="C189" s="74"/>
      <c r="D189" s="249" t="s">
        <v>464</v>
      </c>
      <c r="E189" s="74"/>
      <c r="F189" s="281" t="s">
        <v>950</v>
      </c>
      <c r="G189" s="74"/>
      <c r="H189" s="74"/>
      <c r="I189" s="203"/>
      <c r="J189" s="74"/>
      <c r="K189" s="74"/>
      <c r="L189" s="72"/>
      <c r="M189" s="282"/>
      <c r="N189" s="47"/>
      <c r="O189" s="47"/>
      <c r="P189" s="47"/>
      <c r="Q189" s="47"/>
      <c r="R189" s="47"/>
      <c r="S189" s="47"/>
      <c r="T189" s="95"/>
      <c r="AT189" s="24" t="s">
        <v>464</v>
      </c>
      <c r="AU189" s="24" t="s">
        <v>76</v>
      </c>
    </row>
    <row r="190" spans="2:65" s="1" customFormat="1" ht="16.5" customHeight="1">
      <c r="B190" s="46"/>
      <c r="C190" s="235" t="s">
        <v>69</v>
      </c>
      <c r="D190" s="235" t="s">
        <v>175</v>
      </c>
      <c r="E190" s="236" t="s">
        <v>1031</v>
      </c>
      <c r="F190" s="237" t="s">
        <v>1590</v>
      </c>
      <c r="G190" s="238" t="s">
        <v>1015</v>
      </c>
      <c r="H190" s="239">
        <v>22</v>
      </c>
      <c r="I190" s="240"/>
      <c r="J190" s="241">
        <f>ROUND(I190*H190,2)</f>
        <v>0</v>
      </c>
      <c r="K190" s="237" t="s">
        <v>21</v>
      </c>
      <c r="L190" s="72"/>
      <c r="M190" s="242" t="s">
        <v>21</v>
      </c>
      <c r="N190" s="243" t="s">
        <v>40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180</v>
      </c>
      <c r="AT190" s="24" t="s">
        <v>175</v>
      </c>
      <c r="AU190" s="24" t="s">
        <v>76</v>
      </c>
      <c r="AY190" s="24" t="s">
        <v>172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76</v>
      </c>
      <c r="BK190" s="246">
        <f>ROUND(I190*H190,2)</f>
        <v>0</v>
      </c>
      <c r="BL190" s="24" t="s">
        <v>180</v>
      </c>
      <c r="BM190" s="24" t="s">
        <v>657</v>
      </c>
    </row>
    <row r="191" spans="2:47" s="1" customFormat="1" ht="13.5">
      <c r="B191" s="46"/>
      <c r="C191" s="74"/>
      <c r="D191" s="249" t="s">
        <v>464</v>
      </c>
      <c r="E191" s="74"/>
      <c r="F191" s="281" t="s">
        <v>950</v>
      </c>
      <c r="G191" s="74"/>
      <c r="H191" s="74"/>
      <c r="I191" s="203"/>
      <c r="J191" s="74"/>
      <c r="K191" s="74"/>
      <c r="L191" s="72"/>
      <c r="M191" s="282"/>
      <c r="N191" s="47"/>
      <c r="O191" s="47"/>
      <c r="P191" s="47"/>
      <c r="Q191" s="47"/>
      <c r="R191" s="47"/>
      <c r="S191" s="47"/>
      <c r="T191" s="95"/>
      <c r="AT191" s="24" t="s">
        <v>464</v>
      </c>
      <c r="AU191" s="24" t="s">
        <v>76</v>
      </c>
    </row>
    <row r="192" spans="2:65" s="1" customFormat="1" ht="16.5" customHeight="1">
      <c r="B192" s="46"/>
      <c r="C192" s="235" t="s">
        <v>69</v>
      </c>
      <c r="D192" s="235" t="s">
        <v>175</v>
      </c>
      <c r="E192" s="236" t="s">
        <v>1033</v>
      </c>
      <c r="F192" s="237" t="s">
        <v>1591</v>
      </c>
      <c r="G192" s="238" t="s">
        <v>1020</v>
      </c>
      <c r="H192" s="239">
        <v>3</v>
      </c>
      <c r="I192" s="240"/>
      <c r="J192" s="241">
        <f>ROUND(I192*H192,2)</f>
        <v>0</v>
      </c>
      <c r="K192" s="237" t="s">
        <v>21</v>
      </c>
      <c r="L192" s="72"/>
      <c r="M192" s="242" t="s">
        <v>21</v>
      </c>
      <c r="N192" s="243" t="s">
        <v>40</v>
      </c>
      <c r="O192" s="47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4" t="s">
        <v>180</v>
      </c>
      <c r="AT192" s="24" t="s">
        <v>175</v>
      </c>
      <c r="AU192" s="24" t="s">
        <v>76</v>
      </c>
      <c r="AY192" s="24" t="s">
        <v>172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76</v>
      </c>
      <c r="BK192" s="246">
        <f>ROUND(I192*H192,2)</f>
        <v>0</v>
      </c>
      <c r="BL192" s="24" t="s">
        <v>180</v>
      </c>
      <c r="BM192" s="24" t="s">
        <v>664</v>
      </c>
    </row>
    <row r="193" spans="2:47" s="1" customFormat="1" ht="13.5">
      <c r="B193" s="46"/>
      <c r="C193" s="74"/>
      <c r="D193" s="249" t="s">
        <v>464</v>
      </c>
      <c r="E193" s="74"/>
      <c r="F193" s="281" t="s">
        <v>950</v>
      </c>
      <c r="G193" s="74"/>
      <c r="H193" s="74"/>
      <c r="I193" s="203"/>
      <c r="J193" s="74"/>
      <c r="K193" s="74"/>
      <c r="L193" s="72"/>
      <c r="M193" s="282"/>
      <c r="N193" s="47"/>
      <c r="O193" s="47"/>
      <c r="P193" s="47"/>
      <c r="Q193" s="47"/>
      <c r="R193" s="47"/>
      <c r="S193" s="47"/>
      <c r="T193" s="95"/>
      <c r="AT193" s="24" t="s">
        <v>464</v>
      </c>
      <c r="AU193" s="24" t="s">
        <v>76</v>
      </c>
    </row>
    <row r="194" spans="2:65" s="1" customFormat="1" ht="16.5" customHeight="1">
      <c r="B194" s="46"/>
      <c r="C194" s="235" t="s">
        <v>69</v>
      </c>
      <c r="D194" s="235" t="s">
        <v>175</v>
      </c>
      <c r="E194" s="236" t="s">
        <v>1035</v>
      </c>
      <c r="F194" s="237" t="s">
        <v>1028</v>
      </c>
      <c r="G194" s="238" t="s">
        <v>1015</v>
      </c>
      <c r="H194" s="239">
        <v>6</v>
      </c>
      <c r="I194" s="240"/>
      <c r="J194" s="241">
        <f>ROUND(I194*H194,2)</f>
        <v>0</v>
      </c>
      <c r="K194" s="237" t="s">
        <v>21</v>
      </c>
      <c r="L194" s="72"/>
      <c r="M194" s="242" t="s">
        <v>21</v>
      </c>
      <c r="N194" s="243" t="s">
        <v>40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4" t="s">
        <v>180</v>
      </c>
      <c r="AT194" s="24" t="s">
        <v>175</v>
      </c>
      <c r="AU194" s="24" t="s">
        <v>76</v>
      </c>
      <c r="AY194" s="24" t="s">
        <v>172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180</v>
      </c>
      <c r="BM194" s="24" t="s">
        <v>672</v>
      </c>
    </row>
    <row r="195" spans="2:47" s="1" customFormat="1" ht="13.5">
      <c r="B195" s="46"/>
      <c r="C195" s="74"/>
      <c r="D195" s="249" t="s">
        <v>464</v>
      </c>
      <c r="E195" s="74"/>
      <c r="F195" s="281" t="s">
        <v>950</v>
      </c>
      <c r="G195" s="74"/>
      <c r="H195" s="74"/>
      <c r="I195" s="203"/>
      <c r="J195" s="74"/>
      <c r="K195" s="74"/>
      <c r="L195" s="72"/>
      <c r="M195" s="282"/>
      <c r="N195" s="47"/>
      <c r="O195" s="47"/>
      <c r="P195" s="47"/>
      <c r="Q195" s="47"/>
      <c r="R195" s="47"/>
      <c r="S195" s="47"/>
      <c r="T195" s="95"/>
      <c r="AT195" s="24" t="s">
        <v>464</v>
      </c>
      <c r="AU195" s="24" t="s">
        <v>76</v>
      </c>
    </row>
    <row r="196" spans="2:65" s="1" customFormat="1" ht="16.5" customHeight="1">
      <c r="B196" s="46"/>
      <c r="C196" s="235" t="s">
        <v>69</v>
      </c>
      <c r="D196" s="235" t="s">
        <v>175</v>
      </c>
      <c r="E196" s="236" t="s">
        <v>1037</v>
      </c>
      <c r="F196" s="237" t="s">
        <v>1030</v>
      </c>
      <c r="G196" s="238" t="s">
        <v>1015</v>
      </c>
      <c r="H196" s="239">
        <v>6</v>
      </c>
      <c r="I196" s="240"/>
      <c r="J196" s="241">
        <f>ROUND(I196*H196,2)</f>
        <v>0</v>
      </c>
      <c r="K196" s="237" t="s">
        <v>21</v>
      </c>
      <c r="L196" s="72"/>
      <c r="M196" s="242" t="s">
        <v>21</v>
      </c>
      <c r="N196" s="243" t="s">
        <v>40</v>
      </c>
      <c r="O196" s="47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AR196" s="24" t="s">
        <v>180</v>
      </c>
      <c r="AT196" s="24" t="s">
        <v>175</v>
      </c>
      <c r="AU196" s="24" t="s">
        <v>76</v>
      </c>
      <c r="AY196" s="24" t="s">
        <v>172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76</v>
      </c>
      <c r="BK196" s="246">
        <f>ROUND(I196*H196,2)</f>
        <v>0</v>
      </c>
      <c r="BL196" s="24" t="s">
        <v>180</v>
      </c>
      <c r="BM196" s="24" t="s">
        <v>680</v>
      </c>
    </row>
    <row r="197" spans="2:47" s="1" customFormat="1" ht="13.5">
      <c r="B197" s="46"/>
      <c r="C197" s="74"/>
      <c r="D197" s="249" t="s">
        <v>464</v>
      </c>
      <c r="E197" s="74"/>
      <c r="F197" s="281" t="s">
        <v>950</v>
      </c>
      <c r="G197" s="74"/>
      <c r="H197" s="74"/>
      <c r="I197" s="203"/>
      <c r="J197" s="74"/>
      <c r="K197" s="74"/>
      <c r="L197" s="72"/>
      <c r="M197" s="282"/>
      <c r="N197" s="47"/>
      <c r="O197" s="47"/>
      <c r="P197" s="47"/>
      <c r="Q197" s="47"/>
      <c r="R197" s="47"/>
      <c r="S197" s="47"/>
      <c r="T197" s="95"/>
      <c r="AT197" s="24" t="s">
        <v>464</v>
      </c>
      <c r="AU197" s="24" t="s">
        <v>76</v>
      </c>
    </row>
    <row r="198" spans="2:65" s="1" customFormat="1" ht="16.5" customHeight="1">
      <c r="B198" s="46"/>
      <c r="C198" s="235" t="s">
        <v>69</v>
      </c>
      <c r="D198" s="235" t="s">
        <v>175</v>
      </c>
      <c r="E198" s="236" t="s">
        <v>1039</v>
      </c>
      <c r="F198" s="237" t="s">
        <v>1034</v>
      </c>
      <c r="G198" s="238" t="s">
        <v>1015</v>
      </c>
      <c r="H198" s="239">
        <v>6</v>
      </c>
      <c r="I198" s="240"/>
      <c r="J198" s="241">
        <f>ROUND(I198*H198,2)</f>
        <v>0</v>
      </c>
      <c r="K198" s="237" t="s">
        <v>21</v>
      </c>
      <c r="L198" s="72"/>
      <c r="M198" s="242" t="s">
        <v>21</v>
      </c>
      <c r="N198" s="243" t="s">
        <v>40</v>
      </c>
      <c r="O198" s="47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AR198" s="24" t="s">
        <v>180</v>
      </c>
      <c r="AT198" s="24" t="s">
        <v>175</v>
      </c>
      <c r="AU198" s="24" t="s">
        <v>76</v>
      </c>
      <c r="AY198" s="24" t="s">
        <v>172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4" t="s">
        <v>76</v>
      </c>
      <c r="BK198" s="246">
        <f>ROUND(I198*H198,2)</f>
        <v>0</v>
      </c>
      <c r="BL198" s="24" t="s">
        <v>180</v>
      </c>
      <c r="BM198" s="24" t="s">
        <v>688</v>
      </c>
    </row>
    <row r="199" spans="2:47" s="1" customFormat="1" ht="13.5">
      <c r="B199" s="46"/>
      <c r="C199" s="74"/>
      <c r="D199" s="249" t="s">
        <v>464</v>
      </c>
      <c r="E199" s="74"/>
      <c r="F199" s="281" t="s">
        <v>950</v>
      </c>
      <c r="G199" s="74"/>
      <c r="H199" s="74"/>
      <c r="I199" s="203"/>
      <c r="J199" s="74"/>
      <c r="K199" s="74"/>
      <c r="L199" s="72"/>
      <c r="M199" s="282"/>
      <c r="N199" s="47"/>
      <c r="O199" s="47"/>
      <c r="P199" s="47"/>
      <c r="Q199" s="47"/>
      <c r="R199" s="47"/>
      <c r="S199" s="47"/>
      <c r="T199" s="95"/>
      <c r="AT199" s="24" t="s">
        <v>464</v>
      </c>
      <c r="AU199" s="24" t="s">
        <v>76</v>
      </c>
    </row>
    <row r="200" spans="2:65" s="1" customFormat="1" ht="16.5" customHeight="1">
      <c r="B200" s="46"/>
      <c r="C200" s="235" t="s">
        <v>69</v>
      </c>
      <c r="D200" s="235" t="s">
        <v>175</v>
      </c>
      <c r="E200" s="236" t="s">
        <v>1041</v>
      </c>
      <c r="F200" s="237" t="s">
        <v>1036</v>
      </c>
      <c r="G200" s="238" t="s">
        <v>1015</v>
      </c>
      <c r="H200" s="239">
        <v>3</v>
      </c>
      <c r="I200" s="240"/>
      <c r="J200" s="241">
        <f>ROUND(I200*H200,2)</f>
        <v>0</v>
      </c>
      <c r="K200" s="237" t="s">
        <v>21</v>
      </c>
      <c r="L200" s="72"/>
      <c r="M200" s="242" t="s">
        <v>21</v>
      </c>
      <c r="N200" s="243" t="s">
        <v>40</v>
      </c>
      <c r="O200" s="47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AR200" s="24" t="s">
        <v>180</v>
      </c>
      <c r="AT200" s="24" t="s">
        <v>175</v>
      </c>
      <c r="AU200" s="24" t="s">
        <v>76</v>
      </c>
      <c r="AY200" s="24" t="s">
        <v>172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24" t="s">
        <v>76</v>
      </c>
      <c r="BK200" s="246">
        <f>ROUND(I200*H200,2)</f>
        <v>0</v>
      </c>
      <c r="BL200" s="24" t="s">
        <v>180</v>
      </c>
      <c r="BM200" s="24" t="s">
        <v>696</v>
      </c>
    </row>
    <row r="201" spans="2:47" s="1" customFormat="1" ht="13.5">
      <c r="B201" s="46"/>
      <c r="C201" s="74"/>
      <c r="D201" s="249" t="s">
        <v>464</v>
      </c>
      <c r="E201" s="74"/>
      <c r="F201" s="281" t="s">
        <v>950</v>
      </c>
      <c r="G201" s="74"/>
      <c r="H201" s="74"/>
      <c r="I201" s="203"/>
      <c r="J201" s="74"/>
      <c r="K201" s="74"/>
      <c r="L201" s="72"/>
      <c r="M201" s="282"/>
      <c r="N201" s="47"/>
      <c r="O201" s="47"/>
      <c r="P201" s="47"/>
      <c r="Q201" s="47"/>
      <c r="R201" s="47"/>
      <c r="S201" s="47"/>
      <c r="T201" s="95"/>
      <c r="AT201" s="24" t="s">
        <v>464</v>
      </c>
      <c r="AU201" s="24" t="s">
        <v>76</v>
      </c>
    </row>
    <row r="202" spans="2:65" s="1" customFormat="1" ht="16.5" customHeight="1">
      <c r="B202" s="46"/>
      <c r="C202" s="235" t="s">
        <v>69</v>
      </c>
      <c r="D202" s="235" t="s">
        <v>175</v>
      </c>
      <c r="E202" s="236" t="s">
        <v>1043</v>
      </c>
      <c r="F202" s="237" t="s">
        <v>1038</v>
      </c>
      <c r="G202" s="238" t="s">
        <v>1015</v>
      </c>
      <c r="H202" s="239">
        <v>20</v>
      </c>
      <c r="I202" s="240"/>
      <c r="J202" s="241">
        <f>ROUND(I202*H202,2)</f>
        <v>0</v>
      </c>
      <c r="K202" s="237" t="s">
        <v>21</v>
      </c>
      <c r="L202" s="72"/>
      <c r="M202" s="242" t="s">
        <v>21</v>
      </c>
      <c r="N202" s="243" t="s">
        <v>40</v>
      </c>
      <c r="O202" s="47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AR202" s="24" t="s">
        <v>180</v>
      </c>
      <c r="AT202" s="24" t="s">
        <v>175</v>
      </c>
      <c r="AU202" s="24" t="s">
        <v>76</v>
      </c>
      <c r="AY202" s="24" t="s">
        <v>172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76</v>
      </c>
      <c r="BK202" s="246">
        <f>ROUND(I202*H202,2)</f>
        <v>0</v>
      </c>
      <c r="BL202" s="24" t="s">
        <v>180</v>
      </c>
      <c r="BM202" s="24" t="s">
        <v>704</v>
      </c>
    </row>
    <row r="203" spans="2:47" s="1" customFormat="1" ht="13.5">
      <c r="B203" s="46"/>
      <c r="C203" s="74"/>
      <c r="D203" s="249" t="s">
        <v>464</v>
      </c>
      <c r="E203" s="74"/>
      <c r="F203" s="281" t="s">
        <v>950</v>
      </c>
      <c r="G203" s="74"/>
      <c r="H203" s="74"/>
      <c r="I203" s="203"/>
      <c r="J203" s="74"/>
      <c r="K203" s="74"/>
      <c r="L203" s="72"/>
      <c r="M203" s="282"/>
      <c r="N203" s="47"/>
      <c r="O203" s="47"/>
      <c r="P203" s="47"/>
      <c r="Q203" s="47"/>
      <c r="R203" s="47"/>
      <c r="S203" s="47"/>
      <c r="T203" s="95"/>
      <c r="AT203" s="24" t="s">
        <v>464</v>
      </c>
      <c r="AU203" s="24" t="s">
        <v>76</v>
      </c>
    </row>
    <row r="204" spans="2:65" s="1" customFormat="1" ht="16.5" customHeight="1">
      <c r="B204" s="46"/>
      <c r="C204" s="235" t="s">
        <v>69</v>
      </c>
      <c r="D204" s="235" t="s">
        <v>175</v>
      </c>
      <c r="E204" s="236" t="s">
        <v>1045</v>
      </c>
      <c r="F204" s="237" t="s">
        <v>1040</v>
      </c>
      <c r="G204" s="238" t="s">
        <v>1015</v>
      </c>
      <c r="H204" s="239">
        <v>5</v>
      </c>
      <c r="I204" s="240"/>
      <c r="J204" s="241">
        <f>ROUND(I204*H204,2)</f>
        <v>0</v>
      </c>
      <c r="K204" s="237" t="s">
        <v>21</v>
      </c>
      <c r="L204" s="72"/>
      <c r="M204" s="242" t="s">
        <v>21</v>
      </c>
      <c r="N204" s="243" t="s">
        <v>40</v>
      </c>
      <c r="O204" s="47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AR204" s="24" t="s">
        <v>180</v>
      </c>
      <c r="AT204" s="24" t="s">
        <v>175</v>
      </c>
      <c r="AU204" s="24" t="s">
        <v>76</v>
      </c>
      <c r="AY204" s="24" t="s">
        <v>172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24" t="s">
        <v>76</v>
      </c>
      <c r="BK204" s="246">
        <f>ROUND(I204*H204,2)</f>
        <v>0</v>
      </c>
      <c r="BL204" s="24" t="s">
        <v>180</v>
      </c>
      <c r="BM204" s="24" t="s">
        <v>714</v>
      </c>
    </row>
    <row r="205" spans="2:47" s="1" customFormat="1" ht="13.5">
      <c r="B205" s="46"/>
      <c r="C205" s="74"/>
      <c r="D205" s="249" t="s">
        <v>464</v>
      </c>
      <c r="E205" s="74"/>
      <c r="F205" s="281" t="s">
        <v>950</v>
      </c>
      <c r="G205" s="74"/>
      <c r="H205" s="74"/>
      <c r="I205" s="203"/>
      <c r="J205" s="74"/>
      <c r="K205" s="74"/>
      <c r="L205" s="72"/>
      <c r="M205" s="282"/>
      <c r="N205" s="47"/>
      <c r="O205" s="47"/>
      <c r="P205" s="47"/>
      <c r="Q205" s="47"/>
      <c r="R205" s="47"/>
      <c r="S205" s="47"/>
      <c r="T205" s="95"/>
      <c r="AT205" s="24" t="s">
        <v>464</v>
      </c>
      <c r="AU205" s="24" t="s">
        <v>76</v>
      </c>
    </row>
    <row r="206" spans="2:65" s="1" customFormat="1" ht="16.5" customHeight="1">
      <c r="B206" s="46"/>
      <c r="C206" s="235" t="s">
        <v>69</v>
      </c>
      <c r="D206" s="235" t="s">
        <v>175</v>
      </c>
      <c r="E206" s="236" t="s">
        <v>1047</v>
      </c>
      <c r="F206" s="237" t="s">
        <v>1042</v>
      </c>
      <c r="G206" s="238" t="s">
        <v>1020</v>
      </c>
      <c r="H206" s="239">
        <v>5</v>
      </c>
      <c r="I206" s="240"/>
      <c r="J206" s="241">
        <f>ROUND(I206*H206,2)</f>
        <v>0</v>
      </c>
      <c r="K206" s="237" t="s">
        <v>21</v>
      </c>
      <c r="L206" s="72"/>
      <c r="M206" s="242" t="s">
        <v>21</v>
      </c>
      <c r="N206" s="243" t="s">
        <v>40</v>
      </c>
      <c r="O206" s="47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AR206" s="24" t="s">
        <v>180</v>
      </c>
      <c r="AT206" s="24" t="s">
        <v>175</v>
      </c>
      <c r="AU206" s="24" t="s">
        <v>76</v>
      </c>
      <c r="AY206" s="24" t="s">
        <v>172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76</v>
      </c>
      <c r="BK206" s="246">
        <f>ROUND(I206*H206,2)</f>
        <v>0</v>
      </c>
      <c r="BL206" s="24" t="s">
        <v>180</v>
      </c>
      <c r="BM206" s="24" t="s">
        <v>724</v>
      </c>
    </row>
    <row r="207" spans="2:47" s="1" customFormat="1" ht="13.5">
      <c r="B207" s="46"/>
      <c r="C207" s="74"/>
      <c r="D207" s="249" t="s">
        <v>464</v>
      </c>
      <c r="E207" s="74"/>
      <c r="F207" s="281" t="s">
        <v>950</v>
      </c>
      <c r="G207" s="74"/>
      <c r="H207" s="74"/>
      <c r="I207" s="203"/>
      <c r="J207" s="74"/>
      <c r="K207" s="74"/>
      <c r="L207" s="72"/>
      <c r="M207" s="282"/>
      <c r="N207" s="47"/>
      <c r="O207" s="47"/>
      <c r="P207" s="47"/>
      <c r="Q207" s="47"/>
      <c r="R207" s="47"/>
      <c r="S207" s="47"/>
      <c r="T207" s="95"/>
      <c r="AT207" s="24" t="s">
        <v>464</v>
      </c>
      <c r="AU207" s="24" t="s">
        <v>76</v>
      </c>
    </row>
    <row r="208" spans="2:65" s="1" customFormat="1" ht="16.5" customHeight="1">
      <c r="B208" s="46"/>
      <c r="C208" s="235" t="s">
        <v>69</v>
      </c>
      <c r="D208" s="235" t="s">
        <v>175</v>
      </c>
      <c r="E208" s="236" t="s">
        <v>1049</v>
      </c>
      <c r="F208" s="237" t="s">
        <v>1044</v>
      </c>
      <c r="G208" s="238" t="s">
        <v>1020</v>
      </c>
      <c r="H208" s="239">
        <v>13</v>
      </c>
      <c r="I208" s="240"/>
      <c r="J208" s="241">
        <f>ROUND(I208*H208,2)</f>
        <v>0</v>
      </c>
      <c r="K208" s="237" t="s">
        <v>21</v>
      </c>
      <c r="L208" s="72"/>
      <c r="M208" s="242" t="s">
        <v>21</v>
      </c>
      <c r="N208" s="243" t="s">
        <v>40</v>
      </c>
      <c r="O208" s="47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AR208" s="24" t="s">
        <v>180</v>
      </c>
      <c r="AT208" s="24" t="s">
        <v>175</v>
      </c>
      <c r="AU208" s="24" t="s">
        <v>76</v>
      </c>
      <c r="AY208" s="24" t="s">
        <v>172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24" t="s">
        <v>76</v>
      </c>
      <c r="BK208" s="246">
        <f>ROUND(I208*H208,2)</f>
        <v>0</v>
      </c>
      <c r="BL208" s="24" t="s">
        <v>180</v>
      </c>
      <c r="BM208" s="24" t="s">
        <v>734</v>
      </c>
    </row>
    <row r="209" spans="2:47" s="1" customFormat="1" ht="13.5">
      <c r="B209" s="46"/>
      <c r="C209" s="74"/>
      <c r="D209" s="249" t="s">
        <v>464</v>
      </c>
      <c r="E209" s="74"/>
      <c r="F209" s="281" t="s">
        <v>950</v>
      </c>
      <c r="G209" s="74"/>
      <c r="H209" s="74"/>
      <c r="I209" s="203"/>
      <c r="J209" s="74"/>
      <c r="K209" s="74"/>
      <c r="L209" s="72"/>
      <c r="M209" s="282"/>
      <c r="N209" s="47"/>
      <c r="O209" s="47"/>
      <c r="P209" s="47"/>
      <c r="Q209" s="47"/>
      <c r="R209" s="47"/>
      <c r="S209" s="47"/>
      <c r="T209" s="95"/>
      <c r="AT209" s="24" t="s">
        <v>464</v>
      </c>
      <c r="AU209" s="24" t="s">
        <v>76</v>
      </c>
    </row>
    <row r="210" spans="2:65" s="1" customFormat="1" ht="16.5" customHeight="1">
      <c r="B210" s="46"/>
      <c r="C210" s="235" t="s">
        <v>69</v>
      </c>
      <c r="D210" s="235" t="s">
        <v>175</v>
      </c>
      <c r="E210" s="236" t="s">
        <v>301</v>
      </c>
      <c r="F210" s="237" t="s">
        <v>1044</v>
      </c>
      <c r="G210" s="238" t="s">
        <v>1020</v>
      </c>
      <c r="H210" s="239">
        <v>11</v>
      </c>
      <c r="I210" s="240"/>
      <c r="J210" s="241">
        <f>ROUND(I210*H210,2)</f>
        <v>0</v>
      </c>
      <c r="K210" s="237" t="s">
        <v>21</v>
      </c>
      <c r="L210" s="72"/>
      <c r="M210" s="242" t="s">
        <v>21</v>
      </c>
      <c r="N210" s="243" t="s">
        <v>40</v>
      </c>
      <c r="O210" s="47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AR210" s="24" t="s">
        <v>180</v>
      </c>
      <c r="AT210" s="24" t="s">
        <v>175</v>
      </c>
      <c r="AU210" s="24" t="s">
        <v>76</v>
      </c>
      <c r="AY210" s="24" t="s">
        <v>172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76</v>
      </c>
      <c r="BK210" s="246">
        <f>ROUND(I210*H210,2)</f>
        <v>0</v>
      </c>
      <c r="BL210" s="24" t="s">
        <v>180</v>
      </c>
      <c r="BM210" s="24" t="s">
        <v>744</v>
      </c>
    </row>
    <row r="211" spans="2:47" s="1" customFormat="1" ht="13.5">
      <c r="B211" s="46"/>
      <c r="C211" s="74"/>
      <c r="D211" s="249" t="s">
        <v>464</v>
      </c>
      <c r="E211" s="74"/>
      <c r="F211" s="281" t="s">
        <v>950</v>
      </c>
      <c r="G211" s="74"/>
      <c r="H211" s="74"/>
      <c r="I211" s="203"/>
      <c r="J211" s="74"/>
      <c r="K211" s="74"/>
      <c r="L211" s="72"/>
      <c r="M211" s="282"/>
      <c r="N211" s="47"/>
      <c r="O211" s="47"/>
      <c r="P211" s="47"/>
      <c r="Q211" s="47"/>
      <c r="R211" s="47"/>
      <c r="S211" s="47"/>
      <c r="T211" s="95"/>
      <c r="AT211" s="24" t="s">
        <v>464</v>
      </c>
      <c r="AU211" s="24" t="s">
        <v>76</v>
      </c>
    </row>
    <row r="212" spans="2:65" s="1" customFormat="1" ht="16.5" customHeight="1">
      <c r="B212" s="46"/>
      <c r="C212" s="235" t="s">
        <v>69</v>
      </c>
      <c r="D212" s="235" t="s">
        <v>175</v>
      </c>
      <c r="E212" s="236" t="s">
        <v>308</v>
      </c>
      <c r="F212" s="237" t="s">
        <v>1046</v>
      </c>
      <c r="G212" s="238" t="s">
        <v>1020</v>
      </c>
      <c r="H212" s="239">
        <v>37</v>
      </c>
      <c r="I212" s="240"/>
      <c r="J212" s="241">
        <f>ROUND(I212*H212,2)</f>
        <v>0</v>
      </c>
      <c r="K212" s="237" t="s">
        <v>21</v>
      </c>
      <c r="L212" s="72"/>
      <c r="M212" s="242" t="s">
        <v>21</v>
      </c>
      <c r="N212" s="243" t="s">
        <v>40</v>
      </c>
      <c r="O212" s="47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AR212" s="24" t="s">
        <v>180</v>
      </c>
      <c r="AT212" s="24" t="s">
        <v>175</v>
      </c>
      <c r="AU212" s="24" t="s">
        <v>76</v>
      </c>
      <c r="AY212" s="24" t="s">
        <v>172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24" t="s">
        <v>76</v>
      </c>
      <c r="BK212" s="246">
        <f>ROUND(I212*H212,2)</f>
        <v>0</v>
      </c>
      <c r="BL212" s="24" t="s">
        <v>180</v>
      </c>
      <c r="BM212" s="24" t="s">
        <v>755</v>
      </c>
    </row>
    <row r="213" spans="2:47" s="1" customFormat="1" ht="13.5">
      <c r="B213" s="46"/>
      <c r="C213" s="74"/>
      <c r="D213" s="249" t="s">
        <v>464</v>
      </c>
      <c r="E213" s="74"/>
      <c r="F213" s="281" t="s">
        <v>950</v>
      </c>
      <c r="G213" s="74"/>
      <c r="H213" s="74"/>
      <c r="I213" s="203"/>
      <c r="J213" s="74"/>
      <c r="K213" s="74"/>
      <c r="L213" s="72"/>
      <c r="M213" s="282"/>
      <c r="N213" s="47"/>
      <c r="O213" s="47"/>
      <c r="P213" s="47"/>
      <c r="Q213" s="47"/>
      <c r="R213" s="47"/>
      <c r="S213" s="47"/>
      <c r="T213" s="95"/>
      <c r="AT213" s="24" t="s">
        <v>464</v>
      </c>
      <c r="AU213" s="24" t="s">
        <v>76</v>
      </c>
    </row>
    <row r="214" spans="2:65" s="1" customFormat="1" ht="16.5" customHeight="1">
      <c r="B214" s="46"/>
      <c r="C214" s="235" t="s">
        <v>69</v>
      </c>
      <c r="D214" s="235" t="s">
        <v>175</v>
      </c>
      <c r="E214" s="236" t="s">
        <v>313</v>
      </c>
      <c r="F214" s="237" t="s">
        <v>1592</v>
      </c>
      <c r="G214" s="238" t="s">
        <v>200</v>
      </c>
      <c r="H214" s="239">
        <v>15</v>
      </c>
      <c r="I214" s="240"/>
      <c r="J214" s="241">
        <f>ROUND(I214*H214,2)</f>
        <v>0</v>
      </c>
      <c r="K214" s="237" t="s">
        <v>21</v>
      </c>
      <c r="L214" s="72"/>
      <c r="M214" s="242" t="s">
        <v>21</v>
      </c>
      <c r="N214" s="243" t="s">
        <v>40</v>
      </c>
      <c r="O214" s="47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AR214" s="24" t="s">
        <v>180</v>
      </c>
      <c r="AT214" s="24" t="s">
        <v>175</v>
      </c>
      <c r="AU214" s="24" t="s">
        <v>76</v>
      </c>
      <c r="AY214" s="24" t="s">
        <v>172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24" t="s">
        <v>76</v>
      </c>
      <c r="BK214" s="246">
        <f>ROUND(I214*H214,2)</f>
        <v>0</v>
      </c>
      <c r="BL214" s="24" t="s">
        <v>180</v>
      </c>
      <c r="BM214" s="24" t="s">
        <v>764</v>
      </c>
    </row>
    <row r="215" spans="2:47" s="1" customFormat="1" ht="13.5">
      <c r="B215" s="46"/>
      <c r="C215" s="74"/>
      <c r="D215" s="249" t="s">
        <v>464</v>
      </c>
      <c r="E215" s="74"/>
      <c r="F215" s="281" t="s">
        <v>950</v>
      </c>
      <c r="G215" s="74"/>
      <c r="H215" s="74"/>
      <c r="I215" s="203"/>
      <c r="J215" s="74"/>
      <c r="K215" s="74"/>
      <c r="L215" s="72"/>
      <c r="M215" s="282"/>
      <c r="N215" s="47"/>
      <c r="O215" s="47"/>
      <c r="P215" s="47"/>
      <c r="Q215" s="47"/>
      <c r="R215" s="47"/>
      <c r="S215" s="47"/>
      <c r="T215" s="95"/>
      <c r="AT215" s="24" t="s">
        <v>464</v>
      </c>
      <c r="AU215" s="24" t="s">
        <v>76</v>
      </c>
    </row>
    <row r="216" spans="2:65" s="1" customFormat="1" ht="16.5" customHeight="1">
      <c r="B216" s="46"/>
      <c r="C216" s="235" t="s">
        <v>69</v>
      </c>
      <c r="D216" s="235" t="s">
        <v>175</v>
      </c>
      <c r="E216" s="236" t="s">
        <v>318</v>
      </c>
      <c r="F216" s="237" t="s">
        <v>1593</v>
      </c>
      <c r="G216" s="238" t="s">
        <v>200</v>
      </c>
      <c r="H216" s="239">
        <v>10</v>
      </c>
      <c r="I216" s="240"/>
      <c r="J216" s="241">
        <f>ROUND(I216*H216,2)</f>
        <v>0</v>
      </c>
      <c r="K216" s="237" t="s">
        <v>21</v>
      </c>
      <c r="L216" s="72"/>
      <c r="M216" s="242" t="s">
        <v>21</v>
      </c>
      <c r="N216" s="243" t="s">
        <v>40</v>
      </c>
      <c r="O216" s="47"/>
      <c r="P216" s="244">
        <f>O216*H216</f>
        <v>0</v>
      </c>
      <c r="Q216" s="244">
        <v>0</v>
      </c>
      <c r="R216" s="244">
        <f>Q216*H216</f>
        <v>0</v>
      </c>
      <c r="S216" s="244">
        <v>0</v>
      </c>
      <c r="T216" s="245">
        <f>S216*H216</f>
        <v>0</v>
      </c>
      <c r="AR216" s="24" t="s">
        <v>180</v>
      </c>
      <c r="AT216" s="24" t="s">
        <v>175</v>
      </c>
      <c r="AU216" s="24" t="s">
        <v>76</v>
      </c>
      <c r="AY216" s="24" t="s">
        <v>172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24" t="s">
        <v>76</v>
      </c>
      <c r="BK216" s="246">
        <f>ROUND(I216*H216,2)</f>
        <v>0</v>
      </c>
      <c r="BL216" s="24" t="s">
        <v>180</v>
      </c>
      <c r="BM216" s="24" t="s">
        <v>774</v>
      </c>
    </row>
    <row r="217" spans="2:47" s="1" customFormat="1" ht="13.5">
      <c r="B217" s="46"/>
      <c r="C217" s="74"/>
      <c r="D217" s="249" t="s">
        <v>464</v>
      </c>
      <c r="E217" s="74"/>
      <c r="F217" s="281" t="s">
        <v>950</v>
      </c>
      <c r="G217" s="74"/>
      <c r="H217" s="74"/>
      <c r="I217" s="203"/>
      <c r="J217" s="74"/>
      <c r="K217" s="74"/>
      <c r="L217" s="72"/>
      <c r="M217" s="282"/>
      <c r="N217" s="47"/>
      <c r="O217" s="47"/>
      <c r="P217" s="47"/>
      <c r="Q217" s="47"/>
      <c r="R217" s="47"/>
      <c r="S217" s="47"/>
      <c r="T217" s="95"/>
      <c r="AT217" s="24" t="s">
        <v>464</v>
      </c>
      <c r="AU217" s="24" t="s">
        <v>76</v>
      </c>
    </row>
    <row r="218" spans="2:65" s="1" customFormat="1" ht="16.5" customHeight="1">
      <c r="B218" s="46"/>
      <c r="C218" s="235" t="s">
        <v>69</v>
      </c>
      <c r="D218" s="235" t="s">
        <v>175</v>
      </c>
      <c r="E218" s="236" t="s">
        <v>323</v>
      </c>
      <c r="F218" s="237" t="s">
        <v>1050</v>
      </c>
      <c r="G218" s="238" t="s">
        <v>1015</v>
      </c>
      <c r="H218" s="239">
        <v>6</v>
      </c>
      <c r="I218" s="240"/>
      <c r="J218" s="241">
        <f>ROUND(I218*H218,2)</f>
        <v>0</v>
      </c>
      <c r="K218" s="237" t="s">
        <v>21</v>
      </c>
      <c r="L218" s="72"/>
      <c r="M218" s="242" t="s">
        <v>21</v>
      </c>
      <c r="N218" s="243" t="s">
        <v>40</v>
      </c>
      <c r="O218" s="47"/>
      <c r="P218" s="244">
        <f>O218*H218</f>
        <v>0</v>
      </c>
      <c r="Q218" s="244">
        <v>0</v>
      </c>
      <c r="R218" s="244">
        <f>Q218*H218</f>
        <v>0</v>
      </c>
      <c r="S218" s="244">
        <v>0</v>
      </c>
      <c r="T218" s="245">
        <f>S218*H218</f>
        <v>0</v>
      </c>
      <c r="AR218" s="24" t="s">
        <v>180</v>
      </c>
      <c r="AT218" s="24" t="s">
        <v>175</v>
      </c>
      <c r="AU218" s="24" t="s">
        <v>76</v>
      </c>
      <c r="AY218" s="24" t="s">
        <v>172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24" t="s">
        <v>76</v>
      </c>
      <c r="BK218" s="246">
        <f>ROUND(I218*H218,2)</f>
        <v>0</v>
      </c>
      <c r="BL218" s="24" t="s">
        <v>180</v>
      </c>
      <c r="BM218" s="24" t="s">
        <v>784</v>
      </c>
    </row>
    <row r="219" spans="2:47" s="1" customFormat="1" ht="13.5">
      <c r="B219" s="46"/>
      <c r="C219" s="74"/>
      <c r="D219" s="249" t="s">
        <v>464</v>
      </c>
      <c r="E219" s="74"/>
      <c r="F219" s="281" t="s">
        <v>950</v>
      </c>
      <c r="G219" s="74"/>
      <c r="H219" s="74"/>
      <c r="I219" s="203"/>
      <c r="J219" s="74"/>
      <c r="K219" s="74"/>
      <c r="L219" s="72"/>
      <c r="M219" s="282"/>
      <c r="N219" s="47"/>
      <c r="O219" s="47"/>
      <c r="P219" s="47"/>
      <c r="Q219" s="47"/>
      <c r="R219" s="47"/>
      <c r="S219" s="47"/>
      <c r="T219" s="95"/>
      <c r="AT219" s="24" t="s">
        <v>464</v>
      </c>
      <c r="AU219" s="24" t="s">
        <v>76</v>
      </c>
    </row>
    <row r="220" spans="2:65" s="1" customFormat="1" ht="16.5" customHeight="1">
      <c r="B220" s="46"/>
      <c r="C220" s="235" t="s">
        <v>69</v>
      </c>
      <c r="D220" s="235" t="s">
        <v>175</v>
      </c>
      <c r="E220" s="236" t="s">
        <v>328</v>
      </c>
      <c r="F220" s="237" t="s">
        <v>1594</v>
      </c>
      <c r="G220" s="238" t="s">
        <v>200</v>
      </c>
      <c r="H220" s="239">
        <v>30</v>
      </c>
      <c r="I220" s="240"/>
      <c r="J220" s="241">
        <f>ROUND(I220*H220,2)</f>
        <v>0</v>
      </c>
      <c r="K220" s="237" t="s">
        <v>21</v>
      </c>
      <c r="L220" s="72"/>
      <c r="M220" s="242" t="s">
        <v>21</v>
      </c>
      <c r="N220" s="243" t="s">
        <v>40</v>
      </c>
      <c r="O220" s="47"/>
      <c r="P220" s="244">
        <f>O220*H220</f>
        <v>0</v>
      </c>
      <c r="Q220" s="244">
        <v>0</v>
      </c>
      <c r="R220" s="244">
        <f>Q220*H220</f>
        <v>0</v>
      </c>
      <c r="S220" s="244">
        <v>0</v>
      </c>
      <c r="T220" s="245">
        <f>S220*H220</f>
        <v>0</v>
      </c>
      <c r="AR220" s="24" t="s">
        <v>180</v>
      </c>
      <c r="AT220" s="24" t="s">
        <v>175</v>
      </c>
      <c r="AU220" s="24" t="s">
        <v>76</v>
      </c>
      <c r="AY220" s="24" t="s">
        <v>172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24" t="s">
        <v>76</v>
      </c>
      <c r="BK220" s="246">
        <f>ROUND(I220*H220,2)</f>
        <v>0</v>
      </c>
      <c r="BL220" s="24" t="s">
        <v>180</v>
      </c>
      <c r="BM220" s="24" t="s">
        <v>796</v>
      </c>
    </row>
    <row r="221" spans="2:47" s="1" customFormat="1" ht="13.5">
      <c r="B221" s="46"/>
      <c r="C221" s="74"/>
      <c r="D221" s="249" t="s">
        <v>464</v>
      </c>
      <c r="E221" s="74"/>
      <c r="F221" s="281" t="s">
        <v>950</v>
      </c>
      <c r="G221" s="74"/>
      <c r="H221" s="74"/>
      <c r="I221" s="203"/>
      <c r="J221" s="74"/>
      <c r="K221" s="74"/>
      <c r="L221" s="72"/>
      <c r="M221" s="282"/>
      <c r="N221" s="47"/>
      <c r="O221" s="47"/>
      <c r="P221" s="47"/>
      <c r="Q221" s="47"/>
      <c r="R221" s="47"/>
      <c r="S221" s="47"/>
      <c r="T221" s="95"/>
      <c r="AT221" s="24" t="s">
        <v>464</v>
      </c>
      <c r="AU221" s="24" t="s">
        <v>76</v>
      </c>
    </row>
    <row r="222" spans="2:65" s="1" customFormat="1" ht="16.5" customHeight="1">
      <c r="B222" s="46"/>
      <c r="C222" s="235" t="s">
        <v>69</v>
      </c>
      <c r="D222" s="235" t="s">
        <v>175</v>
      </c>
      <c r="E222" s="236" t="s">
        <v>333</v>
      </c>
      <c r="F222" s="237" t="s">
        <v>1595</v>
      </c>
      <c r="G222" s="238" t="s">
        <v>1015</v>
      </c>
      <c r="H222" s="239">
        <v>2</v>
      </c>
      <c r="I222" s="240"/>
      <c r="J222" s="241">
        <f>ROUND(I222*H222,2)</f>
        <v>0</v>
      </c>
      <c r="K222" s="237" t="s">
        <v>21</v>
      </c>
      <c r="L222" s="72"/>
      <c r="M222" s="242" t="s">
        <v>21</v>
      </c>
      <c r="N222" s="243" t="s">
        <v>40</v>
      </c>
      <c r="O222" s="47"/>
      <c r="P222" s="244">
        <f>O222*H222</f>
        <v>0</v>
      </c>
      <c r="Q222" s="244">
        <v>0</v>
      </c>
      <c r="R222" s="244">
        <f>Q222*H222</f>
        <v>0</v>
      </c>
      <c r="S222" s="244">
        <v>0</v>
      </c>
      <c r="T222" s="245">
        <f>S222*H222</f>
        <v>0</v>
      </c>
      <c r="AR222" s="24" t="s">
        <v>180</v>
      </c>
      <c r="AT222" s="24" t="s">
        <v>175</v>
      </c>
      <c r="AU222" s="24" t="s">
        <v>76</v>
      </c>
      <c r="AY222" s="24" t="s">
        <v>172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24" t="s">
        <v>76</v>
      </c>
      <c r="BK222" s="246">
        <f>ROUND(I222*H222,2)</f>
        <v>0</v>
      </c>
      <c r="BL222" s="24" t="s">
        <v>180</v>
      </c>
      <c r="BM222" s="24" t="s">
        <v>807</v>
      </c>
    </row>
    <row r="223" spans="2:47" s="1" customFormat="1" ht="13.5">
      <c r="B223" s="46"/>
      <c r="C223" s="74"/>
      <c r="D223" s="249" t="s">
        <v>464</v>
      </c>
      <c r="E223" s="74"/>
      <c r="F223" s="281" t="s">
        <v>950</v>
      </c>
      <c r="G223" s="74"/>
      <c r="H223" s="74"/>
      <c r="I223" s="203"/>
      <c r="J223" s="74"/>
      <c r="K223" s="74"/>
      <c r="L223" s="72"/>
      <c r="M223" s="282"/>
      <c r="N223" s="47"/>
      <c r="O223" s="47"/>
      <c r="P223" s="47"/>
      <c r="Q223" s="47"/>
      <c r="R223" s="47"/>
      <c r="S223" s="47"/>
      <c r="T223" s="95"/>
      <c r="AT223" s="24" t="s">
        <v>464</v>
      </c>
      <c r="AU223" s="24" t="s">
        <v>76</v>
      </c>
    </row>
    <row r="224" spans="2:65" s="1" customFormat="1" ht="16.5" customHeight="1">
      <c r="B224" s="46"/>
      <c r="C224" s="235" t="s">
        <v>69</v>
      </c>
      <c r="D224" s="235" t="s">
        <v>175</v>
      </c>
      <c r="E224" s="236" t="s">
        <v>337</v>
      </c>
      <c r="F224" s="237" t="s">
        <v>1054</v>
      </c>
      <c r="G224" s="238" t="s">
        <v>1015</v>
      </c>
      <c r="H224" s="239">
        <v>3</v>
      </c>
      <c r="I224" s="240"/>
      <c r="J224" s="241">
        <f>ROUND(I224*H224,2)</f>
        <v>0</v>
      </c>
      <c r="K224" s="237" t="s">
        <v>21</v>
      </c>
      <c r="L224" s="72"/>
      <c r="M224" s="242" t="s">
        <v>21</v>
      </c>
      <c r="N224" s="243" t="s">
        <v>40</v>
      </c>
      <c r="O224" s="47"/>
      <c r="P224" s="244">
        <f>O224*H224</f>
        <v>0</v>
      </c>
      <c r="Q224" s="244">
        <v>0</v>
      </c>
      <c r="R224" s="244">
        <f>Q224*H224</f>
        <v>0</v>
      </c>
      <c r="S224" s="244">
        <v>0</v>
      </c>
      <c r="T224" s="245">
        <f>S224*H224</f>
        <v>0</v>
      </c>
      <c r="AR224" s="24" t="s">
        <v>180</v>
      </c>
      <c r="AT224" s="24" t="s">
        <v>175</v>
      </c>
      <c r="AU224" s="24" t="s">
        <v>76</v>
      </c>
      <c r="AY224" s="24" t="s">
        <v>172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24" t="s">
        <v>76</v>
      </c>
      <c r="BK224" s="246">
        <f>ROUND(I224*H224,2)</f>
        <v>0</v>
      </c>
      <c r="BL224" s="24" t="s">
        <v>180</v>
      </c>
      <c r="BM224" s="24" t="s">
        <v>817</v>
      </c>
    </row>
    <row r="225" spans="2:47" s="1" customFormat="1" ht="13.5">
      <c r="B225" s="46"/>
      <c r="C225" s="74"/>
      <c r="D225" s="249" t="s">
        <v>464</v>
      </c>
      <c r="E225" s="74"/>
      <c r="F225" s="281" t="s">
        <v>950</v>
      </c>
      <c r="G225" s="74"/>
      <c r="H225" s="74"/>
      <c r="I225" s="203"/>
      <c r="J225" s="74"/>
      <c r="K225" s="74"/>
      <c r="L225" s="72"/>
      <c r="M225" s="282"/>
      <c r="N225" s="47"/>
      <c r="O225" s="47"/>
      <c r="P225" s="47"/>
      <c r="Q225" s="47"/>
      <c r="R225" s="47"/>
      <c r="S225" s="47"/>
      <c r="T225" s="95"/>
      <c r="AT225" s="24" t="s">
        <v>464</v>
      </c>
      <c r="AU225" s="24" t="s">
        <v>76</v>
      </c>
    </row>
    <row r="226" spans="2:65" s="1" customFormat="1" ht="16.5" customHeight="1">
      <c r="B226" s="46"/>
      <c r="C226" s="235" t="s">
        <v>69</v>
      </c>
      <c r="D226" s="235" t="s">
        <v>175</v>
      </c>
      <c r="E226" s="236" t="s">
        <v>342</v>
      </c>
      <c r="F226" s="237" t="s">
        <v>1596</v>
      </c>
      <c r="G226" s="238" t="s">
        <v>1015</v>
      </c>
      <c r="H226" s="239">
        <v>4</v>
      </c>
      <c r="I226" s="240"/>
      <c r="J226" s="241">
        <f>ROUND(I226*H226,2)</f>
        <v>0</v>
      </c>
      <c r="K226" s="237" t="s">
        <v>21</v>
      </c>
      <c r="L226" s="72"/>
      <c r="M226" s="242" t="s">
        <v>21</v>
      </c>
      <c r="N226" s="243" t="s">
        <v>40</v>
      </c>
      <c r="O226" s="47"/>
      <c r="P226" s="244">
        <f>O226*H226</f>
        <v>0</v>
      </c>
      <c r="Q226" s="244">
        <v>0</v>
      </c>
      <c r="R226" s="244">
        <f>Q226*H226</f>
        <v>0</v>
      </c>
      <c r="S226" s="244">
        <v>0</v>
      </c>
      <c r="T226" s="245">
        <f>S226*H226</f>
        <v>0</v>
      </c>
      <c r="AR226" s="24" t="s">
        <v>180</v>
      </c>
      <c r="AT226" s="24" t="s">
        <v>175</v>
      </c>
      <c r="AU226" s="24" t="s">
        <v>76</v>
      </c>
      <c r="AY226" s="24" t="s">
        <v>172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24" t="s">
        <v>76</v>
      </c>
      <c r="BK226" s="246">
        <f>ROUND(I226*H226,2)</f>
        <v>0</v>
      </c>
      <c r="BL226" s="24" t="s">
        <v>180</v>
      </c>
      <c r="BM226" s="24" t="s">
        <v>825</v>
      </c>
    </row>
    <row r="227" spans="2:47" s="1" customFormat="1" ht="13.5">
      <c r="B227" s="46"/>
      <c r="C227" s="74"/>
      <c r="D227" s="249" t="s">
        <v>464</v>
      </c>
      <c r="E227" s="74"/>
      <c r="F227" s="281" t="s">
        <v>950</v>
      </c>
      <c r="G227" s="74"/>
      <c r="H227" s="74"/>
      <c r="I227" s="203"/>
      <c r="J227" s="74"/>
      <c r="K227" s="74"/>
      <c r="L227" s="72"/>
      <c r="M227" s="282"/>
      <c r="N227" s="47"/>
      <c r="O227" s="47"/>
      <c r="P227" s="47"/>
      <c r="Q227" s="47"/>
      <c r="R227" s="47"/>
      <c r="S227" s="47"/>
      <c r="T227" s="95"/>
      <c r="AT227" s="24" t="s">
        <v>464</v>
      </c>
      <c r="AU227" s="24" t="s">
        <v>76</v>
      </c>
    </row>
    <row r="228" spans="2:65" s="1" customFormat="1" ht="16.5" customHeight="1">
      <c r="B228" s="46"/>
      <c r="C228" s="235" t="s">
        <v>69</v>
      </c>
      <c r="D228" s="235" t="s">
        <v>175</v>
      </c>
      <c r="E228" s="236" t="s">
        <v>347</v>
      </c>
      <c r="F228" s="237" t="s">
        <v>1597</v>
      </c>
      <c r="G228" s="238" t="s">
        <v>1015</v>
      </c>
      <c r="H228" s="239">
        <v>3</v>
      </c>
      <c r="I228" s="240"/>
      <c r="J228" s="241">
        <f>ROUND(I228*H228,2)</f>
        <v>0</v>
      </c>
      <c r="K228" s="237" t="s">
        <v>21</v>
      </c>
      <c r="L228" s="72"/>
      <c r="M228" s="242" t="s">
        <v>21</v>
      </c>
      <c r="N228" s="243" t="s">
        <v>40</v>
      </c>
      <c r="O228" s="47"/>
      <c r="P228" s="244">
        <f>O228*H228</f>
        <v>0</v>
      </c>
      <c r="Q228" s="244">
        <v>0</v>
      </c>
      <c r="R228" s="244">
        <f>Q228*H228</f>
        <v>0</v>
      </c>
      <c r="S228" s="244">
        <v>0</v>
      </c>
      <c r="T228" s="245">
        <f>S228*H228</f>
        <v>0</v>
      </c>
      <c r="AR228" s="24" t="s">
        <v>180</v>
      </c>
      <c r="AT228" s="24" t="s">
        <v>175</v>
      </c>
      <c r="AU228" s="24" t="s">
        <v>76</v>
      </c>
      <c r="AY228" s="24" t="s">
        <v>172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24" t="s">
        <v>76</v>
      </c>
      <c r="BK228" s="246">
        <f>ROUND(I228*H228,2)</f>
        <v>0</v>
      </c>
      <c r="BL228" s="24" t="s">
        <v>180</v>
      </c>
      <c r="BM228" s="24" t="s">
        <v>836</v>
      </c>
    </row>
    <row r="229" spans="2:47" s="1" customFormat="1" ht="13.5">
      <c r="B229" s="46"/>
      <c r="C229" s="74"/>
      <c r="D229" s="249" t="s">
        <v>464</v>
      </c>
      <c r="E229" s="74"/>
      <c r="F229" s="281" t="s">
        <v>950</v>
      </c>
      <c r="G229" s="74"/>
      <c r="H229" s="74"/>
      <c r="I229" s="203"/>
      <c r="J229" s="74"/>
      <c r="K229" s="74"/>
      <c r="L229" s="72"/>
      <c r="M229" s="282"/>
      <c r="N229" s="47"/>
      <c r="O229" s="47"/>
      <c r="P229" s="47"/>
      <c r="Q229" s="47"/>
      <c r="R229" s="47"/>
      <c r="S229" s="47"/>
      <c r="T229" s="95"/>
      <c r="AT229" s="24" t="s">
        <v>464</v>
      </c>
      <c r="AU229" s="24" t="s">
        <v>76</v>
      </c>
    </row>
    <row r="230" spans="2:65" s="1" customFormat="1" ht="16.5" customHeight="1">
      <c r="B230" s="46"/>
      <c r="C230" s="235" t="s">
        <v>69</v>
      </c>
      <c r="D230" s="235" t="s">
        <v>175</v>
      </c>
      <c r="E230" s="236" t="s">
        <v>351</v>
      </c>
      <c r="F230" s="237" t="s">
        <v>1598</v>
      </c>
      <c r="G230" s="238" t="s">
        <v>1015</v>
      </c>
      <c r="H230" s="239">
        <v>4</v>
      </c>
      <c r="I230" s="240"/>
      <c r="J230" s="241">
        <f>ROUND(I230*H230,2)</f>
        <v>0</v>
      </c>
      <c r="K230" s="237" t="s">
        <v>21</v>
      </c>
      <c r="L230" s="72"/>
      <c r="M230" s="242" t="s">
        <v>21</v>
      </c>
      <c r="N230" s="243" t="s">
        <v>40</v>
      </c>
      <c r="O230" s="47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AR230" s="24" t="s">
        <v>180</v>
      </c>
      <c r="AT230" s="24" t="s">
        <v>175</v>
      </c>
      <c r="AU230" s="24" t="s">
        <v>76</v>
      </c>
      <c r="AY230" s="24" t="s">
        <v>172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24" t="s">
        <v>76</v>
      </c>
      <c r="BK230" s="246">
        <f>ROUND(I230*H230,2)</f>
        <v>0</v>
      </c>
      <c r="BL230" s="24" t="s">
        <v>180</v>
      </c>
      <c r="BM230" s="24" t="s">
        <v>845</v>
      </c>
    </row>
    <row r="231" spans="2:47" s="1" customFormat="1" ht="13.5">
      <c r="B231" s="46"/>
      <c r="C231" s="74"/>
      <c r="D231" s="249" t="s">
        <v>464</v>
      </c>
      <c r="E231" s="74"/>
      <c r="F231" s="281" t="s">
        <v>950</v>
      </c>
      <c r="G231" s="74"/>
      <c r="H231" s="74"/>
      <c r="I231" s="203"/>
      <c r="J231" s="74"/>
      <c r="K231" s="74"/>
      <c r="L231" s="72"/>
      <c r="M231" s="282"/>
      <c r="N231" s="47"/>
      <c r="O231" s="47"/>
      <c r="P231" s="47"/>
      <c r="Q231" s="47"/>
      <c r="R231" s="47"/>
      <c r="S231" s="47"/>
      <c r="T231" s="95"/>
      <c r="AT231" s="24" t="s">
        <v>464</v>
      </c>
      <c r="AU231" s="24" t="s">
        <v>76</v>
      </c>
    </row>
    <row r="232" spans="2:65" s="1" customFormat="1" ht="16.5" customHeight="1">
      <c r="B232" s="46"/>
      <c r="C232" s="235" t="s">
        <v>69</v>
      </c>
      <c r="D232" s="235" t="s">
        <v>175</v>
      </c>
      <c r="E232" s="236" t="s">
        <v>355</v>
      </c>
      <c r="F232" s="237" t="s">
        <v>1599</v>
      </c>
      <c r="G232" s="238" t="s">
        <v>1020</v>
      </c>
      <c r="H232" s="239">
        <v>4</v>
      </c>
      <c r="I232" s="240"/>
      <c r="J232" s="241">
        <f>ROUND(I232*H232,2)</f>
        <v>0</v>
      </c>
      <c r="K232" s="237" t="s">
        <v>21</v>
      </c>
      <c r="L232" s="72"/>
      <c r="M232" s="242" t="s">
        <v>21</v>
      </c>
      <c r="N232" s="243" t="s">
        <v>40</v>
      </c>
      <c r="O232" s="47"/>
      <c r="P232" s="244">
        <f>O232*H232</f>
        <v>0</v>
      </c>
      <c r="Q232" s="244">
        <v>0</v>
      </c>
      <c r="R232" s="244">
        <f>Q232*H232</f>
        <v>0</v>
      </c>
      <c r="S232" s="244">
        <v>0</v>
      </c>
      <c r="T232" s="245">
        <f>S232*H232</f>
        <v>0</v>
      </c>
      <c r="AR232" s="24" t="s">
        <v>180</v>
      </c>
      <c r="AT232" s="24" t="s">
        <v>175</v>
      </c>
      <c r="AU232" s="24" t="s">
        <v>76</v>
      </c>
      <c r="AY232" s="24" t="s">
        <v>172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24" t="s">
        <v>76</v>
      </c>
      <c r="BK232" s="246">
        <f>ROUND(I232*H232,2)</f>
        <v>0</v>
      </c>
      <c r="BL232" s="24" t="s">
        <v>180</v>
      </c>
      <c r="BM232" s="24" t="s">
        <v>856</v>
      </c>
    </row>
    <row r="233" spans="2:47" s="1" customFormat="1" ht="13.5">
      <c r="B233" s="46"/>
      <c r="C233" s="74"/>
      <c r="D233" s="249" t="s">
        <v>464</v>
      </c>
      <c r="E233" s="74"/>
      <c r="F233" s="281" t="s">
        <v>950</v>
      </c>
      <c r="G233" s="74"/>
      <c r="H233" s="74"/>
      <c r="I233" s="203"/>
      <c r="J233" s="74"/>
      <c r="K233" s="74"/>
      <c r="L233" s="72"/>
      <c r="M233" s="282"/>
      <c r="N233" s="47"/>
      <c r="O233" s="47"/>
      <c r="P233" s="47"/>
      <c r="Q233" s="47"/>
      <c r="R233" s="47"/>
      <c r="S233" s="47"/>
      <c r="T233" s="95"/>
      <c r="AT233" s="24" t="s">
        <v>464</v>
      </c>
      <c r="AU233" s="24" t="s">
        <v>76</v>
      </c>
    </row>
    <row r="234" spans="2:65" s="1" customFormat="1" ht="16.5" customHeight="1">
      <c r="B234" s="46"/>
      <c r="C234" s="235" t="s">
        <v>69</v>
      </c>
      <c r="D234" s="235" t="s">
        <v>175</v>
      </c>
      <c r="E234" s="236" t="s">
        <v>361</v>
      </c>
      <c r="F234" s="237" t="s">
        <v>1600</v>
      </c>
      <c r="G234" s="238" t="s">
        <v>1015</v>
      </c>
      <c r="H234" s="239">
        <v>12</v>
      </c>
      <c r="I234" s="240"/>
      <c r="J234" s="241">
        <f>ROUND(I234*H234,2)</f>
        <v>0</v>
      </c>
      <c r="K234" s="237" t="s">
        <v>21</v>
      </c>
      <c r="L234" s="72"/>
      <c r="M234" s="242" t="s">
        <v>21</v>
      </c>
      <c r="N234" s="243" t="s">
        <v>40</v>
      </c>
      <c r="O234" s="47"/>
      <c r="P234" s="244">
        <f>O234*H234</f>
        <v>0</v>
      </c>
      <c r="Q234" s="244">
        <v>0</v>
      </c>
      <c r="R234" s="244">
        <f>Q234*H234</f>
        <v>0</v>
      </c>
      <c r="S234" s="244">
        <v>0</v>
      </c>
      <c r="T234" s="245">
        <f>S234*H234</f>
        <v>0</v>
      </c>
      <c r="AR234" s="24" t="s">
        <v>180</v>
      </c>
      <c r="AT234" s="24" t="s">
        <v>175</v>
      </c>
      <c r="AU234" s="24" t="s">
        <v>76</v>
      </c>
      <c r="AY234" s="24" t="s">
        <v>172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24" t="s">
        <v>76</v>
      </c>
      <c r="BK234" s="246">
        <f>ROUND(I234*H234,2)</f>
        <v>0</v>
      </c>
      <c r="BL234" s="24" t="s">
        <v>180</v>
      </c>
      <c r="BM234" s="24" t="s">
        <v>868</v>
      </c>
    </row>
    <row r="235" spans="2:47" s="1" customFormat="1" ht="13.5">
      <c r="B235" s="46"/>
      <c r="C235" s="74"/>
      <c r="D235" s="249" t="s">
        <v>464</v>
      </c>
      <c r="E235" s="74"/>
      <c r="F235" s="281" t="s">
        <v>950</v>
      </c>
      <c r="G235" s="74"/>
      <c r="H235" s="74"/>
      <c r="I235" s="203"/>
      <c r="J235" s="74"/>
      <c r="K235" s="74"/>
      <c r="L235" s="72"/>
      <c r="M235" s="282"/>
      <c r="N235" s="47"/>
      <c r="O235" s="47"/>
      <c r="P235" s="47"/>
      <c r="Q235" s="47"/>
      <c r="R235" s="47"/>
      <c r="S235" s="47"/>
      <c r="T235" s="95"/>
      <c r="AT235" s="24" t="s">
        <v>464</v>
      </c>
      <c r="AU235" s="24" t="s">
        <v>76</v>
      </c>
    </row>
    <row r="236" spans="2:65" s="1" customFormat="1" ht="16.5" customHeight="1">
      <c r="B236" s="46"/>
      <c r="C236" s="235" t="s">
        <v>69</v>
      </c>
      <c r="D236" s="235" t="s">
        <v>175</v>
      </c>
      <c r="E236" s="236" t="s">
        <v>368</v>
      </c>
      <c r="F236" s="237" t="s">
        <v>1058</v>
      </c>
      <c r="G236" s="238" t="s">
        <v>1020</v>
      </c>
      <c r="H236" s="239">
        <v>4</v>
      </c>
      <c r="I236" s="240"/>
      <c r="J236" s="241">
        <f>ROUND(I236*H236,2)</f>
        <v>0</v>
      </c>
      <c r="K236" s="237" t="s">
        <v>21</v>
      </c>
      <c r="L236" s="72"/>
      <c r="M236" s="242" t="s">
        <v>21</v>
      </c>
      <c r="N236" s="243" t="s">
        <v>40</v>
      </c>
      <c r="O236" s="47"/>
      <c r="P236" s="244">
        <f>O236*H236</f>
        <v>0</v>
      </c>
      <c r="Q236" s="244">
        <v>0</v>
      </c>
      <c r="R236" s="244">
        <f>Q236*H236</f>
        <v>0</v>
      </c>
      <c r="S236" s="244">
        <v>0</v>
      </c>
      <c r="T236" s="245">
        <f>S236*H236</f>
        <v>0</v>
      </c>
      <c r="AR236" s="24" t="s">
        <v>180</v>
      </c>
      <c r="AT236" s="24" t="s">
        <v>175</v>
      </c>
      <c r="AU236" s="24" t="s">
        <v>76</v>
      </c>
      <c r="AY236" s="24" t="s">
        <v>172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24" t="s">
        <v>76</v>
      </c>
      <c r="BK236" s="246">
        <f>ROUND(I236*H236,2)</f>
        <v>0</v>
      </c>
      <c r="BL236" s="24" t="s">
        <v>180</v>
      </c>
      <c r="BM236" s="24" t="s">
        <v>877</v>
      </c>
    </row>
    <row r="237" spans="2:47" s="1" customFormat="1" ht="13.5">
      <c r="B237" s="46"/>
      <c r="C237" s="74"/>
      <c r="D237" s="249" t="s">
        <v>464</v>
      </c>
      <c r="E237" s="74"/>
      <c r="F237" s="281" t="s">
        <v>950</v>
      </c>
      <c r="G237" s="74"/>
      <c r="H237" s="74"/>
      <c r="I237" s="203"/>
      <c r="J237" s="74"/>
      <c r="K237" s="74"/>
      <c r="L237" s="72"/>
      <c r="M237" s="282"/>
      <c r="N237" s="47"/>
      <c r="O237" s="47"/>
      <c r="P237" s="47"/>
      <c r="Q237" s="47"/>
      <c r="R237" s="47"/>
      <c r="S237" s="47"/>
      <c r="T237" s="95"/>
      <c r="AT237" s="24" t="s">
        <v>464</v>
      </c>
      <c r="AU237" s="24" t="s">
        <v>76</v>
      </c>
    </row>
    <row r="238" spans="2:63" s="11" customFormat="1" ht="29.85" customHeight="1">
      <c r="B238" s="219"/>
      <c r="C238" s="220"/>
      <c r="D238" s="221" t="s">
        <v>68</v>
      </c>
      <c r="E238" s="233" t="s">
        <v>1075</v>
      </c>
      <c r="F238" s="233" t="s">
        <v>1076</v>
      </c>
      <c r="G238" s="220"/>
      <c r="H238" s="220"/>
      <c r="I238" s="223"/>
      <c r="J238" s="234">
        <f>BK238</f>
        <v>0</v>
      </c>
      <c r="K238" s="220"/>
      <c r="L238" s="225"/>
      <c r="M238" s="226"/>
      <c r="N238" s="227"/>
      <c r="O238" s="227"/>
      <c r="P238" s="228">
        <f>SUM(P239:P242)</f>
        <v>0</v>
      </c>
      <c r="Q238" s="227"/>
      <c r="R238" s="228">
        <f>SUM(R239:R242)</f>
        <v>0</v>
      </c>
      <c r="S238" s="227"/>
      <c r="T238" s="229">
        <f>SUM(T239:T242)</f>
        <v>0</v>
      </c>
      <c r="AR238" s="230" t="s">
        <v>173</v>
      </c>
      <c r="AT238" s="231" t="s">
        <v>68</v>
      </c>
      <c r="AU238" s="231" t="s">
        <v>76</v>
      </c>
      <c r="AY238" s="230" t="s">
        <v>172</v>
      </c>
      <c r="BK238" s="232">
        <f>SUM(BK239:BK242)</f>
        <v>0</v>
      </c>
    </row>
    <row r="239" spans="2:65" s="1" customFormat="1" ht="16.5" customHeight="1">
      <c r="B239" s="46"/>
      <c r="C239" s="235" t="s">
        <v>76</v>
      </c>
      <c r="D239" s="235" t="s">
        <v>175</v>
      </c>
      <c r="E239" s="236" t="s">
        <v>1077</v>
      </c>
      <c r="F239" s="237" t="s">
        <v>1078</v>
      </c>
      <c r="G239" s="238" t="s">
        <v>439</v>
      </c>
      <c r="H239" s="239">
        <v>1</v>
      </c>
      <c r="I239" s="240"/>
      <c r="J239" s="241">
        <f>ROUND(I239*H239,2)</f>
        <v>0</v>
      </c>
      <c r="K239" s="237" t="s">
        <v>21</v>
      </c>
      <c r="L239" s="72"/>
      <c r="M239" s="242" t="s">
        <v>21</v>
      </c>
      <c r="N239" s="243" t="s">
        <v>40</v>
      </c>
      <c r="O239" s="47"/>
      <c r="P239" s="244">
        <f>O239*H239</f>
        <v>0</v>
      </c>
      <c r="Q239" s="244">
        <v>0</v>
      </c>
      <c r="R239" s="244">
        <f>Q239*H239</f>
        <v>0</v>
      </c>
      <c r="S239" s="244">
        <v>0</v>
      </c>
      <c r="T239" s="245">
        <f>S239*H239</f>
        <v>0</v>
      </c>
      <c r="AR239" s="24" t="s">
        <v>503</v>
      </c>
      <c r="AT239" s="24" t="s">
        <v>175</v>
      </c>
      <c r="AU239" s="24" t="s">
        <v>79</v>
      </c>
      <c r="AY239" s="24" t="s">
        <v>172</v>
      </c>
      <c r="BE239" s="246">
        <f>IF(N239="základní",J239,0)</f>
        <v>0</v>
      </c>
      <c r="BF239" s="246">
        <f>IF(N239="snížená",J239,0)</f>
        <v>0</v>
      </c>
      <c r="BG239" s="246">
        <f>IF(N239="zákl. přenesená",J239,0)</f>
        <v>0</v>
      </c>
      <c r="BH239" s="246">
        <f>IF(N239="sníž. přenesená",J239,0)</f>
        <v>0</v>
      </c>
      <c r="BI239" s="246">
        <f>IF(N239="nulová",J239,0)</f>
        <v>0</v>
      </c>
      <c r="BJ239" s="24" t="s">
        <v>76</v>
      </c>
      <c r="BK239" s="246">
        <f>ROUND(I239*H239,2)</f>
        <v>0</v>
      </c>
      <c r="BL239" s="24" t="s">
        <v>503</v>
      </c>
      <c r="BM239" s="24" t="s">
        <v>1601</v>
      </c>
    </row>
    <row r="240" spans="2:65" s="1" customFormat="1" ht="16.5" customHeight="1">
      <c r="B240" s="46"/>
      <c r="C240" s="235" t="s">
        <v>79</v>
      </c>
      <c r="D240" s="235" t="s">
        <v>175</v>
      </c>
      <c r="E240" s="236" t="s">
        <v>1080</v>
      </c>
      <c r="F240" s="237" t="s">
        <v>1081</v>
      </c>
      <c r="G240" s="238" t="s">
        <v>439</v>
      </c>
      <c r="H240" s="239">
        <v>1</v>
      </c>
      <c r="I240" s="240"/>
      <c r="J240" s="241">
        <f>ROUND(I240*H240,2)</f>
        <v>0</v>
      </c>
      <c r="K240" s="237" t="s">
        <v>21</v>
      </c>
      <c r="L240" s="72"/>
      <c r="M240" s="242" t="s">
        <v>21</v>
      </c>
      <c r="N240" s="243" t="s">
        <v>40</v>
      </c>
      <c r="O240" s="47"/>
      <c r="P240" s="244">
        <f>O240*H240</f>
        <v>0</v>
      </c>
      <c r="Q240" s="244">
        <v>0</v>
      </c>
      <c r="R240" s="244">
        <f>Q240*H240</f>
        <v>0</v>
      </c>
      <c r="S240" s="244">
        <v>0</v>
      </c>
      <c r="T240" s="245">
        <f>S240*H240</f>
        <v>0</v>
      </c>
      <c r="AR240" s="24" t="s">
        <v>503</v>
      </c>
      <c r="AT240" s="24" t="s">
        <v>175</v>
      </c>
      <c r="AU240" s="24" t="s">
        <v>79</v>
      </c>
      <c r="AY240" s="24" t="s">
        <v>172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24" t="s">
        <v>76</v>
      </c>
      <c r="BK240" s="246">
        <f>ROUND(I240*H240,2)</f>
        <v>0</v>
      </c>
      <c r="BL240" s="24" t="s">
        <v>503</v>
      </c>
      <c r="BM240" s="24" t="s">
        <v>1602</v>
      </c>
    </row>
    <row r="241" spans="2:65" s="1" customFormat="1" ht="16.5" customHeight="1">
      <c r="B241" s="46"/>
      <c r="C241" s="235" t="s">
        <v>173</v>
      </c>
      <c r="D241" s="235" t="s">
        <v>175</v>
      </c>
      <c r="E241" s="236" t="s">
        <v>1083</v>
      </c>
      <c r="F241" s="237" t="s">
        <v>1084</v>
      </c>
      <c r="G241" s="238" t="s">
        <v>439</v>
      </c>
      <c r="H241" s="239">
        <v>1</v>
      </c>
      <c r="I241" s="240"/>
      <c r="J241" s="241">
        <f>ROUND(I241*H241,2)</f>
        <v>0</v>
      </c>
      <c r="K241" s="237" t="s">
        <v>21</v>
      </c>
      <c r="L241" s="72"/>
      <c r="M241" s="242" t="s">
        <v>21</v>
      </c>
      <c r="N241" s="243" t="s">
        <v>40</v>
      </c>
      <c r="O241" s="47"/>
      <c r="P241" s="244">
        <f>O241*H241</f>
        <v>0</v>
      </c>
      <c r="Q241" s="244">
        <v>0</v>
      </c>
      <c r="R241" s="244">
        <f>Q241*H241</f>
        <v>0</v>
      </c>
      <c r="S241" s="244">
        <v>0</v>
      </c>
      <c r="T241" s="245">
        <f>S241*H241</f>
        <v>0</v>
      </c>
      <c r="AR241" s="24" t="s">
        <v>503</v>
      </c>
      <c r="AT241" s="24" t="s">
        <v>175</v>
      </c>
      <c r="AU241" s="24" t="s">
        <v>79</v>
      </c>
      <c r="AY241" s="24" t="s">
        <v>172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24" t="s">
        <v>76</v>
      </c>
      <c r="BK241" s="246">
        <f>ROUND(I241*H241,2)</f>
        <v>0</v>
      </c>
      <c r="BL241" s="24" t="s">
        <v>503</v>
      </c>
      <c r="BM241" s="24" t="s">
        <v>1603</v>
      </c>
    </row>
    <row r="242" spans="2:65" s="1" customFormat="1" ht="16.5" customHeight="1">
      <c r="B242" s="46"/>
      <c r="C242" s="235" t="s">
        <v>180</v>
      </c>
      <c r="D242" s="235" t="s">
        <v>175</v>
      </c>
      <c r="E242" s="236" t="s">
        <v>1086</v>
      </c>
      <c r="F242" s="237" t="s">
        <v>1087</v>
      </c>
      <c r="G242" s="238" t="s">
        <v>439</v>
      </c>
      <c r="H242" s="239">
        <v>1</v>
      </c>
      <c r="I242" s="240"/>
      <c r="J242" s="241">
        <f>ROUND(I242*H242,2)</f>
        <v>0</v>
      </c>
      <c r="K242" s="237" t="s">
        <v>21</v>
      </c>
      <c r="L242" s="72"/>
      <c r="M242" s="242" t="s">
        <v>21</v>
      </c>
      <c r="N242" s="243" t="s">
        <v>40</v>
      </c>
      <c r="O242" s="47"/>
      <c r="P242" s="244">
        <f>O242*H242</f>
        <v>0</v>
      </c>
      <c r="Q242" s="244">
        <v>0</v>
      </c>
      <c r="R242" s="244">
        <f>Q242*H242</f>
        <v>0</v>
      </c>
      <c r="S242" s="244">
        <v>0</v>
      </c>
      <c r="T242" s="245">
        <f>S242*H242</f>
        <v>0</v>
      </c>
      <c r="AR242" s="24" t="s">
        <v>503</v>
      </c>
      <c r="AT242" s="24" t="s">
        <v>175</v>
      </c>
      <c r="AU242" s="24" t="s">
        <v>79</v>
      </c>
      <c r="AY242" s="24" t="s">
        <v>172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24" t="s">
        <v>76</v>
      </c>
      <c r="BK242" s="246">
        <f>ROUND(I242*H242,2)</f>
        <v>0</v>
      </c>
      <c r="BL242" s="24" t="s">
        <v>503</v>
      </c>
      <c r="BM242" s="24" t="s">
        <v>1604</v>
      </c>
    </row>
    <row r="243" spans="2:63" s="11" customFormat="1" ht="37.4" customHeight="1">
      <c r="B243" s="219"/>
      <c r="C243" s="220"/>
      <c r="D243" s="221" t="s">
        <v>68</v>
      </c>
      <c r="E243" s="222" t="s">
        <v>1095</v>
      </c>
      <c r="F243" s="222" t="s">
        <v>1605</v>
      </c>
      <c r="G243" s="220"/>
      <c r="H243" s="220"/>
      <c r="I243" s="223"/>
      <c r="J243" s="224">
        <f>BK243</f>
        <v>0</v>
      </c>
      <c r="K243" s="220"/>
      <c r="L243" s="225"/>
      <c r="M243" s="226"/>
      <c r="N243" s="227"/>
      <c r="O243" s="227"/>
      <c r="P243" s="228">
        <f>SUM(P244:P246)</f>
        <v>0</v>
      </c>
      <c r="Q243" s="227"/>
      <c r="R243" s="228">
        <f>SUM(R244:R246)</f>
        <v>0</v>
      </c>
      <c r="S243" s="227"/>
      <c r="T243" s="229">
        <f>SUM(T244:T246)</f>
        <v>0</v>
      </c>
      <c r="AR243" s="230" t="s">
        <v>76</v>
      </c>
      <c r="AT243" s="231" t="s">
        <v>68</v>
      </c>
      <c r="AU243" s="231" t="s">
        <v>69</v>
      </c>
      <c r="AY243" s="230" t="s">
        <v>172</v>
      </c>
      <c r="BK243" s="232">
        <f>SUM(BK244:BK246)</f>
        <v>0</v>
      </c>
    </row>
    <row r="244" spans="2:65" s="1" customFormat="1" ht="16.5" customHeight="1">
      <c r="B244" s="46"/>
      <c r="C244" s="235" t="s">
        <v>69</v>
      </c>
      <c r="D244" s="235" t="s">
        <v>175</v>
      </c>
      <c r="E244" s="236" t="s">
        <v>1061</v>
      </c>
      <c r="F244" s="237" t="s">
        <v>1062</v>
      </c>
      <c r="G244" s="238" t="s">
        <v>1015</v>
      </c>
      <c r="H244" s="239">
        <v>1</v>
      </c>
      <c r="I244" s="240"/>
      <c r="J244" s="241">
        <f>ROUND(I244*H244,2)</f>
        <v>0</v>
      </c>
      <c r="K244" s="237" t="s">
        <v>21</v>
      </c>
      <c r="L244" s="72"/>
      <c r="M244" s="242" t="s">
        <v>21</v>
      </c>
      <c r="N244" s="243" t="s">
        <v>40</v>
      </c>
      <c r="O244" s="47"/>
      <c r="P244" s="244">
        <f>O244*H244</f>
        <v>0</v>
      </c>
      <c r="Q244" s="244">
        <v>0</v>
      </c>
      <c r="R244" s="244">
        <f>Q244*H244</f>
        <v>0</v>
      </c>
      <c r="S244" s="244">
        <v>0</v>
      </c>
      <c r="T244" s="245">
        <f>S244*H244</f>
        <v>0</v>
      </c>
      <c r="AR244" s="24" t="s">
        <v>180</v>
      </c>
      <c r="AT244" s="24" t="s">
        <v>175</v>
      </c>
      <c r="AU244" s="24" t="s">
        <v>76</v>
      </c>
      <c r="AY244" s="24" t="s">
        <v>172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24" t="s">
        <v>76</v>
      </c>
      <c r="BK244" s="246">
        <f>ROUND(I244*H244,2)</f>
        <v>0</v>
      </c>
      <c r="BL244" s="24" t="s">
        <v>180</v>
      </c>
      <c r="BM244" s="24" t="s">
        <v>887</v>
      </c>
    </row>
    <row r="245" spans="2:65" s="1" customFormat="1" ht="16.5" customHeight="1">
      <c r="B245" s="46"/>
      <c r="C245" s="235" t="s">
        <v>69</v>
      </c>
      <c r="D245" s="235" t="s">
        <v>175</v>
      </c>
      <c r="E245" s="236" t="s">
        <v>1063</v>
      </c>
      <c r="F245" s="237" t="s">
        <v>1606</v>
      </c>
      <c r="G245" s="238" t="s">
        <v>1065</v>
      </c>
      <c r="H245" s="239">
        <v>1</v>
      </c>
      <c r="I245" s="240"/>
      <c r="J245" s="241">
        <f>ROUND(I245*H245,2)</f>
        <v>0</v>
      </c>
      <c r="K245" s="237" t="s">
        <v>21</v>
      </c>
      <c r="L245" s="72"/>
      <c r="M245" s="242" t="s">
        <v>21</v>
      </c>
      <c r="N245" s="243" t="s">
        <v>40</v>
      </c>
      <c r="O245" s="47"/>
      <c r="P245" s="244">
        <f>O245*H245</f>
        <v>0</v>
      </c>
      <c r="Q245" s="244">
        <v>0</v>
      </c>
      <c r="R245" s="244">
        <f>Q245*H245</f>
        <v>0</v>
      </c>
      <c r="S245" s="244">
        <v>0</v>
      </c>
      <c r="T245" s="245">
        <f>S245*H245</f>
        <v>0</v>
      </c>
      <c r="AR245" s="24" t="s">
        <v>180</v>
      </c>
      <c r="AT245" s="24" t="s">
        <v>175</v>
      </c>
      <c r="AU245" s="24" t="s">
        <v>76</v>
      </c>
      <c r="AY245" s="24" t="s">
        <v>172</v>
      </c>
      <c r="BE245" s="246">
        <f>IF(N245="základní",J245,0)</f>
        <v>0</v>
      </c>
      <c r="BF245" s="246">
        <f>IF(N245="snížená",J245,0)</f>
        <v>0</v>
      </c>
      <c r="BG245" s="246">
        <f>IF(N245="zákl. přenesená",J245,0)</f>
        <v>0</v>
      </c>
      <c r="BH245" s="246">
        <f>IF(N245="sníž. přenesená",J245,0)</f>
        <v>0</v>
      </c>
      <c r="BI245" s="246">
        <f>IF(N245="nulová",J245,0)</f>
        <v>0</v>
      </c>
      <c r="BJ245" s="24" t="s">
        <v>76</v>
      </c>
      <c r="BK245" s="246">
        <f>ROUND(I245*H245,2)</f>
        <v>0</v>
      </c>
      <c r="BL245" s="24" t="s">
        <v>180</v>
      </c>
      <c r="BM245" s="24" t="s">
        <v>900</v>
      </c>
    </row>
    <row r="246" spans="2:47" s="1" customFormat="1" ht="13.5">
      <c r="B246" s="46"/>
      <c r="C246" s="74"/>
      <c r="D246" s="249" t="s">
        <v>464</v>
      </c>
      <c r="E246" s="74"/>
      <c r="F246" s="281" t="s">
        <v>1066</v>
      </c>
      <c r="G246" s="74"/>
      <c r="H246" s="74"/>
      <c r="I246" s="203"/>
      <c r="J246" s="74"/>
      <c r="K246" s="74"/>
      <c r="L246" s="72"/>
      <c r="M246" s="282"/>
      <c r="N246" s="47"/>
      <c r="O246" s="47"/>
      <c r="P246" s="47"/>
      <c r="Q246" s="47"/>
      <c r="R246" s="47"/>
      <c r="S246" s="47"/>
      <c r="T246" s="95"/>
      <c r="AT246" s="24" t="s">
        <v>464</v>
      </c>
      <c r="AU246" s="24" t="s">
        <v>76</v>
      </c>
    </row>
    <row r="247" spans="2:63" s="11" customFormat="1" ht="37.4" customHeight="1">
      <c r="B247" s="219"/>
      <c r="C247" s="220"/>
      <c r="D247" s="221" t="s">
        <v>68</v>
      </c>
      <c r="E247" s="222" t="s">
        <v>1144</v>
      </c>
      <c r="F247" s="222" t="s">
        <v>1067</v>
      </c>
      <c r="G247" s="220"/>
      <c r="H247" s="220"/>
      <c r="I247" s="223"/>
      <c r="J247" s="224">
        <f>BK247</f>
        <v>0</v>
      </c>
      <c r="K247" s="220"/>
      <c r="L247" s="225"/>
      <c r="M247" s="226"/>
      <c r="N247" s="227"/>
      <c r="O247" s="227"/>
      <c r="P247" s="228">
        <f>SUM(P248:P250)</f>
        <v>0</v>
      </c>
      <c r="Q247" s="227"/>
      <c r="R247" s="228">
        <f>SUM(R248:R250)</f>
        <v>0</v>
      </c>
      <c r="S247" s="227"/>
      <c r="T247" s="229">
        <f>SUM(T248:T250)</f>
        <v>0</v>
      </c>
      <c r="AR247" s="230" t="s">
        <v>76</v>
      </c>
      <c r="AT247" s="231" t="s">
        <v>68</v>
      </c>
      <c r="AU247" s="231" t="s">
        <v>69</v>
      </c>
      <c r="AY247" s="230" t="s">
        <v>172</v>
      </c>
      <c r="BK247" s="232">
        <f>SUM(BK248:BK250)</f>
        <v>0</v>
      </c>
    </row>
    <row r="248" spans="2:65" s="1" customFormat="1" ht="16.5" customHeight="1">
      <c r="B248" s="46"/>
      <c r="C248" s="235" t="s">
        <v>69</v>
      </c>
      <c r="D248" s="235" t="s">
        <v>175</v>
      </c>
      <c r="E248" s="236" t="s">
        <v>1068</v>
      </c>
      <c r="F248" s="237" t="s">
        <v>1069</v>
      </c>
      <c r="G248" s="238" t="s">
        <v>1070</v>
      </c>
      <c r="H248" s="239">
        <v>6</v>
      </c>
      <c r="I248" s="240"/>
      <c r="J248" s="241">
        <f>ROUND(I248*H248,2)</f>
        <v>0</v>
      </c>
      <c r="K248" s="237" t="s">
        <v>21</v>
      </c>
      <c r="L248" s="72"/>
      <c r="M248" s="242" t="s">
        <v>21</v>
      </c>
      <c r="N248" s="243" t="s">
        <v>40</v>
      </c>
      <c r="O248" s="47"/>
      <c r="P248" s="244">
        <f>O248*H248</f>
        <v>0</v>
      </c>
      <c r="Q248" s="244">
        <v>0</v>
      </c>
      <c r="R248" s="244">
        <f>Q248*H248</f>
        <v>0</v>
      </c>
      <c r="S248" s="244">
        <v>0</v>
      </c>
      <c r="T248" s="245">
        <f>S248*H248</f>
        <v>0</v>
      </c>
      <c r="AR248" s="24" t="s">
        <v>180</v>
      </c>
      <c r="AT248" s="24" t="s">
        <v>175</v>
      </c>
      <c r="AU248" s="24" t="s">
        <v>76</v>
      </c>
      <c r="AY248" s="24" t="s">
        <v>172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24" t="s">
        <v>76</v>
      </c>
      <c r="BK248" s="246">
        <f>ROUND(I248*H248,2)</f>
        <v>0</v>
      </c>
      <c r="BL248" s="24" t="s">
        <v>180</v>
      </c>
      <c r="BM248" s="24" t="s">
        <v>1494</v>
      </c>
    </row>
    <row r="249" spans="2:65" s="1" customFormat="1" ht="16.5" customHeight="1">
      <c r="B249" s="46"/>
      <c r="C249" s="235" t="s">
        <v>69</v>
      </c>
      <c r="D249" s="235" t="s">
        <v>175</v>
      </c>
      <c r="E249" s="236" t="s">
        <v>1071</v>
      </c>
      <c r="F249" s="237" t="s">
        <v>1072</v>
      </c>
      <c r="G249" s="238" t="s">
        <v>1070</v>
      </c>
      <c r="H249" s="239">
        <v>24</v>
      </c>
      <c r="I249" s="240"/>
      <c r="J249" s="241">
        <f>ROUND(I249*H249,2)</f>
        <v>0</v>
      </c>
      <c r="K249" s="237" t="s">
        <v>21</v>
      </c>
      <c r="L249" s="72"/>
      <c r="M249" s="242" t="s">
        <v>21</v>
      </c>
      <c r="N249" s="243" t="s">
        <v>40</v>
      </c>
      <c r="O249" s="47"/>
      <c r="P249" s="244">
        <f>O249*H249</f>
        <v>0</v>
      </c>
      <c r="Q249" s="244">
        <v>0</v>
      </c>
      <c r="R249" s="244">
        <f>Q249*H249</f>
        <v>0</v>
      </c>
      <c r="S249" s="244">
        <v>0</v>
      </c>
      <c r="T249" s="245">
        <f>S249*H249</f>
        <v>0</v>
      </c>
      <c r="AR249" s="24" t="s">
        <v>180</v>
      </c>
      <c r="AT249" s="24" t="s">
        <v>175</v>
      </c>
      <c r="AU249" s="24" t="s">
        <v>76</v>
      </c>
      <c r="AY249" s="24" t="s">
        <v>172</v>
      </c>
      <c r="BE249" s="246">
        <f>IF(N249="základní",J249,0)</f>
        <v>0</v>
      </c>
      <c r="BF249" s="246">
        <f>IF(N249="snížená",J249,0)</f>
        <v>0</v>
      </c>
      <c r="BG249" s="246">
        <f>IF(N249="zákl. přenesená",J249,0)</f>
        <v>0</v>
      </c>
      <c r="BH249" s="246">
        <f>IF(N249="sníž. přenesená",J249,0)</f>
        <v>0</v>
      </c>
      <c r="BI249" s="246">
        <f>IF(N249="nulová",J249,0)</f>
        <v>0</v>
      </c>
      <c r="BJ249" s="24" t="s">
        <v>76</v>
      </c>
      <c r="BK249" s="246">
        <f>ROUND(I249*H249,2)</f>
        <v>0</v>
      </c>
      <c r="BL249" s="24" t="s">
        <v>180</v>
      </c>
      <c r="BM249" s="24" t="s">
        <v>911</v>
      </c>
    </row>
    <row r="250" spans="2:65" s="1" customFormat="1" ht="16.5" customHeight="1">
      <c r="B250" s="46"/>
      <c r="C250" s="235" t="s">
        <v>69</v>
      </c>
      <c r="D250" s="235" t="s">
        <v>175</v>
      </c>
      <c r="E250" s="236" t="s">
        <v>1073</v>
      </c>
      <c r="F250" s="237" t="s">
        <v>1074</v>
      </c>
      <c r="G250" s="238" t="s">
        <v>1070</v>
      </c>
      <c r="H250" s="239">
        <v>16</v>
      </c>
      <c r="I250" s="240"/>
      <c r="J250" s="241">
        <f>ROUND(I250*H250,2)</f>
        <v>0</v>
      </c>
      <c r="K250" s="237" t="s">
        <v>21</v>
      </c>
      <c r="L250" s="72"/>
      <c r="M250" s="242" t="s">
        <v>21</v>
      </c>
      <c r="N250" s="296" t="s">
        <v>40</v>
      </c>
      <c r="O250" s="294"/>
      <c r="P250" s="297">
        <f>O250*H250</f>
        <v>0</v>
      </c>
      <c r="Q250" s="297">
        <v>0</v>
      </c>
      <c r="R250" s="297">
        <f>Q250*H250</f>
        <v>0</v>
      </c>
      <c r="S250" s="297">
        <v>0</v>
      </c>
      <c r="T250" s="298">
        <f>S250*H250</f>
        <v>0</v>
      </c>
      <c r="AR250" s="24" t="s">
        <v>180</v>
      </c>
      <c r="AT250" s="24" t="s">
        <v>175</v>
      </c>
      <c r="AU250" s="24" t="s">
        <v>76</v>
      </c>
      <c r="AY250" s="24" t="s">
        <v>172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24" t="s">
        <v>76</v>
      </c>
      <c r="BK250" s="246">
        <f>ROUND(I250*H250,2)</f>
        <v>0</v>
      </c>
      <c r="BL250" s="24" t="s">
        <v>180</v>
      </c>
      <c r="BM250" s="24" t="s">
        <v>922</v>
      </c>
    </row>
    <row r="251" spans="2:12" s="1" customFormat="1" ht="6.95" customHeight="1">
      <c r="B251" s="67"/>
      <c r="C251" s="68"/>
      <c r="D251" s="68"/>
      <c r="E251" s="68"/>
      <c r="F251" s="68"/>
      <c r="G251" s="68"/>
      <c r="H251" s="68"/>
      <c r="I251" s="178"/>
      <c r="J251" s="68"/>
      <c r="K251" s="68"/>
      <c r="L251" s="72"/>
    </row>
  </sheetData>
  <sheetProtection password="CC35" sheet="1" objects="1" scenarios="1" formatColumns="0" formatRows="0" autoFilter="0"/>
  <autoFilter ref="C88:K250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7:H77"/>
    <mergeCell ref="E79:H79"/>
    <mergeCell ref="E81:H81"/>
    <mergeCell ref="G1:H1"/>
    <mergeCell ref="L2:V2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116</v>
      </c>
      <c r="G1" s="151" t="s">
        <v>117</v>
      </c>
      <c r="H1" s="151"/>
      <c r="I1" s="152"/>
      <c r="J1" s="151" t="s">
        <v>118</v>
      </c>
      <c r="K1" s="150" t="s">
        <v>119</v>
      </c>
      <c r="L1" s="151" t="s">
        <v>120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97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121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v Karviné - školy I - stavební část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1256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1607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ROUND(SUM(BE86:BE228),2)</f>
        <v>0</v>
      </c>
      <c r="G32" s="47"/>
      <c r="H32" s="47"/>
      <c r="I32" s="170">
        <v>0.21</v>
      </c>
      <c r="J32" s="169">
        <f>ROUND(ROUND((SUM(BE86:BE228)),2)*I32,2)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ROUND(SUM(BF86:BF228),2)</f>
        <v>0</v>
      </c>
      <c r="G33" s="47"/>
      <c r="H33" s="47"/>
      <c r="I33" s="170">
        <v>0.15</v>
      </c>
      <c r="J33" s="169">
        <f>ROUND(ROUND((SUM(BF86:BF228)),2)*I33,2)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ROUND(SUM(BG86:BG228),2)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ROUND(SUM(BH86:BH228),2)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ROUND(SUM(BI86:BI228),2)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v Karviné - školy I - stavební část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1256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012 - IT do stavby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127</v>
      </c>
      <c r="D58" s="171"/>
      <c r="E58" s="171"/>
      <c r="F58" s="171"/>
      <c r="G58" s="171"/>
      <c r="H58" s="171"/>
      <c r="I58" s="185"/>
      <c r="J58" s="186" t="s">
        <v>128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129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130</v>
      </c>
    </row>
    <row r="61" spans="2:11" s="8" customFormat="1" ht="24.95" customHeight="1">
      <c r="B61" s="189"/>
      <c r="C61" s="190"/>
      <c r="D61" s="191" t="s">
        <v>1090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1608</v>
      </c>
      <c r="E62" s="199"/>
      <c r="F62" s="199"/>
      <c r="G62" s="199"/>
      <c r="H62" s="199"/>
      <c r="I62" s="200"/>
      <c r="J62" s="201">
        <f>J128</f>
        <v>0</v>
      </c>
      <c r="K62" s="202"/>
    </row>
    <row r="63" spans="2:11" s="9" customFormat="1" ht="19.9" customHeight="1">
      <c r="B63" s="196"/>
      <c r="C63" s="197"/>
      <c r="D63" s="198" t="s">
        <v>1609</v>
      </c>
      <c r="E63" s="199"/>
      <c r="F63" s="199"/>
      <c r="G63" s="199"/>
      <c r="H63" s="199"/>
      <c r="I63" s="200"/>
      <c r="J63" s="201">
        <f>J173</f>
        <v>0</v>
      </c>
      <c r="K63" s="202"/>
    </row>
    <row r="64" spans="2:11" s="8" customFormat="1" ht="24.95" customHeight="1">
      <c r="B64" s="189"/>
      <c r="C64" s="190"/>
      <c r="D64" s="191" t="s">
        <v>1610</v>
      </c>
      <c r="E64" s="192"/>
      <c r="F64" s="192"/>
      <c r="G64" s="192"/>
      <c r="H64" s="192"/>
      <c r="I64" s="193"/>
      <c r="J64" s="194">
        <f>J200</f>
        <v>0</v>
      </c>
      <c r="K64" s="195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156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6.5" customHeight="1">
      <c r="B74" s="46"/>
      <c r="C74" s="74"/>
      <c r="D74" s="74"/>
      <c r="E74" s="204" t="str">
        <f>E7</f>
        <v>Rekonstrukce odborných učeben v Karviné - školy I - stavební část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122</v>
      </c>
      <c r="D75" s="205"/>
      <c r="E75" s="205"/>
      <c r="F75" s="205"/>
      <c r="G75" s="205"/>
      <c r="H75" s="205"/>
      <c r="I75" s="148"/>
      <c r="J75" s="205"/>
      <c r="K75" s="205"/>
      <c r="L75" s="206"/>
    </row>
    <row r="76" spans="2:12" s="1" customFormat="1" ht="16.5" customHeight="1">
      <c r="B76" s="46"/>
      <c r="C76" s="74"/>
      <c r="D76" s="74"/>
      <c r="E76" s="204" t="s">
        <v>1256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124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7.25" customHeight="1">
      <c r="B78" s="46"/>
      <c r="C78" s="74"/>
      <c r="D78" s="74"/>
      <c r="E78" s="82" t="str">
        <f>E11</f>
        <v xml:space="preserve">012 - IT do stavby 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23</v>
      </c>
      <c r="D80" s="74"/>
      <c r="E80" s="74"/>
      <c r="F80" s="207" t="str">
        <f>F14</f>
        <v xml:space="preserve"> </v>
      </c>
      <c r="G80" s="74"/>
      <c r="H80" s="74"/>
      <c r="I80" s="208" t="s">
        <v>25</v>
      </c>
      <c r="J80" s="85" t="str">
        <f>IF(J14="","",J14)</f>
        <v>4. 9. 2017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27</v>
      </c>
      <c r="D82" s="74"/>
      <c r="E82" s="74"/>
      <c r="F82" s="207" t="str">
        <f>E17</f>
        <v xml:space="preserve"> </v>
      </c>
      <c r="G82" s="74"/>
      <c r="H82" s="74"/>
      <c r="I82" s="208" t="s">
        <v>32</v>
      </c>
      <c r="J82" s="207" t="str">
        <f>E23</f>
        <v xml:space="preserve"> </v>
      </c>
      <c r="K82" s="74"/>
      <c r="L82" s="72"/>
    </row>
    <row r="83" spans="2:12" s="1" customFormat="1" ht="14.4" customHeight="1">
      <c r="B83" s="46"/>
      <c r="C83" s="76" t="s">
        <v>30</v>
      </c>
      <c r="D83" s="74"/>
      <c r="E83" s="74"/>
      <c r="F83" s="207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9"/>
      <c r="C85" s="210" t="s">
        <v>157</v>
      </c>
      <c r="D85" s="211" t="s">
        <v>54</v>
      </c>
      <c r="E85" s="211" t="s">
        <v>50</v>
      </c>
      <c r="F85" s="211" t="s">
        <v>158</v>
      </c>
      <c r="G85" s="211" t="s">
        <v>159</v>
      </c>
      <c r="H85" s="211" t="s">
        <v>160</v>
      </c>
      <c r="I85" s="212" t="s">
        <v>161</v>
      </c>
      <c r="J85" s="211" t="s">
        <v>128</v>
      </c>
      <c r="K85" s="213" t="s">
        <v>162</v>
      </c>
      <c r="L85" s="214"/>
      <c r="M85" s="102" t="s">
        <v>163</v>
      </c>
      <c r="N85" s="103" t="s">
        <v>39</v>
      </c>
      <c r="O85" s="103" t="s">
        <v>164</v>
      </c>
      <c r="P85" s="103" t="s">
        <v>165</v>
      </c>
      <c r="Q85" s="103" t="s">
        <v>166</v>
      </c>
      <c r="R85" s="103" t="s">
        <v>167</v>
      </c>
      <c r="S85" s="103" t="s">
        <v>168</v>
      </c>
      <c r="T85" s="104" t="s">
        <v>169</v>
      </c>
    </row>
    <row r="86" spans="2:63" s="1" customFormat="1" ht="29.25" customHeight="1">
      <c r="B86" s="46"/>
      <c r="C86" s="108" t="s">
        <v>129</v>
      </c>
      <c r="D86" s="74"/>
      <c r="E86" s="74"/>
      <c r="F86" s="74"/>
      <c r="G86" s="74"/>
      <c r="H86" s="74"/>
      <c r="I86" s="203"/>
      <c r="J86" s="215">
        <f>BK86</f>
        <v>0</v>
      </c>
      <c r="K86" s="74"/>
      <c r="L86" s="72"/>
      <c r="M86" s="105"/>
      <c r="N86" s="106"/>
      <c r="O86" s="106"/>
      <c r="P86" s="216">
        <f>P87+P200</f>
        <v>0</v>
      </c>
      <c r="Q86" s="106"/>
      <c r="R86" s="216">
        <f>R87+R200</f>
        <v>0</v>
      </c>
      <c r="S86" s="106"/>
      <c r="T86" s="217">
        <f>T87+T200</f>
        <v>0</v>
      </c>
      <c r="AT86" s="24" t="s">
        <v>68</v>
      </c>
      <c r="AU86" s="24" t="s">
        <v>130</v>
      </c>
      <c r="BK86" s="218">
        <f>BK87+BK200</f>
        <v>0</v>
      </c>
    </row>
    <row r="87" spans="2:63" s="11" customFormat="1" ht="37.4" customHeight="1">
      <c r="B87" s="219"/>
      <c r="C87" s="220"/>
      <c r="D87" s="221" t="s">
        <v>68</v>
      </c>
      <c r="E87" s="222" t="s">
        <v>1095</v>
      </c>
      <c r="F87" s="222" t="s">
        <v>1096</v>
      </c>
      <c r="G87" s="220"/>
      <c r="H87" s="220"/>
      <c r="I87" s="223"/>
      <c r="J87" s="224">
        <f>BK87</f>
        <v>0</v>
      </c>
      <c r="K87" s="220"/>
      <c r="L87" s="225"/>
      <c r="M87" s="226"/>
      <c r="N87" s="227"/>
      <c r="O87" s="227"/>
      <c r="P87" s="228">
        <f>P88+SUM(P89:P128)+P173</f>
        <v>0</v>
      </c>
      <c r="Q87" s="227"/>
      <c r="R87" s="228">
        <f>R88+SUM(R89:R128)+R173</f>
        <v>0</v>
      </c>
      <c r="S87" s="227"/>
      <c r="T87" s="229">
        <f>T88+SUM(T89:T128)+T173</f>
        <v>0</v>
      </c>
      <c r="AR87" s="230" t="s">
        <v>76</v>
      </c>
      <c r="AT87" s="231" t="s">
        <v>68</v>
      </c>
      <c r="AU87" s="231" t="s">
        <v>69</v>
      </c>
      <c r="AY87" s="230" t="s">
        <v>172</v>
      </c>
      <c r="BK87" s="232">
        <f>BK88+SUM(BK89:BK128)+BK173</f>
        <v>0</v>
      </c>
    </row>
    <row r="88" spans="2:65" s="1" customFormat="1" ht="25.5" customHeight="1">
      <c r="B88" s="46"/>
      <c r="C88" s="235" t="s">
        <v>76</v>
      </c>
      <c r="D88" s="235" t="s">
        <v>175</v>
      </c>
      <c r="E88" s="236" t="s">
        <v>1097</v>
      </c>
      <c r="F88" s="237" t="s">
        <v>1611</v>
      </c>
      <c r="G88" s="238" t="s">
        <v>178</v>
      </c>
      <c r="H88" s="239">
        <v>5</v>
      </c>
      <c r="I88" s="240"/>
      <c r="J88" s="241">
        <f>ROUND(I88*H88,2)</f>
        <v>0</v>
      </c>
      <c r="K88" s="237" t="s">
        <v>21</v>
      </c>
      <c r="L88" s="72"/>
      <c r="M88" s="242" t="s">
        <v>21</v>
      </c>
      <c r="N88" s="243" t="s">
        <v>40</v>
      </c>
      <c r="O88" s="47"/>
      <c r="P88" s="244">
        <f>O88*H88</f>
        <v>0</v>
      </c>
      <c r="Q88" s="244">
        <v>0</v>
      </c>
      <c r="R88" s="244">
        <f>Q88*H88</f>
        <v>0</v>
      </c>
      <c r="S88" s="244">
        <v>0</v>
      </c>
      <c r="T88" s="245">
        <f>S88*H88</f>
        <v>0</v>
      </c>
      <c r="AR88" s="24" t="s">
        <v>180</v>
      </c>
      <c r="AT88" s="24" t="s">
        <v>175</v>
      </c>
      <c r="AU88" s="24" t="s">
        <v>76</v>
      </c>
      <c r="AY88" s="24" t="s">
        <v>172</v>
      </c>
      <c r="BE88" s="246">
        <f>IF(N88="základní",J88,0)</f>
        <v>0</v>
      </c>
      <c r="BF88" s="246">
        <f>IF(N88="snížená",J88,0)</f>
        <v>0</v>
      </c>
      <c r="BG88" s="246">
        <f>IF(N88="zákl. přenesená",J88,0)</f>
        <v>0</v>
      </c>
      <c r="BH88" s="246">
        <f>IF(N88="sníž. přenesená",J88,0)</f>
        <v>0</v>
      </c>
      <c r="BI88" s="246">
        <f>IF(N88="nulová",J88,0)</f>
        <v>0</v>
      </c>
      <c r="BJ88" s="24" t="s">
        <v>76</v>
      </c>
      <c r="BK88" s="246">
        <f>ROUND(I88*H88,2)</f>
        <v>0</v>
      </c>
      <c r="BL88" s="24" t="s">
        <v>180</v>
      </c>
      <c r="BM88" s="24" t="s">
        <v>79</v>
      </c>
    </row>
    <row r="89" spans="2:47" s="1" customFormat="1" ht="13.5">
      <c r="B89" s="46"/>
      <c r="C89" s="74"/>
      <c r="D89" s="249" t="s">
        <v>464</v>
      </c>
      <c r="E89" s="74"/>
      <c r="F89" s="281" t="s">
        <v>1126</v>
      </c>
      <c r="G89" s="74"/>
      <c r="H89" s="74"/>
      <c r="I89" s="203"/>
      <c r="J89" s="74"/>
      <c r="K89" s="74"/>
      <c r="L89" s="72"/>
      <c r="M89" s="282"/>
      <c r="N89" s="47"/>
      <c r="O89" s="47"/>
      <c r="P89" s="47"/>
      <c r="Q89" s="47"/>
      <c r="R89" s="47"/>
      <c r="S89" s="47"/>
      <c r="T89" s="95"/>
      <c r="AT89" s="24" t="s">
        <v>464</v>
      </c>
      <c r="AU89" s="24" t="s">
        <v>76</v>
      </c>
    </row>
    <row r="90" spans="2:65" s="1" customFormat="1" ht="25.5" customHeight="1">
      <c r="B90" s="46"/>
      <c r="C90" s="235" t="s">
        <v>79</v>
      </c>
      <c r="D90" s="235" t="s">
        <v>175</v>
      </c>
      <c r="E90" s="236" t="s">
        <v>1100</v>
      </c>
      <c r="F90" s="237" t="s">
        <v>1104</v>
      </c>
      <c r="G90" s="238" t="s">
        <v>258</v>
      </c>
      <c r="H90" s="239">
        <v>480</v>
      </c>
      <c r="I90" s="240"/>
      <c r="J90" s="241">
        <f>ROUND(I90*H90,2)</f>
        <v>0</v>
      </c>
      <c r="K90" s="237" t="s">
        <v>21</v>
      </c>
      <c r="L90" s="72"/>
      <c r="M90" s="242" t="s">
        <v>21</v>
      </c>
      <c r="N90" s="243" t="s">
        <v>40</v>
      </c>
      <c r="O90" s="47"/>
      <c r="P90" s="244">
        <f>O90*H90</f>
        <v>0</v>
      </c>
      <c r="Q90" s="244">
        <v>0</v>
      </c>
      <c r="R90" s="244">
        <f>Q90*H90</f>
        <v>0</v>
      </c>
      <c r="S90" s="244">
        <v>0</v>
      </c>
      <c r="T90" s="245">
        <f>S90*H90</f>
        <v>0</v>
      </c>
      <c r="AR90" s="24" t="s">
        <v>180</v>
      </c>
      <c r="AT90" s="24" t="s">
        <v>175</v>
      </c>
      <c r="AU90" s="24" t="s">
        <v>76</v>
      </c>
      <c r="AY90" s="24" t="s">
        <v>172</v>
      </c>
      <c r="BE90" s="246">
        <f>IF(N90="základní",J90,0)</f>
        <v>0</v>
      </c>
      <c r="BF90" s="246">
        <f>IF(N90="snížená",J90,0)</f>
        <v>0</v>
      </c>
      <c r="BG90" s="246">
        <f>IF(N90="zákl. přenesená",J90,0)</f>
        <v>0</v>
      </c>
      <c r="BH90" s="246">
        <f>IF(N90="sníž. přenesená",J90,0)</f>
        <v>0</v>
      </c>
      <c r="BI90" s="246">
        <f>IF(N90="nulová",J90,0)</f>
        <v>0</v>
      </c>
      <c r="BJ90" s="24" t="s">
        <v>76</v>
      </c>
      <c r="BK90" s="246">
        <f>ROUND(I90*H90,2)</f>
        <v>0</v>
      </c>
      <c r="BL90" s="24" t="s">
        <v>180</v>
      </c>
      <c r="BM90" s="24" t="s">
        <v>180</v>
      </c>
    </row>
    <row r="91" spans="2:47" s="1" customFormat="1" ht="13.5">
      <c r="B91" s="46"/>
      <c r="C91" s="74"/>
      <c r="D91" s="249" t="s">
        <v>464</v>
      </c>
      <c r="E91" s="74"/>
      <c r="F91" s="281" t="s">
        <v>1105</v>
      </c>
      <c r="G91" s="74"/>
      <c r="H91" s="74"/>
      <c r="I91" s="203"/>
      <c r="J91" s="74"/>
      <c r="K91" s="74"/>
      <c r="L91" s="72"/>
      <c r="M91" s="282"/>
      <c r="N91" s="47"/>
      <c r="O91" s="47"/>
      <c r="P91" s="47"/>
      <c r="Q91" s="47"/>
      <c r="R91" s="47"/>
      <c r="S91" s="47"/>
      <c r="T91" s="95"/>
      <c r="AT91" s="24" t="s">
        <v>464</v>
      </c>
      <c r="AU91" s="24" t="s">
        <v>76</v>
      </c>
    </row>
    <row r="92" spans="2:65" s="1" customFormat="1" ht="16.5" customHeight="1">
      <c r="B92" s="46"/>
      <c r="C92" s="235" t="s">
        <v>173</v>
      </c>
      <c r="D92" s="235" t="s">
        <v>175</v>
      </c>
      <c r="E92" s="236" t="s">
        <v>1103</v>
      </c>
      <c r="F92" s="237" t="s">
        <v>1107</v>
      </c>
      <c r="G92" s="238" t="s">
        <v>178</v>
      </c>
      <c r="H92" s="239">
        <v>72</v>
      </c>
      <c r="I92" s="240"/>
      <c r="J92" s="241">
        <f>ROUND(I92*H92,2)</f>
        <v>0</v>
      </c>
      <c r="K92" s="237" t="s">
        <v>21</v>
      </c>
      <c r="L92" s="72"/>
      <c r="M92" s="242" t="s">
        <v>21</v>
      </c>
      <c r="N92" s="243" t="s">
        <v>40</v>
      </c>
      <c r="O92" s="47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4" t="s">
        <v>180</v>
      </c>
      <c r="AT92" s="24" t="s">
        <v>175</v>
      </c>
      <c r="AU92" s="24" t="s">
        <v>76</v>
      </c>
      <c r="AY92" s="24" t="s">
        <v>172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76</v>
      </c>
      <c r="BK92" s="246">
        <f>ROUND(I92*H92,2)</f>
        <v>0</v>
      </c>
      <c r="BL92" s="24" t="s">
        <v>180</v>
      </c>
      <c r="BM92" s="24" t="s">
        <v>203</v>
      </c>
    </row>
    <row r="93" spans="2:47" s="1" customFormat="1" ht="13.5">
      <c r="B93" s="46"/>
      <c r="C93" s="74"/>
      <c r="D93" s="249" t="s">
        <v>464</v>
      </c>
      <c r="E93" s="74"/>
      <c r="F93" s="281" t="s">
        <v>1105</v>
      </c>
      <c r="G93" s="74"/>
      <c r="H93" s="74"/>
      <c r="I93" s="203"/>
      <c r="J93" s="74"/>
      <c r="K93" s="74"/>
      <c r="L93" s="72"/>
      <c r="M93" s="282"/>
      <c r="N93" s="47"/>
      <c r="O93" s="47"/>
      <c r="P93" s="47"/>
      <c r="Q93" s="47"/>
      <c r="R93" s="47"/>
      <c r="S93" s="47"/>
      <c r="T93" s="95"/>
      <c r="AT93" s="24" t="s">
        <v>464</v>
      </c>
      <c r="AU93" s="24" t="s">
        <v>76</v>
      </c>
    </row>
    <row r="94" spans="2:65" s="1" customFormat="1" ht="25.5" customHeight="1">
      <c r="B94" s="46"/>
      <c r="C94" s="235" t="s">
        <v>180</v>
      </c>
      <c r="D94" s="235" t="s">
        <v>175</v>
      </c>
      <c r="E94" s="236" t="s">
        <v>1106</v>
      </c>
      <c r="F94" s="237" t="s">
        <v>1109</v>
      </c>
      <c r="G94" s="238" t="s">
        <v>178</v>
      </c>
      <c r="H94" s="239">
        <v>7</v>
      </c>
      <c r="I94" s="240"/>
      <c r="J94" s="241">
        <f>ROUND(I94*H94,2)</f>
        <v>0</v>
      </c>
      <c r="K94" s="237" t="s">
        <v>21</v>
      </c>
      <c r="L94" s="72"/>
      <c r="M94" s="242" t="s">
        <v>21</v>
      </c>
      <c r="N94" s="243" t="s">
        <v>40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180</v>
      </c>
      <c r="AT94" s="24" t="s">
        <v>175</v>
      </c>
      <c r="AU94" s="24" t="s">
        <v>76</v>
      </c>
      <c r="AY94" s="24" t="s">
        <v>172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76</v>
      </c>
      <c r="BK94" s="246">
        <f>ROUND(I94*H94,2)</f>
        <v>0</v>
      </c>
      <c r="BL94" s="24" t="s">
        <v>180</v>
      </c>
      <c r="BM94" s="24" t="s">
        <v>213</v>
      </c>
    </row>
    <row r="95" spans="2:47" s="1" customFormat="1" ht="13.5">
      <c r="B95" s="46"/>
      <c r="C95" s="74"/>
      <c r="D95" s="249" t="s">
        <v>464</v>
      </c>
      <c r="E95" s="74"/>
      <c r="F95" s="281" t="s">
        <v>1105</v>
      </c>
      <c r="G95" s="74"/>
      <c r="H95" s="74"/>
      <c r="I95" s="203"/>
      <c r="J95" s="74"/>
      <c r="K95" s="74"/>
      <c r="L95" s="72"/>
      <c r="M95" s="282"/>
      <c r="N95" s="47"/>
      <c r="O95" s="47"/>
      <c r="P95" s="47"/>
      <c r="Q95" s="47"/>
      <c r="R95" s="47"/>
      <c r="S95" s="47"/>
      <c r="T95" s="95"/>
      <c r="AT95" s="24" t="s">
        <v>464</v>
      </c>
      <c r="AU95" s="24" t="s">
        <v>76</v>
      </c>
    </row>
    <row r="96" spans="2:65" s="1" customFormat="1" ht="16.5" customHeight="1">
      <c r="B96" s="46"/>
      <c r="C96" s="235" t="s">
        <v>197</v>
      </c>
      <c r="D96" s="235" t="s">
        <v>175</v>
      </c>
      <c r="E96" s="236" t="s">
        <v>1108</v>
      </c>
      <c r="F96" s="237" t="s">
        <v>1111</v>
      </c>
      <c r="G96" s="238" t="s">
        <v>178</v>
      </c>
      <c r="H96" s="239">
        <v>72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40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180</v>
      </c>
      <c r="AT96" s="24" t="s">
        <v>175</v>
      </c>
      <c r="AU96" s="24" t="s">
        <v>76</v>
      </c>
      <c r="AY96" s="24" t="s">
        <v>172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76</v>
      </c>
      <c r="BK96" s="246">
        <f>ROUND(I96*H96,2)</f>
        <v>0</v>
      </c>
      <c r="BL96" s="24" t="s">
        <v>180</v>
      </c>
      <c r="BM96" s="24" t="s">
        <v>224</v>
      </c>
    </row>
    <row r="97" spans="2:47" s="1" customFormat="1" ht="13.5">
      <c r="B97" s="46"/>
      <c r="C97" s="74"/>
      <c r="D97" s="249" t="s">
        <v>464</v>
      </c>
      <c r="E97" s="74"/>
      <c r="F97" s="281" t="s">
        <v>1105</v>
      </c>
      <c r="G97" s="74"/>
      <c r="H97" s="74"/>
      <c r="I97" s="203"/>
      <c r="J97" s="74"/>
      <c r="K97" s="74"/>
      <c r="L97" s="72"/>
      <c r="M97" s="282"/>
      <c r="N97" s="47"/>
      <c r="O97" s="47"/>
      <c r="P97" s="47"/>
      <c r="Q97" s="47"/>
      <c r="R97" s="47"/>
      <c r="S97" s="47"/>
      <c r="T97" s="95"/>
      <c r="AT97" s="24" t="s">
        <v>464</v>
      </c>
      <c r="AU97" s="24" t="s">
        <v>76</v>
      </c>
    </row>
    <row r="98" spans="2:65" s="1" customFormat="1" ht="16.5" customHeight="1">
      <c r="B98" s="46"/>
      <c r="C98" s="235" t="s">
        <v>203</v>
      </c>
      <c r="D98" s="235" t="s">
        <v>175</v>
      </c>
      <c r="E98" s="236" t="s">
        <v>1110</v>
      </c>
      <c r="F98" s="237" t="s">
        <v>1113</v>
      </c>
      <c r="G98" s="238" t="s">
        <v>178</v>
      </c>
      <c r="H98" s="239">
        <v>7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40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180</v>
      </c>
      <c r="AT98" s="24" t="s">
        <v>175</v>
      </c>
      <c r="AU98" s="24" t="s">
        <v>76</v>
      </c>
      <c r="AY98" s="24" t="s">
        <v>172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76</v>
      </c>
      <c r="BK98" s="246">
        <f>ROUND(I98*H98,2)</f>
        <v>0</v>
      </c>
      <c r="BL98" s="24" t="s">
        <v>180</v>
      </c>
      <c r="BM98" s="24" t="s">
        <v>234</v>
      </c>
    </row>
    <row r="99" spans="2:47" s="1" customFormat="1" ht="13.5">
      <c r="B99" s="46"/>
      <c r="C99" s="74"/>
      <c r="D99" s="249" t="s">
        <v>464</v>
      </c>
      <c r="E99" s="74"/>
      <c r="F99" s="281" t="s">
        <v>1105</v>
      </c>
      <c r="G99" s="74"/>
      <c r="H99" s="74"/>
      <c r="I99" s="203"/>
      <c r="J99" s="74"/>
      <c r="K99" s="74"/>
      <c r="L99" s="72"/>
      <c r="M99" s="282"/>
      <c r="N99" s="47"/>
      <c r="O99" s="47"/>
      <c r="P99" s="47"/>
      <c r="Q99" s="47"/>
      <c r="R99" s="47"/>
      <c r="S99" s="47"/>
      <c r="T99" s="95"/>
      <c r="AT99" s="24" t="s">
        <v>464</v>
      </c>
      <c r="AU99" s="24" t="s">
        <v>76</v>
      </c>
    </row>
    <row r="100" spans="2:65" s="1" customFormat="1" ht="25.5" customHeight="1">
      <c r="B100" s="46"/>
      <c r="C100" s="235" t="s">
        <v>209</v>
      </c>
      <c r="D100" s="235" t="s">
        <v>175</v>
      </c>
      <c r="E100" s="236" t="s">
        <v>1112</v>
      </c>
      <c r="F100" s="237" t="s">
        <v>1115</v>
      </c>
      <c r="G100" s="238" t="s">
        <v>258</v>
      </c>
      <c r="H100" s="239">
        <v>5840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43" t="s">
        <v>40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180</v>
      </c>
      <c r="AT100" s="24" t="s">
        <v>175</v>
      </c>
      <c r="AU100" s="24" t="s">
        <v>76</v>
      </c>
      <c r="AY100" s="24" t="s">
        <v>172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76</v>
      </c>
      <c r="BK100" s="246">
        <f>ROUND(I100*H100,2)</f>
        <v>0</v>
      </c>
      <c r="BL100" s="24" t="s">
        <v>180</v>
      </c>
      <c r="BM100" s="24" t="s">
        <v>242</v>
      </c>
    </row>
    <row r="101" spans="2:47" s="1" customFormat="1" ht="13.5">
      <c r="B101" s="46"/>
      <c r="C101" s="74"/>
      <c r="D101" s="249" t="s">
        <v>464</v>
      </c>
      <c r="E101" s="74"/>
      <c r="F101" s="281" t="s">
        <v>1105</v>
      </c>
      <c r="G101" s="74"/>
      <c r="H101" s="74"/>
      <c r="I101" s="203"/>
      <c r="J101" s="74"/>
      <c r="K101" s="74"/>
      <c r="L101" s="72"/>
      <c r="M101" s="282"/>
      <c r="N101" s="47"/>
      <c r="O101" s="47"/>
      <c r="P101" s="47"/>
      <c r="Q101" s="47"/>
      <c r="R101" s="47"/>
      <c r="S101" s="47"/>
      <c r="T101" s="95"/>
      <c r="AT101" s="24" t="s">
        <v>464</v>
      </c>
      <c r="AU101" s="24" t="s">
        <v>76</v>
      </c>
    </row>
    <row r="102" spans="2:65" s="1" customFormat="1" ht="16.5" customHeight="1">
      <c r="B102" s="46"/>
      <c r="C102" s="235" t="s">
        <v>213</v>
      </c>
      <c r="D102" s="235" t="s">
        <v>175</v>
      </c>
      <c r="E102" s="236" t="s">
        <v>1114</v>
      </c>
      <c r="F102" s="237" t="s">
        <v>1117</v>
      </c>
      <c r="G102" s="238" t="s">
        <v>178</v>
      </c>
      <c r="H102" s="239">
        <v>11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40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180</v>
      </c>
      <c r="AT102" s="24" t="s">
        <v>175</v>
      </c>
      <c r="AU102" s="24" t="s">
        <v>76</v>
      </c>
      <c r="AY102" s="24" t="s">
        <v>172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76</v>
      </c>
      <c r="BK102" s="246">
        <f>ROUND(I102*H102,2)</f>
        <v>0</v>
      </c>
      <c r="BL102" s="24" t="s">
        <v>180</v>
      </c>
      <c r="BM102" s="24" t="s">
        <v>255</v>
      </c>
    </row>
    <row r="103" spans="2:47" s="1" customFormat="1" ht="13.5">
      <c r="B103" s="46"/>
      <c r="C103" s="74"/>
      <c r="D103" s="249" t="s">
        <v>464</v>
      </c>
      <c r="E103" s="74"/>
      <c r="F103" s="281" t="s">
        <v>1105</v>
      </c>
      <c r="G103" s="74"/>
      <c r="H103" s="74"/>
      <c r="I103" s="203"/>
      <c r="J103" s="74"/>
      <c r="K103" s="74"/>
      <c r="L103" s="72"/>
      <c r="M103" s="282"/>
      <c r="N103" s="47"/>
      <c r="O103" s="47"/>
      <c r="P103" s="47"/>
      <c r="Q103" s="47"/>
      <c r="R103" s="47"/>
      <c r="S103" s="47"/>
      <c r="T103" s="95"/>
      <c r="AT103" s="24" t="s">
        <v>464</v>
      </c>
      <c r="AU103" s="24" t="s">
        <v>76</v>
      </c>
    </row>
    <row r="104" spans="2:65" s="1" customFormat="1" ht="16.5" customHeight="1">
      <c r="B104" s="46"/>
      <c r="C104" s="235" t="s">
        <v>218</v>
      </c>
      <c r="D104" s="235" t="s">
        <v>175</v>
      </c>
      <c r="E104" s="236" t="s">
        <v>1116</v>
      </c>
      <c r="F104" s="237" t="s">
        <v>1119</v>
      </c>
      <c r="G104" s="238" t="s">
        <v>178</v>
      </c>
      <c r="H104" s="239">
        <v>109</v>
      </c>
      <c r="I104" s="240"/>
      <c r="J104" s="241">
        <f>ROUND(I104*H104,2)</f>
        <v>0</v>
      </c>
      <c r="K104" s="237" t="s">
        <v>21</v>
      </c>
      <c r="L104" s="72"/>
      <c r="M104" s="242" t="s">
        <v>21</v>
      </c>
      <c r="N104" s="243" t="s">
        <v>40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180</v>
      </c>
      <c r="AT104" s="24" t="s">
        <v>175</v>
      </c>
      <c r="AU104" s="24" t="s">
        <v>76</v>
      </c>
      <c r="AY104" s="24" t="s">
        <v>172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76</v>
      </c>
      <c r="BK104" s="246">
        <f>ROUND(I104*H104,2)</f>
        <v>0</v>
      </c>
      <c r="BL104" s="24" t="s">
        <v>180</v>
      </c>
      <c r="BM104" s="24" t="s">
        <v>266</v>
      </c>
    </row>
    <row r="105" spans="2:47" s="1" customFormat="1" ht="13.5">
      <c r="B105" s="46"/>
      <c r="C105" s="74"/>
      <c r="D105" s="249" t="s">
        <v>464</v>
      </c>
      <c r="E105" s="74"/>
      <c r="F105" s="281" t="s">
        <v>1105</v>
      </c>
      <c r="G105" s="74"/>
      <c r="H105" s="74"/>
      <c r="I105" s="203"/>
      <c r="J105" s="74"/>
      <c r="K105" s="74"/>
      <c r="L105" s="72"/>
      <c r="M105" s="282"/>
      <c r="N105" s="47"/>
      <c r="O105" s="47"/>
      <c r="P105" s="47"/>
      <c r="Q105" s="47"/>
      <c r="R105" s="47"/>
      <c r="S105" s="47"/>
      <c r="T105" s="95"/>
      <c r="AT105" s="24" t="s">
        <v>464</v>
      </c>
      <c r="AU105" s="24" t="s">
        <v>76</v>
      </c>
    </row>
    <row r="106" spans="2:65" s="1" customFormat="1" ht="16.5" customHeight="1">
      <c r="B106" s="46"/>
      <c r="C106" s="235" t="s">
        <v>224</v>
      </c>
      <c r="D106" s="235" t="s">
        <v>175</v>
      </c>
      <c r="E106" s="236" t="s">
        <v>1118</v>
      </c>
      <c r="F106" s="237" t="s">
        <v>1121</v>
      </c>
      <c r="G106" s="238" t="s">
        <v>178</v>
      </c>
      <c r="H106" s="239">
        <v>204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180</v>
      </c>
      <c r="AT106" s="24" t="s">
        <v>175</v>
      </c>
      <c r="AU106" s="24" t="s">
        <v>76</v>
      </c>
      <c r="AY106" s="24" t="s">
        <v>172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180</v>
      </c>
      <c r="BM106" s="24" t="s">
        <v>276</v>
      </c>
    </row>
    <row r="107" spans="2:47" s="1" customFormat="1" ht="13.5">
      <c r="B107" s="46"/>
      <c r="C107" s="74"/>
      <c r="D107" s="249" t="s">
        <v>464</v>
      </c>
      <c r="E107" s="74"/>
      <c r="F107" s="281" t="s">
        <v>1105</v>
      </c>
      <c r="G107" s="74"/>
      <c r="H107" s="74"/>
      <c r="I107" s="203"/>
      <c r="J107" s="74"/>
      <c r="K107" s="74"/>
      <c r="L107" s="72"/>
      <c r="M107" s="282"/>
      <c r="N107" s="47"/>
      <c r="O107" s="47"/>
      <c r="P107" s="47"/>
      <c r="Q107" s="47"/>
      <c r="R107" s="47"/>
      <c r="S107" s="47"/>
      <c r="T107" s="95"/>
      <c r="AT107" s="24" t="s">
        <v>464</v>
      </c>
      <c r="AU107" s="24" t="s">
        <v>76</v>
      </c>
    </row>
    <row r="108" spans="2:65" s="1" customFormat="1" ht="25.5" customHeight="1">
      <c r="B108" s="46"/>
      <c r="C108" s="235" t="s">
        <v>230</v>
      </c>
      <c r="D108" s="235" t="s">
        <v>175</v>
      </c>
      <c r="E108" s="236" t="s">
        <v>1120</v>
      </c>
      <c r="F108" s="237" t="s">
        <v>1123</v>
      </c>
      <c r="G108" s="238" t="s">
        <v>178</v>
      </c>
      <c r="H108" s="239">
        <v>22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180</v>
      </c>
      <c r="AT108" s="24" t="s">
        <v>175</v>
      </c>
      <c r="AU108" s="24" t="s">
        <v>76</v>
      </c>
      <c r="AY108" s="24" t="s">
        <v>172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180</v>
      </c>
      <c r="BM108" s="24" t="s">
        <v>286</v>
      </c>
    </row>
    <row r="109" spans="2:47" s="1" customFormat="1" ht="13.5">
      <c r="B109" s="46"/>
      <c r="C109" s="74"/>
      <c r="D109" s="249" t="s">
        <v>464</v>
      </c>
      <c r="E109" s="74"/>
      <c r="F109" s="281" t="s">
        <v>1105</v>
      </c>
      <c r="G109" s="74"/>
      <c r="H109" s="74"/>
      <c r="I109" s="203"/>
      <c r="J109" s="74"/>
      <c r="K109" s="74"/>
      <c r="L109" s="72"/>
      <c r="M109" s="282"/>
      <c r="N109" s="47"/>
      <c r="O109" s="47"/>
      <c r="P109" s="47"/>
      <c r="Q109" s="47"/>
      <c r="R109" s="47"/>
      <c r="S109" s="47"/>
      <c r="T109" s="95"/>
      <c r="AT109" s="24" t="s">
        <v>464</v>
      </c>
      <c r="AU109" s="24" t="s">
        <v>76</v>
      </c>
    </row>
    <row r="110" spans="2:65" s="1" customFormat="1" ht="25.5" customHeight="1">
      <c r="B110" s="46"/>
      <c r="C110" s="235" t="s">
        <v>234</v>
      </c>
      <c r="D110" s="235" t="s">
        <v>175</v>
      </c>
      <c r="E110" s="236" t="s">
        <v>1122</v>
      </c>
      <c r="F110" s="237" t="s">
        <v>1125</v>
      </c>
      <c r="G110" s="238" t="s">
        <v>178</v>
      </c>
      <c r="H110" s="239">
        <v>3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180</v>
      </c>
      <c r="AT110" s="24" t="s">
        <v>175</v>
      </c>
      <c r="AU110" s="24" t="s">
        <v>76</v>
      </c>
      <c r="AY110" s="24" t="s">
        <v>172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180</v>
      </c>
      <c r="BM110" s="24" t="s">
        <v>296</v>
      </c>
    </row>
    <row r="111" spans="2:47" s="1" customFormat="1" ht="13.5">
      <c r="B111" s="46"/>
      <c r="C111" s="74"/>
      <c r="D111" s="249" t="s">
        <v>464</v>
      </c>
      <c r="E111" s="74"/>
      <c r="F111" s="281" t="s">
        <v>1126</v>
      </c>
      <c r="G111" s="74"/>
      <c r="H111" s="74"/>
      <c r="I111" s="203"/>
      <c r="J111" s="74"/>
      <c r="K111" s="74"/>
      <c r="L111" s="72"/>
      <c r="M111" s="282"/>
      <c r="N111" s="47"/>
      <c r="O111" s="47"/>
      <c r="P111" s="47"/>
      <c r="Q111" s="47"/>
      <c r="R111" s="47"/>
      <c r="S111" s="47"/>
      <c r="T111" s="95"/>
      <c r="AT111" s="24" t="s">
        <v>464</v>
      </c>
      <c r="AU111" s="24" t="s">
        <v>76</v>
      </c>
    </row>
    <row r="112" spans="2:65" s="1" customFormat="1" ht="25.5" customHeight="1">
      <c r="B112" s="46"/>
      <c r="C112" s="235" t="s">
        <v>238</v>
      </c>
      <c r="D112" s="235" t="s">
        <v>175</v>
      </c>
      <c r="E112" s="236" t="s">
        <v>1124</v>
      </c>
      <c r="F112" s="237" t="s">
        <v>1128</v>
      </c>
      <c r="G112" s="238" t="s">
        <v>178</v>
      </c>
      <c r="H112" s="239">
        <v>3</v>
      </c>
      <c r="I112" s="240"/>
      <c r="J112" s="241">
        <f>ROUND(I112*H112,2)</f>
        <v>0</v>
      </c>
      <c r="K112" s="237" t="s">
        <v>21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180</v>
      </c>
      <c r="AT112" s="24" t="s">
        <v>175</v>
      </c>
      <c r="AU112" s="24" t="s">
        <v>76</v>
      </c>
      <c r="AY112" s="24" t="s">
        <v>172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180</v>
      </c>
      <c r="BM112" s="24" t="s">
        <v>308</v>
      </c>
    </row>
    <row r="113" spans="2:47" s="1" customFormat="1" ht="13.5">
      <c r="B113" s="46"/>
      <c r="C113" s="74"/>
      <c r="D113" s="249" t="s">
        <v>464</v>
      </c>
      <c r="E113" s="74"/>
      <c r="F113" s="281" t="s">
        <v>1126</v>
      </c>
      <c r="G113" s="74"/>
      <c r="H113" s="74"/>
      <c r="I113" s="203"/>
      <c r="J113" s="74"/>
      <c r="K113" s="74"/>
      <c r="L113" s="72"/>
      <c r="M113" s="282"/>
      <c r="N113" s="47"/>
      <c r="O113" s="47"/>
      <c r="P113" s="47"/>
      <c r="Q113" s="47"/>
      <c r="R113" s="47"/>
      <c r="S113" s="47"/>
      <c r="T113" s="95"/>
      <c r="AT113" s="24" t="s">
        <v>464</v>
      </c>
      <c r="AU113" s="24" t="s">
        <v>76</v>
      </c>
    </row>
    <row r="114" spans="2:65" s="1" customFormat="1" ht="16.5" customHeight="1">
      <c r="B114" s="46"/>
      <c r="C114" s="235" t="s">
        <v>242</v>
      </c>
      <c r="D114" s="235" t="s">
        <v>175</v>
      </c>
      <c r="E114" s="236" t="s">
        <v>1127</v>
      </c>
      <c r="F114" s="237" t="s">
        <v>1130</v>
      </c>
      <c r="G114" s="238" t="s">
        <v>258</v>
      </c>
      <c r="H114" s="239">
        <v>50</v>
      </c>
      <c r="I114" s="240"/>
      <c r="J114" s="241">
        <f>ROUND(I114*H114,2)</f>
        <v>0</v>
      </c>
      <c r="K114" s="237" t="s">
        <v>21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4" t="s">
        <v>180</v>
      </c>
      <c r="AT114" s="24" t="s">
        <v>175</v>
      </c>
      <c r="AU114" s="24" t="s">
        <v>76</v>
      </c>
      <c r="AY114" s="24" t="s">
        <v>172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180</v>
      </c>
      <c r="BM114" s="24" t="s">
        <v>318</v>
      </c>
    </row>
    <row r="115" spans="2:47" s="1" customFormat="1" ht="13.5">
      <c r="B115" s="46"/>
      <c r="C115" s="74"/>
      <c r="D115" s="249" t="s">
        <v>464</v>
      </c>
      <c r="E115" s="74"/>
      <c r="F115" s="281" t="s">
        <v>1105</v>
      </c>
      <c r="G115" s="74"/>
      <c r="H115" s="74"/>
      <c r="I115" s="203"/>
      <c r="J115" s="74"/>
      <c r="K115" s="74"/>
      <c r="L115" s="72"/>
      <c r="M115" s="282"/>
      <c r="N115" s="47"/>
      <c r="O115" s="47"/>
      <c r="P115" s="47"/>
      <c r="Q115" s="47"/>
      <c r="R115" s="47"/>
      <c r="S115" s="47"/>
      <c r="T115" s="95"/>
      <c r="AT115" s="24" t="s">
        <v>464</v>
      </c>
      <c r="AU115" s="24" t="s">
        <v>76</v>
      </c>
    </row>
    <row r="116" spans="2:65" s="1" customFormat="1" ht="16.5" customHeight="1">
      <c r="B116" s="46"/>
      <c r="C116" s="235" t="s">
        <v>10</v>
      </c>
      <c r="D116" s="235" t="s">
        <v>175</v>
      </c>
      <c r="E116" s="236" t="s">
        <v>1129</v>
      </c>
      <c r="F116" s="237" t="s">
        <v>1132</v>
      </c>
      <c r="G116" s="238" t="s">
        <v>258</v>
      </c>
      <c r="H116" s="239">
        <v>70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180</v>
      </c>
      <c r="AT116" s="24" t="s">
        <v>175</v>
      </c>
      <c r="AU116" s="24" t="s">
        <v>76</v>
      </c>
      <c r="AY116" s="24" t="s">
        <v>172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180</v>
      </c>
      <c r="BM116" s="24" t="s">
        <v>328</v>
      </c>
    </row>
    <row r="117" spans="2:47" s="1" customFormat="1" ht="13.5">
      <c r="B117" s="46"/>
      <c r="C117" s="74"/>
      <c r="D117" s="249" t="s">
        <v>464</v>
      </c>
      <c r="E117" s="74"/>
      <c r="F117" s="281" t="s">
        <v>1105</v>
      </c>
      <c r="G117" s="74"/>
      <c r="H117" s="74"/>
      <c r="I117" s="203"/>
      <c r="J117" s="74"/>
      <c r="K117" s="74"/>
      <c r="L117" s="72"/>
      <c r="M117" s="282"/>
      <c r="N117" s="47"/>
      <c r="O117" s="47"/>
      <c r="P117" s="47"/>
      <c r="Q117" s="47"/>
      <c r="R117" s="47"/>
      <c r="S117" s="47"/>
      <c r="T117" s="95"/>
      <c r="AT117" s="24" t="s">
        <v>464</v>
      </c>
      <c r="AU117" s="24" t="s">
        <v>76</v>
      </c>
    </row>
    <row r="118" spans="2:65" s="1" customFormat="1" ht="16.5" customHeight="1">
      <c r="B118" s="46"/>
      <c r="C118" s="235" t="s">
        <v>255</v>
      </c>
      <c r="D118" s="235" t="s">
        <v>175</v>
      </c>
      <c r="E118" s="236" t="s">
        <v>1131</v>
      </c>
      <c r="F118" s="237" t="s">
        <v>1134</v>
      </c>
      <c r="G118" s="238" t="s">
        <v>258</v>
      </c>
      <c r="H118" s="239">
        <v>825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180</v>
      </c>
      <c r="AT118" s="24" t="s">
        <v>175</v>
      </c>
      <c r="AU118" s="24" t="s">
        <v>76</v>
      </c>
      <c r="AY118" s="24" t="s">
        <v>172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180</v>
      </c>
      <c r="BM118" s="24" t="s">
        <v>337</v>
      </c>
    </row>
    <row r="119" spans="2:47" s="1" customFormat="1" ht="13.5">
      <c r="B119" s="46"/>
      <c r="C119" s="74"/>
      <c r="D119" s="249" t="s">
        <v>464</v>
      </c>
      <c r="E119" s="74"/>
      <c r="F119" s="281" t="s">
        <v>1105</v>
      </c>
      <c r="G119" s="74"/>
      <c r="H119" s="74"/>
      <c r="I119" s="203"/>
      <c r="J119" s="74"/>
      <c r="K119" s="74"/>
      <c r="L119" s="72"/>
      <c r="M119" s="282"/>
      <c r="N119" s="47"/>
      <c r="O119" s="47"/>
      <c r="P119" s="47"/>
      <c r="Q119" s="47"/>
      <c r="R119" s="47"/>
      <c r="S119" s="47"/>
      <c r="T119" s="95"/>
      <c r="AT119" s="24" t="s">
        <v>464</v>
      </c>
      <c r="AU119" s="24" t="s">
        <v>76</v>
      </c>
    </row>
    <row r="120" spans="2:65" s="1" customFormat="1" ht="16.5" customHeight="1">
      <c r="B120" s="46"/>
      <c r="C120" s="235" t="s">
        <v>261</v>
      </c>
      <c r="D120" s="235" t="s">
        <v>175</v>
      </c>
      <c r="E120" s="236" t="s">
        <v>1133</v>
      </c>
      <c r="F120" s="237" t="s">
        <v>1136</v>
      </c>
      <c r="G120" s="238" t="s">
        <v>178</v>
      </c>
      <c r="H120" s="239">
        <v>35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180</v>
      </c>
      <c r="AT120" s="24" t="s">
        <v>175</v>
      </c>
      <c r="AU120" s="24" t="s">
        <v>76</v>
      </c>
      <c r="AY120" s="24" t="s">
        <v>172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180</v>
      </c>
      <c r="BM120" s="24" t="s">
        <v>347</v>
      </c>
    </row>
    <row r="121" spans="2:47" s="1" customFormat="1" ht="13.5">
      <c r="B121" s="46"/>
      <c r="C121" s="74"/>
      <c r="D121" s="249" t="s">
        <v>464</v>
      </c>
      <c r="E121" s="74"/>
      <c r="F121" s="281" t="s">
        <v>1105</v>
      </c>
      <c r="G121" s="74"/>
      <c r="H121" s="74"/>
      <c r="I121" s="203"/>
      <c r="J121" s="74"/>
      <c r="K121" s="74"/>
      <c r="L121" s="72"/>
      <c r="M121" s="282"/>
      <c r="N121" s="47"/>
      <c r="O121" s="47"/>
      <c r="P121" s="47"/>
      <c r="Q121" s="47"/>
      <c r="R121" s="47"/>
      <c r="S121" s="47"/>
      <c r="T121" s="95"/>
      <c r="AT121" s="24" t="s">
        <v>464</v>
      </c>
      <c r="AU121" s="24" t="s">
        <v>76</v>
      </c>
    </row>
    <row r="122" spans="2:65" s="1" customFormat="1" ht="16.5" customHeight="1">
      <c r="B122" s="46"/>
      <c r="C122" s="235" t="s">
        <v>266</v>
      </c>
      <c r="D122" s="235" t="s">
        <v>175</v>
      </c>
      <c r="E122" s="236" t="s">
        <v>1135</v>
      </c>
      <c r="F122" s="237" t="s">
        <v>1138</v>
      </c>
      <c r="G122" s="238" t="s">
        <v>178</v>
      </c>
      <c r="H122" s="239">
        <v>130</v>
      </c>
      <c r="I122" s="240"/>
      <c r="J122" s="241">
        <f>ROUND(I122*H122,2)</f>
        <v>0</v>
      </c>
      <c r="K122" s="237" t="s">
        <v>21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180</v>
      </c>
      <c r="AT122" s="24" t="s">
        <v>175</v>
      </c>
      <c r="AU122" s="24" t="s">
        <v>76</v>
      </c>
      <c r="AY122" s="24" t="s">
        <v>172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180</v>
      </c>
      <c r="BM122" s="24" t="s">
        <v>355</v>
      </c>
    </row>
    <row r="123" spans="2:47" s="1" customFormat="1" ht="13.5">
      <c r="B123" s="46"/>
      <c r="C123" s="74"/>
      <c r="D123" s="249" t="s">
        <v>464</v>
      </c>
      <c r="E123" s="74"/>
      <c r="F123" s="281" t="s">
        <v>1105</v>
      </c>
      <c r="G123" s="74"/>
      <c r="H123" s="74"/>
      <c r="I123" s="203"/>
      <c r="J123" s="74"/>
      <c r="K123" s="74"/>
      <c r="L123" s="72"/>
      <c r="M123" s="282"/>
      <c r="N123" s="47"/>
      <c r="O123" s="47"/>
      <c r="P123" s="47"/>
      <c r="Q123" s="47"/>
      <c r="R123" s="47"/>
      <c r="S123" s="47"/>
      <c r="T123" s="95"/>
      <c r="AT123" s="24" t="s">
        <v>464</v>
      </c>
      <c r="AU123" s="24" t="s">
        <v>76</v>
      </c>
    </row>
    <row r="124" spans="2:65" s="1" customFormat="1" ht="25.5" customHeight="1">
      <c r="B124" s="46"/>
      <c r="C124" s="235" t="s">
        <v>271</v>
      </c>
      <c r="D124" s="235" t="s">
        <v>175</v>
      </c>
      <c r="E124" s="236" t="s">
        <v>1137</v>
      </c>
      <c r="F124" s="237" t="s">
        <v>1612</v>
      </c>
      <c r="G124" s="238" t="s">
        <v>178</v>
      </c>
      <c r="H124" s="239">
        <v>2</v>
      </c>
      <c r="I124" s="240"/>
      <c r="J124" s="241">
        <f>ROUND(I124*H124,2)</f>
        <v>0</v>
      </c>
      <c r="K124" s="237" t="s">
        <v>21</v>
      </c>
      <c r="L124" s="72"/>
      <c r="M124" s="242" t="s">
        <v>21</v>
      </c>
      <c r="N124" s="243" t="s">
        <v>40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180</v>
      </c>
      <c r="AT124" s="24" t="s">
        <v>175</v>
      </c>
      <c r="AU124" s="24" t="s">
        <v>76</v>
      </c>
      <c r="AY124" s="24" t="s">
        <v>172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76</v>
      </c>
      <c r="BK124" s="246">
        <f>ROUND(I124*H124,2)</f>
        <v>0</v>
      </c>
      <c r="BL124" s="24" t="s">
        <v>180</v>
      </c>
      <c r="BM124" s="24" t="s">
        <v>368</v>
      </c>
    </row>
    <row r="125" spans="2:47" s="1" customFormat="1" ht="13.5">
      <c r="B125" s="46"/>
      <c r="C125" s="74"/>
      <c r="D125" s="249" t="s">
        <v>464</v>
      </c>
      <c r="E125" s="74"/>
      <c r="F125" s="281" t="s">
        <v>1105</v>
      </c>
      <c r="G125" s="74"/>
      <c r="H125" s="74"/>
      <c r="I125" s="203"/>
      <c r="J125" s="74"/>
      <c r="K125" s="74"/>
      <c r="L125" s="72"/>
      <c r="M125" s="282"/>
      <c r="N125" s="47"/>
      <c r="O125" s="47"/>
      <c r="P125" s="47"/>
      <c r="Q125" s="47"/>
      <c r="R125" s="47"/>
      <c r="S125" s="47"/>
      <c r="T125" s="95"/>
      <c r="AT125" s="24" t="s">
        <v>464</v>
      </c>
      <c r="AU125" s="24" t="s">
        <v>76</v>
      </c>
    </row>
    <row r="126" spans="2:65" s="1" customFormat="1" ht="25.5" customHeight="1">
      <c r="B126" s="46"/>
      <c r="C126" s="235" t="s">
        <v>276</v>
      </c>
      <c r="D126" s="235" t="s">
        <v>175</v>
      </c>
      <c r="E126" s="236" t="s">
        <v>1139</v>
      </c>
      <c r="F126" s="237" t="s">
        <v>1142</v>
      </c>
      <c r="G126" s="238" t="s">
        <v>1143</v>
      </c>
      <c r="H126" s="239">
        <v>1</v>
      </c>
      <c r="I126" s="240"/>
      <c r="J126" s="241">
        <f>ROUND(I126*H126,2)</f>
        <v>0</v>
      </c>
      <c r="K126" s="237" t="s">
        <v>21</v>
      </c>
      <c r="L126" s="72"/>
      <c r="M126" s="242" t="s">
        <v>21</v>
      </c>
      <c r="N126" s="243" t="s">
        <v>40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180</v>
      </c>
      <c r="AT126" s="24" t="s">
        <v>175</v>
      </c>
      <c r="AU126" s="24" t="s">
        <v>76</v>
      </c>
      <c r="AY126" s="24" t="s">
        <v>172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76</v>
      </c>
      <c r="BK126" s="246">
        <f>ROUND(I126*H126,2)</f>
        <v>0</v>
      </c>
      <c r="BL126" s="24" t="s">
        <v>180</v>
      </c>
      <c r="BM126" s="24" t="s">
        <v>379</v>
      </c>
    </row>
    <row r="127" spans="2:47" s="1" customFormat="1" ht="13.5">
      <c r="B127" s="46"/>
      <c r="C127" s="74"/>
      <c r="D127" s="249" t="s">
        <v>464</v>
      </c>
      <c r="E127" s="74"/>
      <c r="F127" s="281" t="s">
        <v>1105</v>
      </c>
      <c r="G127" s="74"/>
      <c r="H127" s="74"/>
      <c r="I127" s="203"/>
      <c r="J127" s="74"/>
      <c r="K127" s="74"/>
      <c r="L127" s="72"/>
      <c r="M127" s="282"/>
      <c r="N127" s="47"/>
      <c r="O127" s="47"/>
      <c r="P127" s="47"/>
      <c r="Q127" s="47"/>
      <c r="R127" s="47"/>
      <c r="S127" s="47"/>
      <c r="T127" s="95"/>
      <c r="AT127" s="24" t="s">
        <v>464</v>
      </c>
      <c r="AU127" s="24" t="s">
        <v>76</v>
      </c>
    </row>
    <row r="128" spans="2:63" s="11" customFormat="1" ht="29.85" customHeight="1">
      <c r="B128" s="219"/>
      <c r="C128" s="220"/>
      <c r="D128" s="221" t="s">
        <v>68</v>
      </c>
      <c r="E128" s="233" t="s">
        <v>1144</v>
      </c>
      <c r="F128" s="233" t="s">
        <v>1613</v>
      </c>
      <c r="G128" s="220"/>
      <c r="H128" s="220"/>
      <c r="I128" s="223"/>
      <c r="J128" s="234">
        <f>BK128</f>
        <v>0</v>
      </c>
      <c r="K128" s="220"/>
      <c r="L128" s="225"/>
      <c r="M128" s="226"/>
      <c r="N128" s="227"/>
      <c r="O128" s="227"/>
      <c r="P128" s="228">
        <f>SUM(P129:P172)</f>
        <v>0</v>
      </c>
      <c r="Q128" s="227"/>
      <c r="R128" s="228">
        <f>SUM(R129:R172)</f>
        <v>0</v>
      </c>
      <c r="S128" s="227"/>
      <c r="T128" s="229">
        <f>SUM(T129:T172)</f>
        <v>0</v>
      </c>
      <c r="AR128" s="230" t="s">
        <v>76</v>
      </c>
      <c r="AT128" s="231" t="s">
        <v>68</v>
      </c>
      <c r="AU128" s="231" t="s">
        <v>76</v>
      </c>
      <c r="AY128" s="230" t="s">
        <v>172</v>
      </c>
      <c r="BK128" s="232">
        <f>SUM(BK129:BK172)</f>
        <v>0</v>
      </c>
    </row>
    <row r="129" spans="2:65" s="1" customFormat="1" ht="25.5" customHeight="1">
      <c r="B129" s="46"/>
      <c r="C129" s="235" t="s">
        <v>9</v>
      </c>
      <c r="D129" s="235" t="s">
        <v>175</v>
      </c>
      <c r="E129" s="236" t="s">
        <v>1141</v>
      </c>
      <c r="F129" s="237" t="s">
        <v>1614</v>
      </c>
      <c r="G129" s="238" t="s">
        <v>178</v>
      </c>
      <c r="H129" s="239">
        <v>5</v>
      </c>
      <c r="I129" s="240"/>
      <c r="J129" s="241">
        <f>ROUND(I129*H129,2)</f>
        <v>0</v>
      </c>
      <c r="K129" s="237" t="s">
        <v>21</v>
      </c>
      <c r="L129" s="72"/>
      <c r="M129" s="242" t="s">
        <v>21</v>
      </c>
      <c r="N129" s="243" t="s">
        <v>40</v>
      </c>
      <c r="O129" s="47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4" t="s">
        <v>180</v>
      </c>
      <c r="AT129" s="24" t="s">
        <v>175</v>
      </c>
      <c r="AU129" s="24" t="s">
        <v>79</v>
      </c>
      <c r="AY129" s="24" t="s">
        <v>172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76</v>
      </c>
      <c r="BK129" s="246">
        <f>ROUND(I129*H129,2)</f>
        <v>0</v>
      </c>
      <c r="BL129" s="24" t="s">
        <v>180</v>
      </c>
      <c r="BM129" s="24" t="s">
        <v>388</v>
      </c>
    </row>
    <row r="130" spans="2:47" s="1" customFormat="1" ht="13.5">
      <c r="B130" s="46"/>
      <c r="C130" s="74"/>
      <c r="D130" s="249" t="s">
        <v>464</v>
      </c>
      <c r="E130" s="74"/>
      <c r="F130" s="281" t="s">
        <v>1126</v>
      </c>
      <c r="G130" s="74"/>
      <c r="H130" s="74"/>
      <c r="I130" s="203"/>
      <c r="J130" s="74"/>
      <c r="K130" s="74"/>
      <c r="L130" s="72"/>
      <c r="M130" s="282"/>
      <c r="N130" s="47"/>
      <c r="O130" s="47"/>
      <c r="P130" s="47"/>
      <c r="Q130" s="47"/>
      <c r="R130" s="47"/>
      <c r="S130" s="47"/>
      <c r="T130" s="95"/>
      <c r="AT130" s="24" t="s">
        <v>464</v>
      </c>
      <c r="AU130" s="24" t="s">
        <v>79</v>
      </c>
    </row>
    <row r="131" spans="2:65" s="1" customFormat="1" ht="25.5" customHeight="1">
      <c r="B131" s="46"/>
      <c r="C131" s="235" t="s">
        <v>286</v>
      </c>
      <c r="D131" s="235" t="s">
        <v>175</v>
      </c>
      <c r="E131" s="236" t="s">
        <v>1146</v>
      </c>
      <c r="F131" s="237" t="s">
        <v>1151</v>
      </c>
      <c r="G131" s="238" t="s">
        <v>258</v>
      </c>
      <c r="H131" s="239">
        <v>480</v>
      </c>
      <c r="I131" s="240"/>
      <c r="J131" s="241">
        <f>ROUND(I131*H131,2)</f>
        <v>0</v>
      </c>
      <c r="K131" s="237" t="s">
        <v>21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180</v>
      </c>
      <c r="AT131" s="24" t="s">
        <v>175</v>
      </c>
      <c r="AU131" s="24" t="s">
        <v>79</v>
      </c>
      <c r="AY131" s="24" t="s">
        <v>172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180</v>
      </c>
      <c r="BM131" s="24" t="s">
        <v>400</v>
      </c>
    </row>
    <row r="132" spans="2:47" s="1" customFormat="1" ht="13.5">
      <c r="B132" s="46"/>
      <c r="C132" s="74"/>
      <c r="D132" s="249" t="s">
        <v>464</v>
      </c>
      <c r="E132" s="74"/>
      <c r="F132" s="281" t="s">
        <v>1105</v>
      </c>
      <c r="G132" s="74"/>
      <c r="H132" s="74"/>
      <c r="I132" s="203"/>
      <c r="J132" s="74"/>
      <c r="K132" s="74"/>
      <c r="L132" s="72"/>
      <c r="M132" s="282"/>
      <c r="N132" s="47"/>
      <c r="O132" s="47"/>
      <c r="P132" s="47"/>
      <c r="Q132" s="47"/>
      <c r="R132" s="47"/>
      <c r="S132" s="47"/>
      <c r="T132" s="95"/>
      <c r="AT132" s="24" t="s">
        <v>464</v>
      </c>
      <c r="AU132" s="24" t="s">
        <v>79</v>
      </c>
    </row>
    <row r="133" spans="2:65" s="1" customFormat="1" ht="25.5" customHeight="1">
      <c r="B133" s="46"/>
      <c r="C133" s="235" t="s">
        <v>291</v>
      </c>
      <c r="D133" s="235" t="s">
        <v>175</v>
      </c>
      <c r="E133" s="236" t="s">
        <v>1148</v>
      </c>
      <c r="F133" s="237" t="s">
        <v>1153</v>
      </c>
      <c r="G133" s="238" t="s">
        <v>178</v>
      </c>
      <c r="H133" s="239">
        <v>72</v>
      </c>
      <c r="I133" s="240"/>
      <c r="J133" s="241">
        <f>ROUND(I133*H133,2)</f>
        <v>0</v>
      </c>
      <c r="K133" s="237" t="s">
        <v>21</v>
      </c>
      <c r="L133" s="72"/>
      <c r="M133" s="242" t="s">
        <v>21</v>
      </c>
      <c r="N133" s="243" t="s">
        <v>40</v>
      </c>
      <c r="O133" s="47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4" t="s">
        <v>180</v>
      </c>
      <c r="AT133" s="24" t="s">
        <v>175</v>
      </c>
      <c r="AU133" s="24" t="s">
        <v>79</v>
      </c>
      <c r="AY133" s="24" t="s">
        <v>172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76</v>
      </c>
      <c r="BK133" s="246">
        <f>ROUND(I133*H133,2)</f>
        <v>0</v>
      </c>
      <c r="BL133" s="24" t="s">
        <v>180</v>
      </c>
      <c r="BM133" s="24" t="s">
        <v>410</v>
      </c>
    </row>
    <row r="134" spans="2:47" s="1" customFormat="1" ht="13.5">
      <c r="B134" s="46"/>
      <c r="C134" s="74"/>
      <c r="D134" s="249" t="s">
        <v>464</v>
      </c>
      <c r="E134" s="74"/>
      <c r="F134" s="281" t="s">
        <v>1105</v>
      </c>
      <c r="G134" s="74"/>
      <c r="H134" s="74"/>
      <c r="I134" s="203"/>
      <c r="J134" s="74"/>
      <c r="K134" s="74"/>
      <c r="L134" s="72"/>
      <c r="M134" s="282"/>
      <c r="N134" s="47"/>
      <c r="O134" s="47"/>
      <c r="P134" s="47"/>
      <c r="Q134" s="47"/>
      <c r="R134" s="47"/>
      <c r="S134" s="47"/>
      <c r="T134" s="95"/>
      <c r="AT134" s="24" t="s">
        <v>464</v>
      </c>
      <c r="AU134" s="24" t="s">
        <v>79</v>
      </c>
    </row>
    <row r="135" spans="2:65" s="1" customFormat="1" ht="16.5" customHeight="1">
      <c r="B135" s="46"/>
      <c r="C135" s="235" t="s">
        <v>296</v>
      </c>
      <c r="D135" s="235" t="s">
        <v>175</v>
      </c>
      <c r="E135" s="236" t="s">
        <v>1150</v>
      </c>
      <c r="F135" s="237" t="s">
        <v>1155</v>
      </c>
      <c r="G135" s="238" t="s">
        <v>178</v>
      </c>
      <c r="H135" s="239">
        <v>72</v>
      </c>
      <c r="I135" s="240"/>
      <c r="J135" s="241">
        <f>ROUND(I135*H135,2)</f>
        <v>0</v>
      </c>
      <c r="K135" s="237" t="s">
        <v>21</v>
      </c>
      <c r="L135" s="72"/>
      <c r="M135" s="242" t="s">
        <v>21</v>
      </c>
      <c r="N135" s="243" t="s">
        <v>40</v>
      </c>
      <c r="O135" s="47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AR135" s="24" t="s">
        <v>180</v>
      </c>
      <c r="AT135" s="24" t="s">
        <v>175</v>
      </c>
      <c r="AU135" s="24" t="s">
        <v>79</v>
      </c>
      <c r="AY135" s="24" t="s">
        <v>172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76</v>
      </c>
      <c r="BK135" s="246">
        <f>ROUND(I135*H135,2)</f>
        <v>0</v>
      </c>
      <c r="BL135" s="24" t="s">
        <v>180</v>
      </c>
      <c r="BM135" s="24" t="s">
        <v>421</v>
      </c>
    </row>
    <row r="136" spans="2:47" s="1" customFormat="1" ht="13.5">
      <c r="B136" s="46"/>
      <c r="C136" s="74"/>
      <c r="D136" s="249" t="s">
        <v>464</v>
      </c>
      <c r="E136" s="74"/>
      <c r="F136" s="281" t="s">
        <v>1105</v>
      </c>
      <c r="G136" s="74"/>
      <c r="H136" s="74"/>
      <c r="I136" s="203"/>
      <c r="J136" s="74"/>
      <c r="K136" s="74"/>
      <c r="L136" s="72"/>
      <c r="M136" s="282"/>
      <c r="N136" s="47"/>
      <c r="O136" s="47"/>
      <c r="P136" s="47"/>
      <c r="Q136" s="47"/>
      <c r="R136" s="47"/>
      <c r="S136" s="47"/>
      <c r="T136" s="95"/>
      <c r="AT136" s="24" t="s">
        <v>464</v>
      </c>
      <c r="AU136" s="24" t="s">
        <v>79</v>
      </c>
    </row>
    <row r="137" spans="2:65" s="1" customFormat="1" ht="16.5" customHeight="1">
      <c r="B137" s="46"/>
      <c r="C137" s="235" t="s">
        <v>301</v>
      </c>
      <c r="D137" s="235" t="s">
        <v>175</v>
      </c>
      <c r="E137" s="236" t="s">
        <v>1152</v>
      </c>
      <c r="F137" s="237" t="s">
        <v>1157</v>
      </c>
      <c r="G137" s="238" t="s">
        <v>178</v>
      </c>
      <c r="H137" s="239">
        <v>72</v>
      </c>
      <c r="I137" s="240"/>
      <c r="J137" s="241">
        <f>ROUND(I137*H137,2)</f>
        <v>0</v>
      </c>
      <c r="K137" s="237" t="s">
        <v>21</v>
      </c>
      <c r="L137" s="72"/>
      <c r="M137" s="242" t="s">
        <v>21</v>
      </c>
      <c r="N137" s="243" t="s">
        <v>40</v>
      </c>
      <c r="O137" s="47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AR137" s="24" t="s">
        <v>180</v>
      </c>
      <c r="AT137" s="24" t="s">
        <v>175</v>
      </c>
      <c r="AU137" s="24" t="s">
        <v>79</v>
      </c>
      <c r="AY137" s="24" t="s">
        <v>172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76</v>
      </c>
      <c r="BK137" s="246">
        <f>ROUND(I137*H137,2)</f>
        <v>0</v>
      </c>
      <c r="BL137" s="24" t="s">
        <v>180</v>
      </c>
      <c r="BM137" s="24" t="s">
        <v>431</v>
      </c>
    </row>
    <row r="138" spans="2:47" s="1" customFormat="1" ht="13.5">
      <c r="B138" s="46"/>
      <c r="C138" s="74"/>
      <c r="D138" s="249" t="s">
        <v>464</v>
      </c>
      <c r="E138" s="74"/>
      <c r="F138" s="281" t="s">
        <v>1105</v>
      </c>
      <c r="G138" s="74"/>
      <c r="H138" s="74"/>
      <c r="I138" s="203"/>
      <c r="J138" s="74"/>
      <c r="K138" s="74"/>
      <c r="L138" s="72"/>
      <c r="M138" s="282"/>
      <c r="N138" s="47"/>
      <c r="O138" s="47"/>
      <c r="P138" s="47"/>
      <c r="Q138" s="47"/>
      <c r="R138" s="47"/>
      <c r="S138" s="47"/>
      <c r="T138" s="95"/>
      <c r="AT138" s="24" t="s">
        <v>464</v>
      </c>
      <c r="AU138" s="24" t="s">
        <v>79</v>
      </c>
    </row>
    <row r="139" spans="2:65" s="1" customFormat="1" ht="25.5" customHeight="1">
      <c r="B139" s="46"/>
      <c r="C139" s="235" t="s">
        <v>308</v>
      </c>
      <c r="D139" s="235" t="s">
        <v>175</v>
      </c>
      <c r="E139" s="236" t="s">
        <v>1154</v>
      </c>
      <c r="F139" s="237" t="s">
        <v>1159</v>
      </c>
      <c r="G139" s="238" t="s">
        <v>178</v>
      </c>
      <c r="H139" s="239">
        <v>7</v>
      </c>
      <c r="I139" s="240"/>
      <c r="J139" s="241">
        <f>ROUND(I139*H139,2)</f>
        <v>0</v>
      </c>
      <c r="K139" s="237" t="s">
        <v>21</v>
      </c>
      <c r="L139" s="72"/>
      <c r="M139" s="242" t="s">
        <v>21</v>
      </c>
      <c r="N139" s="243" t="s">
        <v>40</v>
      </c>
      <c r="O139" s="47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AR139" s="24" t="s">
        <v>180</v>
      </c>
      <c r="AT139" s="24" t="s">
        <v>175</v>
      </c>
      <c r="AU139" s="24" t="s">
        <v>79</v>
      </c>
      <c r="AY139" s="24" t="s">
        <v>172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76</v>
      </c>
      <c r="BK139" s="246">
        <f>ROUND(I139*H139,2)</f>
        <v>0</v>
      </c>
      <c r="BL139" s="24" t="s">
        <v>180</v>
      </c>
      <c r="BM139" s="24" t="s">
        <v>441</v>
      </c>
    </row>
    <row r="140" spans="2:47" s="1" customFormat="1" ht="13.5">
      <c r="B140" s="46"/>
      <c r="C140" s="74"/>
      <c r="D140" s="249" t="s">
        <v>464</v>
      </c>
      <c r="E140" s="74"/>
      <c r="F140" s="281" t="s">
        <v>1105</v>
      </c>
      <c r="G140" s="74"/>
      <c r="H140" s="74"/>
      <c r="I140" s="203"/>
      <c r="J140" s="74"/>
      <c r="K140" s="74"/>
      <c r="L140" s="72"/>
      <c r="M140" s="282"/>
      <c r="N140" s="47"/>
      <c r="O140" s="47"/>
      <c r="P140" s="47"/>
      <c r="Q140" s="47"/>
      <c r="R140" s="47"/>
      <c r="S140" s="47"/>
      <c r="T140" s="95"/>
      <c r="AT140" s="24" t="s">
        <v>464</v>
      </c>
      <c r="AU140" s="24" t="s">
        <v>79</v>
      </c>
    </row>
    <row r="141" spans="2:65" s="1" customFormat="1" ht="25.5" customHeight="1">
      <c r="B141" s="46"/>
      <c r="C141" s="235" t="s">
        <v>313</v>
      </c>
      <c r="D141" s="235" t="s">
        <v>175</v>
      </c>
      <c r="E141" s="236" t="s">
        <v>1156</v>
      </c>
      <c r="F141" s="237" t="s">
        <v>1161</v>
      </c>
      <c r="G141" s="238" t="s">
        <v>178</v>
      </c>
      <c r="H141" s="239">
        <v>36</v>
      </c>
      <c r="I141" s="240"/>
      <c r="J141" s="241">
        <f>ROUND(I141*H141,2)</f>
        <v>0</v>
      </c>
      <c r="K141" s="237" t="s">
        <v>21</v>
      </c>
      <c r="L141" s="72"/>
      <c r="M141" s="242" t="s">
        <v>21</v>
      </c>
      <c r="N141" s="243" t="s">
        <v>40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AR141" s="24" t="s">
        <v>180</v>
      </c>
      <c r="AT141" s="24" t="s">
        <v>175</v>
      </c>
      <c r="AU141" s="24" t="s">
        <v>79</v>
      </c>
      <c r="AY141" s="24" t="s">
        <v>172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76</v>
      </c>
      <c r="BK141" s="246">
        <f>ROUND(I141*H141,2)</f>
        <v>0</v>
      </c>
      <c r="BL141" s="24" t="s">
        <v>180</v>
      </c>
      <c r="BM141" s="24" t="s">
        <v>449</v>
      </c>
    </row>
    <row r="142" spans="2:47" s="1" customFormat="1" ht="13.5">
      <c r="B142" s="46"/>
      <c r="C142" s="74"/>
      <c r="D142" s="249" t="s">
        <v>464</v>
      </c>
      <c r="E142" s="74"/>
      <c r="F142" s="281" t="s">
        <v>1105</v>
      </c>
      <c r="G142" s="74"/>
      <c r="H142" s="74"/>
      <c r="I142" s="203"/>
      <c r="J142" s="74"/>
      <c r="K142" s="74"/>
      <c r="L142" s="72"/>
      <c r="M142" s="282"/>
      <c r="N142" s="47"/>
      <c r="O142" s="47"/>
      <c r="P142" s="47"/>
      <c r="Q142" s="47"/>
      <c r="R142" s="47"/>
      <c r="S142" s="47"/>
      <c r="T142" s="95"/>
      <c r="AT142" s="24" t="s">
        <v>464</v>
      </c>
      <c r="AU142" s="24" t="s">
        <v>79</v>
      </c>
    </row>
    <row r="143" spans="2:65" s="1" customFormat="1" ht="25.5" customHeight="1">
      <c r="B143" s="46"/>
      <c r="C143" s="235" t="s">
        <v>318</v>
      </c>
      <c r="D143" s="235" t="s">
        <v>175</v>
      </c>
      <c r="E143" s="236" t="s">
        <v>1158</v>
      </c>
      <c r="F143" s="237" t="s">
        <v>1163</v>
      </c>
      <c r="G143" s="238" t="s">
        <v>258</v>
      </c>
      <c r="H143" s="239">
        <v>5840</v>
      </c>
      <c r="I143" s="240"/>
      <c r="J143" s="241">
        <f>ROUND(I143*H143,2)</f>
        <v>0</v>
      </c>
      <c r="K143" s="237" t="s">
        <v>21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180</v>
      </c>
      <c r="AT143" s="24" t="s">
        <v>175</v>
      </c>
      <c r="AU143" s="24" t="s">
        <v>79</v>
      </c>
      <c r="AY143" s="24" t="s">
        <v>172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180</v>
      </c>
      <c r="BM143" s="24" t="s">
        <v>460</v>
      </c>
    </row>
    <row r="144" spans="2:47" s="1" customFormat="1" ht="13.5">
      <c r="B144" s="46"/>
      <c r="C144" s="74"/>
      <c r="D144" s="249" t="s">
        <v>464</v>
      </c>
      <c r="E144" s="74"/>
      <c r="F144" s="281" t="s">
        <v>1105</v>
      </c>
      <c r="G144" s="74"/>
      <c r="H144" s="74"/>
      <c r="I144" s="203"/>
      <c r="J144" s="74"/>
      <c r="K144" s="74"/>
      <c r="L144" s="72"/>
      <c r="M144" s="282"/>
      <c r="N144" s="47"/>
      <c r="O144" s="47"/>
      <c r="P144" s="47"/>
      <c r="Q144" s="47"/>
      <c r="R144" s="47"/>
      <c r="S144" s="47"/>
      <c r="T144" s="95"/>
      <c r="AT144" s="24" t="s">
        <v>464</v>
      </c>
      <c r="AU144" s="24" t="s">
        <v>79</v>
      </c>
    </row>
    <row r="145" spans="2:65" s="1" customFormat="1" ht="16.5" customHeight="1">
      <c r="B145" s="46"/>
      <c r="C145" s="235" t="s">
        <v>323</v>
      </c>
      <c r="D145" s="235" t="s">
        <v>175</v>
      </c>
      <c r="E145" s="236" t="s">
        <v>1160</v>
      </c>
      <c r="F145" s="237" t="s">
        <v>1165</v>
      </c>
      <c r="G145" s="238" t="s">
        <v>178</v>
      </c>
      <c r="H145" s="239">
        <v>11</v>
      </c>
      <c r="I145" s="240"/>
      <c r="J145" s="241">
        <f>ROUND(I145*H145,2)</f>
        <v>0</v>
      </c>
      <c r="K145" s="237" t="s">
        <v>21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4" t="s">
        <v>180</v>
      </c>
      <c r="AT145" s="24" t="s">
        <v>175</v>
      </c>
      <c r="AU145" s="24" t="s">
        <v>79</v>
      </c>
      <c r="AY145" s="24" t="s">
        <v>172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180</v>
      </c>
      <c r="BM145" s="24" t="s">
        <v>471</v>
      </c>
    </row>
    <row r="146" spans="2:47" s="1" customFormat="1" ht="13.5">
      <c r="B146" s="46"/>
      <c r="C146" s="74"/>
      <c r="D146" s="249" t="s">
        <v>464</v>
      </c>
      <c r="E146" s="74"/>
      <c r="F146" s="281" t="s">
        <v>1105</v>
      </c>
      <c r="G146" s="74"/>
      <c r="H146" s="74"/>
      <c r="I146" s="203"/>
      <c r="J146" s="74"/>
      <c r="K146" s="74"/>
      <c r="L146" s="72"/>
      <c r="M146" s="282"/>
      <c r="N146" s="47"/>
      <c r="O146" s="47"/>
      <c r="P146" s="47"/>
      <c r="Q146" s="47"/>
      <c r="R146" s="47"/>
      <c r="S146" s="47"/>
      <c r="T146" s="95"/>
      <c r="AT146" s="24" t="s">
        <v>464</v>
      </c>
      <c r="AU146" s="24" t="s">
        <v>79</v>
      </c>
    </row>
    <row r="147" spans="2:65" s="1" customFormat="1" ht="16.5" customHeight="1">
      <c r="B147" s="46"/>
      <c r="C147" s="235" t="s">
        <v>328</v>
      </c>
      <c r="D147" s="235" t="s">
        <v>175</v>
      </c>
      <c r="E147" s="236" t="s">
        <v>1162</v>
      </c>
      <c r="F147" s="237" t="s">
        <v>1167</v>
      </c>
      <c r="G147" s="238" t="s">
        <v>178</v>
      </c>
      <c r="H147" s="239">
        <v>204</v>
      </c>
      <c r="I147" s="240"/>
      <c r="J147" s="241">
        <f>ROUND(I147*H147,2)</f>
        <v>0</v>
      </c>
      <c r="K147" s="237" t="s">
        <v>21</v>
      </c>
      <c r="L147" s="72"/>
      <c r="M147" s="242" t="s">
        <v>21</v>
      </c>
      <c r="N147" s="243" t="s">
        <v>40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4" t="s">
        <v>180</v>
      </c>
      <c r="AT147" s="24" t="s">
        <v>175</v>
      </c>
      <c r="AU147" s="24" t="s">
        <v>79</v>
      </c>
      <c r="AY147" s="24" t="s">
        <v>172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76</v>
      </c>
      <c r="BK147" s="246">
        <f>ROUND(I147*H147,2)</f>
        <v>0</v>
      </c>
      <c r="BL147" s="24" t="s">
        <v>180</v>
      </c>
      <c r="BM147" s="24" t="s">
        <v>483</v>
      </c>
    </row>
    <row r="148" spans="2:47" s="1" customFormat="1" ht="13.5">
      <c r="B148" s="46"/>
      <c r="C148" s="74"/>
      <c r="D148" s="249" t="s">
        <v>464</v>
      </c>
      <c r="E148" s="74"/>
      <c r="F148" s="281" t="s">
        <v>1105</v>
      </c>
      <c r="G148" s="74"/>
      <c r="H148" s="74"/>
      <c r="I148" s="203"/>
      <c r="J148" s="74"/>
      <c r="K148" s="74"/>
      <c r="L148" s="72"/>
      <c r="M148" s="282"/>
      <c r="N148" s="47"/>
      <c r="O148" s="47"/>
      <c r="P148" s="47"/>
      <c r="Q148" s="47"/>
      <c r="R148" s="47"/>
      <c r="S148" s="47"/>
      <c r="T148" s="95"/>
      <c r="AT148" s="24" t="s">
        <v>464</v>
      </c>
      <c r="AU148" s="24" t="s">
        <v>79</v>
      </c>
    </row>
    <row r="149" spans="2:65" s="1" customFormat="1" ht="16.5" customHeight="1">
      <c r="B149" s="46"/>
      <c r="C149" s="235" t="s">
        <v>333</v>
      </c>
      <c r="D149" s="235" t="s">
        <v>175</v>
      </c>
      <c r="E149" s="236" t="s">
        <v>1164</v>
      </c>
      <c r="F149" s="237" t="s">
        <v>1169</v>
      </c>
      <c r="G149" s="238" t="s">
        <v>178</v>
      </c>
      <c r="H149" s="239">
        <v>204</v>
      </c>
      <c r="I149" s="240"/>
      <c r="J149" s="241">
        <f>ROUND(I149*H149,2)</f>
        <v>0</v>
      </c>
      <c r="K149" s="237" t="s">
        <v>21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4" t="s">
        <v>180</v>
      </c>
      <c r="AT149" s="24" t="s">
        <v>175</v>
      </c>
      <c r="AU149" s="24" t="s">
        <v>79</v>
      </c>
      <c r="AY149" s="24" t="s">
        <v>172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180</v>
      </c>
      <c r="BM149" s="24" t="s">
        <v>493</v>
      </c>
    </row>
    <row r="150" spans="2:47" s="1" customFormat="1" ht="13.5">
      <c r="B150" s="46"/>
      <c r="C150" s="74"/>
      <c r="D150" s="249" t="s">
        <v>464</v>
      </c>
      <c r="E150" s="74"/>
      <c r="F150" s="281" t="s">
        <v>1105</v>
      </c>
      <c r="G150" s="74"/>
      <c r="H150" s="74"/>
      <c r="I150" s="203"/>
      <c r="J150" s="74"/>
      <c r="K150" s="74"/>
      <c r="L150" s="72"/>
      <c r="M150" s="282"/>
      <c r="N150" s="47"/>
      <c r="O150" s="47"/>
      <c r="P150" s="47"/>
      <c r="Q150" s="47"/>
      <c r="R150" s="47"/>
      <c r="S150" s="47"/>
      <c r="T150" s="95"/>
      <c r="AT150" s="24" t="s">
        <v>464</v>
      </c>
      <c r="AU150" s="24" t="s">
        <v>79</v>
      </c>
    </row>
    <row r="151" spans="2:65" s="1" customFormat="1" ht="16.5" customHeight="1">
      <c r="B151" s="46"/>
      <c r="C151" s="235" t="s">
        <v>337</v>
      </c>
      <c r="D151" s="235" t="s">
        <v>175</v>
      </c>
      <c r="E151" s="236" t="s">
        <v>1166</v>
      </c>
      <c r="F151" s="237" t="s">
        <v>1171</v>
      </c>
      <c r="G151" s="238" t="s">
        <v>178</v>
      </c>
      <c r="H151" s="239">
        <v>204</v>
      </c>
      <c r="I151" s="240"/>
      <c r="J151" s="241">
        <f>ROUND(I151*H151,2)</f>
        <v>0</v>
      </c>
      <c r="K151" s="237" t="s">
        <v>21</v>
      </c>
      <c r="L151" s="72"/>
      <c r="M151" s="242" t="s">
        <v>21</v>
      </c>
      <c r="N151" s="243" t="s">
        <v>40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4" t="s">
        <v>180</v>
      </c>
      <c r="AT151" s="24" t="s">
        <v>175</v>
      </c>
      <c r="AU151" s="24" t="s">
        <v>79</v>
      </c>
      <c r="AY151" s="24" t="s">
        <v>172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76</v>
      </c>
      <c r="BK151" s="246">
        <f>ROUND(I151*H151,2)</f>
        <v>0</v>
      </c>
      <c r="BL151" s="24" t="s">
        <v>180</v>
      </c>
      <c r="BM151" s="24" t="s">
        <v>503</v>
      </c>
    </row>
    <row r="152" spans="2:47" s="1" customFormat="1" ht="13.5">
      <c r="B152" s="46"/>
      <c r="C152" s="74"/>
      <c r="D152" s="249" t="s">
        <v>464</v>
      </c>
      <c r="E152" s="74"/>
      <c r="F152" s="281" t="s">
        <v>1105</v>
      </c>
      <c r="G152" s="74"/>
      <c r="H152" s="74"/>
      <c r="I152" s="203"/>
      <c r="J152" s="74"/>
      <c r="K152" s="74"/>
      <c r="L152" s="72"/>
      <c r="M152" s="282"/>
      <c r="N152" s="47"/>
      <c r="O152" s="47"/>
      <c r="P152" s="47"/>
      <c r="Q152" s="47"/>
      <c r="R152" s="47"/>
      <c r="S152" s="47"/>
      <c r="T152" s="95"/>
      <c r="AT152" s="24" t="s">
        <v>464</v>
      </c>
      <c r="AU152" s="24" t="s">
        <v>79</v>
      </c>
    </row>
    <row r="153" spans="2:65" s="1" customFormat="1" ht="25.5" customHeight="1">
      <c r="B153" s="46"/>
      <c r="C153" s="235" t="s">
        <v>342</v>
      </c>
      <c r="D153" s="235" t="s">
        <v>175</v>
      </c>
      <c r="E153" s="236" t="s">
        <v>1168</v>
      </c>
      <c r="F153" s="237" t="s">
        <v>1173</v>
      </c>
      <c r="G153" s="238" t="s">
        <v>178</v>
      </c>
      <c r="H153" s="239">
        <v>109</v>
      </c>
      <c r="I153" s="240"/>
      <c r="J153" s="241">
        <f>ROUND(I153*H153,2)</f>
        <v>0</v>
      </c>
      <c r="K153" s="237" t="s">
        <v>21</v>
      </c>
      <c r="L153" s="72"/>
      <c r="M153" s="242" t="s">
        <v>21</v>
      </c>
      <c r="N153" s="243" t="s">
        <v>40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4" t="s">
        <v>180</v>
      </c>
      <c r="AT153" s="24" t="s">
        <v>175</v>
      </c>
      <c r="AU153" s="24" t="s">
        <v>79</v>
      </c>
      <c r="AY153" s="24" t="s">
        <v>172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76</v>
      </c>
      <c r="BK153" s="246">
        <f>ROUND(I153*H153,2)</f>
        <v>0</v>
      </c>
      <c r="BL153" s="24" t="s">
        <v>180</v>
      </c>
      <c r="BM153" s="24" t="s">
        <v>513</v>
      </c>
    </row>
    <row r="154" spans="2:47" s="1" customFormat="1" ht="13.5">
      <c r="B154" s="46"/>
      <c r="C154" s="74"/>
      <c r="D154" s="249" t="s">
        <v>464</v>
      </c>
      <c r="E154" s="74"/>
      <c r="F154" s="281" t="s">
        <v>1105</v>
      </c>
      <c r="G154" s="74"/>
      <c r="H154" s="74"/>
      <c r="I154" s="203"/>
      <c r="J154" s="74"/>
      <c r="K154" s="74"/>
      <c r="L154" s="72"/>
      <c r="M154" s="282"/>
      <c r="N154" s="47"/>
      <c r="O154" s="47"/>
      <c r="P154" s="47"/>
      <c r="Q154" s="47"/>
      <c r="R154" s="47"/>
      <c r="S154" s="47"/>
      <c r="T154" s="95"/>
      <c r="AT154" s="24" t="s">
        <v>464</v>
      </c>
      <c r="AU154" s="24" t="s">
        <v>79</v>
      </c>
    </row>
    <row r="155" spans="2:65" s="1" customFormat="1" ht="25.5" customHeight="1">
      <c r="B155" s="46"/>
      <c r="C155" s="235" t="s">
        <v>347</v>
      </c>
      <c r="D155" s="235" t="s">
        <v>175</v>
      </c>
      <c r="E155" s="236" t="s">
        <v>1170</v>
      </c>
      <c r="F155" s="237" t="s">
        <v>1175</v>
      </c>
      <c r="G155" s="238" t="s">
        <v>178</v>
      </c>
      <c r="H155" s="239">
        <v>3</v>
      </c>
      <c r="I155" s="240"/>
      <c r="J155" s="241">
        <f>ROUND(I155*H155,2)</f>
        <v>0</v>
      </c>
      <c r="K155" s="237" t="s">
        <v>21</v>
      </c>
      <c r="L155" s="72"/>
      <c r="M155" s="242" t="s">
        <v>21</v>
      </c>
      <c r="N155" s="243" t="s">
        <v>40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4" t="s">
        <v>180</v>
      </c>
      <c r="AT155" s="24" t="s">
        <v>175</v>
      </c>
      <c r="AU155" s="24" t="s">
        <v>79</v>
      </c>
      <c r="AY155" s="24" t="s">
        <v>172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76</v>
      </c>
      <c r="BK155" s="246">
        <f>ROUND(I155*H155,2)</f>
        <v>0</v>
      </c>
      <c r="BL155" s="24" t="s">
        <v>180</v>
      </c>
      <c r="BM155" s="24" t="s">
        <v>522</v>
      </c>
    </row>
    <row r="156" spans="2:47" s="1" customFormat="1" ht="13.5">
      <c r="B156" s="46"/>
      <c r="C156" s="74"/>
      <c r="D156" s="249" t="s">
        <v>464</v>
      </c>
      <c r="E156" s="74"/>
      <c r="F156" s="281" t="s">
        <v>1126</v>
      </c>
      <c r="G156" s="74"/>
      <c r="H156" s="74"/>
      <c r="I156" s="203"/>
      <c r="J156" s="74"/>
      <c r="K156" s="74"/>
      <c r="L156" s="72"/>
      <c r="M156" s="282"/>
      <c r="N156" s="47"/>
      <c r="O156" s="47"/>
      <c r="P156" s="47"/>
      <c r="Q156" s="47"/>
      <c r="R156" s="47"/>
      <c r="S156" s="47"/>
      <c r="T156" s="95"/>
      <c r="AT156" s="24" t="s">
        <v>464</v>
      </c>
      <c r="AU156" s="24" t="s">
        <v>79</v>
      </c>
    </row>
    <row r="157" spans="2:65" s="1" customFormat="1" ht="16.5" customHeight="1">
      <c r="B157" s="46"/>
      <c r="C157" s="235" t="s">
        <v>351</v>
      </c>
      <c r="D157" s="235" t="s">
        <v>175</v>
      </c>
      <c r="E157" s="236" t="s">
        <v>1172</v>
      </c>
      <c r="F157" s="237" t="s">
        <v>1177</v>
      </c>
      <c r="G157" s="238" t="s">
        <v>178</v>
      </c>
      <c r="H157" s="239">
        <v>3</v>
      </c>
      <c r="I157" s="240"/>
      <c r="J157" s="241">
        <f>ROUND(I157*H157,2)</f>
        <v>0</v>
      </c>
      <c r="K157" s="237" t="s">
        <v>21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180</v>
      </c>
      <c r="AT157" s="24" t="s">
        <v>175</v>
      </c>
      <c r="AU157" s="24" t="s">
        <v>79</v>
      </c>
      <c r="AY157" s="24" t="s">
        <v>172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180</v>
      </c>
      <c r="BM157" s="24" t="s">
        <v>533</v>
      </c>
    </row>
    <row r="158" spans="2:47" s="1" customFormat="1" ht="13.5">
      <c r="B158" s="46"/>
      <c r="C158" s="74"/>
      <c r="D158" s="249" t="s">
        <v>464</v>
      </c>
      <c r="E158" s="74"/>
      <c r="F158" s="281" t="s">
        <v>1126</v>
      </c>
      <c r="G158" s="74"/>
      <c r="H158" s="74"/>
      <c r="I158" s="203"/>
      <c r="J158" s="74"/>
      <c r="K158" s="74"/>
      <c r="L158" s="72"/>
      <c r="M158" s="282"/>
      <c r="N158" s="47"/>
      <c r="O158" s="47"/>
      <c r="P158" s="47"/>
      <c r="Q158" s="47"/>
      <c r="R158" s="47"/>
      <c r="S158" s="47"/>
      <c r="T158" s="95"/>
      <c r="AT158" s="24" t="s">
        <v>464</v>
      </c>
      <c r="AU158" s="24" t="s">
        <v>79</v>
      </c>
    </row>
    <row r="159" spans="2:65" s="1" customFormat="1" ht="16.5" customHeight="1">
      <c r="B159" s="46"/>
      <c r="C159" s="235" t="s">
        <v>355</v>
      </c>
      <c r="D159" s="235" t="s">
        <v>175</v>
      </c>
      <c r="E159" s="236" t="s">
        <v>1174</v>
      </c>
      <c r="F159" s="237" t="s">
        <v>1179</v>
      </c>
      <c r="G159" s="238" t="s">
        <v>258</v>
      </c>
      <c r="H159" s="239">
        <v>50</v>
      </c>
      <c r="I159" s="240"/>
      <c r="J159" s="241">
        <f>ROUND(I159*H159,2)</f>
        <v>0</v>
      </c>
      <c r="K159" s="237" t="s">
        <v>21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180</v>
      </c>
      <c r="AT159" s="24" t="s">
        <v>175</v>
      </c>
      <c r="AU159" s="24" t="s">
        <v>79</v>
      </c>
      <c r="AY159" s="24" t="s">
        <v>172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180</v>
      </c>
      <c r="BM159" s="24" t="s">
        <v>543</v>
      </c>
    </row>
    <row r="160" spans="2:47" s="1" customFormat="1" ht="13.5">
      <c r="B160" s="46"/>
      <c r="C160" s="74"/>
      <c r="D160" s="249" t="s">
        <v>464</v>
      </c>
      <c r="E160" s="74"/>
      <c r="F160" s="281" t="s">
        <v>1105</v>
      </c>
      <c r="G160" s="74"/>
      <c r="H160" s="74"/>
      <c r="I160" s="203"/>
      <c r="J160" s="74"/>
      <c r="K160" s="74"/>
      <c r="L160" s="72"/>
      <c r="M160" s="282"/>
      <c r="N160" s="47"/>
      <c r="O160" s="47"/>
      <c r="P160" s="47"/>
      <c r="Q160" s="47"/>
      <c r="R160" s="47"/>
      <c r="S160" s="47"/>
      <c r="T160" s="95"/>
      <c r="AT160" s="24" t="s">
        <v>464</v>
      </c>
      <c r="AU160" s="24" t="s">
        <v>79</v>
      </c>
    </row>
    <row r="161" spans="2:65" s="1" customFormat="1" ht="25.5" customHeight="1">
      <c r="B161" s="46"/>
      <c r="C161" s="235" t="s">
        <v>361</v>
      </c>
      <c r="D161" s="235" t="s">
        <v>175</v>
      </c>
      <c r="E161" s="236" t="s">
        <v>1176</v>
      </c>
      <c r="F161" s="237" t="s">
        <v>1181</v>
      </c>
      <c r="G161" s="238" t="s">
        <v>258</v>
      </c>
      <c r="H161" s="239">
        <v>895</v>
      </c>
      <c r="I161" s="240"/>
      <c r="J161" s="241">
        <f>ROUND(I161*H161,2)</f>
        <v>0</v>
      </c>
      <c r="K161" s="237" t="s">
        <v>21</v>
      </c>
      <c r="L161" s="72"/>
      <c r="M161" s="242" t="s">
        <v>21</v>
      </c>
      <c r="N161" s="243" t="s">
        <v>40</v>
      </c>
      <c r="O161" s="47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AR161" s="24" t="s">
        <v>180</v>
      </c>
      <c r="AT161" s="24" t="s">
        <v>175</v>
      </c>
      <c r="AU161" s="24" t="s">
        <v>79</v>
      </c>
      <c r="AY161" s="24" t="s">
        <v>172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76</v>
      </c>
      <c r="BK161" s="246">
        <f>ROUND(I161*H161,2)</f>
        <v>0</v>
      </c>
      <c r="BL161" s="24" t="s">
        <v>180</v>
      </c>
      <c r="BM161" s="24" t="s">
        <v>553</v>
      </c>
    </row>
    <row r="162" spans="2:47" s="1" customFormat="1" ht="13.5">
      <c r="B162" s="46"/>
      <c r="C162" s="74"/>
      <c r="D162" s="249" t="s">
        <v>464</v>
      </c>
      <c r="E162" s="74"/>
      <c r="F162" s="281" t="s">
        <v>1105</v>
      </c>
      <c r="G162" s="74"/>
      <c r="H162" s="74"/>
      <c r="I162" s="203"/>
      <c r="J162" s="74"/>
      <c r="K162" s="74"/>
      <c r="L162" s="72"/>
      <c r="M162" s="282"/>
      <c r="N162" s="47"/>
      <c r="O162" s="47"/>
      <c r="P162" s="47"/>
      <c r="Q162" s="47"/>
      <c r="R162" s="47"/>
      <c r="S162" s="47"/>
      <c r="T162" s="95"/>
      <c r="AT162" s="24" t="s">
        <v>464</v>
      </c>
      <c r="AU162" s="24" t="s">
        <v>79</v>
      </c>
    </row>
    <row r="163" spans="2:65" s="1" customFormat="1" ht="16.5" customHeight="1">
      <c r="B163" s="46"/>
      <c r="C163" s="235" t="s">
        <v>368</v>
      </c>
      <c r="D163" s="235" t="s">
        <v>175</v>
      </c>
      <c r="E163" s="236" t="s">
        <v>1178</v>
      </c>
      <c r="F163" s="237" t="s">
        <v>1183</v>
      </c>
      <c r="G163" s="238" t="s">
        <v>178</v>
      </c>
      <c r="H163" s="239">
        <v>2</v>
      </c>
      <c r="I163" s="240"/>
      <c r="J163" s="241">
        <f>ROUND(I163*H163,2)</f>
        <v>0</v>
      </c>
      <c r="K163" s="237" t="s">
        <v>21</v>
      </c>
      <c r="L163" s="72"/>
      <c r="M163" s="242" t="s">
        <v>21</v>
      </c>
      <c r="N163" s="243" t="s">
        <v>40</v>
      </c>
      <c r="O163" s="47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AR163" s="24" t="s">
        <v>180</v>
      </c>
      <c r="AT163" s="24" t="s">
        <v>175</v>
      </c>
      <c r="AU163" s="24" t="s">
        <v>79</v>
      </c>
      <c r="AY163" s="24" t="s">
        <v>172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4" t="s">
        <v>76</v>
      </c>
      <c r="BK163" s="246">
        <f>ROUND(I163*H163,2)</f>
        <v>0</v>
      </c>
      <c r="BL163" s="24" t="s">
        <v>180</v>
      </c>
      <c r="BM163" s="24" t="s">
        <v>562</v>
      </c>
    </row>
    <row r="164" spans="2:47" s="1" customFormat="1" ht="13.5">
      <c r="B164" s="46"/>
      <c r="C164" s="74"/>
      <c r="D164" s="249" t="s">
        <v>464</v>
      </c>
      <c r="E164" s="74"/>
      <c r="F164" s="281" t="s">
        <v>1105</v>
      </c>
      <c r="G164" s="74"/>
      <c r="H164" s="74"/>
      <c r="I164" s="203"/>
      <c r="J164" s="74"/>
      <c r="K164" s="74"/>
      <c r="L164" s="72"/>
      <c r="M164" s="282"/>
      <c r="N164" s="47"/>
      <c r="O164" s="47"/>
      <c r="P164" s="47"/>
      <c r="Q164" s="47"/>
      <c r="R164" s="47"/>
      <c r="S164" s="47"/>
      <c r="T164" s="95"/>
      <c r="AT164" s="24" t="s">
        <v>464</v>
      </c>
      <c r="AU164" s="24" t="s">
        <v>79</v>
      </c>
    </row>
    <row r="165" spans="2:65" s="1" customFormat="1" ht="16.5" customHeight="1">
      <c r="B165" s="46"/>
      <c r="C165" s="235" t="s">
        <v>375</v>
      </c>
      <c r="D165" s="235" t="s">
        <v>175</v>
      </c>
      <c r="E165" s="236" t="s">
        <v>1180</v>
      </c>
      <c r="F165" s="237" t="s">
        <v>1185</v>
      </c>
      <c r="G165" s="238" t="s">
        <v>178</v>
      </c>
      <c r="H165" s="239">
        <v>165</v>
      </c>
      <c r="I165" s="240"/>
      <c r="J165" s="241">
        <f>ROUND(I165*H165,2)</f>
        <v>0</v>
      </c>
      <c r="K165" s="237" t="s">
        <v>21</v>
      </c>
      <c r="L165" s="72"/>
      <c r="M165" s="242" t="s">
        <v>21</v>
      </c>
      <c r="N165" s="243" t="s">
        <v>40</v>
      </c>
      <c r="O165" s="47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AR165" s="24" t="s">
        <v>180</v>
      </c>
      <c r="AT165" s="24" t="s">
        <v>175</v>
      </c>
      <c r="AU165" s="24" t="s">
        <v>79</v>
      </c>
      <c r="AY165" s="24" t="s">
        <v>172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4" t="s">
        <v>76</v>
      </c>
      <c r="BK165" s="246">
        <f>ROUND(I165*H165,2)</f>
        <v>0</v>
      </c>
      <c r="BL165" s="24" t="s">
        <v>180</v>
      </c>
      <c r="BM165" s="24" t="s">
        <v>571</v>
      </c>
    </row>
    <row r="166" spans="2:47" s="1" customFormat="1" ht="13.5">
      <c r="B166" s="46"/>
      <c r="C166" s="74"/>
      <c r="D166" s="249" t="s">
        <v>464</v>
      </c>
      <c r="E166" s="74"/>
      <c r="F166" s="281" t="s">
        <v>1105</v>
      </c>
      <c r="G166" s="74"/>
      <c r="H166" s="74"/>
      <c r="I166" s="203"/>
      <c r="J166" s="74"/>
      <c r="K166" s="74"/>
      <c r="L166" s="72"/>
      <c r="M166" s="282"/>
      <c r="N166" s="47"/>
      <c r="O166" s="47"/>
      <c r="P166" s="47"/>
      <c r="Q166" s="47"/>
      <c r="R166" s="47"/>
      <c r="S166" s="47"/>
      <c r="T166" s="95"/>
      <c r="AT166" s="24" t="s">
        <v>464</v>
      </c>
      <c r="AU166" s="24" t="s">
        <v>79</v>
      </c>
    </row>
    <row r="167" spans="2:65" s="1" customFormat="1" ht="25.5" customHeight="1">
      <c r="B167" s="46"/>
      <c r="C167" s="235" t="s">
        <v>379</v>
      </c>
      <c r="D167" s="235" t="s">
        <v>175</v>
      </c>
      <c r="E167" s="236" t="s">
        <v>1182</v>
      </c>
      <c r="F167" s="237" t="s">
        <v>1187</v>
      </c>
      <c r="G167" s="238" t="s">
        <v>178</v>
      </c>
      <c r="H167" s="239">
        <v>23</v>
      </c>
      <c r="I167" s="240"/>
      <c r="J167" s="241">
        <f>ROUND(I167*H167,2)</f>
        <v>0</v>
      </c>
      <c r="K167" s="237" t="s">
        <v>21</v>
      </c>
      <c r="L167" s="72"/>
      <c r="M167" s="242" t="s">
        <v>21</v>
      </c>
      <c r="N167" s="243" t="s">
        <v>40</v>
      </c>
      <c r="O167" s="47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AR167" s="24" t="s">
        <v>180</v>
      </c>
      <c r="AT167" s="24" t="s">
        <v>175</v>
      </c>
      <c r="AU167" s="24" t="s">
        <v>79</v>
      </c>
      <c r="AY167" s="24" t="s">
        <v>172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4" t="s">
        <v>76</v>
      </c>
      <c r="BK167" s="246">
        <f>ROUND(I167*H167,2)</f>
        <v>0</v>
      </c>
      <c r="BL167" s="24" t="s">
        <v>180</v>
      </c>
      <c r="BM167" s="24" t="s">
        <v>582</v>
      </c>
    </row>
    <row r="168" spans="2:47" s="1" customFormat="1" ht="13.5">
      <c r="B168" s="46"/>
      <c r="C168" s="74"/>
      <c r="D168" s="249" t="s">
        <v>464</v>
      </c>
      <c r="E168" s="74"/>
      <c r="F168" s="281" t="s">
        <v>1105</v>
      </c>
      <c r="G168" s="74"/>
      <c r="H168" s="74"/>
      <c r="I168" s="203"/>
      <c r="J168" s="74"/>
      <c r="K168" s="74"/>
      <c r="L168" s="72"/>
      <c r="M168" s="282"/>
      <c r="N168" s="47"/>
      <c r="O168" s="47"/>
      <c r="P168" s="47"/>
      <c r="Q168" s="47"/>
      <c r="R168" s="47"/>
      <c r="S168" s="47"/>
      <c r="T168" s="95"/>
      <c r="AT168" s="24" t="s">
        <v>464</v>
      </c>
      <c r="AU168" s="24" t="s">
        <v>79</v>
      </c>
    </row>
    <row r="169" spans="2:65" s="1" customFormat="1" ht="25.5" customHeight="1">
      <c r="B169" s="46"/>
      <c r="C169" s="235" t="s">
        <v>384</v>
      </c>
      <c r="D169" s="235" t="s">
        <v>175</v>
      </c>
      <c r="E169" s="236" t="s">
        <v>1184</v>
      </c>
      <c r="F169" s="237" t="s">
        <v>1189</v>
      </c>
      <c r="G169" s="238" t="s">
        <v>178</v>
      </c>
      <c r="H169" s="239">
        <v>17</v>
      </c>
      <c r="I169" s="240"/>
      <c r="J169" s="241">
        <f>ROUND(I169*H169,2)</f>
        <v>0</v>
      </c>
      <c r="K169" s="237" t="s">
        <v>21</v>
      </c>
      <c r="L169" s="72"/>
      <c r="M169" s="242" t="s">
        <v>21</v>
      </c>
      <c r="N169" s="243" t="s">
        <v>40</v>
      </c>
      <c r="O169" s="47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AR169" s="24" t="s">
        <v>180</v>
      </c>
      <c r="AT169" s="24" t="s">
        <v>175</v>
      </c>
      <c r="AU169" s="24" t="s">
        <v>79</v>
      </c>
      <c r="AY169" s="24" t="s">
        <v>172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76</v>
      </c>
      <c r="BK169" s="246">
        <f>ROUND(I169*H169,2)</f>
        <v>0</v>
      </c>
      <c r="BL169" s="24" t="s">
        <v>180</v>
      </c>
      <c r="BM169" s="24" t="s">
        <v>591</v>
      </c>
    </row>
    <row r="170" spans="2:47" s="1" customFormat="1" ht="13.5">
      <c r="B170" s="46"/>
      <c r="C170" s="74"/>
      <c r="D170" s="249" t="s">
        <v>464</v>
      </c>
      <c r="E170" s="74"/>
      <c r="F170" s="281" t="s">
        <v>1105</v>
      </c>
      <c r="G170" s="74"/>
      <c r="H170" s="74"/>
      <c r="I170" s="203"/>
      <c r="J170" s="74"/>
      <c r="K170" s="74"/>
      <c r="L170" s="72"/>
      <c r="M170" s="282"/>
      <c r="N170" s="47"/>
      <c r="O170" s="47"/>
      <c r="P170" s="47"/>
      <c r="Q170" s="47"/>
      <c r="R170" s="47"/>
      <c r="S170" s="47"/>
      <c r="T170" s="95"/>
      <c r="AT170" s="24" t="s">
        <v>464</v>
      </c>
      <c r="AU170" s="24" t="s">
        <v>79</v>
      </c>
    </row>
    <row r="171" spans="2:65" s="1" customFormat="1" ht="25.5" customHeight="1">
      <c r="B171" s="46"/>
      <c r="C171" s="235" t="s">
        <v>388</v>
      </c>
      <c r="D171" s="235" t="s">
        <v>175</v>
      </c>
      <c r="E171" s="236" t="s">
        <v>1186</v>
      </c>
      <c r="F171" s="237" t="s">
        <v>1191</v>
      </c>
      <c r="G171" s="238" t="s">
        <v>178</v>
      </c>
      <c r="H171" s="239">
        <v>41</v>
      </c>
      <c r="I171" s="240"/>
      <c r="J171" s="241">
        <f>ROUND(I171*H171,2)</f>
        <v>0</v>
      </c>
      <c r="K171" s="237" t="s">
        <v>21</v>
      </c>
      <c r="L171" s="72"/>
      <c r="M171" s="242" t="s">
        <v>21</v>
      </c>
      <c r="N171" s="243" t="s">
        <v>40</v>
      </c>
      <c r="O171" s="47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AR171" s="24" t="s">
        <v>180</v>
      </c>
      <c r="AT171" s="24" t="s">
        <v>175</v>
      </c>
      <c r="AU171" s="24" t="s">
        <v>79</v>
      </c>
      <c r="AY171" s="24" t="s">
        <v>172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76</v>
      </c>
      <c r="BK171" s="246">
        <f>ROUND(I171*H171,2)</f>
        <v>0</v>
      </c>
      <c r="BL171" s="24" t="s">
        <v>180</v>
      </c>
      <c r="BM171" s="24" t="s">
        <v>600</v>
      </c>
    </row>
    <row r="172" spans="2:47" s="1" customFormat="1" ht="13.5">
      <c r="B172" s="46"/>
      <c r="C172" s="74"/>
      <c r="D172" s="249" t="s">
        <v>464</v>
      </c>
      <c r="E172" s="74"/>
      <c r="F172" s="281" t="s">
        <v>1105</v>
      </c>
      <c r="G172" s="74"/>
      <c r="H172" s="74"/>
      <c r="I172" s="203"/>
      <c r="J172" s="74"/>
      <c r="K172" s="74"/>
      <c r="L172" s="72"/>
      <c r="M172" s="282"/>
      <c r="N172" s="47"/>
      <c r="O172" s="47"/>
      <c r="P172" s="47"/>
      <c r="Q172" s="47"/>
      <c r="R172" s="47"/>
      <c r="S172" s="47"/>
      <c r="T172" s="95"/>
      <c r="AT172" s="24" t="s">
        <v>464</v>
      </c>
      <c r="AU172" s="24" t="s">
        <v>79</v>
      </c>
    </row>
    <row r="173" spans="2:63" s="11" customFormat="1" ht="29.85" customHeight="1">
      <c r="B173" s="219"/>
      <c r="C173" s="220"/>
      <c r="D173" s="221" t="s">
        <v>68</v>
      </c>
      <c r="E173" s="233" t="s">
        <v>1192</v>
      </c>
      <c r="F173" s="233" t="s">
        <v>1615</v>
      </c>
      <c r="G173" s="220"/>
      <c r="H173" s="220"/>
      <c r="I173" s="223"/>
      <c r="J173" s="234">
        <f>BK173</f>
        <v>0</v>
      </c>
      <c r="K173" s="220"/>
      <c r="L173" s="225"/>
      <c r="M173" s="226"/>
      <c r="N173" s="227"/>
      <c r="O173" s="227"/>
      <c r="P173" s="228">
        <f>SUM(P174:P199)</f>
        <v>0</v>
      </c>
      <c r="Q173" s="227"/>
      <c r="R173" s="228">
        <f>SUM(R174:R199)</f>
        <v>0</v>
      </c>
      <c r="S173" s="227"/>
      <c r="T173" s="229">
        <f>SUM(T174:T199)</f>
        <v>0</v>
      </c>
      <c r="AR173" s="230" t="s">
        <v>76</v>
      </c>
      <c r="AT173" s="231" t="s">
        <v>68</v>
      </c>
      <c r="AU173" s="231" t="s">
        <v>76</v>
      </c>
      <c r="AY173" s="230" t="s">
        <v>172</v>
      </c>
      <c r="BK173" s="232">
        <f>SUM(BK174:BK199)</f>
        <v>0</v>
      </c>
    </row>
    <row r="174" spans="2:65" s="1" customFormat="1" ht="25.5" customHeight="1">
      <c r="B174" s="46"/>
      <c r="C174" s="235" t="s">
        <v>392</v>
      </c>
      <c r="D174" s="235" t="s">
        <v>175</v>
      </c>
      <c r="E174" s="236" t="s">
        <v>1188</v>
      </c>
      <c r="F174" s="237" t="s">
        <v>1195</v>
      </c>
      <c r="G174" s="238" t="s">
        <v>178</v>
      </c>
      <c r="H174" s="239">
        <v>2</v>
      </c>
      <c r="I174" s="240"/>
      <c r="J174" s="241">
        <f>ROUND(I174*H174,2)</f>
        <v>0</v>
      </c>
      <c r="K174" s="237" t="s">
        <v>21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4" t="s">
        <v>180</v>
      </c>
      <c r="AT174" s="24" t="s">
        <v>175</v>
      </c>
      <c r="AU174" s="24" t="s">
        <v>79</v>
      </c>
      <c r="AY174" s="24" t="s">
        <v>172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180</v>
      </c>
      <c r="BM174" s="24" t="s">
        <v>608</v>
      </c>
    </row>
    <row r="175" spans="2:47" s="1" customFormat="1" ht="13.5">
      <c r="B175" s="46"/>
      <c r="C175" s="74"/>
      <c r="D175" s="249" t="s">
        <v>464</v>
      </c>
      <c r="E175" s="74"/>
      <c r="F175" s="281" t="s">
        <v>1105</v>
      </c>
      <c r="G175" s="74"/>
      <c r="H175" s="74"/>
      <c r="I175" s="203"/>
      <c r="J175" s="74"/>
      <c r="K175" s="74"/>
      <c r="L175" s="72"/>
      <c r="M175" s="282"/>
      <c r="N175" s="47"/>
      <c r="O175" s="47"/>
      <c r="P175" s="47"/>
      <c r="Q175" s="47"/>
      <c r="R175" s="47"/>
      <c r="S175" s="47"/>
      <c r="T175" s="95"/>
      <c r="AT175" s="24" t="s">
        <v>464</v>
      </c>
      <c r="AU175" s="24" t="s">
        <v>79</v>
      </c>
    </row>
    <row r="176" spans="2:65" s="1" customFormat="1" ht="25.5" customHeight="1">
      <c r="B176" s="46"/>
      <c r="C176" s="235" t="s">
        <v>400</v>
      </c>
      <c r="D176" s="235" t="s">
        <v>175</v>
      </c>
      <c r="E176" s="236" t="s">
        <v>1190</v>
      </c>
      <c r="F176" s="237" t="s">
        <v>1115</v>
      </c>
      <c r="G176" s="238" t="s">
        <v>258</v>
      </c>
      <c r="H176" s="239">
        <v>1950</v>
      </c>
      <c r="I176" s="240"/>
      <c r="J176" s="241">
        <f>ROUND(I176*H176,2)</f>
        <v>0</v>
      </c>
      <c r="K176" s="237" t="s">
        <v>21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4" t="s">
        <v>180</v>
      </c>
      <c r="AT176" s="24" t="s">
        <v>175</v>
      </c>
      <c r="AU176" s="24" t="s">
        <v>79</v>
      </c>
      <c r="AY176" s="24" t="s">
        <v>172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180</v>
      </c>
      <c r="BM176" s="24" t="s">
        <v>616</v>
      </c>
    </row>
    <row r="177" spans="2:47" s="1" customFormat="1" ht="13.5">
      <c r="B177" s="46"/>
      <c r="C177" s="74"/>
      <c r="D177" s="249" t="s">
        <v>464</v>
      </c>
      <c r="E177" s="74"/>
      <c r="F177" s="281" t="s">
        <v>1105</v>
      </c>
      <c r="G177" s="74"/>
      <c r="H177" s="74"/>
      <c r="I177" s="203"/>
      <c r="J177" s="74"/>
      <c r="K177" s="74"/>
      <c r="L177" s="72"/>
      <c r="M177" s="282"/>
      <c r="N177" s="47"/>
      <c r="O177" s="47"/>
      <c r="P177" s="47"/>
      <c r="Q177" s="47"/>
      <c r="R177" s="47"/>
      <c r="S177" s="47"/>
      <c r="T177" s="95"/>
      <c r="AT177" s="24" t="s">
        <v>464</v>
      </c>
      <c r="AU177" s="24" t="s">
        <v>79</v>
      </c>
    </row>
    <row r="178" spans="2:65" s="1" customFormat="1" ht="16.5" customHeight="1">
      <c r="B178" s="46"/>
      <c r="C178" s="235" t="s">
        <v>405</v>
      </c>
      <c r="D178" s="235" t="s">
        <v>175</v>
      </c>
      <c r="E178" s="236" t="s">
        <v>1194</v>
      </c>
      <c r="F178" s="237" t="s">
        <v>1117</v>
      </c>
      <c r="G178" s="238" t="s">
        <v>178</v>
      </c>
      <c r="H178" s="239">
        <v>4</v>
      </c>
      <c r="I178" s="240"/>
      <c r="J178" s="241">
        <f>ROUND(I178*H178,2)</f>
        <v>0</v>
      </c>
      <c r="K178" s="237" t="s">
        <v>21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4" t="s">
        <v>180</v>
      </c>
      <c r="AT178" s="24" t="s">
        <v>175</v>
      </c>
      <c r="AU178" s="24" t="s">
        <v>79</v>
      </c>
      <c r="AY178" s="24" t="s">
        <v>172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180</v>
      </c>
      <c r="BM178" s="24" t="s">
        <v>624</v>
      </c>
    </row>
    <row r="179" spans="2:47" s="1" customFormat="1" ht="13.5">
      <c r="B179" s="46"/>
      <c r="C179" s="74"/>
      <c r="D179" s="249" t="s">
        <v>464</v>
      </c>
      <c r="E179" s="74"/>
      <c r="F179" s="281" t="s">
        <v>1105</v>
      </c>
      <c r="G179" s="74"/>
      <c r="H179" s="74"/>
      <c r="I179" s="203"/>
      <c r="J179" s="74"/>
      <c r="K179" s="74"/>
      <c r="L179" s="72"/>
      <c r="M179" s="282"/>
      <c r="N179" s="47"/>
      <c r="O179" s="47"/>
      <c r="P179" s="47"/>
      <c r="Q179" s="47"/>
      <c r="R179" s="47"/>
      <c r="S179" s="47"/>
      <c r="T179" s="95"/>
      <c r="AT179" s="24" t="s">
        <v>464</v>
      </c>
      <c r="AU179" s="24" t="s">
        <v>79</v>
      </c>
    </row>
    <row r="180" spans="2:65" s="1" customFormat="1" ht="16.5" customHeight="1">
      <c r="B180" s="46"/>
      <c r="C180" s="235" t="s">
        <v>410</v>
      </c>
      <c r="D180" s="235" t="s">
        <v>175</v>
      </c>
      <c r="E180" s="236" t="s">
        <v>1198</v>
      </c>
      <c r="F180" s="237" t="s">
        <v>1119</v>
      </c>
      <c r="G180" s="238" t="s">
        <v>178</v>
      </c>
      <c r="H180" s="239">
        <v>36</v>
      </c>
      <c r="I180" s="240"/>
      <c r="J180" s="241">
        <f>ROUND(I180*H180,2)</f>
        <v>0</v>
      </c>
      <c r="K180" s="237" t="s">
        <v>21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4" t="s">
        <v>180</v>
      </c>
      <c r="AT180" s="24" t="s">
        <v>175</v>
      </c>
      <c r="AU180" s="24" t="s">
        <v>79</v>
      </c>
      <c r="AY180" s="24" t="s">
        <v>172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180</v>
      </c>
      <c r="BM180" s="24" t="s">
        <v>632</v>
      </c>
    </row>
    <row r="181" spans="2:47" s="1" customFormat="1" ht="13.5">
      <c r="B181" s="46"/>
      <c r="C181" s="74"/>
      <c r="D181" s="249" t="s">
        <v>464</v>
      </c>
      <c r="E181" s="74"/>
      <c r="F181" s="281" t="s">
        <v>1105</v>
      </c>
      <c r="G181" s="74"/>
      <c r="H181" s="74"/>
      <c r="I181" s="203"/>
      <c r="J181" s="74"/>
      <c r="K181" s="74"/>
      <c r="L181" s="72"/>
      <c r="M181" s="282"/>
      <c r="N181" s="47"/>
      <c r="O181" s="47"/>
      <c r="P181" s="47"/>
      <c r="Q181" s="47"/>
      <c r="R181" s="47"/>
      <c r="S181" s="47"/>
      <c r="T181" s="95"/>
      <c r="AT181" s="24" t="s">
        <v>464</v>
      </c>
      <c r="AU181" s="24" t="s">
        <v>79</v>
      </c>
    </row>
    <row r="182" spans="2:65" s="1" customFormat="1" ht="16.5" customHeight="1">
      <c r="B182" s="46"/>
      <c r="C182" s="235" t="s">
        <v>416</v>
      </c>
      <c r="D182" s="235" t="s">
        <v>175</v>
      </c>
      <c r="E182" s="236" t="s">
        <v>1200</v>
      </c>
      <c r="F182" s="237" t="s">
        <v>1121</v>
      </c>
      <c r="G182" s="238" t="s">
        <v>178</v>
      </c>
      <c r="H182" s="239">
        <v>63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AR182" s="24" t="s">
        <v>180</v>
      </c>
      <c r="AT182" s="24" t="s">
        <v>175</v>
      </c>
      <c r="AU182" s="24" t="s">
        <v>79</v>
      </c>
      <c r="AY182" s="24" t="s">
        <v>172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180</v>
      </c>
      <c r="BM182" s="24" t="s">
        <v>641</v>
      </c>
    </row>
    <row r="183" spans="2:47" s="1" customFormat="1" ht="13.5">
      <c r="B183" s="46"/>
      <c r="C183" s="74"/>
      <c r="D183" s="249" t="s">
        <v>464</v>
      </c>
      <c r="E183" s="74"/>
      <c r="F183" s="281" t="s">
        <v>1105</v>
      </c>
      <c r="G183" s="74"/>
      <c r="H183" s="74"/>
      <c r="I183" s="203"/>
      <c r="J183" s="74"/>
      <c r="K183" s="74"/>
      <c r="L183" s="72"/>
      <c r="M183" s="282"/>
      <c r="N183" s="47"/>
      <c r="O183" s="47"/>
      <c r="P183" s="47"/>
      <c r="Q183" s="47"/>
      <c r="R183" s="47"/>
      <c r="S183" s="47"/>
      <c r="T183" s="95"/>
      <c r="AT183" s="24" t="s">
        <v>464</v>
      </c>
      <c r="AU183" s="24" t="s">
        <v>79</v>
      </c>
    </row>
    <row r="184" spans="2:65" s="1" customFormat="1" ht="25.5" customHeight="1">
      <c r="B184" s="46"/>
      <c r="C184" s="235" t="s">
        <v>421</v>
      </c>
      <c r="D184" s="235" t="s">
        <v>175</v>
      </c>
      <c r="E184" s="236" t="s">
        <v>1202</v>
      </c>
      <c r="F184" s="237" t="s">
        <v>1123</v>
      </c>
      <c r="G184" s="238" t="s">
        <v>178</v>
      </c>
      <c r="H184" s="239">
        <v>4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180</v>
      </c>
      <c r="AT184" s="24" t="s">
        <v>175</v>
      </c>
      <c r="AU184" s="24" t="s">
        <v>79</v>
      </c>
      <c r="AY184" s="24" t="s">
        <v>172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180</v>
      </c>
      <c r="BM184" s="24" t="s">
        <v>649</v>
      </c>
    </row>
    <row r="185" spans="2:47" s="1" customFormat="1" ht="13.5">
      <c r="B185" s="46"/>
      <c r="C185" s="74"/>
      <c r="D185" s="249" t="s">
        <v>464</v>
      </c>
      <c r="E185" s="74"/>
      <c r="F185" s="281" t="s">
        <v>1105</v>
      </c>
      <c r="G185" s="74"/>
      <c r="H185" s="74"/>
      <c r="I185" s="203"/>
      <c r="J185" s="74"/>
      <c r="K185" s="74"/>
      <c r="L185" s="72"/>
      <c r="M185" s="282"/>
      <c r="N185" s="47"/>
      <c r="O185" s="47"/>
      <c r="P185" s="47"/>
      <c r="Q185" s="47"/>
      <c r="R185" s="47"/>
      <c r="S185" s="47"/>
      <c r="T185" s="95"/>
      <c r="AT185" s="24" t="s">
        <v>464</v>
      </c>
      <c r="AU185" s="24" t="s">
        <v>79</v>
      </c>
    </row>
    <row r="186" spans="2:65" s="1" customFormat="1" ht="25.5" customHeight="1">
      <c r="B186" s="46"/>
      <c r="C186" s="235" t="s">
        <v>426</v>
      </c>
      <c r="D186" s="235" t="s">
        <v>175</v>
      </c>
      <c r="E186" s="236" t="s">
        <v>1204</v>
      </c>
      <c r="F186" s="237" t="s">
        <v>1125</v>
      </c>
      <c r="G186" s="238" t="s">
        <v>178</v>
      </c>
      <c r="H186" s="239">
        <v>3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180</v>
      </c>
      <c r="AT186" s="24" t="s">
        <v>175</v>
      </c>
      <c r="AU186" s="24" t="s">
        <v>79</v>
      </c>
      <c r="AY186" s="24" t="s">
        <v>172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180</v>
      </c>
      <c r="BM186" s="24" t="s">
        <v>657</v>
      </c>
    </row>
    <row r="187" spans="2:47" s="1" customFormat="1" ht="13.5">
      <c r="B187" s="46"/>
      <c r="C187" s="74"/>
      <c r="D187" s="249" t="s">
        <v>464</v>
      </c>
      <c r="E187" s="74"/>
      <c r="F187" s="281" t="s">
        <v>1197</v>
      </c>
      <c r="G187" s="74"/>
      <c r="H187" s="74"/>
      <c r="I187" s="203"/>
      <c r="J187" s="74"/>
      <c r="K187" s="74"/>
      <c r="L187" s="72"/>
      <c r="M187" s="282"/>
      <c r="N187" s="47"/>
      <c r="O187" s="47"/>
      <c r="P187" s="47"/>
      <c r="Q187" s="47"/>
      <c r="R187" s="47"/>
      <c r="S187" s="47"/>
      <c r="T187" s="95"/>
      <c r="AT187" s="24" t="s">
        <v>464</v>
      </c>
      <c r="AU187" s="24" t="s">
        <v>79</v>
      </c>
    </row>
    <row r="188" spans="2:65" s="1" customFormat="1" ht="16.5" customHeight="1">
      <c r="B188" s="46"/>
      <c r="C188" s="235" t="s">
        <v>431</v>
      </c>
      <c r="D188" s="235" t="s">
        <v>175</v>
      </c>
      <c r="E188" s="236" t="s">
        <v>1206</v>
      </c>
      <c r="F188" s="237" t="s">
        <v>1211</v>
      </c>
      <c r="G188" s="238" t="s">
        <v>178</v>
      </c>
      <c r="H188" s="239">
        <v>3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180</v>
      </c>
      <c r="AT188" s="24" t="s">
        <v>175</v>
      </c>
      <c r="AU188" s="24" t="s">
        <v>79</v>
      </c>
      <c r="AY188" s="24" t="s">
        <v>172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180</v>
      </c>
      <c r="BM188" s="24" t="s">
        <v>664</v>
      </c>
    </row>
    <row r="189" spans="2:47" s="1" customFormat="1" ht="13.5">
      <c r="B189" s="46"/>
      <c r="C189" s="74"/>
      <c r="D189" s="249" t="s">
        <v>464</v>
      </c>
      <c r="E189" s="74"/>
      <c r="F189" s="281" t="s">
        <v>1197</v>
      </c>
      <c r="G189" s="74"/>
      <c r="H189" s="74"/>
      <c r="I189" s="203"/>
      <c r="J189" s="74"/>
      <c r="K189" s="74"/>
      <c r="L189" s="72"/>
      <c r="M189" s="282"/>
      <c r="N189" s="47"/>
      <c r="O189" s="47"/>
      <c r="P189" s="47"/>
      <c r="Q189" s="47"/>
      <c r="R189" s="47"/>
      <c r="S189" s="47"/>
      <c r="T189" s="95"/>
      <c r="AT189" s="24" t="s">
        <v>464</v>
      </c>
      <c r="AU189" s="24" t="s">
        <v>79</v>
      </c>
    </row>
    <row r="190" spans="2:65" s="1" customFormat="1" ht="16.5" customHeight="1">
      <c r="B190" s="46"/>
      <c r="C190" s="235" t="s">
        <v>436</v>
      </c>
      <c r="D190" s="235" t="s">
        <v>175</v>
      </c>
      <c r="E190" s="236" t="s">
        <v>1208</v>
      </c>
      <c r="F190" s="237" t="s">
        <v>1132</v>
      </c>
      <c r="G190" s="238" t="s">
        <v>258</v>
      </c>
      <c r="H190" s="239">
        <v>20</v>
      </c>
      <c r="I190" s="240"/>
      <c r="J190" s="241">
        <f>ROUND(I190*H190,2)</f>
        <v>0</v>
      </c>
      <c r="K190" s="237" t="s">
        <v>21</v>
      </c>
      <c r="L190" s="72"/>
      <c r="M190" s="242" t="s">
        <v>21</v>
      </c>
      <c r="N190" s="243" t="s">
        <v>40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180</v>
      </c>
      <c r="AT190" s="24" t="s">
        <v>175</v>
      </c>
      <c r="AU190" s="24" t="s">
        <v>79</v>
      </c>
      <c r="AY190" s="24" t="s">
        <v>172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76</v>
      </c>
      <c r="BK190" s="246">
        <f>ROUND(I190*H190,2)</f>
        <v>0</v>
      </c>
      <c r="BL190" s="24" t="s">
        <v>180</v>
      </c>
      <c r="BM190" s="24" t="s">
        <v>672</v>
      </c>
    </row>
    <row r="191" spans="2:47" s="1" customFormat="1" ht="13.5">
      <c r="B191" s="46"/>
      <c r="C191" s="74"/>
      <c r="D191" s="249" t="s">
        <v>464</v>
      </c>
      <c r="E191" s="74"/>
      <c r="F191" s="281" t="s">
        <v>1105</v>
      </c>
      <c r="G191" s="74"/>
      <c r="H191" s="74"/>
      <c r="I191" s="203"/>
      <c r="J191" s="74"/>
      <c r="K191" s="74"/>
      <c r="L191" s="72"/>
      <c r="M191" s="282"/>
      <c r="N191" s="47"/>
      <c r="O191" s="47"/>
      <c r="P191" s="47"/>
      <c r="Q191" s="47"/>
      <c r="R191" s="47"/>
      <c r="S191" s="47"/>
      <c r="T191" s="95"/>
      <c r="AT191" s="24" t="s">
        <v>464</v>
      </c>
      <c r="AU191" s="24" t="s">
        <v>79</v>
      </c>
    </row>
    <row r="192" spans="2:65" s="1" customFormat="1" ht="16.5" customHeight="1">
      <c r="B192" s="46"/>
      <c r="C192" s="235" t="s">
        <v>441</v>
      </c>
      <c r="D192" s="235" t="s">
        <v>175</v>
      </c>
      <c r="E192" s="236" t="s">
        <v>1210</v>
      </c>
      <c r="F192" s="237" t="s">
        <v>1134</v>
      </c>
      <c r="G192" s="238" t="s">
        <v>258</v>
      </c>
      <c r="H192" s="239">
        <v>275</v>
      </c>
      <c r="I192" s="240"/>
      <c r="J192" s="241">
        <f>ROUND(I192*H192,2)</f>
        <v>0</v>
      </c>
      <c r="K192" s="237" t="s">
        <v>21</v>
      </c>
      <c r="L192" s="72"/>
      <c r="M192" s="242" t="s">
        <v>21</v>
      </c>
      <c r="N192" s="243" t="s">
        <v>40</v>
      </c>
      <c r="O192" s="47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4" t="s">
        <v>180</v>
      </c>
      <c r="AT192" s="24" t="s">
        <v>175</v>
      </c>
      <c r="AU192" s="24" t="s">
        <v>79</v>
      </c>
      <c r="AY192" s="24" t="s">
        <v>172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76</v>
      </c>
      <c r="BK192" s="246">
        <f>ROUND(I192*H192,2)</f>
        <v>0</v>
      </c>
      <c r="BL192" s="24" t="s">
        <v>180</v>
      </c>
      <c r="BM192" s="24" t="s">
        <v>680</v>
      </c>
    </row>
    <row r="193" spans="2:47" s="1" customFormat="1" ht="13.5">
      <c r="B193" s="46"/>
      <c r="C193" s="74"/>
      <c r="D193" s="249" t="s">
        <v>464</v>
      </c>
      <c r="E193" s="74"/>
      <c r="F193" s="281" t="s">
        <v>1105</v>
      </c>
      <c r="G193" s="74"/>
      <c r="H193" s="74"/>
      <c r="I193" s="203"/>
      <c r="J193" s="74"/>
      <c r="K193" s="74"/>
      <c r="L193" s="72"/>
      <c r="M193" s="282"/>
      <c r="N193" s="47"/>
      <c r="O193" s="47"/>
      <c r="P193" s="47"/>
      <c r="Q193" s="47"/>
      <c r="R193" s="47"/>
      <c r="S193" s="47"/>
      <c r="T193" s="95"/>
      <c r="AT193" s="24" t="s">
        <v>464</v>
      </c>
      <c r="AU193" s="24" t="s">
        <v>79</v>
      </c>
    </row>
    <row r="194" spans="2:65" s="1" customFormat="1" ht="16.5" customHeight="1">
      <c r="B194" s="46"/>
      <c r="C194" s="235" t="s">
        <v>445</v>
      </c>
      <c r="D194" s="235" t="s">
        <v>175</v>
      </c>
      <c r="E194" s="236" t="s">
        <v>1213</v>
      </c>
      <c r="F194" s="237" t="s">
        <v>1216</v>
      </c>
      <c r="G194" s="238" t="s">
        <v>178</v>
      </c>
      <c r="H194" s="239">
        <v>10</v>
      </c>
      <c r="I194" s="240"/>
      <c r="J194" s="241">
        <f>ROUND(I194*H194,2)</f>
        <v>0</v>
      </c>
      <c r="K194" s="237" t="s">
        <v>21</v>
      </c>
      <c r="L194" s="72"/>
      <c r="M194" s="242" t="s">
        <v>21</v>
      </c>
      <c r="N194" s="243" t="s">
        <v>40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4" t="s">
        <v>180</v>
      </c>
      <c r="AT194" s="24" t="s">
        <v>175</v>
      </c>
      <c r="AU194" s="24" t="s">
        <v>79</v>
      </c>
      <c r="AY194" s="24" t="s">
        <v>172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180</v>
      </c>
      <c r="BM194" s="24" t="s">
        <v>688</v>
      </c>
    </row>
    <row r="195" spans="2:47" s="1" customFormat="1" ht="13.5">
      <c r="B195" s="46"/>
      <c r="C195" s="74"/>
      <c r="D195" s="249" t="s">
        <v>464</v>
      </c>
      <c r="E195" s="74"/>
      <c r="F195" s="281" t="s">
        <v>1105</v>
      </c>
      <c r="G195" s="74"/>
      <c r="H195" s="74"/>
      <c r="I195" s="203"/>
      <c r="J195" s="74"/>
      <c r="K195" s="74"/>
      <c r="L195" s="72"/>
      <c r="M195" s="282"/>
      <c r="N195" s="47"/>
      <c r="O195" s="47"/>
      <c r="P195" s="47"/>
      <c r="Q195" s="47"/>
      <c r="R195" s="47"/>
      <c r="S195" s="47"/>
      <c r="T195" s="95"/>
      <c r="AT195" s="24" t="s">
        <v>464</v>
      </c>
      <c r="AU195" s="24" t="s">
        <v>79</v>
      </c>
    </row>
    <row r="196" spans="2:65" s="1" customFormat="1" ht="16.5" customHeight="1">
      <c r="B196" s="46"/>
      <c r="C196" s="235" t="s">
        <v>449</v>
      </c>
      <c r="D196" s="235" t="s">
        <v>175</v>
      </c>
      <c r="E196" s="236" t="s">
        <v>1215</v>
      </c>
      <c r="F196" s="237" t="s">
        <v>1216</v>
      </c>
      <c r="G196" s="238" t="s">
        <v>178</v>
      </c>
      <c r="H196" s="239">
        <v>45</v>
      </c>
      <c r="I196" s="240"/>
      <c r="J196" s="241">
        <f>ROUND(I196*H196,2)</f>
        <v>0</v>
      </c>
      <c r="K196" s="237" t="s">
        <v>21</v>
      </c>
      <c r="L196" s="72"/>
      <c r="M196" s="242" t="s">
        <v>21</v>
      </c>
      <c r="N196" s="243" t="s">
        <v>40</v>
      </c>
      <c r="O196" s="47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AR196" s="24" t="s">
        <v>180</v>
      </c>
      <c r="AT196" s="24" t="s">
        <v>175</v>
      </c>
      <c r="AU196" s="24" t="s">
        <v>79</v>
      </c>
      <c r="AY196" s="24" t="s">
        <v>172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76</v>
      </c>
      <c r="BK196" s="246">
        <f>ROUND(I196*H196,2)</f>
        <v>0</v>
      </c>
      <c r="BL196" s="24" t="s">
        <v>180</v>
      </c>
      <c r="BM196" s="24" t="s">
        <v>696</v>
      </c>
    </row>
    <row r="197" spans="2:47" s="1" customFormat="1" ht="13.5">
      <c r="B197" s="46"/>
      <c r="C197" s="74"/>
      <c r="D197" s="249" t="s">
        <v>464</v>
      </c>
      <c r="E197" s="74"/>
      <c r="F197" s="281" t="s">
        <v>1105</v>
      </c>
      <c r="G197" s="74"/>
      <c r="H197" s="74"/>
      <c r="I197" s="203"/>
      <c r="J197" s="74"/>
      <c r="K197" s="74"/>
      <c r="L197" s="72"/>
      <c r="M197" s="282"/>
      <c r="N197" s="47"/>
      <c r="O197" s="47"/>
      <c r="P197" s="47"/>
      <c r="Q197" s="47"/>
      <c r="R197" s="47"/>
      <c r="S197" s="47"/>
      <c r="T197" s="95"/>
      <c r="AT197" s="24" t="s">
        <v>464</v>
      </c>
      <c r="AU197" s="24" t="s">
        <v>79</v>
      </c>
    </row>
    <row r="198" spans="2:65" s="1" customFormat="1" ht="25.5" customHeight="1">
      <c r="B198" s="46"/>
      <c r="C198" s="235" t="s">
        <v>455</v>
      </c>
      <c r="D198" s="235" t="s">
        <v>175</v>
      </c>
      <c r="E198" s="236" t="s">
        <v>1218</v>
      </c>
      <c r="F198" s="237" t="s">
        <v>1142</v>
      </c>
      <c r="G198" s="238" t="s">
        <v>1143</v>
      </c>
      <c r="H198" s="239">
        <v>1</v>
      </c>
      <c r="I198" s="240"/>
      <c r="J198" s="241">
        <f>ROUND(I198*H198,2)</f>
        <v>0</v>
      </c>
      <c r="K198" s="237" t="s">
        <v>21</v>
      </c>
      <c r="L198" s="72"/>
      <c r="M198" s="242" t="s">
        <v>21</v>
      </c>
      <c r="N198" s="243" t="s">
        <v>40</v>
      </c>
      <c r="O198" s="47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AR198" s="24" t="s">
        <v>180</v>
      </c>
      <c r="AT198" s="24" t="s">
        <v>175</v>
      </c>
      <c r="AU198" s="24" t="s">
        <v>79</v>
      </c>
      <c r="AY198" s="24" t="s">
        <v>172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4" t="s">
        <v>76</v>
      </c>
      <c r="BK198" s="246">
        <f>ROUND(I198*H198,2)</f>
        <v>0</v>
      </c>
      <c r="BL198" s="24" t="s">
        <v>180</v>
      </c>
      <c r="BM198" s="24" t="s">
        <v>704</v>
      </c>
    </row>
    <row r="199" spans="2:47" s="1" customFormat="1" ht="13.5">
      <c r="B199" s="46"/>
      <c r="C199" s="74"/>
      <c r="D199" s="249" t="s">
        <v>464</v>
      </c>
      <c r="E199" s="74"/>
      <c r="F199" s="281" t="s">
        <v>1105</v>
      </c>
      <c r="G199" s="74"/>
      <c r="H199" s="74"/>
      <c r="I199" s="203"/>
      <c r="J199" s="74"/>
      <c r="K199" s="74"/>
      <c r="L199" s="72"/>
      <c r="M199" s="282"/>
      <c r="N199" s="47"/>
      <c r="O199" s="47"/>
      <c r="P199" s="47"/>
      <c r="Q199" s="47"/>
      <c r="R199" s="47"/>
      <c r="S199" s="47"/>
      <c r="T199" s="95"/>
      <c r="AT199" s="24" t="s">
        <v>464</v>
      </c>
      <c r="AU199" s="24" t="s">
        <v>79</v>
      </c>
    </row>
    <row r="200" spans="2:63" s="11" customFormat="1" ht="37.4" customHeight="1">
      <c r="B200" s="219"/>
      <c r="C200" s="220"/>
      <c r="D200" s="221" t="s">
        <v>68</v>
      </c>
      <c r="E200" s="222" t="s">
        <v>1220</v>
      </c>
      <c r="F200" s="222" t="s">
        <v>1221</v>
      </c>
      <c r="G200" s="220"/>
      <c r="H200" s="220"/>
      <c r="I200" s="223"/>
      <c r="J200" s="224">
        <f>BK200</f>
        <v>0</v>
      </c>
      <c r="K200" s="220"/>
      <c r="L200" s="225"/>
      <c r="M200" s="226"/>
      <c r="N200" s="227"/>
      <c r="O200" s="227"/>
      <c r="P200" s="228">
        <f>SUM(P201:P228)</f>
        <v>0</v>
      </c>
      <c r="Q200" s="227"/>
      <c r="R200" s="228">
        <f>SUM(R201:R228)</f>
        <v>0</v>
      </c>
      <c r="S200" s="227"/>
      <c r="T200" s="229">
        <f>SUM(T201:T228)</f>
        <v>0</v>
      </c>
      <c r="AR200" s="230" t="s">
        <v>76</v>
      </c>
      <c r="AT200" s="231" t="s">
        <v>68</v>
      </c>
      <c r="AU200" s="231" t="s">
        <v>69</v>
      </c>
      <c r="AY200" s="230" t="s">
        <v>172</v>
      </c>
      <c r="BK200" s="232">
        <f>SUM(BK201:BK228)</f>
        <v>0</v>
      </c>
    </row>
    <row r="201" spans="2:65" s="1" customFormat="1" ht="25.5" customHeight="1">
      <c r="B201" s="46"/>
      <c r="C201" s="235" t="s">
        <v>460</v>
      </c>
      <c r="D201" s="235" t="s">
        <v>175</v>
      </c>
      <c r="E201" s="236" t="s">
        <v>1222</v>
      </c>
      <c r="F201" s="237" t="s">
        <v>1223</v>
      </c>
      <c r="G201" s="238" t="s">
        <v>178</v>
      </c>
      <c r="H201" s="239">
        <v>2</v>
      </c>
      <c r="I201" s="240"/>
      <c r="J201" s="241">
        <f>ROUND(I201*H201,2)</f>
        <v>0</v>
      </c>
      <c r="K201" s="237" t="s">
        <v>21</v>
      </c>
      <c r="L201" s="72"/>
      <c r="M201" s="242" t="s">
        <v>21</v>
      </c>
      <c r="N201" s="243" t="s">
        <v>40</v>
      </c>
      <c r="O201" s="47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AR201" s="24" t="s">
        <v>180</v>
      </c>
      <c r="AT201" s="24" t="s">
        <v>175</v>
      </c>
      <c r="AU201" s="24" t="s">
        <v>76</v>
      </c>
      <c r="AY201" s="24" t="s">
        <v>172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24" t="s">
        <v>76</v>
      </c>
      <c r="BK201" s="246">
        <f>ROUND(I201*H201,2)</f>
        <v>0</v>
      </c>
      <c r="BL201" s="24" t="s">
        <v>180</v>
      </c>
      <c r="BM201" s="24" t="s">
        <v>714</v>
      </c>
    </row>
    <row r="202" spans="2:47" s="1" customFormat="1" ht="13.5">
      <c r="B202" s="46"/>
      <c r="C202" s="74"/>
      <c r="D202" s="249" t="s">
        <v>464</v>
      </c>
      <c r="E202" s="74"/>
      <c r="F202" s="281" t="s">
        <v>1197</v>
      </c>
      <c r="G202" s="74"/>
      <c r="H202" s="74"/>
      <c r="I202" s="203"/>
      <c r="J202" s="74"/>
      <c r="K202" s="74"/>
      <c r="L202" s="72"/>
      <c r="M202" s="282"/>
      <c r="N202" s="47"/>
      <c r="O202" s="47"/>
      <c r="P202" s="47"/>
      <c r="Q202" s="47"/>
      <c r="R202" s="47"/>
      <c r="S202" s="47"/>
      <c r="T202" s="95"/>
      <c r="AT202" s="24" t="s">
        <v>464</v>
      </c>
      <c r="AU202" s="24" t="s">
        <v>76</v>
      </c>
    </row>
    <row r="203" spans="2:65" s="1" customFormat="1" ht="25.5" customHeight="1">
      <c r="B203" s="46"/>
      <c r="C203" s="235" t="s">
        <v>467</v>
      </c>
      <c r="D203" s="235" t="s">
        <v>175</v>
      </c>
      <c r="E203" s="236" t="s">
        <v>1225</v>
      </c>
      <c r="F203" s="237" t="s">
        <v>1226</v>
      </c>
      <c r="G203" s="238" t="s">
        <v>258</v>
      </c>
      <c r="H203" s="239">
        <v>1950</v>
      </c>
      <c r="I203" s="240"/>
      <c r="J203" s="241">
        <f>ROUND(I203*H203,2)</f>
        <v>0</v>
      </c>
      <c r="K203" s="237" t="s">
        <v>21</v>
      </c>
      <c r="L203" s="72"/>
      <c r="M203" s="242" t="s">
        <v>21</v>
      </c>
      <c r="N203" s="243" t="s">
        <v>40</v>
      </c>
      <c r="O203" s="47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AR203" s="24" t="s">
        <v>180</v>
      </c>
      <c r="AT203" s="24" t="s">
        <v>175</v>
      </c>
      <c r="AU203" s="24" t="s">
        <v>76</v>
      </c>
      <c r="AY203" s="24" t="s">
        <v>172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24" t="s">
        <v>76</v>
      </c>
      <c r="BK203" s="246">
        <f>ROUND(I203*H203,2)</f>
        <v>0</v>
      </c>
      <c r="BL203" s="24" t="s">
        <v>180</v>
      </c>
      <c r="BM203" s="24" t="s">
        <v>724</v>
      </c>
    </row>
    <row r="204" spans="2:47" s="1" customFormat="1" ht="13.5">
      <c r="B204" s="46"/>
      <c r="C204" s="74"/>
      <c r="D204" s="249" t="s">
        <v>464</v>
      </c>
      <c r="E204" s="74"/>
      <c r="F204" s="281" t="s">
        <v>1105</v>
      </c>
      <c r="G204" s="74"/>
      <c r="H204" s="74"/>
      <c r="I204" s="203"/>
      <c r="J204" s="74"/>
      <c r="K204" s="74"/>
      <c r="L204" s="72"/>
      <c r="M204" s="282"/>
      <c r="N204" s="47"/>
      <c r="O204" s="47"/>
      <c r="P204" s="47"/>
      <c r="Q204" s="47"/>
      <c r="R204" s="47"/>
      <c r="S204" s="47"/>
      <c r="T204" s="95"/>
      <c r="AT204" s="24" t="s">
        <v>464</v>
      </c>
      <c r="AU204" s="24" t="s">
        <v>76</v>
      </c>
    </row>
    <row r="205" spans="2:65" s="1" customFormat="1" ht="16.5" customHeight="1">
      <c r="B205" s="46"/>
      <c r="C205" s="235" t="s">
        <v>471</v>
      </c>
      <c r="D205" s="235" t="s">
        <v>175</v>
      </c>
      <c r="E205" s="236" t="s">
        <v>1228</v>
      </c>
      <c r="F205" s="237" t="s">
        <v>1165</v>
      </c>
      <c r="G205" s="238" t="s">
        <v>178</v>
      </c>
      <c r="H205" s="239">
        <v>4</v>
      </c>
      <c r="I205" s="240"/>
      <c r="J205" s="241">
        <f>ROUND(I205*H205,2)</f>
        <v>0</v>
      </c>
      <c r="K205" s="237" t="s">
        <v>21</v>
      </c>
      <c r="L205" s="72"/>
      <c r="M205" s="242" t="s">
        <v>21</v>
      </c>
      <c r="N205" s="243" t="s">
        <v>40</v>
      </c>
      <c r="O205" s="47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AR205" s="24" t="s">
        <v>180</v>
      </c>
      <c r="AT205" s="24" t="s">
        <v>175</v>
      </c>
      <c r="AU205" s="24" t="s">
        <v>76</v>
      </c>
      <c r="AY205" s="24" t="s">
        <v>172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4" t="s">
        <v>76</v>
      </c>
      <c r="BK205" s="246">
        <f>ROUND(I205*H205,2)</f>
        <v>0</v>
      </c>
      <c r="BL205" s="24" t="s">
        <v>180</v>
      </c>
      <c r="BM205" s="24" t="s">
        <v>734</v>
      </c>
    </row>
    <row r="206" spans="2:47" s="1" customFormat="1" ht="13.5">
      <c r="B206" s="46"/>
      <c r="C206" s="74"/>
      <c r="D206" s="249" t="s">
        <v>464</v>
      </c>
      <c r="E206" s="74"/>
      <c r="F206" s="281" t="s">
        <v>1105</v>
      </c>
      <c r="G206" s="74"/>
      <c r="H206" s="74"/>
      <c r="I206" s="203"/>
      <c r="J206" s="74"/>
      <c r="K206" s="74"/>
      <c r="L206" s="72"/>
      <c r="M206" s="282"/>
      <c r="N206" s="47"/>
      <c r="O206" s="47"/>
      <c r="P206" s="47"/>
      <c r="Q206" s="47"/>
      <c r="R206" s="47"/>
      <c r="S206" s="47"/>
      <c r="T206" s="95"/>
      <c r="AT206" s="24" t="s">
        <v>464</v>
      </c>
      <c r="AU206" s="24" t="s">
        <v>76</v>
      </c>
    </row>
    <row r="207" spans="2:65" s="1" customFormat="1" ht="25.5" customHeight="1">
      <c r="B207" s="46"/>
      <c r="C207" s="235" t="s">
        <v>477</v>
      </c>
      <c r="D207" s="235" t="s">
        <v>175</v>
      </c>
      <c r="E207" s="236" t="s">
        <v>1230</v>
      </c>
      <c r="F207" s="237" t="s">
        <v>1231</v>
      </c>
      <c r="G207" s="238" t="s">
        <v>178</v>
      </c>
      <c r="H207" s="239">
        <v>63</v>
      </c>
      <c r="I207" s="240"/>
      <c r="J207" s="241">
        <f>ROUND(I207*H207,2)</f>
        <v>0</v>
      </c>
      <c r="K207" s="237" t="s">
        <v>21</v>
      </c>
      <c r="L207" s="72"/>
      <c r="M207" s="242" t="s">
        <v>21</v>
      </c>
      <c r="N207" s="243" t="s">
        <v>40</v>
      </c>
      <c r="O207" s="47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AR207" s="24" t="s">
        <v>180</v>
      </c>
      <c r="AT207" s="24" t="s">
        <v>175</v>
      </c>
      <c r="AU207" s="24" t="s">
        <v>76</v>
      </c>
      <c r="AY207" s="24" t="s">
        <v>172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4" t="s">
        <v>76</v>
      </c>
      <c r="BK207" s="246">
        <f>ROUND(I207*H207,2)</f>
        <v>0</v>
      </c>
      <c r="BL207" s="24" t="s">
        <v>180</v>
      </c>
      <c r="BM207" s="24" t="s">
        <v>744</v>
      </c>
    </row>
    <row r="208" spans="2:47" s="1" customFormat="1" ht="13.5">
      <c r="B208" s="46"/>
      <c r="C208" s="74"/>
      <c r="D208" s="249" t="s">
        <v>464</v>
      </c>
      <c r="E208" s="74"/>
      <c r="F208" s="281" t="s">
        <v>1105</v>
      </c>
      <c r="G208" s="74"/>
      <c r="H208" s="74"/>
      <c r="I208" s="203"/>
      <c r="J208" s="74"/>
      <c r="K208" s="74"/>
      <c r="L208" s="72"/>
      <c r="M208" s="282"/>
      <c r="N208" s="47"/>
      <c r="O208" s="47"/>
      <c r="P208" s="47"/>
      <c r="Q208" s="47"/>
      <c r="R208" s="47"/>
      <c r="S208" s="47"/>
      <c r="T208" s="95"/>
      <c r="AT208" s="24" t="s">
        <v>464</v>
      </c>
      <c r="AU208" s="24" t="s">
        <v>76</v>
      </c>
    </row>
    <row r="209" spans="2:65" s="1" customFormat="1" ht="25.5" customHeight="1">
      <c r="B209" s="46"/>
      <c r="C209" s="235" t="s">
        <v>483</v>
      </c>
      <c r="D209" s="235" t="s">
        <v>175</v>
      </c>
      <c r="E209" s="236" t="s">
        <v>1233</v>
      </c>
      <c r="F209" s="237" t="s">
        <v>1234</v>
      </c>
      <c r="G209" s="238" t="s">
        <v>178</v>
      </c>
      <c r="H209" s="239">
        <v>63</v>
      </c>
      <c r="I209" s="240"/>
      <c r="J209" s="241">
        <f>ROUND(I209*H209,2)</f>
        <v>0</v>
      </c>
      <c r="K209" s="237" t="s">
        <v>21</v>
      </c>
      <c r="L209" s="72"/>
      <c r="M209" s="242" t="s">
        <v>21</v>
      </c>
      <c r="N209" s="243" t="s">
        <v>40</v>
      </c>
      <c r="O209" s="47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AR209" s="24" t="s">
        <v>180</v>
      </c>
      <c r="AT209" s="24" t="s">
        <v>175</v>
      </c>
      <c r="AU209" s="24" t="s">
        <v>76</v>
      </c>
      <c r="AY209" s="24" t="s">
        <v>172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76</v>
      </c>
      <c r="BK209" s="246">
        <f>ROUND(I209*H209,2)</f>
        <v>0</v>
      </c>
      <c r="BL209" s="24" t="s">
        <v>180</v>
      </c>
      <c r="BM209" s="24" t="s">
        <v>755</v>
      </c>
    </row>
    <row r="210" spans="2:47" s="1" customFormat="1" ht="13.5">
      <c r="B210" s="46"/>
      <c r="C210" s="74"/>
      <c r="D210" s="249" t="s">
        <v>464</v>
      </c>
      <c r="E210" s="74"/>
      <c r="F210" s="281" t="s">
        <v>1105</v>
      </c>
      <c r="G210" s="74"/>
      <c r="H210" s="74"/>
      <c r="I210" s="203"/>
      <c r="J210" s="74"/>
      <c r="K210" s="74"/>
      <c r="L210" s="72"/>
      <c r="M210" s="282"/>
      <c r="N210" s="47"/>
      <c r="O210" s="47"/>
      <c r="P210" s="47"/>
      <c r="Q210" s="47"/>
      <c r="R210" s="47"/>
      <c r="S210" s="47"/>
      <c r="T210" s="95"/>
      <c r="AT210" s="24" t="s">
        <v>464</v>
      </c>
      <c r="AU210" s="24" t="s">
        <v>76</v>
      </c>
    </row>
    <row r="211" spans="2:65" s="1" customFormat="1" ht="25.5" customHeight="1">
      <c r="B211" s="46"/>
      <c r="C211" s="235" t="s">
        <v>489</v>
      </c>
      <c r="D211" s="235" t="s">
        <v>175</v>
      </c>
      <c r="E211" s="236" t="s">
        <v>1236</v>
      </c>
      <c r="F211" s="237" t="s">
        <v>1237</v>
      </c>
      <c r="G211" s="238" t="s">
        <v>178</v>
      </c>
      <c r="H211" s="239">
        <v>63</v>
      </c>
      <c r="I211" s="240"/>
      <c r="J211" s="241">
        <f>ROUND(I211*H211,2)</f>
        <v>0</v>
      </c>
      <c r="K211" s="237" t="s">
        <v>21</v>
      </c>
      <c r="L211" s="72"/>
      <c r="M211" s="242" t="s">
        <v>21</v>
      </c>
      <c r="N211" s="243" t="s">
        <v>40</v>
      </c>
      <c r="O211" s="47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AR211" s="24" t="s">
        <v>180</v>
      </c>
      <c r="AT211" s="24" t="s">
        <v>175</v>
      </c>
      <c r="AU211" s="24" t="s">
        <v>76</v>
      </c>
      <c r="AY211" s="24" t="s">
        <v>172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76</v>
      </c>
      <c r="BK211" s="246">
        <f>ROUND(I211*H211,2)</f>
        <v>0</v>
      </c>
      <c r="BL211" s="24" t="s">
        <v>180</v>
      </c>
      <c r="BM211" s="24" t="s">
        <v>764</v>
      </c>
    </row>
    <row r="212" spans="2:47" s="1" customFormat="1" ht="13.5">
      <c r="B212" s="46"/>
      <c r="C212" s="74"/>
      <c r="D212" s="249" t="s">
        <v>464</v>
      </c>
      <c r="E212" s="74"/>
      <c r="F212" s="281" t="s">
        <v>1105</v>
      </c>
      <c r="G212" s="74"/>
      <c r="H212" s="74"/>
      <c r="I212" s="203"/>
      <c r="J212" s="74"/>
      <c r="K212" s="74"/>
      <c r="L212" s="72"/>
      <c r="M212" s="282"/>
      <c r="N212" s="47"/>
      <c r="O212" s="47"/>
      <c r="P212" s="47"/>
      <c r="Q212" s="47"/>
      <c r="R212" s="47"/>
      <c r="S212" s="47"/>
      <c r="T212" s="95"/>
      <c r="AT212" s="24" t="s">
        <v>464</v>
      </c>
      <c r="AU212" s="24" t="s">
        <v>76</v>
      </c>
    </row>
    <row r="213" spans="2:65" s="1" customFormat="1" ht="25.5" customHeight="1">
      <c r="B213" s="46"/>
      <c r="C213" s="235" t="s">
        <v>493</v>
      </c>
      <c r="D213" s="235" t="s">
        <v>175</v>
      </c>
      <c r="E213" s="236" t="s">
        <v>1239</v>
      </c>
      <c r="F213" s="237" t="s">
        <v>1173</v>
      </c>
      <c r="G213" s="238" t="s">
        <v>178</v>
      </c>
      <c r="H213" s="239">
        <v>36</v>
      </c>
      <c r="I213" s="240"/>
      <c r="J213" s="241">
        <f>ROUND(I213*H213,2)</f>
        <v>0</v>
      </c>
      <c r="K213" s="237" t="s">
        <v>21</v>
      </c>
      <c r="L213" s="72"/>
      <c r="M213" s="242" t="s">
        <v>21</v>
      </c>
      <c r="N213" s="243" t="s">
        <v>40</v>
      </c>
      <c r="O213" s="47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AR213" s="24" t="s">
        <v>180</v>
      </c>
      <c r="AT213" s="24" t="s">
        <v>175</v>
      </c>
      <c r="AU213" s="24" t="s">
        <v>76</v>
      </c>
      <c r="AY213" s="24" t="s">
        <v>172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24" t="s">
        <v>76</v>
      </c>
      <c r="BK213" s="246">
        <f>ROUND(I213*H213,2)</f>
        <v>0</v>
      </c>
      <c r="BL213" s="24" t="s">
        <v>180</v>
      </c>
      <c r="BM213" s="24" t="s">
        <v>774</v>
      </c>
    </row>
    <row r="214" spans="2:47" s="1" customFormat="1" ht="13.5">
      <c r="B214" s="46"/>
      <c r="C214" s="74"/>
      <c r="D214" s="249" t="s">
        <v>464</v>
      </c>
      <c r="E214" s="74"/>
      <c r="F214" s="281" t="s">
        <v>1105</v>
      </c>
      <c r="G214" s="74"/>
      <c r="H214" s="74"/>
      <c r="I214" s="203"/>
      <c r="J214" s="74"/>
      <c r="K214" s="74"/>
      <c r="L214" s="72"/>
      <c r="M214" s="282"/>
      <c r="N214" s="47"/>
      <c r="O214" s="47"/>
      <c r="P214" s="47"/>
      <c r="Q214" s="47"/>
      <c r="R214" s="47"/>
      <c r="S214" s="47"/>
      <c r="T214" s="95"/>
      <c r="AT214" s="24" t="s">
        <v>464</v>
      </c>
      <c r="AU214" s="24" t="s">
        <v>76</v>
      </c>
    </row>
    <row r="215" spans="2:65" s="1" customFormat="1" ht="25.5" customHeight="1">
      <c r="B215" s="46"/>
      <c r="C215" s="235" t="s">
        <v>499</v>
      </c>
      <c r="D215" s="235" t="s">
        <v>175</v>
      </c>
      <c r="E215" s="236" t="s">
        <v>1241</v>
      </c>
      <c r="F215" s="237" t="s">
        <v>1175</v>
      </c>
      <c r="G215" s="238" t="s">
        <v>178</v>
      </c>
      <c r="H215" s="239">
        <v>3</v>
      </c>
      <c r="I215" s="240"/>
      <c r="J215" s="241">
        <f>ROUND(I215*H215,2)</f>
        <v>0</v>
      </c>
      <c r="K215" s="237" t="s">
        <v>21</v>
      </c>
      <c r="L215" s="72"/>
      <c r="M215" s="242" t="s">
        <v>21</v>
      </c>
      <c r="N215" s="243" t="s">
        <v>40</v>
      </c>
      <c r="O215" s="47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AR215" s="24" t="s">
        <v>180</v>
      </c>
      <c r="AT215" s="24" t="s">
        <v>175</v>
      </c>
      <c r="AU215" s="24" t="s">
        <v>76</v>
      </c>
      <c r="AY215" s="24" t="s">
        <v>172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24" t="s">
        <v>76</v>
      </c>
      <c r="BK215" s="246">
        <f>ROUND(I215*H215,2)</f>
        <v>0</v>
      </c>
      <c r="BL215" s="24" t="s">
        <v>180</v>
      </c>
      <c r="BM215" s="24" t="s">
        <v>784</v>
      </c>
    </row>
    <row r="216" spans="2:47" s="1" customFormat="1" ht="13.5">
      <c r="B216" s="46"/>
      <c r="C216" s="74"/>
      <c r="D216" s="249" t="s">
        <v>464</v>
      </c>
      <c r="E216" s="74"/>
      <c r="F216" s="281" t="s">
        <v>1197</v>
      </c>
      <c r="G216" s="74"/>
      <c r="H216" s="74"/>
      <c r="I216" s="203"/>
      <c r="J216" s="74"/>
      <c r="K216" s="74"/>
      <c r="L216" s="72"/>
      <c r="M216" s="282"/>
      <c r="N216" s="47"/>
      <c r="O216" s="47"/>
      <c r="P216" s="47"/>
      <c r="Q216" s="47"/>
      <c r="R216" s="47"/>
      <c r="S216" s="47"/>
      <c r="T216" s="95"/>
      <c r="AT216" s="24" t="s">
        <v>464</v>
      </c>
      <c r="AU216" s="24" t="s">
        <v>76</v>
      </c>
    </row>
    <row r="217" spans="2:65" s="1" customFormat="1" ht="25.5" customHeight="1">
      <c r="B217" s="46"/>
      <c r="C217" s="235" t="s">
        <v>503</v>
      </c>
      <c r="D217" s="235" t="s">
        <v>175</v>
      </c>
      <c r="E217" s="236" t="s">
        <v>1243</v>
      </c>
      <c r="F217" s="237" t="s">
        <v>1244</v>
      </c>
      <c r="G217" s="238" t="s">
        <v>178</v>
      </c>
      <c r="H217" s="239">
        <v>3</v>
      </c>
      <c r="I217" s="240"/>
      <c r="J217" s="241">
        <f>ROUND(I217*H217,2)</f>
        <v>0</v>
      </c>
      <c r="K217" s="237" t="s">
        <v>21</v>
      </c>
      <c r="L217" s="72"/>
      <c r="M217" s="242" t="s">
        <v>21</v>
      </c>
      <c r="N217" s="243" t="s">
        <v>40</v>
      </c>
      <c r="O217" s="47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AR217" s="24" t="s">
        <v>180</v>
      </c>
      <c r="AT217" s="24" t="s">
        <v>175</v>
      </c>
      <c r="AU217" s="24" t="s">
        <v>76</v>
      </c>
      <c r="AY217" s="24" t="s">
        <v>172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24" t="s">
        <v>76</v>
      </c>
      <c r="BK217" s="246">
        <f>ROUND(I217*H217,2)</f>
        <v>0</v>
      </c>
      <c r="BL217" s="24" t="s">
        <v>180</v>
      </c>
      <c r="BM217" s="24" t="s">
        <v>796</v>
      </c>
    </row>
    <row r="218" spans="2:47" s="1" customFormat="1" ht="13.5">
      <c r="B218" s="46"/>
      <c r="C218" s="74"/>
      <c r="D218" s="249" t="s">
        <v>464</v>
      </c>
      <c r="E218" s="74"/>
      <c r="F218" s="281" t="s">
        <v>1197</v>
      </c>
      <c r="G218" s="74"/>
      <c r="H218" s="74"/>
      <c r="I218" s="203"/>
      <c r="J218" s="74"/>
      <c r="K218" s="74"/>
      <c r="L218" s="72"/>
      <c r="M218" s="282"/>
      <c r="N218" s="47"/>
      <c r="O218" s="47"/>
      <c r="P218" s="47"/>
      <c r="Q218" s="47"/>
      <c r="R218" s="47"/>
      <c r="S218" s="47"/>
      <c r="T218" s="95"/>
      <c r="AT218" s="24" t="s">
        <v>464</v>
      </c>
      <c r="AU218" s="24" t="s">
        <v>76</v>
      </c>
    </row>
    <row r="219" spans="2:65" s="1" customFormat="1" ht="25.5" customHeight="1">
      <c r="B219" s="46"/>
      <c r="C219" s="235" t="s">
        <v>507</v>
      </c>
      <c r="D219" s="235" t="s">
        <v>175</v>
      </c>
      <c r="E219" s="236" t="s">
        <v>1246</v>
      </c>
      <c r="F219" s="237" t="s">
        <v>1181</v>
      </c>
      <c r="G219" s="238" t="s">
        <v>258</v>
      </c>
      <c r="H219" s="239">
        <v>295</v>
      </c>
      <c r="I219" s="240"/>
      <c r="J219" s="241">
        <f>ROUND(I219*H219,2)</f>
        <v>0</v>
      </c>
      <c r="K219" s="237" t="s">
        <v>21</v>
      </c>
      <c r="L219" s="72"/>
      <c r="M219" s="242" t="s">
        <v>21</v>
      </c>
      <c r="N219" s="243" t="s">
        <v>40</v>
      </c>
      <c r="O219" s="47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AR219" s="24" t="s">
        <v>180</v>
      </c>
      <c r="AT219" s="24" t="s">
        <v>175</v>
      </c>
      <c r="AU219" s="24" t="s">
        <v>76</v>
      </c>
      <c r="AY219" s="24" t="s">
        <v>172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24" t="s">
        <v>76</v>
      </c>
      <c r="BK219" s="246">
        <f>ROUND(I219*H219,2)</f>
        <v>0</v>
      </c>
      <c r="BL219" s="24" t="s">
        <v>180</v>
      </c>
      <c r="BM219" s="24" t="s">
        <v>807</v>
      </c>
    </row>
    <row r="220" spans="2:47" s="1" customFormat="1" ht="13.5">
      <c r="B220" s="46"/>
      <c r="C220" s="74"/>
      <c r="D220" s="249" t="s">
        <v>464</v>
      </c>
      <c r="E220" s="74"/>
      <c r="F220" s="281" t="s">
        <v>1105</v>
      </c>
      <c r="G220" s="74"/>
      <c r="H220" s="74"/>
      <c r="I220" s="203"/>
      <c r="J220" s="74"/>
      <c r="K220" s="74"/>
      <c r="L220" s="72"/>
      <c r="M220" s="282"/>
      <c r="N220" s="47"/>
      <c r="O220" s="47"/>
      <c r="P220" s="47"/>
      <c r="Q220" s="47"/>
      <c r="R220" s="47"/>
      <c r="S220" s="47"/>
      <c r="T220" s="95"/>
      <c r="AT220" s="24" t="s">
        <v>464</v>
      </c>
      <c r="AU220" s="24" t="s">
        <v>76</v>
      </c>
    </row>
    <row r="221" spans="2:65" s="1" customFormat="1" ht="16.5" customHeight="1">
      <c r="B221" s="46"/>
      <c r="C221" s="235" t="s">
        <v>513</v>
      </c>
      <c r="D221" s="235" t="s">
        <v>175</v>
      </c>
      <c r="E221" s="236" t="s">
        <v>1248</v>
      </c>
      <c r="F221" s="237" t="s">
        <v>1185</v>
      </c>
      <c r="G221" s="238" t="s">
        <v>178</v>
      </c>
      <c r="H221" s="239">
        <v>55</v>
      </c>
      <c r="I221" s="240"/>
      <c r="J221" s="241">
        <f>ROUND(I221*H221,2)</f>
        <v>0</v>
      </c>
      <c r="K221" s="237" t="s">
        <v>21</v>
      </c>
      <c r="L221" s="72"/>
      <c r="M221" s="242" t="s">
        <v>21</v>
      </c>
      <c r="N221" s="243" t="s">
        <v>40</v>
      </c>
      <c r="O221" s="47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AR221" s="24" t="s">
        <v>180</v>
      </c>
      <c r="AT221" s="24" t="s">
        <v>175</v>
      </c>
      <c r="AU221" s="24" t="s">
        <v>76</v>
      </c>
      <c r="AY221" s="24" t="s">
        <v>172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24" t="s">
        <v>76</v>
      </c>
      <c r="BK221" s="246">
        <f>ROUND(I221*H221,2)</f>
        <v>0</v>
      </c>
      <c r="BL221" s="24" t="s">
        <v>180</v>
      </c>
      <c r="BM221" s="24" t="s">
        <v>817</v>
      </c>
    </row>
    <row r="222" spans="2:47" s="1" customFormat="1" ht="13.5">
      <c r="B222" s="46"/>
      <c r="C222" s="74"/>
      <c r="D222" s="249" t="s">
        <v>464</v>
      </c>
      <c r="E222" s="74"/>
      <c r="F222" s="281" t="s">
        <v>1105</v>
      </c>
      <c r="G222" s="74"/>
      <c r="H222" s="74"/>
      <c r="I222" s="203"/>
      <c r="J222" s="74"/>
      <c r="K222" s="74"/>
      <c r="L222" s="72"/>
      <c r="M222" s="282"/>
      <c r="N222" s="47"/>
      <c r="O222" s="47"/>
      <c r="P222" s="47"/>
      <c r="Q222" s="47"/>
      <c r="R222" s="47"/>
      <c r="S222" s="47"/>
      <c r="T222" s="95"/>
      <c r="AT222" s="24" t="s">
        <v>464</v>
      </c>
      <c r="AU222" s="24" t="s">
        <v>76</v>
      </c>
    </row>
    <row r="223" spans="2:65" s="1" customFormat="1" ht="25.5" customHeight="1">
      <c r="B223" s="46"/>
      <c r="C223" s="235" t="s">
        <v>518</v>
      </c>
      <c r="D223" s="235" t="s">
        <v>175</v>
      </c>
      <c r="E223" s="236" t="s">
        <v>1250</v>
      </c>
      <c r="F223" s="237" t="s">
        <v>1187</v>
      </c>
      <c r="G223" s="238" t="s">
        <v>178</v>
      </c>
      <c r="H223" s="239">
        <v>9</v>
      </c>
      <c r="I223" s="240"/>
      <c r="J223" s="241">
        <f>ROUND(I223*H223,2)</f>
        <v>0</v>
      </c>
      <c r="K223" s="237" t="s">
        <v>21</v>
      </c>
      <c r="L223" s="72"/>
      <c r="M223" s="242" t="s">
        <v>21</v>
      </c>
      <c r="N223" s="243" t="s">
        <v>40</v>
      </c>
      <c r="O223" s="47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AR223" s="24" t="s">
        <v>180</v>
      </c>
      <c r="AT223" s="24" t="s">
        <v>175</v>
      </c>
      <c r="AU223" s="24" t="s">
        <v>76</v>
      </c>
      <c r="AY223" s="24" t="s">
        <v>172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24" t="s">
        <v>76</v>
      </c>
      <c r="BK223" s="246">
        <f>ROUND(I223*H223,2)</f>
        <v>0</v>
      </c>
      <c r="BL223" s="24" t="s">
        <v>180</v>
      </c>
      <c r="BM223" s="24" t="s">
        <v>825</v>
      </c>
    </row>
    <row r="224" spans="2:47" s="1" customFormat="1" ht="13.5">
      <c r="B224" s="46"/>
      <c r="C224" s="74"/>
      <c r="D224" s="249" t="s">
        <v>464</v>
      </c>
      <c r="E224" s="74"/>
      <c r="F224" s="281" t="s">
        <v>1105</v>
      </c>
      <c r="G224" s="74"/>
      <c r="H224" s="74"/>
      <c r="I224" s="203"/>
      <c r="J224" s="74"/>
      <c r="K224" s="74"/>
      <c r="L224" s="72"/>
      <c r="M224" s="282"/>
      <c r="N224" s="47"/>
      <c r="O224" s="47"/>
      <c r="P224" s="47"/>
      <c r="Q224" s="47"/>
      <c r="R224" s="47"/>
      <c r="S224" s="47"/>
      <c r="T224" s="95"/>
      <c r="AT224" s="24" t="s">
        <v>464</v>
      </c>
      <c r="AU224" s="24" t="s">
        <v>76</v>
      </c>
    </row>
    <row r="225" spans="2:65" s="1" customFormat="1" ht="25.5" customHeight="1">
      <c r="B225" s="46"/>
      <c r="C225" s="235" t="s">
        <v>522</v>
      </c>
      <c r="D225" s="235" t="s">
        <v>175</v>
      </c>
      <c r="E225" s="236" t="s">
        <v>1252</v>
      </c>
      <c r="F225" s="237" t="s">
        <v>1189</v>
      </c>
      <c r="G225" s="238" t="s">
        <v>178</v>
      </c>
      <c r="H225" s="239">
        <v>5</v>
      </c>
      <c r="I225" s="240"/>
      <c r="J225" s="241">
        <f>ROUND(I225*H225,2)</f>
        <v>0</v>
      </c>
      <c r="K225" s="237" t="s">
        <v>21</v>
      </c>
      <c r="L225" s="72"/>
      <c r="M225" s="242" t="s">
        <v>21</v>
      </c>
      <c r="N225" s="243" t="s">
        <v>40</v>
      </c>
      <c r="O225" s="47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AR225" s="24" t="s">
        <v>180</v>
      </c>
      <c r="AT225" s="24" t="s">
        <v>175</v>
      </c>
      <c r="AU225" s="24" t="s">
        <v>76</v>
      </c>
      <c r="AY225" s="24" t="s">
        <v>172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4" t="s">
        <v>76</v>
      </c>
      <c r="BK225" s="246">
        <f>ROUND(I225*H225,2)</f>
        <v>0</v>
      </c>
      <c r="BL225" s="24" t="s">
        <v>180</v>
      </c>
      <c r="BM225" s="24" t="s">
        <v>836</v>
      </c>
    </row>
    <row r="226" spans="2:47" s="1" customFormat="1" ht="13.5">
      <c r="B226" s="46"/>
      <c r="C226" s="74"/>
      <c r="D226" s="249" t="s">
        <v>464</v>
      </c>
      <c r="E226" s="74"/>
      <c r="F226" s="281" t="s">
        <v>1105</v>
      </c>
      <c r="G226" s="74"/>
      <c r="H226" s="74"/>
      <c r="I226" s="203"/>
      <c r="J226" s="74"/>
      <c r="K226" s="74"/>
      <c r="L226" s="72"/>
      <c r="M226" s="282"/>
      <c r="N226" s="47"/>
      <c r="O226" s="47"/>
      <c r="P226" s="47"/>
      <c r="Q226" s="47"/>
      <c r="R226" s="47"/>
      <c r="S226" s="47"/>
      <c r="T226" s="95"/>
      <c r="AT226" s="24" t="s">
        <v>464</v>
      </c>
      <c r="AU226" s="24" t="s">
        <v>76</v>
      </c>
    </row>
    <row r="227" spans="2:65" s="1" customFormat="1" ht="25.5" customHeight="1">
      <c r="B227" s="46"/>
      <c r="C227" s="235" t="s">
        <v>528</v>
      </c>
      <c r="D227" s="235" t="s">
        <v>175</v>
      </c>
      <c r="E227" s="236" t="s">
        <v>1254</v>
      </c>
      <c r="F227" s="237" t="s">
        <v>1191</v>
      </c>
      <c r="G227" s="238" t="s">
        <v>178</v>
      </c>
      <c r="H227" s="239">
        <v>15</v>
      </c>
      <c r="I227" s="240"/>
      <c r="J227" s="241">
        <f>ROUND(I227*H227,2)</f>
        <v>0</v>
      </c>
      <c r="K227" s="237" t="s">
        <v>21</v>
      </c>
      <c r="L227" s="72"/>
      <c r="M227" s="242" t="s">
        <v>21</v>
      </c>
      <c r="N227" s="243" t="s">
        <v>40</v>
      </c>
      <c r="O227" s="47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AR227" s="24" t="s">
        <v>180</v>
      </c>
      <c r="AT227" s="24" t="s">
        <v>175</v>
      </c>
      <c r="AU227" s="24" t="s">
        <v>76</v>
      </c>
      <c r="AY227" s="24" t="s">
        <v>172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180</v>
      </c>
      <c r="BM227" s="24" t="s">
        <v>845</v>
      </c>
    </row>
    <row r="228" spans="2:47" s="1" customFormat="1" ht="13.5">
      <c r="B228" s="46"/>
      <c r="C228" s="74"/>
      <c r="D228" s="249" t="s">
        <v>464</v>
      </c>
      <c r="E228" s="74"/>
      <c r="F228" s="281" t="s">
        <v>1105</v>
      </c>
      <c r="G228" s="74"/>
      <c r="H228" s="74"/>
      <c r="I228" s="203"/>
      <c r="J228" s="74"/>
      <c r="K228" s="74"/>
      <c r="L228" s="72"/>
      <c r="M228" s="293"/>
      <c r="N228" s="294"/>
      <c r="O228" s="294"/>
      <c r="P228" s="294"/>
      <c r="Q228" s="294"/>
      <c r="R228" s="294"/>
      <c r="S228" s="294"/>
      <c r="T228" s="295"/>
      <c r="AT228" s="24" t="s">
        <v>464</v>
      </c>
      <c r="AU228" s="24" t="s">
        <v>76</v>
      </c>
    </row>
    <row r="229" spans="2:12" s="1" customFormat="1" ht="6.95" customHeight="1">
      <c r="B229" s="67"/>
      <c r="C229" s="68"/>
      <c r="D229" s="68"/>
      <c r="E229" s="68"/>
      <c r="F229" s="68"/>
      <c r="G229" s="68"/>
      <c r="H229" s="68"/>
      <c r="I229" s="178"/>
      <c r="J229" s="68"/>
      <c r="K229" s="68"/>
      <c r="L229" s="72"/>
    </row>
  </sheetData>
  <sheetProtection password="CC35" sheet="1" objects="1" scenarios="1" formatColumns="0" formatRows="0" autoFilter="0"/>
  <autoFilter ref="C85:K228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116</v>
      </c>
      <c r="G1" s="151" t="s">
        <v>117</v>
      </c>
      <c r="H1" s="151"/>
      <c r="I1" s="152"/>
      <c r="J1" s="151" t="s">
        <v>118</v>
      </c>
      <c r="K1" s="150" t="s">
        <v>119</v>
      </c>
      <c r="L1" s="151" t="s">
        <v>120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102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121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v Karviné - školy I - stavební část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1616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1617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ROUND(J87,2)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ROUND(SUM(BE87:BE163),2)</f>
        <v>0</v>
      </c>
      <c r="G32" s="47"/>
      <c r="H32" s="47"/>
      <c r="I32" s="170">
        <v>0.21</v>
      </c>
      <c r="J32" s="169">
        <f>ROUND(ROUND((SUM(BE87:BE163)),2)*I32,2)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ROUND(SUM(BF87:BF163),2)</f>
        <v>0</v>
      </c>
      <c r="G33" s="47"/>
      <c r="H33" s="47"/>
      <c r="I33" s="170">
        <v>0.15</v>
      </c>
      <c r="J33" s="169">
        <f>ROUND(ROUND((SUM(BF87:BF163)),2)*I33,2)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ROUND(SUM(BG87:BG163),2)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ROUND(SUM(BH87:BH163),2)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ROUND(SUM(BI87:BI163),2)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v Karviné - školy I - stavební část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1616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001 - Revitalizace zeleně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127</v>
      </c>
      <c r="D58" s="171"/>
      <c r="E58" s="171"/>
      <c r="F58" s="171"/>
      <c r="G58" s="171"/>
      <c r="H58" s="171"/>
      <c r="I58" s="185"/>
      <c r="J58" s="186" t="s">
        <v>128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129</v>
      </c>
      <c r="D60" s="47"/>
      <c r="E60" s="47"/>
      <c r="F60" s="47"/>
      <c r="G60" s="47"/>
      <c r="H60" s="47"/>
      <c r="I60" s="156"/>
      <c r="J60" s="167">
        <f>J87</f>
        <v>0</v>
      </c>
      <c r="K60" s="51"/>
      <c r="AU60" s="24" t="s">
        <v>130</v>
      </c>
    </row>
    <row r="61" spans="2:11" s="8" customFormat="1" ht="24.95" customHeight="1">
      <c r="B61" s="189"/>
      <c r="C61" s="190"/>
      <c r="D61" s="191" t="s">
        <v>1618</v>
      </c>
      <c r="E61" s="192"/>
      <c r="F61" s="192"/>
      <c r="G61" s="192"/>
      <c r="H61" s="192"/>
      <c r="I61" s="193"/>
      <c r="J61" s="194">
        <f>J88</f>
        <v>0</v>
      </c>
      <c r="K61" s="195"/>
    </row>
    <row r="62" spans="2:11" s="8" customFormat="1" ht="24.95" customHeight="1">
      <c r="B62" s="189"/>
      <c r="C62" s="190"/>
      <c r="D62" s="191" t="s">
        <v>1619</v>
      </c>
      <c r="E62" s="192"/>
      <c r="F62" s="192"/>
      <c r="G62" s="192"/>
      <c r="H62" s="192"/>
      <c r="I62" s="193"/>
      <c r="J62" s="194">
        <f>J156</f>
        <v>0</v>
      </c>
      <c r="K62" s="195"/>
    </row>
    <row r="63" spans="2:11" s="8" customFormat="1" ht="24.95" customHeight="1">
      <c r="B63" s="189"/>
      <c r="C63" s="190"/>
      <c r="D63" s="191" t="s">
        <v>1620</v>
      </c>
      <c r="E63" s="192"/>
      <c r="F63" s="192"/>
      <c r="G63" s="192"/>
      <c r="H63" s="192"/>
      <c r="I63" s="193"/>
      <c r="J63" s="194">
        <f>J158</f>
        <v>0</v>
      </c>
      <c r="K63" s="195"/>
    </row>
    <row r="64" spans="2:11" s="8" customFormat="1" ht="24.95" customHeight="1">
      <c r="B64" s="189"/>
      <c r="C64" s="190"/>
      <c r="D64" s="191" t="s">
        <v>1621</v>
      </c>
      <c r="E64" s="192"/>
      <c r="F64" s="192"/>
      <c r="G64" s="192"/>
      <c r="H64" s="192"/>
      <c r="I64" s="193"/>
      <c r="J64" s="194">
        <f>J160</f>
        <v>0</v>
      </c>
      <c r="K64" s="195"/>
    </row>
    <row r="65" spans="2:11" s="9" customFormat="1" ht="19.9" customHeight="1">
      <c r="B65" s="196"/>
      <c r="C65" s="197"/>
      <c r="D65" s="198" t="s">
        <v>1622</v>
      </c>
      <c r="E65" s="199"/>
      <c r="F65" s="199"/>
      <c r="G65" s="199"/>
      <c r="H65" s="199"/>
      <c r="I65" s="200"/>
      <c r="J65" s="201">
        <f>J161</f>
        <v>0</v>
      </c>
      <c r="K65" s="202"/>
    </row>
    <row r="66" spans="2:11" s="1" customFormat="1" ht="21.8" customHeight="1">
      <c r="B66" s="46"/>
      <c r="C66" s="47"/>
      <c r="D66" s="47"/>
      <c r="E66" s="47"/>
      <c r="F66" s="47"/>
      <c r="G66" s="47"/>
      <c r="H66" s="47"/>
      <c r="I66" s="156"/>
      <c r="J66" s="47"/>
      <c r="K66" s="51"/>
    </row>
    <row r="67" spans="2:11" s="1" customFormat="1" ht="6.95" customHeight="1">
      <c r="B67" s="67"/>
      <c r="C67" s="68"/>
      <c r="D67" s="68"/>
      <c r="E67" s="68"/>
      <c r="F67" s="68"/>
      <c r="G67" s="68"/>
      <c r="H67" s="68"/>
      <c r="I67" s="178"/>
      <c r="J67" s="68"/>
      <c r="K67" s="69"/>
    </row>
    <row r="71" spans="2:12" s="1" customFormat="1" ht="6.95" customHeight="1">
      <c r="B71" s="70"/>
      <c r="C71" s="71"/>
      <c r="D71" s="71"/>
      <c r="E71" s="71"/>
      <c r="F71" s="71"/>
      <c r="G71" s="71"/>
      <c r="H71" s="71"/>
      <c r="I71" s="181"/>
      <c r="J71" s="71"/>
      <c r="K71" s="71"/>
      <c r="L71" s="72"/>
    </row>
    <row r="72" spans="2:12" s="1" customFormat="1" ht="36.95" customHeight="1">
      <c r="B72" s="46"/>
      <c r="C72" s="73" t="s">
        <v>156</v>
      </c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6" t="s">
        <v>18</v>
      </c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6.5" customHeight="1">
      <c r="B75" s="46"/>
      <c r="C75" s="74"/>
      <c r="D75" s="74"/>
      <c r="E75" s="204" t="str">
        <f>E7</f>
        <v>Rekonstrukce odborných učeben v Karviné - školy I - stavební část</v>
      </c>
      <c r="F75" s="76"/>
      <c r="G75" s="76"/>
      <c r="H75" s="76"/>
      <c r="I75" s="203"/>
      <c r="J75" s="74"/>
      <c r="K75" s="74"/>
      <c r="L75" s="72"/>
    </row>
    <row r="76" spans="2:12" ht="13.5">
      <c r="B76" s="28"/>
      <c r="C76" s="76" t="s">
        <v>122</v>
      </c>
      <c r="D76" s="205"/>
      <c r="E76" s="205"/>
      <c r="F76" s="205"/>
      <c r="G76" s="205"/>
      <c r="H76" s="205"/>
      <c r="I76" s="148"/>
      <c r="J76" s="205"/>
      <c r="K76" s="205"/>
      <c r="L76" s="206"/>
    </row>
    <row r="77" spans="2:12" s="1" customFormat="1" ht="16.5" customHeight="1">
      <c r="B77" s="46"/>
      <c r="C77" s="74"/>
      <c r="D77" s="74"/>
      <c r="E77" s="204" t="s">
        <v>1616</v>
      </c>
      <c r="F77" s="74"/>
      <c r="G77" s="74"/>
      <c r="H77" s="74"/>
      <c r="I77" s="203"/>
      <c r="J77" s="74"/>
      <c r="K77" s="74"/>
      <c r="L77" s="72"/>
    </row>
    <row r="78" spans="2:12" s="1" customFormat="1" ht="14.4" customHeight="1">
      <c r="B78" s="46"/>
      <c r="C78" s="76" t="s">
        <v>124</v>
      </c>
      <c r="D78" s="74"/>
      <c r="E78" s="74"/>
      <c r="F78" s="74"/>
      <c r="G78" s="74"/>
      <c r="H78" s="74"/>
      <c r="I78" s="203"/>
      <c r="J78" s="74"/>
      <c r="K78" s="74"/>
      <c r="L78" s="72"/>
    </row>
    <row r="79" spans="2:12" s="1" customFormat="1" ht="17.25" customHeight="1">
      <c r="B79" s="46"/>
      <c r="C79" s="74"/>
      <c r="D79" s="74"/>
      <c r="E79" s="82" t="str">
        <f>E11</f>
        <v xml:space="preserve">001 - Revitalizace zeleně </v>
      </c>
      <c r="F79" s="74"/>
      <c r="G79" s="74"/>
      <c r="H79" s="74"/>
      <c r="I79" s="203"/>
      <c r="J79" s="74"/>
      <c r="K79" s="74"/>
      <c r="L79" s="72"/>
    </row>
    <row r="80" spans="2:12" s="1" customFormat="1" ht="6.95" customHeight="1">
      <c r="B80" s="46"/>
      <c r="C80" s="74"/>
      <c r="D80" s="74"/>
      <c r="E80" s="74"/>
      <c r="F80" s="74"/>
      <c r="G80" s="74"/>
      <c r="H80" s="74"/>
      <c r="I80" s="203"/>
      <c r="J80" s="74"/>
      <c r="K80" s="74"/>
      <c r="L80" s="72"/>
    </row>
    <row r="81" spans="2:12" s="1" customFormat="1" ht="18" customHeight="1">
      <c r="B81" s="46"/>
      <c r="C81" s="76" t="s">
        <v>23</v>
      </c>
      <c r="D81" s="74"/>
      <c r="E81" s="74"/>
      <c r="F81" s="207" t="str">
        <f>F14</f>
        <v xml:space="preserve"> </v>
      </c>
      <c r="G81" s="74"/>
      <c r="H81" s="74"/>
      <c r="I81" s="208" t="s">
        <v>25</v>
      </c>
      <c r="J81" s="85" t="str">
        <f>IF(J14="","",J14)</f>
        <v>4. 9. 2017</v>
      </c>
      <c r="K81" s="74"/>
      <c r="L81" s="72"/>
    </row>
    <row r="82" spans="2:12" s="1" customFormat="1" ht="6.95" customHeight="1">
      <c r="B82" s="46"/>
      <c r="C82" s="74"/>
      <c r="D82" s="74"/>
      <c r="E82" s="74"/>
      <c r="F82" s="74"/>
      <c r="G82" s="74"/>
      <c r="H82" s="74"/>
      <c r="I82" s="203"/>
      <c r="J82" s="74"/>
      <c r="K82" s="74"/>
      <c r="L82" s="72"/>
    </row>
    <row r="83" spans="2:12" s="1" customFormat="1" ht="13.5">
      <c r="B83" s="46"/>
      <c r="C83" s="76" t="s">
        <v>27</v>
      </c>
      <c r="D83" s="74"/>
      <c r="E83" s="74"/>
      <c r="F83" s="207" t="str">
        <f>E17</f>
        <v xml:space="preserve"> </v>
      </c>
      <c r="G83" s="74"/>
      <c r="H83" s="74"/>
      <c r="I83" s="208" t="s">
        <v>32</v>
      </c>
      <c r="J83" s="207" t="str">
        <f>E23</f>
        <v xml:space="preserve"> </v>
      </c>
      <c r="K83" s="74"/>
      <c r="L83" s="72"/>
    </row>
    <row r="84" spans="2:12" s="1" customFormat="1" ht="14.4" customHeight="1">
      <c r="B84" s="46"/>
      <c r="C84" s="76" t="s">
        <v>30</v>
      </c>
      <c r="D84" s="74"/>
      <c r="E84" s="74"/>
      <c r="F84" s="207" t="str">
        <f>IF(E20="","",E20)</f>
        <v/>
      </c>
      <c r="G84" s="74"/>
      <c r="H84" s="74"/>
      <c r="I84" s="203"/>
      <c r="J84" s="74"/>
      <c r="K84" s="74"/>
      <c r="L84" s="72"/>
    </row>
    <row r="85" spans="2:12" s="1" customFormat="1" ht="10.3" customHeight="1">
      <c r="B85" s="46"/>
      <c r="C85" s="74"/>
      <c r="D85" s="74"/>
      <c r="E85" s="74"/>
      <c r="F85" s="74"/>
      <c r="G85" s="74"/>
      <c r="H85" s="74"/>
      <c r="I85" s="203"/>
      <c r="J85" s="74"/>
      <c r="K85" s="74"/>
      <c r="L85" s="72"/>
    </row>
    <row r="86" spans="2:20" s="10" customFormat="1" ht="29.25" customHeight="1">
      <c r="B86" s="209"/>
      <c r="C86" s="210" t="s">
        <v>157</v>
      </c>
      <c r="D86" s="211" t="s">
        <v>54</v>
      </c>
      <c r="E86" s="211" t="s">
        <v>50</v>
      </c>
      <c r="F86" s="211" t="s">
        <v>158</v>
      </c>
      <c r="G86" s="211" t="s">
        <v>159</v>
      </c>
      <c r="H86" s="211" t="s">
        <v>160</v>
      </c>
      <c r="I86" s="212" t="s">
        <v>161</v>
      </c>
      <c r="J86" s="211" t="s">
        <v>128</v>
      </c>
      <c r="K86" s="213" t="s">
        <v>162</v>
      </c>
      <c r="L86" s="214"/>
      <c r="M86" s="102" t="s">
        <v>163</v>
      </c>
      <c r="N86" s="103" t="s">
        <v>39</v>
      </c>
      <c r="O86" s="103" t="s">
        <v>164</v>
      </c>
      <c r="P86" s="103" t="s">
        <v>165</v>
      </c>
      <c r="Q86" s="103" t="s">
        <v>166</v>
      </c>
      <c r="R86" s="103" t="s">
        <v>167</v>
      </c>
      <c r="S86" s="103" t="s">
        <v>168</v>
      </c>
      <c r="T86" s="104" t="s">
        <v>169</v>
      </c>
    </row>
    <row r="87" spans="2:63" s="1" customFormat="1" ht="29.25" customHeight="1">
      <c r="B87" s="46"/>
      <c r="C87" s="108" t="s">
        <v>129</v>
      </c>
      <c r="D87" s="74"/>
      <c r="E87" s="74"/>
      <c r="F87" s="74"/>
      <c r="G87" s="74"/>
      <c r="H87" s="74"/>
      <c r="I87" s="203"/>
      <c r="J87" s="215">
        <f>BK87</f>
        <v>0</v>
      </c>
      <c r="K87" s="74"/>
      <c r="L87" s="72"/>
      <c r="M87" s="105"/>
      <c r="N87" s="106"/>
      <c r="O87" s="106"/>
      <c r="P87" s="216">
        <f>P88+P156+P158+P160</f>
        <v>0</v>
      </c>
      <c r="Q87" s="106"/>
      <c r="R87" s="216">
        <f>R88+R156+R158+R160</f>
        <v>0</v>
      </c>
      <c r="S87" s="106"/>
      <c r="T87" s="217">
        <f>T88+T156+T158+T160</f>
        <v>0</v>
      </c>
      <c r="AT87" s="24" t="s">
        <v>68</v>
      </c>
      <c r="AU87" s="24" t="s">
        <v>130</v>
      </c>
      <c r="BK87" s="218">
        <f>BK88+BK156+BK158+BK160</f>
        <v>0</v>
      </c>
    </row>
    <row r="88" spans="2:63" s="11" customFormat="1" ht="37.4" customHeight="1">
      <c r="B88" s="219"/>
      <c r="C88" s="220"/>
      <c r="D88" s="221" t="s">
        <v>68</v>
      </c>
      <c r="E88" s="222" t="s">
        <v>266</v>
      </c>
      <c r="F88" s="222" t="s">
        <v>1623</v>
      </c>
      <c r="G88" s="220"/>
      <c r="H88" s="220"/>
      <c r="I88" s="223"/>
      <c r="J88" s="224">
        <f>BK88</f>
        <v>0</v>
      </c>
      <c r="K88" s="220"/>
      <c r="L88" s="225"/>
      <c r="M88" s="226"/>
      <c r="N88" s="227"/>
      <c r="O88" s="227"/>
      <c r="P88" s="228">
        <f>SUM(P89:P155)</f>
        <v>0</v>
      </c>
      <c r="Q88" s="227"/>
      <c r="R88" s="228">
        <f>SUM(R89:R155)</f>
        <v>0</v>
      </c>
      <c r="S88" s="227"/>
      <c r="T88" s="229">
        <f>SUM(T89:T155)</f>
        <v>0</v>
      </c>
      <c r="AR88" s="230" t="s">
        <v>76</v>
      </c>
      <c r="AT88" s="231" t="s">
        <v>68</v>
      </c>
      <c r="AU88" s="231" t="s">
        <v>69</v>
      </c>
      <c r="AY88" s="230" t="s">
        <v>172</v>
      </c>
      <c r="BK88" s="232">
        <f>SUM(BK89:BK155)</f>
        <v>0</v>
      </c>
    </row>
    <row r="89" spans="2:65" s="1" customFormat="1" ht="16.5" customHeight="1">
      <c r="B89" s="46"/>
      <c r="C89" s="235" t="s">
        <v>76</v>
      </c>
      <c r="D89" s="235" t="s">
        <v>175</v>
      </c>
      <c r="E89" s="236" t="s">
        <v>1624</v>
      </c>
      <c r="F89" s="237" t="s">
        <v>1625</v>
      </c>
      <c r="G89" s="238" t="s">
        <v>1626</v>
      </c>
      <c r="H89" s="239">
        <v>2.5</v>
      </c>
      <c r="I89" s="240"/>
      <c r="J89" s="241">
        <f>ROUND(I89*H89,2)</f>
        <v>0</v>
      </c>
      <c r="K89" s="237" t="s">
        <v>21</v>
      </c>
      <c r="L89" s="72"/>
      <c r="M89" s="242" t="s">
        <v>21</v>
      </c>
      <c r="N89" s="243" t="s">
        <v>40</v>
      </c>
      <c r="O89" s="47"/>
      <c r="P89" s="244">
        <f>O89*H89</f>
        <v>0</v>
      </c>
      <c r="Q89" s="244">
        <v>0</v>
      </c>
      <c r="R89" s="244">
        <f>Q89*H89</f>
        <v>0</v>
      </c>
      <c r="S89" s="244">
        <v>0</v>
      </c>
      <c r="T89" s="245">
        <f>S89*H89</f>
        <v>0</v>
      </c>
      <c r="AR89" s="24" t="s">
        <v>180</v>
      </c>
      <c r="AT89" s="24" t="s">
        <v>175</v>
      </c>
      <c r="AU89" s="24" t="s">
        <v>76</v>
      </c>
      <c r="AY89" s="24" t="s">
        <v>172</v>
      </c>
      <c r="BE89" s="246">
        <f>IF(N89="základní",J89,0)</f>
        <v>0</v>
      </c>
      <c r="BF89" s="246">
        <f>IF(N89="snížená",J89,0)</f>
        <v>0</v>
      </c>
      <c r="BG89" s="246">
        <f>IF(N89="zákl. přenesená",J89,0)</f>
        <v>0</v>
      </c>
      <c r="BH89" s="246">
        <f>IF(N89="sníž. přenesená",J89,0)</f>
        <v>0</v>
      </c>
      <c r="BI89" s="246">
        <f>IF(N89="nulová",J89,0)</f>
        <v>0</v>
      </c>
      <c r="BJ89" s="24" t="s">
        <v>76</v>
      </c>
      <c r="BK89" s="246">
        <f>ROUND(I89*H89,2)</f>
        <v>0</v>
      </c>
      <c r="BL89" s="24" t="s">
        <v>180</v>
      </c>
      <c r="BM89" s="24" t="s">
        <v>1627</v>
      </c>
    </row>
    <row r="90" spans="2:65" s="1" customFormat="1" ht="16.5" customHeight="1">
      <c r="B90" s="46"/>
      <c r="C90" s="235" t="s">
        <v>79</v>
      </c>
      <c r="D90" s="235" t="s">
        <v>175</v>
      </c>
      <c r="E90" s="236" t="s">
        <v>1628</v>
      </c>
      <c r="F90" s="237" t="s">
        <v>1629</v>
      </c>
      <c r="G90" s="238" t="s">
        <v>304</v>
      </c>
      <c r="H90" s="239">
        <v>0.3</v>
      </c>
      <c r="I90" s="240"/>
      <c r="J90" s="241">
        <f>ROUND(I90*H90,2)</f>
        <v>0</v>
      </c>
      <c r="K90" s="237" t="s">
        <v>21</v>
      </c>
      <c r="L90" s="72"/>
      <c r="M90" s="242" t="s">
        <v>21</v>
      </c>
      <c r="N90" s="243" t="s">
        <v>40</v>
      </c>
      <c r="O90" s="47"/>
      <c r="P90" s="244">
        <f>O90*H90</f>
        <v>0</v>
      </c>
      <c r="Q90" s="244">
        <v>0</v>
      </c>
      <c r="R90" s="244">
        <f>Q90*H90</f>
        <v>0</v>
      </c>
      <c r="S90" s="244">
        <v>0</v>
      </c>
      <c r="T90" s="245">
        <f>S90*H90</f>
        <v>0</v>
      </c>
      <c r="AR90" s="24" t="s">
        <v>180</v>
      </c>
      <c r="AT90" s="24" t="s">
        <v>175</v>
      </c>
      <c r="AU90" s="24" t="s">
        <v>76</v>
      </c>
      <c r="AY90" s="24" t="s">
        <v>172</v>
      </c>
      <c r="BE90" s="246">
        <f>IF(N90="základní",J90,0)</f>
        <v>0</v>
      </c>
      <c r="BF90" s="246">
        <f>IF(N90="snížená",J90,0)</f>
        <v>0</v>
      </c>
      <c r="BG90" s="246">
        <f>IF(N90="zákl. přenesená",J90,0)</f>
        <v>0</v>
      </c>
      <c r="BH90" s="246">
        <f>IF(N90="sníž. přenesená",J90,0)</f>
        <v>0</v>
      </c>
      <c r="BI90" s="246">
        <f>IF(N90="nulová",J90,0)</f>
        <v>0</v>
      </c>
      <c r="BJ90" s="24" t="s">
        <v>76</v>
      </c>
      <c r="BK90" s="246">
        <f>ROUND(I90*H90,2)</f>
        <v>0</v>
      </c>
      <c r="BL90" s="24" t="s">
        <v>180</v>
      </c>
      <c r="BM90" s="24" t="s">
        <v>1630</v>
      </c>
    </row>
    <row r="91" spans="2:65" s="1" customFormat="1" ht="25.5" customHeight="1">
      <c r="B91" s="46"/>
      <c r="C91" s="235" t="s">
        <v>173</v>
      </c>
      <c r="D91" s="235" t="s">
        <v>175</v>
      </c>
      <c r="E91" s="236" t="s">
        <v>676</v>
      </c>
      <c r="F91" s="237" t="s">
        <v>1631</v>
      </c>
      <c r="G91" s="238" t="s">
        <v>304</v>
      </c>
      <c r="H91" s="239">
        <v>0.584</v>
      </c>
      <c r="I91" s="240"/>
      <c r="J91" s="241">
        <f>ROUND(I91*H91,2)</f>
        <v>0</v>
      </c>
      <c r="K91" s="237" t="s">
        <v>21</v>
      </c>
      <c r="L91" s="72"/>
      <c r="M91" s="242" t="s">
        <v>21</v>
      </c>
      <c r="N91" s="243" t="s">
        <v>40</v>
      </c>
      <c r="O91" s="47"/>
      <c r="P91" s="244">
        <f>O91*H91</f>
        <v>0</v>
      </c>
      <c r="Q91" s="244">
        <v>0</v>
      </c>
      <c r="R91" s="244">
        <f>Q91*H91</f>
        <v>0</v>
      </c>
      <c r="S91" s="244">
        <v>0</v>
      </c>
      <c r="T91" s="245">
        <f>S91*H91</f>
        <v>0</v>
      </c>
      <c r="AR91" s="24" t="s">
        <v>180</v>
      </c>
      <c r="AT91" s="24" t="s">
        <v>175</v>
      </c>
      <c r="AU91" s="24" t="s">
        <v>76</v>
      </c>
      <c r="AY91" s="24" t="s">
        <v>172</v>
      </c>
      <c r="BE91" s="246">
        <f>IF(N91="základní",J91,0)</f>
        <v>0</v>
      </c>
      <c r="BF91" s="246">
        <f>IF(N91="snížená",J91,0)</f>
        <v>0</v>
      </c>
      <c r="BG91" s="246">
        <f>IF(N91="zákl. přenesená",J91,0)</f>
        <v>0</v>
      </c>
      <c r="BH91" s="246">
        <f>IF(N91="sníž. přenesená",J91,0)</f>
        <v>0</v>
      </c>
      <c r="BI91" s="246">
        <f>IF(N91="nulová",J91,0)</f>
        <v>0</v>
      </c>
      <c r="BJ91" s="24" t="s">
        <v>76</v>
      </c>
      <c r="BK91" s="246">
        <f>ROUND(I91*H91,2)</f>
        <v>0</v>
      </c>
      <c r="BL91" s="24" t="s">
        <v>180</v>
      </c>
      <c r="BM91" s="24" t="s">
        <v>1632</v>
      </c>
    </row>
    <row r="92" spans="2:51" s="12" customFormat="1" ht="13.5">
      <c r="B92" s="247"/>
      <c r="C92" s="248"/>
      <c r="D92" s="249" t="s">
        <v>182</v>
      </c>
      <c r="E92" s="250" t="s">
        <v>21</v>
      </c>
      <c r="F92" s="251" t="s">
        <v>1633</v>
      </c>
      <c r="G92" s="248"/>
      <c r="H92" s="252">
        <v>0.284</v>
      </c>
      <c r="I92" s="253"/>
      <c r="J92" s="248"/>
      <c r="K92" s="248"/>
      <c r="L92" s="254"/>
      <c r="M92" s="255"/>
      <c r="N92" s="256"/>
      <c r="O92" s="256"/>
      <c r="P92" s="256"/>
      <c r="Q92" s="256"/>
      <c r="R92" s="256"/>
      <c r="S92" s="256"/>
      <c r="T92" s="257"/>
      <c r="AT92" s="258" t="s">
        <v>182</v>
      </c>
      <c r="AU92" s="258" t="s">
        <v>76</v>
      </c>
      <c r="AV92" s="12" t="s">
        <v>79</v>
      </c>
      <c r="AW92" s="12" t="s">
        <v>33</v>
      </c>
      <c r="AX92" s="12" t="s">
        <v>69</v>
      </c>
      <c r="AY92" s="258" t="s">
        <v>172</v>
      </c>
    </row>
    <row r="93" spans="2:51" s="12" customFormat="1" ht="13.5">
      <c r="B93" s="247"/>
      <c r="C93" s="248"/>
      <c r="D93" s="249" t="s">
        <v>182</v>
      </c>
      <c r="E93" s="250" t="s">
        <v>21</v>
      </c>
      <c r="F93" s="251" t="s">
        <v>1634</v>
      </c>
      <c r="G93" s="248"/>
      <c r="H93" s="252">
        <v>0.3</v>
      </c>
      <c r="I93" s="253"/>
      <c r="J93" s="248"/>
      <c r="K93" s="248"/>
      <c r="L93" s="254"/>
      <c r="M93" s="255"/>
      <c r="N93" s="256"/>
      <c r="O93" s="256"/>
      <c r="P93" s="256"/>
      <c r="Q93" s="256"/>
      <c r="R93" s="256"/>
      <c r="S93" s="256"/>
      <c r="T93" s="257"/>
      <c r="AT93" s="258" t="s">
        <v>182</v>
      </c>
      <c r="AU93" s="258" t="s">
        <v>76</v>
      </c>
      <c r="AV93" s="12" t="s">
        <v>79</v>
      </c>
      <c r="AW93" s="12" t="s">
        <v>33</v>
      </c>
      <c r="AX93" s="12" t="s">
        <v>69</v>
      </c>
      <c r="AY93" s="258" t="s">
        <v>172</v>
      </c>
    </row>
    <row r="94" spans="2:51" s="13" customFormat="1" ht="13.5">
      <c r="B94" s="259"/>
      <c r="C94" s="260"/>
      <c r="D94" s="249" t="s">
        <v>182</v>
      </c>
      <c r="E94" s="261" t="s">
        <v>21</v>
      </c>
      <c r="F94" s="262" t="s">
        <v>190</v>
      </c>
      <c r="G94" s="260"/>
      <c r="H94" s="263">
        <v>0.584</v>
      </c>
      <c r="I94" s="264"/>
      <c r="J94" s="260"/>
      <c r="K94" s="260"/>
      <c r="L94" s="265"/>
      <c r="M94" s="266"/>
      <c r="N94" s="267"/>
      <c r="O94" s="267"/>
      <c r="P94" s="267"/>
      <c r="Q94" s="267"/>
      <c r="R94" s="267"/>
      <c r="S94" s="267"/>
      <c r="T94" s="268"/>
      <c r="AT94" s="269" t="s">
        <v>182</v>
      </c>
      <c r="AU94" s="269" t="s">
        <v>76</v>
      </c>
      <c r="AV94" s="13" t="s">
        <v>180</v>
      </c>
      <c r="AW94" s="13" t="s">
        <v>33</v>
      </c>
      <c r="AX94" s="13" t="s">
        <v>76</v>
      </c>
      <c r="AY94" s="269" t="s">
        <v>172</v>
      </c>
    </row>
    <row r="95" spans="2:65" s="1" customFormat="1" ht="16.5" customHeight="1">
      <c r="B95" s="46"/>
      <c r="C95" s="235" t="s">
        <v>180</v>
      </c>
      <c r="D95" s="235" t="s">
        <v>175</v>
      </c>
      <c r="E95" s="236" t="s">
        <v>1635</v>
      </c>
      <c r="F95" s="237" t="s">
        <v>1636</v>
      </c>
      <c r="G95" s="238" t="s">
        <v>304</v>
      </c>
      <c r="H95" s="239">
        <v>4.2</v>
      </c>
      <c r="I95" s="240"/>
      <c r="J95" s="241">
        <f>ROUND(I95*H95,2)</f>
        <v>0</v>
      </c>
      <c r="K95" s="237" t="s">
        <v>21</v>
      </c>
      <c r="L95" s="72"/>
      <c r="M95" s="242" t="s">
        <v>21</v>
      </c>
      <c r="N95" s="243" t="s">
        <v>40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180</v>
      </c>
      <c r="AT95" s="24" t="s">
        <v>175</v>
      </c>
      <c r="AU95" s="24" t="s">
        <v>76</v>
      </c>
      <c r="AY95" s="24" t="s">
        <v>172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76</v>
      </c>
      <c r="BK95" s="246">
        <f>ROUND(I95*H95,2)</f>
        <v>0</v>
      </c>
      <c r="BL95" s="24" t="s">
        <v>180</v>
      </c>
      <c r="BM95" s="24" t="s">
        <v>1637</v>
      </c>
    </row>
    <row r="96" spans="2:51" s="12" customFormat="1" ht="13.5">
      <c r="B96" s="247"/>
      <c r="C96" s="248"/>
      <c r="D96" s="249" t="s">
        <v>182</v>
      </c>
      <c r="E96" s="250" t="s">
        <v>21</v>
      </c>
      <c r="F96" s="251" t="s">
        <v>1638</v>
      </c>
      <c r="G96" s="248"/>
      <c r="H96" s="252">
        <v>4.2</v>
      </c>
      <c r="I96" s="253"/>
      <c r="J96" s="248"/>
      <c r="K96" s="248"/>
      <c r="L96" s="254"/>
      <c r="M96" s="255"/>
      <c r="N96" s="256"/>
      <c r="O96" s="256"/>
      <c r="P96" s="256"/>
      <c r="Q96" s="256"/>
      <c r="R96" s="256"/>
      <c r="S96" s="256"/>
      <c r="T96" s="257"/>
      <c r="AT96" s="258" t="s">
        <v>182</v>
      </c>
      <c r="AU96" s="258" t="s">
        <v>76</v>
      </c>
      <c r="AV96" s="12" t="s">
        <v>79</v>
      </c>
      <c r="AW96" s="12" t="s">
        <v>33</v>
      </c>
      <c r="AX96" s="12" t="s">
        <v>76</v>
      </c>
      <c r="AY96" s="258" t="s">
        <v>172</v>
      </c>
    </row>
    <row r="97" spans="2:65" s="1" customFormat="1" ht="25.5" customHeight="1">
      <c r="B97" s="46"/>
      <c r="C97" s="235" t="s">
        <v>197</v>
      </c>
      <c r="D97" s="235" t="s">
        <v>175</v>
      </c>
      <c r="E97" s="236" t="s">
        <v>1639</v>
      </c>
      <c r="F97" s="237" t="s">
        <v>1640</v>
      </c>
      <c r="G97" s="238" t="s">
        <v>186</v>
      </c>
      <c r="H97" s="239">
        <v>120</v>
      </c>
      <c r="I97" s="240"/>
      <c r="J97" s="241">
        <f>ROUND(I97*H97,2)</f>
        <v>0</v>
      </c>
      <c r="K97" s="237" t="s">
        <v>179</v>
      </c>
      <c r="L97" s="72"/>
      <c r="M97" s="242" t="s">
        <v>21</v>
      </c>
      <c r="N97" s="243" t="s">
        <v>40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180</v>
      </c>
      <c r="AT97" s="24" t="s">
        <v>175</v>
      </c>
      <c r="AU97" s="24" t="s">
        <v>76</v>
      </c>
      <c r="AY97" s="24" t="s">
        <v>172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76</v>
      </c>
      <c r="BK97" s="246">
        <f>ROUND(I97*H97,2)</f>
        <v>0</v>
      </c>
      <c r="BL97" s="24" t="s">
        <v>180</v>
      </c>
      <c r="BM97" s="24" t="s">
        <v>1641</v>
      </c>
    </row>
    <row r="98" spans="2:51" s="12" customFormat="1" ht="13.5">
      <c r="B98" s="247"/>
      <c r="C98" s="248"/>
      <c r="D98" s="249" t="s">
        <v>182</v>
      </c>
      <c r="E98" s="250" t="s">
        <v>21</v>
      </c>
      <c r="F98" s="251" t="s">
        <v>755</v>
      </c>
      <c r="G98" s="248"/>
      <c r="H98" s="252">
        <v>120</v>
      </c>
      <c r="I98" s="253"/>
      <c r="J98" s="248"/>
      <c r="K98" s="248"/>
      <c r="L98" s="254"/>
      <c r="M98" s="255"/>
      <c r="N98" s="256"/>
      <c r="O98" s="256"/>
      <c r="P98" s="256"/>
      <c r="Q98" s="256"/>
      <c r="R98" s="256"/>
      <c r="S98" s="256"/>
      <c r="T98" s="257"/>
      <c r="AT98" s="258" t="s">
        <v>182</v>
      </c>
      <c r="AU98" s="258" t="s">
        <v>76</v>
      </c>
      <c r="AV98" s="12" t="s">
        <v>79</v>
      </c>
      <c r="AW98" s="12" t="s">
        <v>33</v>
      </c>
      <c r="AX98" s="12" t="s">
        <v>76</v>
      </c>
      <c r="AY98" s="258" t="s">
        <v>172</v>
      </c>
    </row>
    <row r="99" spans="2:65" s="1" customFormat="1" ht="16.5" customHeight="1">
      <c r="B99" s="46"/>
      <c r="C99" s="235" t="s">
        <v>203</v>
      </c>
      <c r="D99" s="235" t="s">
        <v>175</v>
      </c>
      <c r="E99" s="236" t="s">
        <v>1642</v>
      </c>
      <c r="F99" s="237" t="s">
        <v>1643</v>
      </c>
      <c r="G99" s="238" t="s">
        <v>186</v>
      </c>
      <c r="H99" s="239">
        <v>120</v>
      </c>
      <c r="I99" s="240"/>
      <c r="J99" s="241">
        <f>ROUND(I99*H99,2)</f>
        <v>0</v>
      </c>
      <c r="K99" s="237" t="s">
        <v>179</v>
      </c>
      <c r="L99" s="72"/>
      <c r="M99" s="242" t="s">
        <v>21</v>
      </c>
      <c r="N99" s="243" t="s">
        <v>40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4" t="s">
        <v>180</v>
      </c>
      <c r="AT99" s="24" t="s">
        <v>175</v>
      </c>
      <c r="AU99" s="24" t="s">
        <v>76</v>
      </c>
      <c r="AY99" s="24" t="s">
        <v>172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76</v>
      </c>
      <c r="BK99" s="246">
        <f>ROUND(I99*H99,2)</f>
        <v>0</v>
      </c>
      <c r="BL99" s="24" t="s">
        <v>180</v>
      </c>
      <c r="BM99" s="24" t="s">
        <v>1644</v>
      </c>
    </row>
    <row r="100" spans="2:51" s="12" customFormat="1" ht="13.5">
      <c r="B100" s="247"/>
      <c r="C100" s="248"/>
      <c r="D100" s="249" t="s">
        <v>182</v>
      </c>
      <c r="E100" s="250" t="s">
        <v>21</v>
      </c>
      <c r="F100" s="251" t="s">
        <v>755</v>
      </c>
      <c r="G100" s="248"/>
      <c r="H100" s="252">
        <v>120</v>
      </c>
      <c r="I100" s="253"/>
      <c r="J100" s="248"/>
      <c r="K100" s="248"/>
      <c r="L100" s="254"/>
      <c r="M100" s="255"/>
      <c r="N100" s="256"/>
      <c r="O100" s="256"/>
      <c r="P100" s="256"/>
      <c r="Q100" s="256"/>
      <c r="R100" s="256"/>
      <c r="S100" s="256"/>
      <c r="T100" s="257"/>
      <c r="AT100" s="258" t="s">
        <v>182</v>
      </c>
      <c r="AU100" s="258" t="s">
        <v>76</v>
      </c>
      <c r="AV100" s="12" t="s">
        <v>79</v>
      </c>
      <c r="AW100" s="12" t="s">
        <v>33</v>
      </c>
      <c r="AX100" s="12" t="s">
        <v>76</v>
      </c>
      <c r="AY100" s="258" t="s">
        <v>172</v>
      </c>
    </row>
    <row r="101" spans="2:65" s="1" customFormat="1" ht="16.5" customHeight="1">
      <c r="B101" s="46"/>
      <c r="C101" s="235" t="s">
        <v>209</v>
      </c>
      <c r="D101" s="235" t="s">
        <v>175</v>
      </c>
      <c r="E101" s="236" t="s">
        <v>1645</v>
      </c>
      <c r="F101" s="237" t="s">
        <v>1646</v>
      </c>
      <c r="G101" s="238" t="s">
        <v>186</v>
      </c>
      <c r="H101" s="239">
        <v>1080</v>
      </c>
      <c r="I101" s="240"/>
      <c r="J101" s="241">
        <f>ROUND(I101*H101,2)</f>
        <v>0</v>
      </c>
      <c r="K101" s="237" t="s">
        <v>179</v>
      </c>
      <c r="L101" s="72"/>
      <c r="M101" s="242" t="s">
        <v>21</v>
      </c>
      <c r="N101" s="243" t="s">
        <v>40</v>
      </c>
      <c r="O101" s="47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4" t="s">
        <v>180</v>
      </c>
      <c r="AT101" s="24" t="s">
        <v>175</v>
      </c>
      <c r="AU101" s="24" t="s">
        <v>76</v>
      </c>
      <c r="AY101" s="24" t="s">
        <v>172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76</v>
      </c>
      <c r="BK101" s="246">
        <f>ROUND(I101*H101,2)</f>
        <v>0</v>
      </c>
      <c r="BL101" s="24" t="s">
        <v>180</v>
      </c>
      <c r="BM101" s="24" t="s">
        <v>1647</v>
      </c>
    </row>
    <row r="102" spans="2:51" s="12" customFormat="1" ht="13.5">
      <c r="B102" s="247"/>
      <c r="C102" s="248"/>
      <c r="D102" s="249" t="s">
        <v>182</v>
      </c>
      <c r="E102" s="250" t="s">
        <v>21</v>
      </c>
      <c r="F102" s="251" t="s">
        <v>1648</v>
      </c>
      <c r="G102" s="248"/>
      <c r="H102" s="252">
        <v>1080</v>
      </c>
      <c r="I102" s="253"/>
      <c r="J102" s="248"/>
      <c r="K102" s="248"/>
      <c r="L102" s="254"/>
      <c r="M102" s="255"/>
      <c r="N102" s="256"/>
      <c r="O102" s="256"/>
      <c r="P102" s="256"/>
      <c r="Q102" s="256"/>
      <c r="R102" s="256"/>
      <c r="S102" s="256"/>
      <c r="T102" s="257"/>
      <c r="AT102" s="258" t="s">
        <v>182</v>
      </c>
      <c r="AU102" s="258" t="s">
        <v>76</v>
      </c>
      <c r="AV102" s="12" t="s">
        <v>79</v>
      </c>
      <c r="AW102" s="12" t="s">
        <v>33</v>
      </c>
      <c r="AX102" s="12" t="s">
        <v>76</v>
      </c>
      <c r="AY102" s="258" t="s">
        <v>172</v>
      </c>
    </row>
    <row r="103" spans="2:65" s="1" customFormat="1" ht="16.5" customHeight="1">
      <c r="B103" s="46"/>
      <c r="C103" s="235" t="s">
        <v>213</v>
      </c>
      <c r="D103" s="235" t="s">
        <v>175</v>
      </c>
      <c r="E103" s="236" t="s">
        <v>1649</v>
      </c>
      <c r="F103" s="237" t="s">
        <v>1650</v>
      </c>
      <c r="G103" s="238" t="s">
        <v>371</v>
      </c>
      <c r="H103" s="239">
        <v>216</v>
      </c>
      <c r="I103" s="240"/>
      <c r="J103" s="241">
        <f>ROUND(I103*H103,2)</f>
        <v>0</v>
      </c>
      <c r="K103" s="237" t="s">
        <v>21</v>
      </c>
      <c r="L103" s="72"/>
      <c r="M103" s="242" t="s">
        <v>21</v>
      </c>
      <c r="N103" s="243" t="s">
        <v>40</v>
      </c>
      <c r="O103" s="47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4" t="s">
        <v>180</v>
      </c>
      <c r="AT103" s="24" t="s">
        <v>175</v>
      </c>
      <c r="AU103" s="24" t="s">
        <v>76</v>
      </c>
      <c r="AY103" s="24" t="s">
        <v>172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4" t="s">
        <v>76</v>
      </c>
      <c r="BK103" s="246">
        <f>ROUND(I103*H103,2)</f>
        <v>0</v>
      </c>
      <c r="BL103" s="24" t="s">
        <v>180</v>
      </c>
      <c r="BM103" s="24" t="s">
        <v>1651</v>
      </c>
    </row>
    <row r="104" spans="2:51" s="12" customFormat="1" ht="13.5">
      <c r="B104" s="247"/>
      <c r="C104" s="248"/>
      <c r="D104" s="249" t="s">
        <v>182</v>
      </c>
      <c r="E104" s="250" t="s">
        <v>21</v>
      </c>
      <c r="F104" s="251" t="s">
        <v>1652</v>
      </c>
      <c r="G104" s="248"/>
      <c r="H104" s="252">
        <v>216</v>
      </c>
      <c r="I104" s="253"/>
      <c r="J104" s="248"/>
      <c r="K104" s="248"/>
      <c r="L104" s="254"/>
      <c r="M104" s="255"/>
      <c r="N104" s="256"/>
      <c r="O104" s="256"/>
      <c r="P104" s="256"/>
      <c r="Q104" s="256"/>
      <c r="R104" s="256"/>
      <c r="S104" s="256"/>
      <c r="T104" s="257"/>
      <c r="AT104" s="258" t="s">
        <v>182</v>
      </c>
      <c r="AU104" s="258" t="s">
        <v>76</v>
      </c>
      <c r="AV104" s="12" t="s">
        <v>79</v>
      </c>
      <c r="AW104" s="12" t="s">
        <v>33</v>
      </c>
      <c r="AX104" s="12" t="s">
        <v>76</v>
      </c>
      <c r="AY104" s="258" t="s">
        <v>172</v>
      </c>
    </row>
    <row r="105" spans="2:65" s="1" customFormat="1" ht="16.5" customHeight="1">
      <c r="B105" s="46"/>
      <c r="C105" s="235" t="s">
        <v>218</v>
      </c>
      <c r="D105" s="235" t="s">
        <v>175</v>
      </c>
      <c r="E105" s="236" t="s">
        <v>266</v>
      </c>
      <c r="F105" s="237" t="s">
        <v>1653</v>
      </c>
      <c r="G105" s="238" t="s">
        <v>178</v>
      </c>
      <c r="H105" s="239">
        <v>1</v>
      </c>
      <c r="I105" s="240"/>
      <c r="J105" s="241">
        <f>ROUND(I105*H105,2)</f>
        <v>0</v>
      </c>
      <c r="K105" s="237" t="s">
        <v>21</v>
      </c>
      <c r="L105" s="72"/>
      <c r="M105" s="242" t="s">
        <v>21</v>
      </c>
      <c r="N105" s="243" t="s">
        <v>40</v>
      </c>
      <c r="O105" s="47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4" t="s">
        <v>180</v>
      </c>
      <c r="AT105" s="24" t="s">
        <v>175</v>
      </c>
      <c r="AU105" s="24" t="s">
        <v>76</v>
      </c>
      <c r="AY105" s="24" t="s">
        <v>172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76</v>
      </c>
      <c r="BK105" s="246">
        <f>ROUND(I105*H105,2)</f>
        <v>0</v>
      </c>
      <c r="BL105" s="24" t="s">
        <v>180</v>
      </c>
      <c r="BM105" s="24" t="s">
        <v>1654</v>
      </c>
    </row>
    <row r="106" spans="2:65" s="1" customFormat="1" ht="16.5" customHeight="1">
      <c r="B106" s="46"/>
      <c r="C106" s="235" t="s">
        <v>224</v>
      </c>
      <c r="D106" s="235" t="s">
        <v>175</v>
      </c>
      <c r="E106" s="236" t="s">
        <v>1037</v>
      </c>
      <c r="F106" s="237" t="s">
        <v>1655</v>
      </c>
      <c r="G106" s="238" t="s">
        <v>258</v>
      </c>
      <c r="H106" s="239">
        <v>3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180</v>
      </c>
      <c r="AT106" s="24" t="s">
        <v>175</v>
      </c>
      <c r="AU106" s="24" t="s">
        <v>76</v>
      </c>
      <c r="AY106" s="24" t="s">
        <v>172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180</v>
      </c>
      <c r="BM106" s="24" t="s">
        <v>1656</v>
      </c>
    </row>
    <row r="107" spans="2:51" s="12" customFormat="1" ht="13.5">
      <c r="B107" s="247"/>
      <c r="C107" s="248"/>
      <c r="D107" s="249" t="s">
        <v>182</v>
      </c>
      <c r="E107" s="250" t="s">
        <v>21</v>
      </c>
      <c r="F107" s="251" t="s">
        <v>173</v>
      </c>
      <c r="G107" s="248"/>
      <c r="H107" s="252">
        <v>3</v>
      </c>
      <c r="I107" s="253"/>
      <c r="J107" s="248"/>
      <c r="K107" s="248"/>
      <c r="L107" s="254"/>
      <c r="M107" s="255"/>
      <c r="N107" s="256"/>
      <c r="O107" s="256"/>
      <c r="P107" s="256"/>
      <c r="Q107" s="256"/>
      <c r="R107" s="256"/>
      <c r="S107" s="256"/>
      <c r="T107" s="257"/>
      <c r="AT107" s="258" t="s">
        <v>182</v>
      </c>
      <c r="AU107" s="258" t="s">
        <v>76</v>
      </c>
      <c r="AV107" s="12" t="s">
        <v>79</v>
      </c>
      <c r="AW107" s="12" t="s">
        <v>33</v>
      </c>
      <c r="AX107" s="12" t="s">
        <v>76</v>
      </c>
      <c r="AY107" s="258" t="s">
        <v>172</v>
      </c>
    </row>
    <row r="108" spans="2:65" s="1" customFormat="1" ht="16.5" customHeight="1">
      <c r="B108" s="46"/>
      <c r="C108" s="235" t="s">
        <v>230</v>
      </c>
      <c r="D108" s="235" t="s">
        <v>175</v>
      </c>
      <c r="E108" s="236" t="s">
        <v>1657</v>
      </c>
      <c r="F108" s="237" t="s">
        <v>1658</v>
      </c>
      <c r="G108" s="238" t="s">
        <v>186</v>
      </c>
      <c r="H108" s="239">
        <v>32.2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180</v>
      </c>
      <c r="AT108" s="24" t="s">
        <v>175</v>
      </c>
      <c r="AU108" s="24" t="s">
        <v>76</v>
      </c>
      <c r="AY108" s="24" t="s">
        <v>172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180</v>
      </c>
      <c r="BM108" s="24" t="s">
        <v>1659</v>
      </c>
    </row>
    <row r="109" spans="2:51" s="12" customFormat="1" ht="13.5">
      <c r="B109" s="247"/>
      <c r="C109" s="248"/>
      <c r="D109" s="249" t="s">
        <v>182</v>
      </c>
      <c r="E109" s="250" t="s">
        <v>21</v>
      </c>
      <c r="F109" s="251" t="s">
        <v>1660</v>
      </c>
      <c r="G109" s="248"/>
      <c r="H109" s="252">
        <v>32.2</v>
      </c>
      <c r="I109" s="253"/>
      <c r="J109" s="248"/>
      <c r="K109" s="248"/>
      <c r="L109" s="254"/>
      <c r="M109" s="255"/>
      <c r="N109" s="256"/>
      <c r="O109" s="256"/>
      <c r="P109" s="256"/>
      <c r="Q109" s="256"/>
      <c r="R109" s="256"/>
      <c r="S109" s="256"/>
      <c r="T109" s="257"/>
      <c r="AT109" s="258" t="s">
        <v>182</v>
      </c>
      <c r="AU109" s="258" t="s">
        <v>76</v>
      </c>
      <c r="AV109" s="12" t="s">
        <v>79</v>
      </c>
      <c r="AW109" s="12" t="s">
        <v>33</v>
      </c>
      <c r="AX109" s="12" t="s">
        <v>76</v>
      </c>
      <c r="AY109" s="258" t="s">
        <v>172</v>
      </c>
    </row>
    <row r="110" spans="2:65" s="1" customFormat="1" ht="16.5" customHeight="1">
      <c r="B110" s="46"/>
      <c r="C110" s="235" t="s">
        <v>234</v>
      </c>
      <c r="D110" s="235" t="s">
        <v>175</v>
      </c>
      <c r="E110" s="236" t="s">
        <v>1661</v>
      </c>
      <c r="F110" s="237" t="s">
        <v>1662</v>
      </c>
      <c r="G110" s="238" t="s">
        <v>1663</v>
      </c>
      <c r="H110" s="239">
        <v>10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180</v>
      </c>
      <c r="AT110" s="24" t="s">
        <v>175</v>
      </c>
      <c r="AU110" s="24" t="s">
        <v>76</v>
      </c>
      <c r="AY110" s="24" t="s">
        <v>172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180</v>
      </c>
      <c r="BM110" s="24" t="s">
        <v>1664</v>
      </c>
    </row>
    <row r="111" spans="2:51" s="12" customFormat="1" ht="13.5">
      <c r="B111" s="247"/>
      <c r="C111" s="248"/>
      <c r="D111" s="249" t="s">
        <v>182</v>
      </c>
      <c r="E111" s="250" t="s">
        <v>21</v>
      </c>
      <c r="F111" s="251" t="s">
        <v>224</v>
      </c>
      <c r="G111" s="248"/>
      <c r="H111" s="252">
        <v>10</v>
      </c>
      <c r="I111" s="253"/>
      <c r="J111" s="248"/>
      <c r="K111" s="248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182</v>
      </c>
      <c r="AU111" s="258" t="s">
        <v>76</v>
      </c>
      <c r="AV111" s="12" t="s">
        <v>79</v>
      </c>
      <c r="AW111" s="12" t="s">
        <v>33</v>
      </c>
      <c r="AX111" s="12" t="s">
        <v>76</v>
      </c>
      <c r="AY111" s="258" t="s">
        <v>172</v>
      </c>
    </row>
    <row r="112" spans="2:65" s="1" customFormat="1" ht="25.5" customHeight="1">
      <c r="B112" s="46"/>
      <c r="C112" s="235" t="s">
        <v>238</v>
      </c>
      <c r="D112" s="235" t="s">
        <v>175</v>
      </c>
      <c r="E112" s="236" t="s">
        <v>1665</v>
      </c>
      <c r="F112" s="237" t="s">
        <v>1666</v>
      </c>
      <c r="G112" s="238" t="s">
        <v>186</v>
      </c>
      <c r="H112" s="239">
        <v>92</v>
      </c>
      <c r="I112" s="240"/>
      <c r="J112" s="241">
        <f>ROUND(I112*H112,2)</f>
        <v>0</v>
      </c>
      <c r="K112" s="237" t="s">
        <v>21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180</v>
      </c>
      <c r="AT112" s="24" t="s">
        <v>175</v>
      </c>
      <c r="AU112" s="24" t="s">
        <v>76</v>
      </c>
      <c r="AY112" s="24" t="s">
        <v>172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180</v>
      </c>
      <c r="BM112" s="24" t="s">
        <v>1667</v>
      </c>
    </row>
    <row r="113" spans="2:51" s="12" customFormat="1" ht="13.5">
      <c r="B113" s="247"/>
      <c r="C113" s="248"/>
      <c r="D113" s="249" t="s">
        <v>182</v>
      </c>
      <c r="E113" s="250" t="s">
        <v>21</v>
      </c>
      <c r="F113" s="251" t="s">
        <v>632</v>
      </c>
      <c r="G113" s="248"/>
      <c r="H113" s="252">
        <v>92</v>
      </c>
      <c r="I113" s="253"/>
      <c r="J113" s="248"/>
      <c r="K113" s="248"/>
      <c r="L113" s="254"/>
      <c r="M113" s="255"/>
      <c r="N113" s="256"/>
      <c r="O113" s="256"/>
      <c r="P113" s="256"/>
      <c r="Q113" s="256"/>
      <c r="R113" s="256"/>
      <c r="S113" s="256"/>
      <c r="T113" s="257"/>
      <c r="AT113" s="258" t="s">
        <v>182</v>
      </c>
      <c r="AU113" s="258" t="s">
        <v>76</v>
      </c>
      <c r="AV113" s="12" t="s">
        <v>79</v>
      </c>
      <c r="AW113" s="12" t="s">
        <v>33</v>
      </c>
      <c r="AX113" s="12" t="s">
        <v>76</v>
      </c>
      <c r="AY113" s="258" t="s">
        <v>172</v>
      </c>
    </row>
    <row r="114" spans="2:65" s="1" customFormat="1" ht="25.5" customHeight="1">
      <c r="B114" s="46"/>
      <c r="C114" s="235" t="s">
        <v>242</v>
      </c>
      <c r="D114" s="235" t="s">
        <v>175</v>
      </c>
      <c r="E114" s="236" t="s">
        <v>1668</v>
      </c>
      <c r="F114" s="237" t="s">
        <v>1669</v>
      </c>
      <c r="G114" s="238" t="s">
        <v>186</v>
      </c>
      <c r="H114" s="239">
        <v>92</v>
      </c>
      <c r="I114" s="240"/>
      <c r="J114" s="241">
        <f>ROUND(I114*H114,2)</f>
        <v>0</v>
      </c>
      <c r="K114" s="237" t="s">
        <v>21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4" t="s">
        <v>180</v>
      </c>
      <c r="AT114" s="24" t="s">
        <v>175</v>
      </c>
      <c r="AU114" s="24" t="s">
        <v>76</v>
      </c>
      <c r="AY114" s="24" t="s">
        <v>172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180</v>
      </c>
      <c r="BM114" s="24" t="s">
        <v>1670</v>
      </c>
    </row>
    <row r="115" spans="2:51" s="12" customFormat="1" ht="13.5">
      <c r="B115" s="247"/>
      <c r="C115" s="248"/>
      <c r="D115" s="249" t="s">
        <v>182</v>
      </c>
      <c r="E115" s="250" t="s">
        <v>21</v>
      </c>
      <c r="F115" s="251" t="s">
        <v>632</v>
      </c>
      <c r="G115" s="248"/>
      <c r="H115" s="252">
        <v>92</v>
      </c>
      <c r="I115" s="253"/>
      <c r="J115" s="248"/>
      <c r="K115" s="248"/>
      <c r="L115" s="254"/>
      <c r="M115" s="255"/>
      <c r="N115" s="256"/>
      <c r="O115" s="256"/>
      <c r="P115" s="256"/>
      <c r="Q115" s="256"/>
      <c r="R115" s="256"/>
      <c r="S115" s="256"/>
      <c r="T115" s="257"/>
      <c r="AT115" s="258" t="s">
        <v>182</v>
      </c>
      <c r="AU115" s="258" t="s">
        <v>76</v>
      </c>
      <c r="AV115" s="12" t="s">
        <v>79</v>
      </c>
      <c r="AW115" s="12" t="s">
        <v>33</v>
      </c>
      <c r="AX115" s="12" t="s">
        <v>76</v>
      </c>
      <c r="AY115" s="258" t="s">
        <v>172</v>
      </c>
    </row>
    <row r="116" spans="2:65" s="1" customFormat="1" ht="25.5" customHeight="1">
      <c r="B116" s="46"/>
      <c r="C116" s="235" t="s">
        <v>10</v>
      </c>
      <c r="D116" s="235" t="s">
        <v>175</v>
      </c>
      <c r="E116" s="236" t="s">
        <v>1671</v>
      </c>
      <c r="F116" s="237" t="s">
        <v>1672</v>
      </c>
      <c r="G116" s="238" t="s">
        <v>186</v>
      </c>
      <c r="H116" s="239">
        <v>92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180</v>
      </c>
      <c r="AT116" s="24" t="s">
        <v>175</v>
      </c>
      <c r="AU116" s="24" t="s">
        <v>76</v>
      </c>
      <c r="AY116" s="24" t="s">
        <v>172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180</v>
      </c>
      <c r="BM116" s="24" t="s">
        <v>1673</v>
      </c>
    </row>
    <row r="117" spans="2:51" s="12" customFormat="1" ht="13.5">
      <c r="B117" s="247"/>
      <c r="C117" s="248"/>
      <c r="D117" s="249" t="s">
        <v>182</v>
      </c>
      <c r="E117" s="250" t="s">
        <v>21</v>
      </c>
      <c r="F117" s="251" t="s">
        <v>632</v>
      </c>
      <c r="G117" s="248"/>
      <c r="H117" s="252">
        <v>92</v>
      </c>
      <c r="I117" s="253"/>
      <c r="J117" s="248"/>
      <c r="K117" s="248"/>
      <c r="L117" s="254"/>
      <c r="M117" s="255"/>
      <c r="N117" s="256"/>
      <c r="O117" s="256"/>
      <c r="P117" s="256"/>
      <c r="Q117" s="256"/>
      <c r="R117" s="256"/>
      <c r="S117" s="256"/>
      <c r="T117" s="257"/>
      <c r="AT117" s="258" t="s">
        <v>182</v>
      </c>
      <c r="AU117" s="258" t="s">
        <v>76</v>
      </c>
      <c r="AV117" s="12" t="s">
        <v>79</v>
      </c>
      <c r="AW117" s="12" t="s">
        <v>33</v>
      </c>
      <c r="AX117" s="12" t="s">
        <v>76</v>
      </c>
      <c r="AY117" s="258" t="s">
        <v>172</v>
      </c>
    </row>
    <row r="118" spans="2:65" s="1" customFormat="1" ht="16.5" customHeight="1">
      <c r="B118" s="46"/>
      <c r="C118" s="235" t="s">
        <v>255</v>
      </c>
      <c r="D118" s="235" t="s">
        <v>175</v>
      </c>
      <c r="E118" s="236" t="s">
        <v>1674</v>
      </c>
      <c r="F118" s="237" t="s">
        <v>1675</v>
      </c>
      <c r="G118" s="238" t="s">
        <v>178</v>
      </c>
      <c r="H118" s="239">
        <v>10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180</v>
      </c>
      <c r="AT118" s="24" t="s">
        <v>175</v>
      </c>
      <c r="AU118" s="24" t="s">
        <v>76</v>
      </c>
      <c r="AY118" s="24" t="s">
        <v>172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180</v>
      </c>
      <c r="BM118" s="24" t="s">
        <v>1676</v>
      </c>
    </row>
    <row r="119" spans="2:51" s="12" customFormat="1" ht="13.5">
      <c r="B119" s="247"/>
      <c r="C119" s="248"/>
      <c r="D119" s="249" t="s">
        <v>182</v>
      </c>
      <c r="E119" s="250" t="s">
        <v>21</v>
      </c>
      <c r="F119" s="251" t="s">
        <v>1677</v>
      </c>
      <c r="G119" s="248"/>
      <c r="H119" s="252">
        <v>10</v>
      </c>
      <c r="I119" s="253"/>
      <c r="J119" s="248"/>
      <c r="K119" s="248"/>
      <c r="L119" s="254"/>
      <c r="M119" s="255"/>
      <c r="N119" s="256"/>
      <c r="O119" s="256"/>
      <c r="P119" s="256"/>
      <c r="Q119" s="256"/>
      <c r="R119" s="256"/>
      <c r="S119" s="256"/>
      <c r="T119" s="257"/>
      <c r="AT119" s="258" t="s">
        <v>182</v>
      </c>
      <c r="AU119" s="258" t="s">
        <v>76</v>
      </c>
      <c r="AV119" s="12" t="s">
        <v>79</v>
      </c>
      <c r="AW119" s="12" t="s">
        <v>33</v>
      </c>
      <c r="AX119" s="12" t="s">
        <v>76</v>
      </c>
      <c r="AY119" s="258" t="s">
        <v>172</v>
      </c>
    </row>
    <row r="120" spans="2:65" s="1" customFormat="1" ht="16.5" customHeight="1">
      <c r="B120" s="46"/>
      <c r="C120" s="235" t="s">
        <v>261</v>
      </c>
      <c r="D120" s="235" t="s">
        <v>175</v>
      </c>
      <c r="E120" s="236" t="s">
        <v>1678</v>
      </c>
      <c r="F120" s="237" t="s">
        <v>1679</v>
      </c>
      <c r="G120" s="238" t="s">
        <v>178</v>
      </c>
      <c r="H120" s="239">
        <v>1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180</v>
      </c>
      <c r="AT120" s="24" t="s">
        <v>175</v>
      </c>
      <c r="AU120" s="24" t="s">
        <v>76</v>
      </c>
      <c r="AY120" s="24" t="s">
        <v>172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180</v>
      </c>
      <c r="BM120" s="24" t="s">
        <v>1680</v>
      </c>
    </row>
    <row r="121" spans="2:51" s="12" customFormat="1" ht="13.5">
      <c r="B121" s="247"/>
      <c r="C121" s="248"/>
      <c r="D121" s="249" t="s">
        <v>182</v>
      </c>
      <c r="E121" s="250" t="s">
        <v>21</v>
      </c>
      <c r="F121" s="251" t="s">
        <v>1681</v>
      </c>
      <c r="G121" s="248"/>
      <c r="H121" s="252">
        <v>1</v>
      </c>
      <c r="I121" s="253"/>
      <c r="J121" s="248"/>
      <c r="K121" s="248"/>
      <c r="L121" s="254"/>
      <c r="M121" s="255"/>
      <c r="N121" s="256"/>
      <c r="O121" s="256"/>
      <c r="P121" s="256"/>
      <c r="Q121" s="256"/>
      <c r="R121" s="256"/>
      <c r="S121" s="256"/>
      <c r="T121" s="257"/>
      <c r="AT121" s="258" t="s">
        <v>182</v>
      </c>
      <c r="AU121" s="258" t="s">
        <v>76</v>
      </c>
      <c r="AV121" s="12" t="s">
        <v>79</v>
      </c>
      <c r="AW121" s="12" t="s">
        <v>33</v>
      </c>
      <c r="AX121" s="12" t="s">
        <v>76</v>
      </c>
      <c r="AY121" s="258" t="s">
        <v>172</v>
      </c>
    </row>
    <row r="122" spans="2:65" s="1" customFormat="1" ht="25.5" customHeight="1">
      <c r="B122" s="46"/>
      <c r="C122" s="235" t="s">
        <v>266</v>
      </c>
      <c r="D122" s="235" t="s">
        <v>175</v>
      </c>
      <c r="E122" s="236" t="s">
        <v>1682</v>
      </c>
      <c r="F122" s="237" t="s">
        <v>1683</v>
      </c>
      <c r="G122" s="238" t="s">
        <v>186</v>
      </c>
      <c r="H122" s="239">
        <v>120</v>
      </c>
      <c r="I122" s="240"/>
      <c r="J122" s="241">
        <f>ROUND(I122*H122,2)</f>
        <v>0</v>
      </c>
      <c r="K122" s="237" t="s">
        <v>21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180</v>
      </c>
      <c r="AT122" s="24" t="s">
        <v>175</v>
      </c>
      <c r="AU122" s="24" t="s">
        <v>76</v>
      </c>
      <c r="AY122" s="24" t="s">
        <v>172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180</v>
      </c>
      <c r="BM122" s="24" t="s">
        <v>1684</v>
      </c>
    </row>
    <row r="123" spans="2:51" s="12" customFormat="1" ht="13.5">
      <c r="B123" s="247"/>
      <c r="C123" s="248"/>
      <c r="D123" s="249" t="s">
        <v>182</v>
      </c>
      <c r="E123" s="250" t="s">
        <v>21</v>
      </c>
      <c r="F123" s="251" t="s">
        <v>755</v>
      </c>
      <c r="G123" s="248"/>
      <c r="H123" s="252">
        <v>120</v>
      </c>
      <c r="I123" s="253"/>
      <c r="J123" s="248"/>
      <c r="K123" s="248"/>
      <c r="L123" s="254"/>
      <c r="M123" s="255"/>
      <c r="N123" s="256"/>
      <c r="O123" s="256"/>
      <c r="P123" s="256"/>
      <c r="Q123" s="256"/>
      <c r="R123" s="256"/>
      <c r="S123" s="256"/>
      <c r="T123" s="257"/>
      <c r="AT123" s="258" t="s">
        <v>182</v>
      </c>
      <c r="AU123" s="258" t="s">
        <v>76</v>
      </c>
      <c r="AV123" s="12" t="s">
        <v>79</v>
      </c>
      <c r="AW123" s="12" t="s">
        <v>33</v>
      </c>
      <c r="AX123" s="12" t="s">
        <v>76</v>
      </c>
      <c r="AY123" s="258" t="s">
        <v>172</v>
      </c>
    </row>
    <row r="124" spans="2:65" s="1" customFormat="1" ht="16.5" customHeight="1">
      <c r="B124" s="46"/>
      <c r="C124" s="235" t="s">
        <v>271</v>
      </c>
      <c r="D124" s="235" t="s">
        <v>175</v>
      </c>
      <c r="E124" s="236" t="s">
        <v>1685</v>
      </c>
      <c r="F124" s="237" t="s">
        <v>1686</v>
      </c>
      <c r="G124" s="238" t="s">
        <v>186</v>
      </c>
      <c r="H124" s="239">
        <v>120</v>
      </c>
      <c r="I124" s="240"/>
      <c r="J124" s="241">
        <f>ROUND(I124*H124,2)</f>
        <v>0</v>
      </c>
      <c r="K124" s="237" t="s">
        <v>21</v>
      </c>
      <c r="L124" s="72"/>
      <c r="M124" s="242" t="s">
        <v>21</v>
      </c>
      <c r="N124" s="243" t="s">
        <v>40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180</v>
      </c>
      <c r="AT124" s="24" t="s">
        <v>175</v>
      </c>
      <c r="AU124" s="24" t="s">
        <v>76</v>
      </c>
      <c r="AY124" s="24" t="s">
        <v>172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76</v>
      </c>
      <c r="BK124" s="246">
        <f>ROUND(I124*H124,2)</f>
        <v>0</v>
      </c>
      <c r="BL124" s="24" t="s">
        <v>180</v>
      </c>
      <c r="BM124" s="24" t="s">
        <v>1687</v>
      </c>
    </row>
    <row r="125" spans="2:51" s="12" customFormat="1" ht="13.5">
      <c r="B125" s="247"/>
      <c r="C125" s="248"/>
      <c r="D125" s="249" t="s">
        <v>182</v>
      </c>
      <c r="E125" s="250" t="s">
        <v>21</v>
      </c>
      <c r="F125" s="251" t="s">
        <v>755</v>
      </c>
      <c r="G125" s="248"/>
      <c r="H125" s="252">
        <v>120</v>
      </c>
      <c r="I125" s="253"/>
      <c r="J125" s="248"/>
      <c r="K125" s="248"/>
      <c r="L125" s="254"/>
      <c r="M125" s="255"/>
      <c r="N125" s="256"/>
      <c r="O125" s="256"/>
      <c r="P125" s="256"/>
      <c r="Q125" s="256"/>
      <c r="R125" s="256"/>
      <c r="S125" s="256"/>
      <c r="T125" s="257"/>
      <c r="AT125" s="258" t="s">
        <v>182</v>
      </c>
      <c r="AU125" s="258" t="s">
        <v>76</v>
      </c>
      <c r="AV125" s="12" t="s">
        <v>79</v>
      </c>
      <c r="AW125" s="12" t="s">
        <v>33</v>
      </c>
      <c r="AX125" s="12" t="s">
        <v>76</v>
      </c>
      <c r="AY125" s="258" t="s">
        <v>172</v>
      </c>
    </row>
    <row r="126" spans="2:65" s="1" customFormat="1" ht="25.5" customHeight="1">
      <c r="B126" s="46"/>
      <c r="C126" s="235" t="s">
        <v>276</v>
      </c>
      <c r="D126" s="235" t="s">
        <v>175</v>
      </c>
      <c r="E126" s="236" t="s">
        <v>1688</v>
      </c>
      <c r="F126" s="237" t="s">
        <v>1689</v>
      </c>
      <c r="G126" s="238" t="s">
        <v>186</v>
      </c>
      <c r="H126" s="239">
        <v>120</v>
      </c>
      <c r="I126" s="240"/>
      <c r="J126" s="241">
        <f>ROUND(I126*H126,2)</f>
        <v>0</v>
      </c>
      <c r="K126" s="237" t="s">
        <v>21</v>
      </c>
      <c r="L126" s="72"/>
      <c r="M126" s="242" t="s">
        <v>21</v>
      </c>
      <c r="N126" s="243" t="s">
        <v>40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180</v>
      </c>
      <c r="AT126" s="24" t="s">
        <v>175</v>
      </c>
      <c r="AU126" s="24" t="s">
        <v>76</v>
      </c>
      <c r="AY126" s="24" t="s">
        <v>172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76</v>
      </c>
      <c r="BK126" s="246">
        <f>ROUND(I126*H126,2)</f>
        <v>0</v>
      </c>
      <c r="BL126" s="24" t="s">
        <v>180</v>
      </c>
      <c r="BM126" s="24" t="s">
        <v>1690</v>
      </c>
    </row>
    <row r="127" spans="2:51" s="12" customFormat="1" ht="13.5">
      <c r="B127" s="247"/>
      <c r="C127" s="248"/>
      <c r="D127" s="249" t="s">
        <v>182</v>
      </c>
      <c r="E127" s="250" t="s">
        <v>21</v>
      </c>
      <c r="F127" s="251" t="s">
        <v>755</v>
      </c>
      <c r="G127" s="248"/>
      <c r="H127" s="252">
        <v>120</v>
      </c>
      <c r="I127" s="253"/>
      <c r="J127" s="248"/>
      <c r="K127" s="248"/>
      <c r="L127" s="254"/>
      <c r="M127" s="255"/>
      <c r="N127" s="256"/>
      <c r="O127" s="256"/>
      <c r="P127" s="256"/>
      <c r="Q127" s="256"/>
      <c r="R127" s="256"/>
      <c r="S127" s="256"/>
      <c r="T127" s="257"/>
      <c r="AT127" s="258" t="s">
        <v>182</v>
      </c>
      <c r="AU127" s="258" t="s">
        <v>76</v>
      </c>
      <c r="AV127" s="12" t="s">
        <v>79</v>
      </c>
      <c r="AW127" s="12" t="s">
        <v>33</v>
      </c>
      <c r="AX127" s="12" t="s">
        <v>76</v>
      </c>
      <c r="AY127" s="258" t="s">
        <v>172</v>
      </c>
    </row>
    <row r="128" spans="2:65" s="1" customFormat="1" ht="16.5" customHeight="1">
      <c r="B128" s="46"/>
      <c r="C128" s="235" t="s">
        <v>9</v>
      </c>
      <c r="D128" s="235" t="s">
        <v>175</v>
      </c>
      <c r="E128" s="236" t="s">
        <v>1691</v>
      </c>
      <c r="F128" s="237" t="s">
        <v>1692</v>
      </c>
      <c r="G128" s="238" t="s">
        <v>186</v>
      </c>
      <c r="H128" s="239">
        <v>120</v>
      </c>
      <c r="I128" s="240"/>
      <c r="J128" s="241">
        <f>ROUND(I128*H128,2)</f>
        <v>0</v>
      </c>
      <c r="K128" s="237" t="s">
        <v>21</v>
      </c>
      <c r="L128" s="72"/>
      <c r="M128" s="242" t="s">
        <v>21</v>
      </c>
      <c r="N128" s="243" t="s">
        <v>40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180</v>
      </c>
      <c r="AT128" s="24" t="s">
        <v>175</v>
      </c>
      <c r="AU128" s="24" t="s">
        <v>76</v>
      </c>
      <c r="AY128" s="24" t="s">
        <v>172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76</v>
      </c>
      <c r="BK128" s="246">
        <f>ROUND(I128*H128,2)</f>
        <v>0</v>
      </c>
      <c r="BL128" s="24" t="s">
        <v>180</v>
      </c>
      <c r="BM128" s="24" t="s">
        <v>1693</v>
      </c>
    </row>
    <row r="129" spans="2:51" s="12" customFormat="1" ht="13.5">
      <c r="B129" s="247"/>
      <c r="C129" s="248"/>
      <c r="D129" s="249" t="s">
        <v>182</v>
      </c>
      <c r="E129" s="250" t="s">
        <v>21</v>
      </c>
      <c r="F129" s="251" t="s">
        <v>755</v>
      </c>
      <c r="G129" s="248"/>
      <c r="H129" s="252">
        <v>120</v>
      </c>
      <c r="I129" s="253"/>
      <c r="J129" s="248"/>
      <c r="K129" s="248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182</v>
      </c>
      <c r="AU129" s="258" t="s">
        <v>76</v>
      </c>
      <c r="AV129" s="12" t="s">
        <v>79</v>
      </c>
      <c r="AW129" s="12" t="s">
        <v>33</v>
      </c>
      <c r="AX129" s="12" t="s">
        <v>76</v>
      </c>
      <c r="AY129" s="258" t="s">
        <v>172</v>
      </c>
    </row>
    <row r="130" spans="2:65" s="1" customFormat="1" ht="16.5" customHeight="1">
      <c r="B130" s="46"/>
      <c r="C130" s="235" t="s">
        <v>286</v>
      </c>
      <c r="D130" s="235" t="s">
        <v>175</v>
      </c>
      <c r="E130" s="236" t="s">
        <v>1694</v>
      </c>
      <c r="F130" s="237" t="s">
        <v>1695</v>
      </c>
      <c r="G130" s="238" t="s">
        <v>186</v>
      </c>
      <c r="H130" s="239">
        <v>120</v>
      </c>
      <c r="I130" s="240"/>
      <c r="J130" s="241">
        <f>ROUND(I130*H130,2)</f>
        <v>0</v>
      </c>
      <c r="K130" s="237" t="s">
        <v>21</v>
      </c>
      <c r="L130" s="72"/>
      <c r="M130" s="242" t="s">
        <v>21</v>
      </c>
      <c r="N130" s="243" t="s">
        <v>40</v>
      </c>
      <c r="O130" s="47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AR130" s="24" t="s">
        <v>180</v>
      </c>
      <c r="AT130" s="24" t="s">
        <v>175</v>
      </c>
      <c r="AU130" s="24" t="s">
        <v>76</v>
      </c>
      <c r="AY130" s="24" t="s">
        <v>172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76</v>
      </c>
      <c r="BK130" s="246">
        <f>ROUND(I130*H130,2)</f>
        <v>0</v>
      </c>
      <c r="BL130" s="24" t="s">
        <v>180</v>
      </c>
      <c r="BM130" s="24" t="s">
        <v>1696</v>
      </c>
    </row>
    <row r="131" spans="2:51" s="12" customFormat="1" ht="13.5">
      <c r="B131" s="247"/>
      <c r="C131" s="248"/>
      <c r="D131" s="249" t="s">
        <v>182</v>
      </c>
      <c r="E131" s="250" t="s">
        <v>21</v>
      </c>
      <c r="F131" s="251" t="s">
        <v>755</v>
      </c>
      <c r="G131" s="248"/>
      <c r="H131" s="252">
        <v>120</v>
      </c>
      <c r="I131" s="253"/>
      <c r="J131" s="248"/>
      <c r="K131" s="248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182</v>
      </c>
      <c r="AU131" s="258" t="s">
        <v>76</v>
      </c>
      <c r="AV131" s="12" t="s">
        <v>79</v>
      </c>
      <c r="AW131" s="12" t="s">
        <v>33</v>
      </c>
      <c r="AX131" s="12" t="s">
        <v>76</v>
      </c>
      <c r="AY131" s="258" t="s">
        <v>172</v>
      </c>
    </row>
    <row r="132" spans="2:65" s="1" customFormat="1" ht="16.5" customHeight="1">
      <c r="B132" s="46"/>
      <c r="C132" s="235" t="s">
        <v>291</v>
      </c>
      <c r="D132" s="235" t="s">
        <v>175</v>
      </c>
      <c r="E132" s="236" t="s">
        <v>1697</v>
      </c>
      <c r="F132" s="237" t="s">
        <v>1698</v>
      </c>
      <c r="G132" s="238" t="s">
        <v>1699</v>
      </c>
      <c r="H132" s="239">
        <v>0.124</v>
      </c>
      <c r="I132" s="240"/>
      <c r="J132" s="241">
        <f>ROUND(I132*H132,2)</f>
        <v>0</v>
      </c>
      <c r="K132" s="237" t="s">
        <v>21</v>
      </c>
      <c r="L132" s="72"/>
      <c r="M132" s="242" t="s">
        <v>21</v>
      </c>
      <c r="N132" s="243" t="s">
        <v>40</v>
      </c>
      <c r="O132" s="47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4" t="s">
        <v>180</v>
      </c>
      <c r="AT132" s="24" t="s">
        <v>175</v>
      </c>
      <c r="AU132" s="24" t="s">
        <v>76</v>
      </c>
      <c r="AY132" s="24" t="s">
        <v>172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76</v>
      </c>
      <c r="BK132" s="246">
        <f>ROUND(I132*H132,2)</f>
        <v>0</v>
      </c>
      <c r="BL132" s="24" t="s">
        <v>180</v>
      </c>
      <c r="BM132" s="24" t="s">
        <v>1700</v>
      </c>
    </row>
    <row r="133" spans="2:51" s="12" customFormat="1" ht="13.5">
      <c r="B133" s="247"/>
      <c r="C133" s="248"/>
      <c r="D133" s="249" t="s">
        <v>182</v>
      </c>
      <c r="E133" s="250" t="s">
        <v>21</v>
      </c>
      <c r="F133" s="251" t="s">
        <v>1701</v>
      </c>
      <c r="G133" s="248"/>
      <c r="H133" s="252">
        <v>0.124</v>
      </c>
      <c r="I133" s="253"/>
      <c r="J133" s="248"/>
      <c r="K133" s="248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182</v>
      </c>
      <c r="AU133" s="258" t="s">
        <v>76</v>
      </c>
      <c r="AV133" s="12" t="s">
        <v>79</v>
      </c>
      <c r="AW133" s="12" t="s">
        <v>33</v>
      </c>
      <c r="AX133" s="12" t="s">
        <v>76</v>
      </c>
      <c r="AY133" s="258" t="s">
        <v>172</v>
      </c>
    </row>
    <row r="134" spans="2:65" s="1" customFormat="1" ht="16.5" customHeight="1">
      <c r="B134" s="46"/>
      <c r="C134" s="235" t="s">
        <v>296</v>
      </c>
      <c r="D134" s="235" t="s">
        <v>175</v>
      </c>
      <c r="E134" s="236" t="s">
        <v>1702</v>
      </c>
      <c r="F134" s="237" t="s">
        <v>1703</v>
      </c>
      <c r="G134" s="238" t="s">
        <v>178</v>
      </c>
      <c r="H134" s="239">
        <v>10</v>
      </c>
      <c r="I134" s="240"/>
      <c r="J134" s="241">
        <f>ROUND(I134*H134,2)</f>
        <v>0</v>
      </c>
      <c r="K134" s="237" t="s">
        <v>21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4" t="s">
        <v>180</v>
      </c>
      <c r="AT134" s="24" t="s">
        <v>175</v>
      </c>
      <c r="AU134" s="24" t="s">
        <v>76</v>
      </c>
      <c r="AY134" s="24" t="s">
        <v>172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180</v>
      </c>
      <c r="BM134" s="24" t="s">
        <v>1704</v>
      </c>
    </row>
    <row r="135" spans="2:51" s="12" customFormat="1" ht="13.5">
      <c r="B135" s="247"/>
      <c r="C135" s="248"/>
      <c r="D135" s="249" t="s">
        <v>182</v>
      </c>
      <c r="E135" s="250" t="s">
        <v>21</v>
      </c>
      <c r="F135" s="251" t="s">
        <v>1705</v>
      </c>
      <c r="G135" s="248"/>
      <c r="H135" s="252">
        <v>10</v>
      </c>
      <c r="I135" s="253"/>
      <c r="J135" s="248"/>
      <c r="K135" s="248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182</v>
      </c>
      <c r="AU135" s="258" t="s">
        <v>76</v>
      </c>
      <c r="AV135" s="12" t="s">
        <v>79</v>
      </c>
      <c r="AW135" s="12" t="s">
        <v>33</v>
      </c>
      <c r="AX135" s="12" t="s">
        <v>76</v>
      </c>
      <c r="AY135" s="258" t="s">
        <v>172</v>
      </c>
    </row>
    <row r="136" spans="2:65" s="1" customFormat="1" ht="16.5" customHeight="1">
      <c r="B136" s="46"/>
      <c r="C136" s="235" t="s">
        <v>301</v>
      </c>
      <c r="D136" s="235" t="s">
        <v>175</v>
      </c>
      <c r="E136" s="236" t="s">
        <v>1706</v>
      </c>
      <c r="F136" s="237" t="s">
        <v>1707</v>
      </c>
      <c r="G136" s="238" t="s">
        <v>178</v>
      </c>
      <c r="H136" s="239">
        <v>1</v>
      </c>
      <c r="I136" s="240"/>
      <c r="J136" s="241">
        <f>ROUND(I136*H136,2)</f>
        <v>0</v>
      </c>
      <c r="K136" s="237" t="s">
        <v>21</v>
      </c>
      <c r="L136" s="72"/>
      <c r="M136" s="242" t="s">
        <v>21</v>
      </c>
      <c r="N136" s="243" t="s">
        <v>40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4" t="s">
        <v>180</v>
      </c>
      <c r="AT136" s="24" t="s">
        <v>175</v>
      </c>
      <c r="AU136" s="24" t="s">
        <v>76</v>
      </c>
      <c r="AY136" s="24" t="s">
        <v>172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76</v>
      </c>
      <c r="BK136" s="246">
        <f>ROUND(I136*H136,2)</f>
        <v>0</v>
      </c>
      <c r="BL136" s="24" t="s">
        <v>180</v>
      </c>
      <c r="BM136" s="24" t="s">
        <v>1708</v>
      </c>
    </row>
    <row r="137" spans="2:51" s="12" customFormat="1" ht="13.5">
      <c r="B137" s="247"/>
      <c r="C137" s="248"/>
      <c r="D137" s="249" t="s">
        <v>182</v>
      </c>
      <c r="E137" s="250" t="s">
        <v>21</v>
      </c>
      <c r="F137" s="251" t="s">
        <v>1709</v>
      </c>
      <c r="G137" s="248"/>
      <c r="H137" s="252">
        <v>1</v>
      </c>
      <c r="I137" s="253"/>
      <c r="J137" s="248"/>
      <c r="K137" s="248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182</v>
      </c>
      <c r="AU137" s="258" t="s">
        <v>76</v>
      </c>
      <c r="AV137" s="12" t="s">
        <v>79</v>
      </c>
      <c r="AW137" s="12" t="s">
        <v>33</v>
      </c>
      <c r="AX137" s="12" t="s">
        <v>76</v>
      </c>
      <c r="AY137" s="258" t="s">
        <v>172</v>
      </c>
    </row>
    <row r="138" spans="2:65" s="1" customFormat="1" ht="25.5" customHeight="1">
      <c r="B138" s="46"/>
      <c r="C138" s="235" t="s">
        <v>308</v>
      </c>
      <c r="D138" s="235" t="s">
        <v>175</v>
      </c>
      <c r="E138" s="236" t="s">
        <v>1710</v>
      </c>
      <c r="F138" s="237" t="s">
        <v>1711</v>
      </c>
      <c r="G138" s="238" t="s">
        <v>178</v>
      </c>
      <c r="H138" s="239">
        <v>3</v>
      </c>
      <c r="I138" s="240"/>
      <c r="J138" s="241">
        <f>ROUND(I138*H138,2)</f>
        <v>0</v>
      </c>
      <c r="K138" s="237" t="s">
        <v>21</v>
      </c>
      <c r="L138" s="72"/>
      <c r="M138" s="242" t="s">
        <v>21</v>
      </c>
      <c r="N138" s="243" t="s">
        <v>40</v>
      </c>
      <c r="O138" s="47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AR138" s="24" t="s">
        <v>180</v>
      </c>
      <c r="AT138" s="24" t="s">
        <v>175</v>
      </c>
      <c r="AU138" s="24" t="s">
        <v>76</v>
      </c>
      <c r="AY138" s="24" t="s">
        <v>172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76</v>
      </c>
      <c r="BK138" s="246">
        <f>ROUND(I138*H138,2)</f>
        <v>0</v>
      </c>
      <c r="BL138" s="24" t="s">
        <v>180</v>
      </c>
      <c r="BM138" s="24" t="s">
        <v>1712</v>
      </c>
    </row>
    <row r="139" spans="2:51" s="12" customFormat="1" ht="13.5">
      <c r="B139" s="247"/>
      <c r="C139" s="248"/>
      <c r="D139" s="249" t="s">
        <v>182</v>
      </c>
      <c r="E139" s="250" t="s">
        <v>21</v>
      </c>
      <c r="F139" s="251" t="s">
        <v>1713</v>
      </c>
      <c r="G139" s="248"/>
      <c r="H139" s="252">
        <v>3</v>
      </c>
      <c r="I139" s="253"/>
      <c r="J139" s="248"/>
      <c r="K139" s="248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182</v>
      </c>
      <c r="AU139" s="258" t="s">
        <v>76</v>
      </c>
      <c r="AV139" s="12" t="s">
        <v>79</v>
      </c>
      <c r="AW139" s="12" t="s">
        <v>33</v>
      </c>
      <c r="AX139" s="12" t="s">
        <v>76</v>
      </c>
      <c r="AY139" s="258" t="s">
        <v>172</v>
      </c>
    </row>
    <row r="140" spans="2:65" s="1" customFormat="1" ht="16.5" customHeight="1">
      <c r="B140" s="46"/>
      <c r="C140" s="235" t="s">
        <v>313</v>
      </c>
      <c r="D140" s="235" t="s">
        <v>175</v>
      </c>
      <c r="E140" s="236" t="s">
        <v>1714</v>
      </c>
      <c r="F140" s="237" t="s">
        <v>1715</v>
      </c>
      <c r="G140" s="238" t="s">
        <v>186</v>
      </c>
      <c r="H140" s="239">
        <v>1.256</v>
      </c>
      <c r="I140" s="240"/>
      <c r="J140" s="241">
        <f>ROUND(I140*H140,2)</f>
        <v>0</v>
      </c>
      <c r="K140" s="237" t="s">
        <v>21</v>
      </c>
      <c r="L140" s="72"/>
      <c r="M140" s="242" t="s">
        <v>21</v>
      </c>
      <c r="N140" s="243" t="s">
        <v>40</v>
      </c>
      <c r="O140" s="47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4" t="s">
        <v>180</v>
      </c>
      <c r="AT140" s="24" t="s">
        <v>175</v>
      </c>
      <c r="AU140" s="24" t="s">
        <v>76</v>
      </c>
      <c r="AY140" s="24" t="s">
        <v>172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76</v>
      </c>
      <c r="BK140" s="246">
        <f>ROUND(I140*H140,2)</f>
        <v>0</v>
      </c>
      <c r="BL140" s="24" t="s">
        <v>180</v>
      </c>
      <c r="BM140" s="24" t="s">
        <v>1716</v>
      </c>
    </row>
    <row r="141" spans="2:51" s="12" customFormat="1" ht="13.5">
      <c r="B141" s="247"/>
      <c r="C141" s="248"/>
      <c r="D141" s="249" t="s">
        <v>182</v>
      </c>
      <c r="E141" s="250" t="s">
        <v>21</v>
      </c>
      <c r="F141" s="251" t="s">
        <v>1717</v>
      </c>
      <c r="G141" s="248"/>
      <c r="H141" s="252">
        <v>1.256</v>
      </c>
      <c r="I141" s="253"/>
      <c r="J141" s="248"/>
      <c r="K141" s="248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182</v>
      </c>
      <c r="AU141" s="258" t="s">
        <v>76</v>
      </c>
      <c r="AV141" s="12" t="s">
        <v>79</v>
      </c>
      <c r="AW141" s="12" t="s">
        <v>33</v>
      </c>
      <c r="AX141" s="12" t="s">
        <v>76</v>
      </c>
      <c r="AY141" s="258" t="s">
        <v>172</v>
      </c>
    </row>
    <row r="142" spans="2:65" s="1" customFormat="1" ht="16.5" customHeight="1">
      <c r="B142" s="46"/>
      <c r="C142" s="235" t="s">
        <v>318</v>
      </c>
      <c r="D142" s="235" t="s">
        <v>175</v>
      </c>
      <c r="E142" s="236" t="s">
        <v>1718</v>
      </c>
      <c r="F142" s="237" t="s">
        <v>1719</v>
      </c>
      <c r="G142" s="238" t="s">
        <v>186</v>
      </c>
      <c r="H142" s="239">
        <v>120</v>
      </c>
      <c r="I142" s="240"/>
      <c r="J142" s="241">
        <f>ROUND(I142*H142,2)</f>
        <v>0</v>
      </c>
      <c r="K142" s="237" t="s">
        <v>21</v>
      </c>
      <c r="L142" s="72"/>
      <c r="M142" s="242" t="s">
        <v>21</v>
      </c>
      <c r="N142" s="243" t="s">
        <v>40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180</v>
      </c>
      <c r="AT142" s="24" t="s">
        <v>175</v>
      </c>
      <c r="AU142" s="24" t="s">
        <v>76</v>
      </c>
      <c r="AY142" s="24" t="s">
        <v>172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76</v>
      </c>
      <c r="BK142" s="246">
        <f>ROUND(I142*H142,2)</f>
        <v>0</v>
      </c>
      <c r="BL142" s="24" t="s">
        <v>180</v>
      </c>
      <c r="BM142" s="24" t="s">
        <v>1720</v>
      </c>
    </row>
    <row r="143" spans="2:51" s="12" customFormat="1" ht="13.5">
      <c r="B143" s="247"/>
      <c r="C143" s="248"/>
      <c r="D143" s="249" t="s">
        <v>182</v>
      </c>
      <c r="E143" s="250" t="s">
        <v>21</v>
      </c>
      <c r="F143" s="251" t="s">
        <v>755</v>
      </c>
      <c r="G143" s="248"/>
      <c r="H143" s="252">
        <v>120</v>
      </c>
      <c r="I143" s="253"/>
      <c r="J143" s="248"/>
      <c r="K143" s="248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182</v>
      </c>
      <c r="AU143" s="258" t="s">
        <v>76</v>
      </c>
      <c r="AV143" s="12" t="s">
        <v>79</v>
      </c>
      <c r="AW143" s="12" t="s">
        <v>33</v>
      </c>
      <c r="AX143" s="12" t="s">
        <v>76</v>
      </c>
      <c r="AY143" s="258" t="s">
        <v>172</v>
      </c>
    </row>
    <row r="144" spans="2:65" s="1" customFormat="1" ht="25.5" customHeight="1">
      <c r="B144" s="46"/>
      <c r="C144" s="235" t="s">
        <v>323</v>
      </c>
      <c r="D144" s="235" t="s">
        <v>175</v>
      </c>
      <c r="E144" s="236" t="s">
        <v>1721</v>
      </c>
      <c r="F144" s="237" t="s">
        <v>1722</v>
      </c>
      <c r="G144" s="238" t="s">
        <v>186</v>
      </c>
      <c r="H144" s="239">
        <v>28</v>
      </c>
      <c r="I144" s="240"/>
      <c r="J144" s="241">
        <f>ROUND(I144*H144,2)</f>
        <v>0</v>
      </c>
      <c r="K144" s="237" t="s">
        <v>21</v>
      </c>
      <c r="L144" s="72"/>
      <c r="M144" s="242" t="s">
        <v>21</v>
      </c>
      <c r="N144" s="243" t="s">
        <v>40</v>
      </c>
      <c r="O144" s="47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AR144" s="24" t="s">
        <v>180</v>
      </c>
      <c r="AT144" s="24" t="s">
        <v>175</v>
      </c>
      <c r="AU144" s="24" t="s">
        <v>76</v>
      </c>
      <c r="AY144" s="24" t="s">
        <v>172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76</v>
      </c>
      <c r="BK144" s="246">
        <f>ROUND(I144*H144,2)</f>
        <v>0</v>
      </c>
      <c r="BL144" s="24" t="s">
        <v>180</v>
      </c>
      <c r="BM144" s="24" t="s">
        <v>1723</v>
      </c>
    </row>
    <row r="145" spans="2:51" s="12" customFormat="1" ht="13.5">
      <c r="B145" s="247"/>
      <c r="C145" s="248"/>
      <c r="D145" s="249" t="s">
        <v>182</v>
      </c>
      <c r="E145" s="250" t="s">
        <v>21</v>
      </c>
      <c r="F145" s="251" t="s">
        <v>1724</v>
      </c>
      <c r="G145" s="248"/>
      <c r="H145" s="252">
        <v>28</v>
      </c>
      <c r="I145" s="253"/>
      <c r="J145" s="248"/>
      <c r="K145" s="248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182</v>
      </c>
      <c r="AU145" s="258" t="s">
        <v>76</v>
      </c>
      <c r="AV145" s="12" t="s">
        <v>79</v>
      </c>
      <c r="AW145" s="12" t="s">
        <v>33</v>
      </c>
      <c r="AX145" s="12" t="s">
        <v>76</v>
      </c>
      <c r="AY145" s="258" t="s">
        <v>172</v>
      </c>
    </row>
    <row r="146" spans="2:65" s="1" customFormat="1" ht="16.5" customHeight="1">
      <c r="B146" s="46"/>
      <c r="C146" s="235" t="s">
        <v>328</v>
      </c>
      <c r="D146" s="235" t="s">
        <v>175</v>
      </c>
      <c r="E146" s="236" t="s">
        <v>1725</v>
      </c>
      <c r="F146" s="237" t="s">
        <v>1726</v>
      </c>
      <c r="G146" s="238" t="s">
        <v>304</v>
      </c>
      <c r="H146" s="239">
        <v>0.3</v>
      </c>
      <c r="I146" s="240"/>
      <c r="J146" s="241">
        <f>ROUND(I146*H146,2)</f>
        <v>0</v>
      </c>
      <c r="K146" s="237" t="s">
        <v>21</v>
      </c>
      <c r="L146" s="72"/>
      <c r="M146" s="242" t="s">
        <v>21</v>
      </c>
      <c r="N146" s="243" t="s">
        <v>40</v>
      </c>
      <c r="O146" s="47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4" t="s">
        <v>180</v>
      </c>
      <c r="AT146" s="24" t="s">
        <v>175</v>
      </c>
      <c r="AU146" s="24" t="s">
        <v>76</v>
      </c>
      <c r="AY146" s="24" t="s">
        <v>172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76</v>
      </c>
      <c r="BK146" s="246">
        <f>ROUND(I146*H146,2)</f>
        <v>0</v>
      </c>
      <c r="BL146" s="24" t="s">
        <v>180</v>
      </c>
      <c r="BM146" s="24" t="s">
        <v>1727</v>
      </c>
    </row>
    <row r="147" spans="2:51" s="12" customFormat="1" ht="13.5">
      <c r="B147" s="247"/>
      <c r="C147" s="248"/>
      <c r="D147" s="249" t="s">
        <v>182</v>
      </c>
      <c r="E147" s="250" t="s">
        <v>21</v>
      </c>
      <c r="F147" s="251" t="s">
        <v>1728</v>
      </c>
      <c r="G147" s="248"/>
      <c r="H147" s="252">
        <v>0.3</v>
      </c>
      <c r="I147" s="253"/>
      <c r="J147" s="248"/>
      <c r="K147" s="248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182</v>
      </c>
      <c r="AU147" s="258" t="s">
        <v>76</v>
      </c>
      <c r="AV147" s="12" t="s">
        <v>79</v>
      </c>
      <c r="AW147" s="12" t="s">
        <v>33</v>
      </c>
      <c r="AX147" s="12" t="s">
        <v>76</v>
      </c>
      <c r="AY147" s="258" t="s">
        <v>172</v>
      </c>
    </row>
    <row r="148" spans="2:65" s="1" customFormat="1" ht="16.5" customHeight="1">
      <c r="B148" s="46"/>
      <c r="C148" s="235" t="s">
        <v>333</v>
      </c>
      <c r="D148" s="235" t="s">
        <v>175</v>
      </c>
      <c r="E148" s="236" t="s">
        <v>1729</v>
      </c>
      <c r="F148" s="237" t="s">
        <v>1730</v>
      </c>
      <c r="G148" s="238" t="s">
        <v>1731</v>
      </c>
      <c r="H148" s="239">
        <v>0.006</v>
      </c>
      <c r="I148" s="240"/>
      <c r="J148" s="241">
        <f>ROUND(I148*H148,2)</f>
        <v>0</v>
      </c>
      <c r="K148" s="237" t="s">
        <v>21</v>
      </c>
      <c r="L148" s="72"/>
      <c r="M148" s="242" t="s">
        <v>21</v>
      </c>
      <c r="N148" s="243" t="s">
        <v>40</v>
      </c>
      <c r="O148" s="47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AR148" s="24" t="s">
        <v>180</v>
      </c>
      <c r="AT148" s="24" t="s">
        <v>175</v>
      </c>
      <c r="AU148" s="24" t="s">
        <v>76</v>
      </c>
      <c r="AY148" s="24" t="s">
        <v>172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76</v>
      </c>
      <c r="BK148" s="246">
        <f>ROUND(I148*H148,2)</f>
        <v>0</v>
      </c>
      <c r="BL148" s="24" t="s">
        <v>180</v>
      </c>
      <c r="BM148" s="24" t="s">
        <v>1732</v>
      </c>
    </row>
    <row r="149" spans="2:51" s="12" customFormat="1" ht="13.5">
      <c r="B149" s="247"/>
      <c r="C149" s="248"/>
      <c r="D149" s="249" t="s">
        <v>182</v>
      </c>
      <c r="E149" s="250" t="s">
        <v>21</v>
      </c>
      <c r="F149" s="251" t="s">
        <v>1733</v>
      </c>
      <c r="G149" s="248"/>
      <c r="H149" s="252">
        <v>0.006</v>
      </c>
      <c r="I149" s="253"/>
      <c r="J149" s="248"/>
      <c r="K149" s="248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182</v>
      </c>
      <c r="AU149" s="258" t="s">
        <v>76</v>
      </c>
      <c r="AV149" s="12" t="s">
        <v>79</v>
      </c>
      <c r="AW149" s="12" t="s">
        <v>33</v>
      </c>
      <c r="AX149" s="12" t="s">
        <v>76</v>
      </c>
      <c r="AY149" s="258" t="s">
        <v>172</v>
      </c>
    </row>
    <row r="150" spans="2:65" s="1" customFormat="1" ht="16.5" customHeight="1">
      <c r="B150" s="46"/>
      <c r="C150" s="235" t="s">
        <v>337</v>
      </c>
      <c r="D150" s="235" t="s">
        <v>175</v>
      </c>
      <c r="E150" s="236" t="s">
        <v>1734</v>
      </c>
      <c r="F150" s="237" t="s">
        <v>1735</v>
      </c>
      <c r="G150" s="238" t="s">
        <v>304</v>
      </c>
      <c r="H150" s="239">
        <v>6.2</v>
      </c>
      <c r="I150" s="240"/>
      <c r="J150" s="241">
        <f>ROUND(I150*H150,2)</f>
        <v>0</v>
      </c>
      <c r="K150" s="237" t="s">
        <v>21</v>
      </c>
      <c r="L150" s="72"/>
      <c r="M150" s="242" t="s">
        <v>21</v>
      </c>
      <c r="N150" s="243" t="s">
        <v>40</v>
      </c>
      <c r="O150" s="47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AR150" s="24" t="s">
        <v>180</v>
      </c>
      <c r="AT150" s="24" t="s">
        <v>175</v>
      </c>
      <c r="AU150" s="24" t="s">
        <v>76</v>
      </c>
      <c r="AY150" s="24" t="s">
        <v>172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4" t="s">
        <v>76</v>
      </c>
      <c r="BK150" s="246">
        <f>ROUND(I150*H150,2)</f>
        <v>0</v>
      </c>
      <c r="BL150" s="24" t="s">
        <v>180</v>
      </c>
      <c r="BM150" s="24" t="s">
        <v>1736</v>
      </c>
    </row>
    <row r="151" spans="2:51" s="12" customFormat="1" ht="13.5">
      <c r="B151" s="247"/>
      <c r="C151" s="248"/>
      <c r="D151" s="249" t="s">
        <v>182</v>
      </c>
      <c r="E151" s="250" t="s">
        <v>21</v>
      </c>
      <c r="F151" s="251" t="s">
        <v>1737</v>
      </c>
      <c r="G151" s="248"/>
      <c r="H151" s="252">
        <v>6.2</v>
      </c>
      <c r="I151" s="253"/>
      <c r="J151" s="248"/>
      <c r="K151" s="248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182</v>
      </c>
      <c r="AU151" s="258" t="s">
        <v>76</v>
      </c>
      <c r="AV151" s="12" t="s">
        <v>79</v>
      </c>
      <c r="AW151" s="12" t="s">
        <v>33</v>
      </c>
      <c r="AX151" s="12" t="s">
        <v>76</v>
      </c>
      <c r="AY151" s="258" t="s">
        <v>172</v>
      </c>
    </row>
    <row r="152" spans="2:65" s="1" customFormat="1" ht="25.5" customHeight="1">
      <c r="B152" s="46"/>
      <c r="C152" s="235" t="s">
        <v>342</v>
      </c>
      <c r="D152" s="235" t="s">
        <v>175</v>
      </c>
      <c r="E152" s="236" t="s">
        <v>1738</v>
      </c>
      <c r="F152" s="237" t="s">
        <v>1739</v>
      </c>
      <c r="G152" s="238" t="s">
        <v>178</v>
      </c>
      <c r="H152" s="239">
        <v>3</v>
      </c>
      <c r="I152" s="240"/>
      <c r="J152" s="241">
        <f>ROUND(I152*H152,2)</f>
        <v>0</v>
      </c>
      <c r="K152" s="237" t="s">
        <v>21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180</v>
      </c>
      <c r="AT152" s="24" t="s">
        <v>175</v>
      </c>
      <c r="AU152" s="24" t="s">
        <v>76</v>
      </c>
      <c r="AY152" s="24" t="s">
        <v>172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180</v>
      </c>
      <c r="BM152" s="24" t="s">
        <v>1740</v>
      </c>
    </row>
    <row r="153" spans="2:51" s="12" customFormat="1" ht="13.5">
      <c r="B153" s="247"/>
      <c r="C153" s="248"/>
      <c r="D153" s="249" t="s">
        <v>182</v>
      </c>
      <c r="E153" s="250" t="s">
        <v>21</v>
      </c>
      <c r="F153" s="251" t="s">
        <v>1713</v>
      </c>
      <c r="G153" s="248"/>
      <c r="H153" s="252">
        <v>3</v>
      </c>
      <c r="I153" s="253"/>
      <c r="J153" s="248"/>
      <c r="K153" s="248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182</v>
      </c>
      <c r="AU153" s="258" t="s">
        <v>76</v>
      </c>
      <c r="AV153" s="12" t="s">
        <v>79</v>
      </c>
      <c r="AW153" s="12" t="s">
        <v>33</v>
      </c>
      <c r="AX153" s="12" t="s">
        <v>76</v>
      </c>
      <c r="AY153" s="258" t="s">
        <v>172</v>
      </c>
    </row>
    <row r="154" spans="2:65" s="1" customFormat="1" ht="16.5" customHeight="1">
      <c r="B154" s="46"/>
      <c r="C154" s="235" t="s">
        <v>347</v>
      </c>
      <c r="D154" s="235" t="s">
        <v>175</v>
      </c>
      <c r="E154" s="236" t="s">
        <v>1741</v>
      </c>
      <c r="F154" s="237" t="s">
        <v>1742</v>
      </c>
      <c r="G154" s="238" t="s">
        <v>186</v>
      </c>
      <c r="H154" s="239">
        <v>2.587</v>
      </c>
      <c r="I154" s="240"/>
      <c r="J154" s="241">
        <f>ROUND(I154*H154,2)</f>
        <v>0</v>
      </c>
      <c r="K154" s="237" t="s">
        <v>21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4" t="s">
        <v>180</v>
      </c>
      <c r="AT154" s="24" t="s">
        <v>175</v>
      </c>
      <c r="AU154" s="24" t="s">
        <v>76</v>
      </c>
      <c r="AY154" s="24" t="s">
        <v>172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180</v>
      </c>
      <c r="BM154" s="24" t="s">
        <v>1743</v>
      </c>
    </row>
    <row r="155" spans="2:51" s="12" customFormat="1" ht="13.5">
      <c r="B155" s="247"/>
      <c r="C155" s="248"/>
      <c r="D155" s="249" t="s">
        <v>182</v>
      </c>
      <c r="E155" s="250" t="s">
        <v>21</v>
      </c>
      <c r="F155" s="251" t="s">
        <v>1744</v>
      </c>
      <c r="G155" s="248"/>
      <c r="H155" s="252">
        <v>2.587</v>
      </c>
      <c r="I155" s="253"/>
      <c r="J155" s="248"/>
      <c r="K155" s="248"/>
      <c r="L155" s="254"/>
      <c r="M155" s="255"/>
      <c r="N155" s="256"/>
      <c r="O155" s="256"/>
      <c r="P155" s="256"/>
      <c r="Q155" s="256"/>
      <c r="R155" s="256"/>
      <c r="S155" s="256"/>
      <c r="T155" s="257"/>
      <c r="AT155" s="258" t="s">
        <v>182</v>
      </c>
      <c r="AU155" s="258" t="s">
        <v>76</v>
      </c>
      <c r="AV155" s="12" t="s">
        <v>79</v>
      </c>
      <c r="AW155" s="12" t="s">
        <v>33</v>
      </c>
      <c r="AX155" s="12" t="s">
        <v>76</v>
      </c>
      <c r="AY155" s="258" t="s">
        <v>172</v>
      </c>
    </row>
    <row r="156" spans="2:63" s="11" customFormat="1" ht="37.4" customHeight="1">
      <c r="B156" s="219"/>
      <c r="C156" s="220"/>
      <c r="D156" s="221" t="s">
        <v>68</v>
      </c>
      <c r="E156" s="222" t="s">
        <v>1575</v>
      </c>
      <c r="F156" s="222" t="s">
        <v>1745</v>
      </c>
      <c r="G156" s="220"/>
      <c r="H156" s="220"/>
      <c r="I156" s="223"/>
      <c r="J156" s="224">
        <f>BK156</f>
        <v>0</v>
      </c>
      <c r="K156" s="220"/>
      <c r="L156" s="225"/>
      <c r="M156" s="226"/>
      <c r="N156" s="227"/>
      <c r="O156" s="227"/>
      <c r="P156" s="228">
        <f>P157</f>
        <v>0</v>
      </c>
      <c r="Q156" s="227"/>
      <c r="R156" s="228">
        <f>R157</f>
        <v>0</v>
      </c>
      <c r="S156" s="227"/>
      <c r="T156" s="229">
        <f>T157</f>
        <v>0</v>
      </c>
      <c r="AR156" s="230" t="s">
        <v>76</v>
      </c>
      <c r="AT156" s="231" t="s">
        <v>68</v>
      </c>
      <c r="AU156" s="231" t="s">
        <v>69</v>
      </c>
      <c r="AY156" s="230" t="s">
        <v>172</v>
      </c>
      <c r="BK156" s="232">
        <f>BK157</f>
        <v>0</v>
      </c>
    </row>
    <row r="157" spans="2:65" s="1" customFormat="1" ht="25.5" customHeight="1">
      <c r="B157" s="46"/>
      <c r="C157" s="235" t="s">
        <v>351</v>
      </c>
      <c r="D157" s="235" t="s">
        <v>175</v>
      </c>
      <c r="E157" s="236" t="s">
        <v>1746</v>
      </c>
      <c r="F157" s="237" t="s">
        <v>1747</v>
      </c>
      <c r="G157" s="238" t="s">
        <v>178</v>
      </c>
      <c r="H157" s="239">
        <v>1</v>
      </c>
      <c r="I157" s="240"/>
      <c r="J157" s="241">
        <f>ROUND(I157*H157,2)</f>
        <v>0</v>
      </c>
      <c r="K157" s="237" t="s">
        <v>21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180</v>
      </c>
      <c r="AT157" s="24" t="s">
        <v>175</v>
      </c>
      <c r="AU157" s="24" t="s">
        <v>76</v>
      </c>
      <c r="AY157" s="24" t="s">
        <v>172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180</v>
      </c>
      <c r="BM157" s="24" t="s">
        <v>1748</v>
      </c>
    </row>
    <row r="158" spans="2:63" s="11" customFormat="1" ht="37.4" customHeight="1">
      <c r="B158" s="219"/>
      <c r="C158" s="220"/>
      <c r="D158" s="221" t="s">
        <v>68</v>
      </c>
      <c r="E158" s="222" t="s">
        <v>366</v>
      </c>
      <c r="F158" s="222" t="s">
        <v>1749</v>
      </c>
      <c r="G158" s="220"/>
      <c r="H158" s="220"/>
      <c r="I158" s="223"/>
      <c r="J158" s="224">
        <f>BK158</f>
        <v>0</v>
      </c>
      <c r="K158" s="220"/>
      <c r="L158" s="225"/>
      <c r="M158" s="226"/>
      <c r="N158" s="227"/>
      <c r="O158" s="227"/>
      <c r="P158" s="228">
        <f>P159</f>
        <v>0</v>
      </c>
      <c r="Q158" s="227"/>
      <c r="R158" s="228">
        <f>R159</f>
        <v>0</v>
      </c>
      <c r="S158" s="227"/>
      <c r="T158" s="229">
        <f>T159</f>
        <v>0</v>
      </c>
      <c r="AR158" s="230" t="s">
        <v>76</v>
      </c>
      <c r="AT158" s="231" t="s">
        <v>68</v>
      </c>
      <c r="AU158" s="231" t="s">
        <v>69</v>
      </c>
      <c r="AY158" s="230" t="s">
        <v>172</v>
      </c>
      <c r="BK158" s="232">
        <f>BK159</f>
        <v>0</v>
      </c>
    </row>
    <row r="159" spans="2:65" s="1" customFormat="1" ht="16.5" customHeight="1">
      <c r="B159" s="46"/>
      <c r="C159" s="235" t="s">
        <v>355</v>
      </c>
      <c r="D159" s="235" t="s">
        <v>175</v>
      </c>
      <c r="E159" s="236" t="s">
        <v>1750</v>
      </c>
      <c r="F159" s="237" t="s">
        <v>1751</v>
      </c>
      <c r="G159" s="238" t="s">
        <v>371</v>
      </c>
      <c r="H159" s="239">
        <v>0.3</v>
      </c>
      <c r="I159" s="240"/>
      <c r="J159" s="241">
        <f>ROUND(I159*H159,2)</f>
        <v>0</v>
      </c>
      <c r="K159" s="237" t="s">
        <v>21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180</v>
      </c>
      <c r="AT159" s="24" t="s">
        <v>175</v>
      </c>
      <c r="AU159" s="24" t="s">
        <v>76</v>
      </c>
      <c r="AY159" s="24" t="s">
        <v>172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180</v>
      </c>
      <c r="BM159" s="24" t="s">
        <v>1752</v>
      </c>
    </row>
    <row r="160" spans="2:63" s="11" customFormat="1" ht="37.4" customHeight="1">
      <c r="B160" s="219"/>
      <c r="C160" s="220"/>
      <c r="D160" s="221" t="s">
        <v>68</v>
      </c>
      <c r="E160" s="222" t="s">
        <v>170</v>
      </c>
      <c r="F160" s="222" t="s">
        <v>170</v>
      </c>
      <c r="G160" s="220"/>
      <c r="H160" s="220"/>
      <c r="I160" s="223"/>
      <c r="J160" s="224">
        <f>BK160</f>
        <v>0</v>
      </c>
      <c r="K160" s="220"/>
      <c r="L160" s="225"/>
      <c r="M160" s="226"/>
      <c r="N160" s="227"/>
      <c r="O160" s="227"/>
      <c r="P160" s="228">
        <f>P161</f>
        <v>0</v>
      </c>
      <c r="Q160" s="227"/>
      <c r="R160" s="228">
        <f>R161</f>
        <v>0</v>
      </c>
      <c r="S160" s="227"/>
      <c r="T160" s="229">
        <f>T161</f>
        <v>0</v>
      </c>
      <c r="AR160" s="230" t="s">
        <v>76</v>
      </c>
      <c r="AT160" s="231" t="s">
        <v>68</v>
      </c>
      <c r="AU160" s="231" t="s">
        <v>69</v>
      </c>
      <c r="AY160" s="230" t="s">
        <v>172</v>
      </c>
      <c r="BK160" s="232">
        <f>BK161</f>
        <v>0</v>
      </c>
    </row>
    <row r="161" spans="2:63" s="11" customFormat="1" ht="19.9" customHeight="1">
      <c r="B161" s="219"/>
      <c r="C161" s="220"/>
      <c r="D161" s="221" t="s">
        <v>68</v>
      </c>
      <c r="E161" s="233" t="s">
        <v>1753</v>
      </c>
      <c r="F161" s="233" t="s">
        <v>1754</v>
      </c>
      <c r="G161" s="220"/>
      <c r="H161" s="220"/>
      <c r="I161" s="223"/>
      <c r="J161" s="234">
        <f>BK161</f>
        <v>0</v>
      </c>
      <c r="K161" s="220"/>
      <c r="L161" s="225"/>
      <c r="M161" s="226"/>
      <c r="N161" s="227"/>
      <c r="O161" s="227"/>
      <c r="P161" s="228">
        <f>SUM(P162:P163)</f>
        <v>0</v>
      </c>
      <c r="Q161" s="227"/>
      <c r="R161" s="228">
        <f>SUM(R162:R163)</f>
        <v>0</v>
      </c>
      <c r="S161" s="227"/>
      <c r="T161" s="229">
        <f>SUM(T162:T163)</f>
        <v>0</v>
      </c>
      <c r="AR161" s="230" t="s">
        <v>76</v>
      </c>
      <c r="AT161" s="231" t="s">
        <v>68</v>
      </c>
      <c r="AU161" s="231" t="s">
        <v>76</v>
      </c>
      <c r="AY161" s="230" t="s">
        <v>172</v>
      </c>
      <c r="BK161" s="232">
        <f>SUM(BK162:BK163)</f>
        <v>0</v>
      </c>
    </row>
    <row r="162" spans="2:65" s="1" customFormat="1" ht="16.5" customHeight="1">
      <c r="B162" s="46"/>
      <c r="C162" s="235" t="s">
        <v>361</v>
      </c>
      <c r="D162" s="235" t="s">
        <v>175</v>
      </c>
      <c r="E162" s="236" t="s">
        <v>1755</v>
      </c>
      <c r="F162" s="237" t="s">
        <v>1756</v>
      </c>
      <c r="G162" s="238" t="s">
        <v>178</v>
      </c>
      <c r="H162" s="239">
        <v>10</v>
      </c>
      <c r="I162" s="240"/>
      <c r="J162" s="241">
        <f>ROUND(I162*H162,2)</f>
        <v>0</v>
      </c>
      <c r="K162" s="237" t="s">
        <v>21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180</v>
      </c>
      <c r="AT162" s="24" t="s">
        <v>175</v>
      </c>
      <c r="AU162" s="24" t="s">
        <v>79</v>
      </c>
      <c r="AY162" s="24" t="s">
        <v>172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180</v>
      </c>
      <c r="BM162" s="24" t="s">
        <v>1757</v>
      </c>
    </row>
    <row r="163" spans="2:51" s="12" customFormat="1" ht="13.5">
      <c r="B163" s="247"/>
      <c r="C163" s="248"/>
      <c r="D163" s="249" t="s">
        <v>182</v>
      </c>
      <c r="E163" s="250" t="s">
        <v>21</v>
      </c>
      <c r="F163" s="251" t="s">
        <v>224</v>
      </c>
      <c r="G163" s="248"/>
      <c r="H163" s="252">
        <v>10</v>
      </c>
      <c r="I163" s="253"/>
      <c r="J163" s="248"/>
      <c r="K163" s="248"/>
      <c r="L163" s="254"/>
      <c r="M163" s="299"/>
      <c r="N163" s="300"/>
      <c r="O163" s="300"/>
      <c r="P163" s="300"/>
      <c r="Q163" s="300"/>
      <c r="R163" s="300"/>
      <c r="S163" s="300"/>
      <c r="T163" s="301"/>
      <c r="AT163" s="258" t="s">
        <v>182</v>
      </c>
      <c r="AU163" s="258" t="s">
        <v>79</v>
      </c>
      <c r="AV163" s="12" t="s">
        <v>79</v>
      </c>
      <c r="AW163" s="12" t="s">
        <v>33</v>
      </c>
      <c r="AX163" s="12" t="s">
        <v>76</v>
      </c>
      <c r="AY163" s="258" t="s">
        <v>172</v>
      </c>
    </row>
    <row r="164" spans="2:12" s="1" customFormat="1" ht="6.95" customHeight="1">
      <c r="B164" s="67"/>
      <c r="C164" s="68"/>
      <c r="D164" s="68"/>
      <c r="E164" s="68"/>
      <c r="F164" s="68"/>
      <c r="G164" s="68"/>
      <c r="H164" s="68"/>
      <c r="I164" s="178"/>
      <c r="J164" s="68"/>
      <c r="K164" s="68"/>
      <c r="L164" s="72"/>
    </row>
  </sheetData>
  <sheetProtection password="CC35" sheet="1" objects="1" scenarios="1" formatColumns="0" formatRows="0" autoFilter="0"/>
  <autoFilter ref="C86:K16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5:H75"/>
    <mergeCell ref="E77:H77"/>
    <mergeCell ref="E79:H79"/>
    <mergeCell ref="G1:H1"/>
    <mergeCell ref="L2:V2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9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116</v>
      </c>
      <c r="G1" s="151" t="s">
        <v>117</v>
      </c>
      <c r="H1" s="151"/>
      <c r="I1" s="152"/>
      <c r="J1" s="151" t="s">
        <v>118</v>
      </c>
      <c r="K1" s="150" t="s">
        <v>119</v>
      </c>
      <c r="L1" s="151" t="s">
        <v>120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107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121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v Karviné - školy I - stavební část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1758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1759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78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ROUND(J110,2)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ROUND(SUM(BE110:BE496),2)</f>
        <v>0</v>
      </c>
      <c r="G32" s="47"/>
      <c r="H32" s="47"/>
      <c r="I32" s="170">
        <v>0.21</v>
      </c>
      <c r="J32" s="169">
        <f>ROUND(ROUND((SUM(BE110:BE496)),2)*I32,2)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ROUND(SUM(BF110:BF496),2)</f>
        <v>0</v>
      </c>
      <c r="G33" s="47"/>
      <c r="H33" s="47"/>
      <c r="I33" s="170">
        <v>0.15</v>
      </c>
      <c r="J33" s="169">
        <f>ROUND(ROUND((SUM(BF110:BF496)),2)*I33,2)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ROUND(SUM(BG110:BG496),2)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ROUND(SUM(BH110:BH496),2)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ROUND(SUM(BI110:BI496),2)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v Karviné - školy I - stavební část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1758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001 - Rekonstrukce odborných učeben ZŠ a MŠ U Studny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127</v>
      </c>
      <c r="D58" s="171"/>
      <c r="E58" s="171"/>
      <c r="F58" s="171"/>
      <c r="G58" s="171"/>
      <c r="H58" s="171"/>
      <c r="I58" s="185"/>
      <c r="J58" s="186" t="s">
        <v>128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129</v>
      </c>
      <c r="D60" s="47"/>
      <c r="E60" s="47"/>
      <c r="F60" s="47"/>
      <c r="G60" s="47"/>
      <c r="H60" s="47"/>
      <c r="I60" s="156"/>
      <c r="J60" s="167">
        <f>J110</f>
        <v>0</v>
      </c>
      <c r="K60" s="51"/>
      <c r="AU60" s="24" t="s">
        <v>130</v>
      </c>
    </row>
    <row r="61" spans="2:11" s="8" customFormat="1" ht="24.95" customHeight="1">
      <c r="B61" s="189"/>
      <c r="C61" s="190"/>
      <c r="D61" s="191" t="s">
        <v>131</v>
      </c>
      <c r="E61" s="192"/>
      <c r="F61" s="192"/>
      <c r="G61" s="192"/>
      <c r="H61" s="192"/>
      <c r="I61" s="193"/>
      <c r="J61" s="194">
        <f>J111</f>
        <v>0</v>
      </c>
      <c r="K61" s="195"/>
    </row>
    <row r="62" spans="2:11" s="9" customFormat="1" ht="19.9" customHeight="1">
      <c r="B62" s="196"/>
      <c r="C62" s="197"/>
      <c r="D62" s="198" t="s">
        <v>1258</v>
      </c>
      <c r="E62" s="199"/>
      <c r="F62" s="199"/>
      <c r="G62" s="199"/>
      <c r="H62" s="199"/>
      <c r="I62" s="200"/>
      <c r="J62" s="201">
        <f>J112</f>
        <v>0</v>
      </c>
      <c r="K62" s="202"/>
    </row>
    <row r="63" spans="2:11" s="9" customFormat="1" ht="19.9" customHeight="1">
      <c r="B63" s="196"/>
      <c r="C63" s="197"/>
      <c r="D63" s="198" t="s">
        <v>1259</v>
      </c>
      <c r="E63" s="199"/>
      <c r="F63" s="199"/>
      <c r="G63" s="199"/>
      <c r="H63" s="199"/>
      <c r="I63" s="200"/>
      <c r="J63" s="201">
        <f>J130</f>
        <v>0</v>
      </c>
      <c r="K63" s="202"/>
    </row>
    <row r="64" spans="2:11" s="9" customFormat="1" ht="19.9" customHeight="1">
      <c r="B64" s="196"/>
      <c r="C64" s="197"/>
      <c r="D64" s="198" t="s">
        <v>132</v>
      </c>
      <c r="E64" s="199"/>
      <c r="F64" s="199"/>
      <c r="G64" s="199"/>
      <c r="H64" s="199"/>
      <c r="I64" s="200"/>
      <c r="J64" s="201">
        <f>J137</f>
        <v>0</v>
      </c>
      <c r="K64" s="202"/>
    </row>
    <row r="65" spans="2:11" s="9" customFormat="1" ht="19.9" customHeight="1">
      <c r="B65" s="196"/>
      <c r="C65" s="197"/>
      <c r="D65" s="198" t="s">
        <v>1260</v>
      </c>
      <c r="E65" s="199"/>
      <c r="F65" s="199"/>
      <c r="G65" s="199"/>
      <c r="H65" s="199"/>
      <c r="I65" s="200"/>
      <c r="J65" s="201">
        <f>J144</f>
        <v>0</v>
      </c>
      <c r="K65" s="202"/>
    </row>
    <row r="66" spans="2:11" s="9" customFormat="1" ht="19.9" customHeight="1">
      <c r="B66" s="196"/>
      <c r="C66" s="197"/>
      <c r="D66" s="198" t="s">
        <v>133</v>
      </c>
      <c r="E66" s="199"/>
      <c r="F66" s="199"/>
      <c r="G66" s="199"/>
      <c r="H66" s="199"/>
      <c r="I66" s="200"/>
      <c r="J66" s="201">
        <f>J154</f>
        <v>0</v>
      </c>
      <c r="K66" s="202"/>
    </row>
    <row r="67" spans="2:11" s="9" customFormat="1" ht="19.9" customHeight="1">
      <c r="B67" s="196"/>
      <c r="C67" s="197"/>
      <c r="D67" s="198" t="s">
        <v>134</v>
      </c>
      <c r="E67" s="199"/>
      <c r="F67" s="199"/>
      <c r="G67" s="199"/>
      <c r="H67" s="199"/>
      <c r="I67" s="200"/>
      <c r="J67" s="201">
        <f>J197</f>
        <v>0</v>
      </c>
      <c r="K67" s="202"/>
    </row>
    <row r="68" spans="2:11" s="9" customFormat="1" ht="14.85" customHeight="1">
      <c r="B68" s="196"/>
      <c r="C68" s="197"/>
      <c r="D68" s="198" t="s">
        <v>135</v>
      </c>
      <c r="E68" s="199"/>
      <c r="F68" s="199"/>
      <c r="G68" s="199"/>
      <c r="H68" s="199"/>
      <c r="I68" s="200"/>
      <c r="J68" s="201">
        <f>J240</f>
        <v>0</v>
      </c>
      <c r="K68" s="202"/>
    </row>
    <row r="69" spans="2:11" s="9" customFormat="1" ht="19.9" customHeight="1">
      <c r="B69" s="196"/>
      <c r="C69" s="197"/>
      <c r="D69" s="198" t="s">
        <v>136</v>
      </c>
      <c r="E69" s="199"/>
      <c r="F69" s="199"/>
      <c r="G69" s="199"/>
      <c r="H69" s="199"/>
      <c r="I69" s="200"/>
      <c r="J69" s="201">
        <f>J242</f>
        <v>0</v>
      </c>
      <c r="K69" s="202"/>
    </row>
    <row r="70" spans="2:11" s="8" customFormat="1" ht="24.95" customHeight="1">
      <c r="B70" s="189"/>
      <c r="C70" s="190"/>
      <c r="D70" s="191" t="s">
        <v>137</v>
      </c>
      <c r="E70" s="192"/>
      <c r="F70" s="192"/>
      <c r="G70" s="192"/>
      <c r="H70" s="192"/>
      <c r="I70" s="193"/>
      <c r="J70" s="194">
        <f>J249</f>
        <v>0</v>
      </c>
      <c r="K70" s="195"/>
    </row>
    <row r="71" spans="2:11" s="9" customFormat="1" ht="19.9" customHeight="1">
      <c r="B71" s="196"/>
      <c r="C71" s="197"/>
      <c r="D71" s="198" t="s">
        <v>138</v>
      </c>
      <c r="E71" s="199"/>
      <c r="F71" s="199"/>
      <c r="G71" s="199"/>
      <c r="H71" s="199"/>
      <c r="I71" s="200"/>
      <c r="J71" s="201">
        <f>J250</f>
        <v>0</v>
      </c>
      <c r="K71" s="202"/>
    </row>
    <row r="72" spans="2:11" s="9" customFormat="1" ht="19.9" customHeight="1">
      <c r="B72" s="196"/>
      <c r="C72" s="197"/>
      <c r="D72" s="198" t="s">
        <v>139</v>
      </c>
      <c r="E72" s="199"/>
      <c r="F72" s="199"/>
      <c r="G72" s="199"/>
      <c r="H72" s="199"/>
      <c r="I72" s="200"/>
      <c r="J72" s="201">
        <f>J272</f>
        <v>0</v>
      </c>
      <c r="K72" s="202"/>
    </row>
    <row r="73" spans="2:11" s="9" customFormat="1" ht="19.9" customHeight="1">
      <c r="B73" s="196"/>
      <c r="C73" s="197"/>
      <c r="D73" s="198" t="s">
        <v>140</v>
      </c>
      <c r="E73" s="199"/>
      <c r="F73" s="199"/>
      <c r="G73" s="199"/>
      <c r="H73" s="199"/>
      <c r="I73" s="200"/>
      <c r="J73" s="201">
        <f>J288</f>
        <v>0</v>
      </c>
      <c r="K73" s="202"/>
    </row>
    <row r="74" spans="2:11" s="9" customFormat="1" ht="19.9" customHeight="1">
      <c r="B74" s="196"/>
      <c r="C74" s="197"/>
      <c r="D74" s="198" t="s">
        <v>141</v>
      </c>
      <c r="E74" s="199"/>
      <c r="F74" s="199"/>
      <c r="G74" s="199"/>
      <c r="H74" s="199"/>
      <c r="I74" s="200"/>
      <c r="J74" s="201">
        <f>J314</f>
        <v>0</v>
      </c>
      <c r="K74" s="202"/>
    </row>
    <row r="75" spans="2:11" s="9" customFormat="1" ht="19.9" customHeight="1">
      <c r="B75" s="196"/>
      <c r="C75" s="197"/>
      <c r="D75" s="198" t="s">
        <v>142</v>
      </c>
      <c r="E75" s="199"/>
      <c r="F75" s="199"/>
      <c r="G75" s="199"/>
      <c r="H75" s="199"/>
      <c r="I75" s="200"/>
      <c r="J75" s="201">
        <f>J335</f>
        <v>0</v>
      </c>
      <c r="K75" s="202"/>
    </row>
    <row r="76" spans="2:11" s="9" customFormat="1" ht="19.9" customHeight="1">
      <c r="B76" s="196"/>
      <c r="C76" s="197"/>
      <c r="D76" s="198" t="s">
        <v>143</v>
      </c>
      <c r="E76" s="199"/>
      <c r="F76" s="199"/>
      <c r="G76" s="199"/>
      <c r="H76" s="199"/>
      <c r="I76" s="200"/>
      <c r="J76" s="201">
        <f>J384</f>
        <v>0</v>
      </c>
      <c r="K76" s="202"/>
    </row>
    <row r="77" spans="2:11" s="9" customFormat="1" ht="19.9" customHeight="1">
      <c r="B77" s="196"/>
      <c r="C77" s="197"/>
      <c r="D77" s="198" t="s">
        <v>144</v>
      </c>
      <c r="E77" s="199"/>
      <c r="F77" s="199"/>
      <c r="G77" s="199"/>
      <c r="H77" s="199"/>
      <c r="I77" s="200"/>
      <c r="J77" s="201">
        <f>J390</f>
        <v>0</v>
      </c>
      <c r="K77" s="202"/>
    </row>
    <row r="78" spans="2:11" s="9" customFormat="1" ht="19.9" customHeight="1">
      <c r="B78" s="196"/>
      <c r="C78" s="197"/>
      <c r="D78" s="198" t="s">
        <v>145</v>
      </c>
      <c r="E78" s="199"/>
      <c r="F78" s="199"/>
      <c r="G78" s="199"/>
      <c r="H78" s="199"/>
      <c r="I78" s="200"/>
      <c r="J78" s="201">
        <f>J396</f>
        <v>0</v>
      </c>
      <c r="K78" s="202"/>
    </row>
    <row r="79" spans="2:11" s="9" customFormat="1" ht="19.9" customHeight="1">
      <c r="B79" s="196"/>
      <c r="C79" s="197"/>
      <c r="D79" s="198" t="s">
        <v>146</v>
      </c>
      <c r="E79" s="199"/>
      <c r="F79" s="199"/>
      <c r="G79" s="199"/>
      <c r="H79" s="199"/>
      <c r="I79" s="200"/>
      <c r="J79" s="201">
        <f>J406</f>
        <v>0</v>
      </c>
      <c r="K79" s="202"/>
    </row>
    <row r="80" spans="2:11" s="9" customFormat="1" ht="19.9" customHeight="1">
      <c r="B80" s="196"/>
      <c r="C80" s="197"/>
      <c r="D80" s="198" t="s">
        <v>147</v>
      </c>
      <c r="E80" s="199"/>
      <c r="F80" s="199"/>
      <c r="G80" s="199"/>
      <c r="H80" s="199"/>
      <c r="I80" s="200"/>
      <c r="J80" s="201">
        <f>J410</f>
        <v>0</v>
      </c>
      <c r="K80" s="202"/>
    </row>
    <row r="81" spans="2:11" s="9" customFormat="1" ht="19.9" customHeight="1">
      <c r="B81" s="196"/>
      <c r="C81" s="197"/>
      <c r="D81" s="198" t="s">
        <v>148</v>
      </c>
      <c r="E81" s="199"/>
      <c r="F81" s="199"/>
      <c r="G81" s="199"/>
      <c r="H81" s="199"/>
      <c r="I81" s="200"/>
      <c r="J81" s="201">
        <f>J440</f>
        <v>0</v>
      </c>
      <c r="K81" s="202"/>
    </row>
    <row r="82" spans="2:11" s="9" customFormat="1" ht="19.9" customHeight="1">
      <c r="B82" s="196"/>
      <c r="C82" s="197"/>
      <c r="D82" s="198" t="s">
        <v>149</v>
      </c>
      <c r="E82" s="199"/>
      <c r="F82" s="199"/>
      <c r="G82" s="199"/>
      <c r="H82" s="199"/>
      <c r="I82" s="200"/>
      <c r="J82" s="201">
        <f>J446</f>
        <v>0</v>
      </c>
      <c r="K82" s="202"/>
    </row>
    <row r="83" spans="2:11" s="9" customFormat="1" ht="19.9" customHeight="1">
      <c r="B83" s="196"/>
      <c r="C83" s="197"/>
      <c r="D83" s="198" t="s">
        <v>150</v>
      </c>
      <c r="E83" s="199"/>
      <c r="F83" s="199"/>
      <c r="G83" s="199"/>
      <c r="H83" s="199"/>
      <c r="I83" s="200"/>
      <c r="J83" s="201">
        <f>J452</f>
        <v>0</v>
      </c>
      <c r="K83" s="202"/>
    </row>
    <row r="84" spans="2:11" s="9" customFormat="1" ht="19.9" customHeight="1">
      <c r="B84" s="196"/>
      <c r="C84" s="197"/>
      <c r="D84" s="198" t="s">
        <v>151</v>
      </c>
      <c r="E84" s="199"/>
      <c r="F84" s="199"/>
      <c r="G84" s="199"/>
      <c r="H84" s="199"/>
      <c r="I84" s="200"/>
      <c r="J84" s="201">
        <f>J459</f>
        <v>0</v>
      </c>
      <c r="K84" s="202"/>
    </row>
    <row r="85" spans="2:11" s="9" customFormat="1" ht="19.9" customHeight="1">
      <c r="B85" s="196"/>
      <c r="C85" s="197"/>
      <c r="D85" s="198" t="s">
        <v>152</v>
      </c>
      <c r="E85" s="199"/>
      <c r="F85" s="199"/>
      <c r="G85" s="199"/>
      <c r="H85" s="199"/>
      <c r="I85" s="200"/>
      <c r="J85" s="201">
        <f>J462</f>
        <v>0</v>
      </c>
      <c r="K85" s="202"/>
    </row>
    <row r="86" spans="2:11" s="8" customFormat="1" ht="24.95" customHeight="1">
      <c r="B86" s="189"/>
      <c r="C86" s="190"/>
      <c r="D86" s="191" t="s">
        <v>153</v>
      </c>
      <c r="E86" s="192"/>
      <c r="F86" s="192"/>
      <c r="G86" s="192"/>
      <c r="H86" s="192"/>
      <c r="I86" s="193"/>
      <c r="J86" s="194">
        <f>J485</f>
        <v>0</v>
      </c>
      <c r="K86" s="195"/>
    </row>
    <row r="87" spans="2:11" s="9" customFormat="1" ht="19.9" customHeight="1">
      <c r="B87" s="196"/>
      <c r="C87" s="197"/>
      <c r="D87" s="198" t="s">
        <v>154</v>
      </c>
      <c r="E87" s="199"/>
      <c r="F87" s="199"/>
      <c r="G87" s="199"/>
      <c r="H87" s="199"/>
      <c r="I87" s="200"/>
      <c r="J87" s="201">
        <f>J486</f>
        <v>0</v>
      </c>
      <c r="K87" s="202"/>
    </row>
    <row r="88" spans="2:11" s="9" customFormat="1" ht="19.9" customHeight="1">
      <c r="B88" s="196"/>
      <c r="C88" s="197"/>
      <c r="D88" s="198" t="s">
        <v>155</v>
      </c>
      <c r="E88" s="199"/>
      <c r="F88" s="199"/>
      <c r="G88" s="199"/>
      <c r="H88" s="199"/>
      <c r="I88" s="200"/>
      <c r="J88" s="201">
        <f>J490</f>
        <v>0</v>
      </c>
      <c r="K88" s="202"/>
    </row>
    <row r="89" spans="2:11" s="1" customFormat="1" ht="21.8" customHeight="1">
      <c r="B89" s="46"/>
      <c r="C89" s="47"/>
      <c r="D89" s="47"/>
      <c r="E89" s="47"/>
      <c r="F89" s="47"/>
      <c r="G89" s="47"/>
      <c r="H89" s="47"/>
      <c r="I89" s="156"/>
      <c r="J89" s="47"/>
      <c r="K89" s="51"/>
    </row>
    <row r="90" spans="2:11" s="1" customFormat="1" ht="6.95" customHeight="1">
      <c r="B90" s="67"/>
      <c r="C90" s="68"/>
      <c r="D90" s="68"/>
      <c r="E90" s="68"/>
      <c r="F90" s="68"/>
      <c r="G90" s="68"/>
      <c r="H90" s="68"/>
      <c r="I90" s="178"/>
      <c r="J90" s="68"/>
      <c r="K90" s="69"/>
    </row>
    <row r="94" spans="2:12" s="1" customFormat="1" ht="6.95" customHeight="1">
      <c r="B94" s="70"/>
      <c r="C94" s="71"/>
      <c r="D94" s="71"/>
      <c r="E94" s="71"/>
      <c r="F94" s="71"/>
      <c r="G94" s="71"/>
      <c r="H94" s="71"/>
      <c r="I94" s="181"/>
      <c r="J94" s="71"/>
      <c r="K94" s="71"/>
      <c r="L94" s="72"/>
    </row>
    <row r="95" spans="2:12" s="1" customFormat="1" ht="36.95" customHeight="1">
      <c r="B95" s="46"/>
      <c r="C95" s="73" t="s">
        <v>156</v>
      </c>
      <c r="D95" s="74"/>
      <c r="E95" s="74"/>
      <c r="F95" s="74"/>
      <c r="G95" s="74"/>
      <c r="H95" s="74"/>
      <c r="I95" s="203"/>
      <c r="J95" s="74"/>
      <c r="K95" s="74"/>
      <c r="L95" s="72"/>
    </row>
    <row r="96" spans="2:12" s="1" customFormat="1" ht="6.95" customHeight="1">
      <c r="B96" s="46"/>
      <c r="C96" s="74"/>
      <c r="D96" s="74"/>
      <c r="E96" s="74"/>
      <c r="F96" s="74"/>
      <c r="G96" s="74"/>
      <c r="H96" s="74"/>
      <c r="I96" s="203"/>
      <c r="J96" s="74"/>
      <c r="K96" s="74"/>
      <c r="L96" s="72"/>
    </row>
    <row r="97" spans="2:12" s="1" customFormat="1" ht="14.4" customHeight="1">
      <c r="B97" s="46"/>
      <c r="C97" s="76" t="s">
        <v>18</v>
      </c>
      <c r="D97" s="74"/>
      <c r="E97" s="74"/>
      <c r="F97" s="74"/>
      <c r="G97" s="74"/>
      <c r="H97" s="74"/>
      <c r="I97" s="203"/>
      <c r="J97" s="74"/>
      <c r="K97" s="74"/>
      <c r="L97" s="72"/>
    </row>
    <row r="98" spans="2:12" s="1" customFormat="1" ht="16.5" customHeight="1">
      <c r="B98" s="46"/>
      <c r="C98" s="74"/>
      <c r="D98" s="74"/>
      <c r="E98" s="204" t="str">
        <f>E7</f>
        <v>Rekonstrukce odborných učeben v Karviné - školy I - stavební část</v>
      </c>
      <c r="F98" s="76"/>
      <c r="G98" s="76"/>
      <c r="H98" s="76"/>
      <c r="I98" s="203"/>
      <c r="J98" s="74"/>
      <c r="K98" s="74"/>
      <c r="L98" s="72"/>
    </row>
    <row r="99" spans="2:12" ht="13.5">
      <c r="B99" s="28"/>
      <c r="C99" s="76" t="s">
        <v>122</v>
      </c>
      <c r="D99" s="205"/>
      <c r="E99" s="205"/>
      <c r="F99" s="205"/>
      <c r="G99" s="205"/>
      <c r="H99" s="205"/>
      <c r="I99" s="148"/>
      <c r="J99" s="205"/>
      <c r="K99" s="205"/>
      <c r="L99" s="206"/>
    </row>
    <row r="100" spans="2:12" s="1" customFormat="1" ht="16.5" customHeight="1">
      <c r="B100" s="46"/>
      <c r="C100" s="74"/>
      <c r="D100" s="74"/>
      <c r="E100" s="204" t="s">
        <v>1758</v>
      </c>
      <c r="F100" s="74"/>
      <c r="G100" s="74"/>
      <c r="H100" s="74"/>
      <c r="I100" s="203"/>
      <c r="J100" s="74"/>
      <c r="K100" s="74"/>
      <c r="L100" s="72"/>
    </row>
    <row r="101" spans="2:12" s="1" customFormat="1" ht="14.4" customHeight="1">
      <c r="B101" s="46"/>
      <c r="C101" s="76" t="s">
        <v>124</v>
      </c>
      <c r="D101" s="74"/>
      <c r="E101" s="74"/>
      <c r="F101" s="74"/>
      <c r="G101" s="74"/>
      <c r="H101" s="74"/>
      <c r="I101" s="203"/>
      <c r="J101" s="74"/>
      <c r="K101" s="74"/>
      <c r="L101" s="72"/>
    </row>
    <row r="102" spans="2:12" s="1" customFormat="1" ht="17.25" customHeight="1">
      <c r="B102" s="46"/>
      <c r="C102" s="74"/>
      <c r="D102" s="74"/>
      <c r="E102" s="82" t="str">
        <f>E11</f>
        <v>001 - Rekonstrukce odborných učeben ZŠ a MŠ U Studny</v>
      </c>
      <c r="F102" s="74"/>
      <c r="G102" s="74"/>
      <c r="H102" s="74"/>
      <c r="I102" s="203"/>
      <c r="J102" s="74"/>
      <c r="K102" s="74"/>
      <c r="L102" s="72"/>
    </row>
    <row r="103" spans="2:12" s="1" customFormat="1" ht="6.95" customHeight="1">
      <c r="B103" s="46"/>
      <c r="C103" s="74"/>
      <c r="D103" s="74"/>
      <c r="E103" s="74"/>
      <c r="F103" s="74"/>
      <c r="G103" s="74"/>
      <c r="H103" s="74"/>
      <c r="I103" s="203"/>
      <c r="J103" s="74"/>
      <c r="K103" s="74"/>
      <c r="L103" s="72"/>
    </row>
    <row r="104" spans="2:12" s="1" customFormat="1" ht="18" customHeight="1">
      <c r="B104" s="46"/>
      <c r="C104" s="76" t="s">
        <v>23</v>
      </c>
      <c r="D104" s="74"/>
      <c r="E104" s="74"/>
      <c r="F104" s="207" t="str">
        <f>F14</f>
        <v xml:space="preserve"> </v>
      </c>
      <c r="G104" s="74"/>
      <c r="H104" s="74"/>
      <c r="I104" s="208" t="s">
        <v>25</v>
      </c>
      <c r="J104" s="85" t="str">
        <f>IF(J14="","",J14)</f>
        <v>4. 9. 2017</v>
      </c>
      <c r="K104" s="74"/>
      <c r="L104" s="72"/>
    </row>
    <row r="105" spans="2:12" s="1" customFormat="1" ht="6.95" customHeight="1">
      <c r="B105" s="46"/>
      <c r="C105" s="74"/>
      <c r="D105" s="74"/>
      <c r="E105" s="74"/>
      <c r="F105" s="74"/>
      <c r="G105" s="74"/>
      <c r="H105" s="74"/>
      <c r="I105" s="203"/>
      <c r="J105" s="74"/>
      <c r="K105" s="74"/>
      <c r="L105" s="72"/>
    </row>
    <row r="106" spans="2:12" s="1" customFormat="1" ht="13.5">
      <c r="B106" s="46"/>
      <c r="C106" s="76" t="s">
        <v>27</v>
      </c>
      <c r="D106" s="74"/>
      <c r="E106" s="74"/>
      <c r="F106" s="207" t="str">
        <f>E17</f>
        <v xml:space="preserve"> </v>
      </c>
      <c r="G106" s="74"/>
      <c r="H106" s="74"/>
      <c r="I106" s="208" t="s">
        <v>32</v>
      </c>
      <c r="J106" s="207" t="str">
        <f>E23</f>
        <v xml:space="preserve"> </v>
      </c>
      <c r="K106" s="74"/>
      <c r="L106" s="72"/>
    </row>
    <row r="107" spans="2:12" s="1" customFormat="1" ht="14.4" customHeight="1">
      <c r="B107" s="46"/>
      <c r="C107" s="76" t="s">
        <v>30</v>
      </c>
      <c r="D107" s="74"/>
      <c r="E107" s="74"/>
      <c r="F107" s="207" t="str">
        <f>IF(E20="","",E20)</f>
        <v/>
      </c>
      <c r="G107" s="74"/>
      <c r="H107" s="74"/>
      <c r="I107" s="203"/>
      <c r="J107" s="74"/>
      <c r="K107" s="74"/>
      <c r="L107" s="72"/>
    </row>
    <row r="108" spans="2:12" s="1" customFormat="1" ht="10.3" customHeight="1">
      <c r="B108" s="46"/>
      <c r="C108" s="74"/>
      <c r="D108" s="74"/>
      <c r="E108" s="74"/>
      <c r="F108" s="74"/>
      <c r="G108" s="74"/>
      <c r="H108" s="74"/>
      <c r="I108" s="203"/>
      <c r="J108" s="74"/>
      <c r="K108" s="74"/>
      <c r="L108" s="72"/>
    </row>
    <row r="109" spans="2:20" s="10" customFormat="1" ht="29.25" customHeight="1">
      <c r="B109" s="209"/>
      <c r="C109" s="210" t="s">
        <v>157</v>
      </c>
      <c r="D109" s="211" t="s">
        <v>54</v>
      </c>
      <c r="E109" s="211" t="s">
        <v>50</v>
      </c>
      <c r="F109" s="211" t="s">
        <v>158</v>
      </c>
      <c r="G109" s="211" t="s">
        <v>159</v>
      </c>
      <c r="H109" s="211" t="s">
        <v>160</v>
      </c>
      <c r="I109" s="212" t="s">
        <v>161</v>
      </c>
      <c r="J109" s="211" t="s">
        <v>128</v>
      </c>
      <c r="K109" s="213" t="s">
        <v>162</v>
      </c>
      <c r="L109" s="214"/>
      <c r="M109" s="102" t="s">
        <v>163</v>
      </c>
      <c r="N109" s="103" t="s">
        <v>39</v>
      </c>
      <c r="O109" s="103" t="s">
        <v>164</v>
      </c>
      <c r="P109" s="103" t="s">
        <v>165</v>
      </c>
      <c r="Q109" s="103" t="s">
        <v>166</v>
      </c>
      <c r="R109" s="103" t="s">
        <v>167</v>
      </c>
      <c r="S109" s="103" t="s">
        <v>168</v>
      </c>
      <c r="T109" s="104" t="s">
        <v>169</v>
      </c>
    </row>
    <row r="110" spans="2:63" s="1" customFormat="1" ht="29.25" customHeight="1">
      <c r="B110" s="46"/>
      <c r="C110" s="108" t="s">
        <v>129</v>
      </c>
      <c r="D110" s="74"/>
      <c r="E110" s="74"/>
      <c r="F110" s="74"/>
      <c r="G110" s="74"/>
      <c r="H110" s="74"/>
      <c r="I110" s="203"/>
      <c r="J110" s="215">
        <f>BK110</f>
        <v>0</v>
      </c>
      <c r="K110" s="74"/>
      <c r="L110" s="72"/>
      <c r="M110" s="105"/>
      <c r="N110" s="106"/>
      <c r="O110" s="106"/>
      <c r="P110" s="216">
        <f>P111+P249+P485</f>
        <v>0</v>
      </c>
      <c r="Q110" s="106"/>
      <c r="R110" s="216">
        <f>R111+R249+R485</f>
        <v>33.204370489999995</v>
      </c>
      <c r="S110" s="106"/>
      <c r="T110" s="217">
        <f>T111+T249+T485</f>
        <v>26.963488640000005</v>
      </c>
      <c r="AT110" s="24" t="s">
        <v>68</v>
      </c>
      <c r="AU110" s="24" t="s">
        <v>130</v>
      </c>
      <c r="BK110" s="218">
        <f>BK111+BK249+BK485</f>
        <v>0</v>
      </c>
    </row>
    <row r="111" spans="2:63" s="11" customFormat="1" ht="37.4" customHeight="1">
      <c r="B111" s="219"/>
      <c r="C111" s="220"/>
      <c r="D111" s="221" t="s">
        <v>68</v>
      </c>
      <c r="E111" s="222" t="s">
        <v>170</v>
      </c>
      <c r="F111" s="222" t="s">
        <v>171</v>
      </c>
      <c r="G111" s="220"/>
      <c r="H111" s="220"/>
      <c r="I111" s="223"/>
      <c r="J111" s="224">
        <f>BK111</f>
        <v>0</v>
      </c>
      <c r="K111" s="220"/>
      <c r="L111" s="225"/>
      <c r="M111" s="226"/>
      <c r="N111" s="227"/>
      <c r="O111" s="227"/>
      <c r="P111" s="228">
        <f>P112+P130+P137+P144+P154+P197+P242</f>
        <v>0</v>
      </c>
      <c r="Q111" s="227"/>
      <c r="R111" s="228">
        <f>R112+R130+R137+R144+R154+R197+R242</f>
        <v>28.95333104</v>
      </c>
      <c r="S111" s="227"/>
      <c r="T111" s="229">
        <f>T112+T130+T137+T144+T154+T197+T242</f>
        <v>24.909831000000004</v>
      </c>
      <c r="AR111" s="230" t="s">
        <v>76</v>
      </c>
      <c r="AT111" s="231" t="s">
        <v>68</v>
      </c>
      <c r="AU111" s="231" t="s">
        <v>69</v>
      </c>
      <c r="AY111" s="230" t="s">
        <v>172</v>
      </c>
      <c r="BK111" s="232">
        <f>BK112+BK130+BK137+BK144+BK154+BK197+BK242</f>
        <v>0</v>
      </c>
    </row>
    <row r="112" spans="2:63" s="11" customFormat="1" ht="19.9" customHeight="1">
      <c r="B112" s="219"/>
      <c r="C112" s="220"/>
      <c r="D112" s="221" t="s">
        <v>68</v>
      </c>
      <c r="E112" s="233" t="s">
        <v>76</v>
      </c>
      <c r="F112" s="233" t="s">
        <v>1262</v>
      </c>
      <c r="G112" s="220"/>
      <c r="H112" s="220"/>
      <c r="I112" s="223"/>
      <c r="J112" s="234">
        <f>BK112</f>
        <v>0</v>
      </c>
      <c r="K112" s="220"/>
      <c r="L112" s="225"/>
      <c r="M112" s="226"/>
      <c r="N112" s="227"/>
      <c r="O112" s="227"/>
      <c r="P112" s="228">
        <f>SUM(P113:P129)</f>
        <v>0</v>
      </c>
      <c r="Q112" s="227"/>
      <c r="R112" s="228">
        <f>SUM(R113:R129)</f>
        <v>0</v>
      </c>
      <c r="S112" s="227"/>
      <c r="T112" s="229">
        <f>SUM(T113:T129)</f>
        <v>0</v>
      </c>
      <c r="AR112" s="230" t="s">
        <v>76</v>
      </c>
      <c r="AT112" s="231" t="s">
        <v>68</v>
      </c>
      <c r="AU112" s="231" t="s">
        <v>76</v>
      </c>
      <c r="AY112" s="230" t="s">
        <v>172</v>
      </c>
      <c r="BK112" s="232">
        <f>SUM(BK113:BK129)</f>
        <v>0</v>
      </c>
    </row>
    <row r="113" spans="2:65" s="1" customFormat="1" ht="25.5" customHeight="1">
      <c r="B113" s="46"/>
      <c r="C113" s="235" t="s">
        <v>76</v>
      </c>
      <c r="D113" s="235" t="s">
        <v>175</v>
      </c>
      <c r="E113" s="236" t="s">
        <v>1263</v>
      </c>
      <c r="F113" s="237" t="s">
        <v>1264</v>
      </c>
      <c r="G113" s="238" t="s">
        <v>304</v>
      </c>
      <c r="H113" s="239">
        <v>4.8</v>
      </c>
      <c r="I113" s="240"/>
      <c r="J113" s="241">
        <f>ROUND(I113*H113,2)</f>
        <v>0</v>
      </c>
      <c r="K113" s="237" t="s">
        <v>179</v>
      </c>
      <c r="L113" s="72"/>
      <c r="M113" s="242" t="s">
        <v>21</v>
      </c>
      <c r="N113" s="243" t="s">
        <v>40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180</v>
      </c>
      <c r="AT113" s="24" t="s">
        <v>175</v>
      </c>
      <c r="AU113" s="24" t="s">
        <v>79</v>
      </c>
      <c r="AY113" s="24" t="s">
        <v>172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76</v>
      </c>
      <c r="BK113" s="246">
        <f>ROUND(I113*H113,2)</f>
        <v>0</v>
      </c>
      <c r="BL113" s="24" t="s">
        <v>180</v>
      </c>
      <c r="BM113" s="24" t="s">
        <v>1760</v>
      </c>
    </row>
    <row r="114" spans="2:51" s="12" customFormat="1" ht="13.5">
      <c r="B114" s="247"/>
      <c r="C114" s="248"/>
      <c r="D114" s="249" t="s">
        <v>182</v>
      </c>
      <c r="E114" s="250" t="s">
        <v>21</v>
      </c>
      <c r="F114" s="251" t="s">
        <v>1761</v>
      </c>
      <c r="G114" s="248"/>
      <c r="H114" s="252">
        <v>4.8</v>
      </c>
      <c r="I114" s="253"/>
      <c r="J114" s="248"/>
      <c r="K114" s="248"/>
      <c r="L114" s="254"/>
      <c r="M114" s="255"/>
      <c r="N114" s="256"/>
      <c r="O114" s="256"/>
      <c r="P114" s="256"/>
      <c r="Q114" s="256"/>
      <c r="R114" s="256"/>
      <c r="S114" s="256"/>
      <c r="T114" s="257"/>
      <c r="AT114" s="258" t="s">
        <v>182</v>
      </c>
      <c r="AU114" s="258" t="s">
        <v>79</v>
      </c>
      <c r="AV114" s="12" t="s">
        <v>79</v>
      </c>
      <c r="AW114" s="12" t="s">
        <v>33</v>
      </c>
      <c r="AX114" s="12" t="s">
        <v>76</v>
      </c>
      <c r="AY114" s="258" t="s">
        <v>172</v>
      </c>
    </row>
    <row r="115" spans="2:65" s="1" customFormat="1" ht="25.5" customHeight="1">
      <c r="B115" s="46"/>
      <c r="C115" s="235" t="s">
        <v>79</v>
      </c>
      <c r="D115" s="235" t="s">
        <v>175</v>
      </c>
      <c r="E115" s="236" t="s">
        <v>1267</v>
      </c>
      <c r="F115" s="237" t="s">
        <v>1268</v>
      </c>
      <c r="G115" s="238" t="s">
        <v>304</v>
      </c>
      <c r="H115" s="239">
        <v>4.8</v>
      </c>
      <c r="I115" s="240"/>
      <c r="J115" s="241">
        <f>ROUND(I115*H115,2)</f>
        <v>0</v>
      </c>
      <c r="K115" s="237" t="s">
        <v>179</v>
      </c>
      <c r="L115" s="72"/>
      <c r="M115" s="242" t="s">
        <v>21</v>
      </c>
      <c r="N115" s="243" t="s">
        <v>40</v>
      </c>
      <c r="O115" s="47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4" t="s">
        <v>180</v>
      </c>
      <c r="AT115" s="24" t="s">
        <v>175</v>
      </c>
      <c r="AU115" s="24" t="s">
        <v>79</v>
      </c>
      <c r="AY115" s="24" t="s">
        <v>172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76</v>
      </c>
      <c r="BK115" s="246">
        <f>ROUND(I115*H115,2)</f>
        <v>0</v>
      </c>
      <c r="BL115" s="24" t="s">
        <v>180</v>
      </c>
      <c r="BM115" s="24" t="s">
        <v>1762</v>
      </c>
    </row>
    <row r="116" spans="2:65" s="1" customFormat="1" ht="25.5" customHeight="1">
      <c r="B116" s="46"/>
      <c r="C116" s="235" t="s">
        <v>173</v>
      </c>
      <c r="D116" s="235" t="s">
        <v>175</v>
      </c>
      <c r="E116" s="236" t="s">
        <v>1270</v>
      </c>
      <c r="F116" s="237" t="s">
        <v>1271</v>
      </c>
      <c r="G116" s="238" t="s">
        <v>304</v>
      </c>
      <c r="H116" s="239">
        <v>4.8</v>
      </c>
      <c r="I116" s="240"/>
      <c r="J116" s="241">
        <f>ROUND(I116*H116,2)</f>
        <v>0</v>
      </c>
      <c r="K116" s="237" t="s">
        <v>179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180</v>
      </c>
      <c r="AT116" s="24" t="s">
        <v>175</v>
      </c>
      <c r="AU116" s="24" t="s">
        <v>79</v>
      </c>
      <c r="AY116" s="24" t="s">
        <v>172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180</v>
      </c>
      <c r="BM116" s="24" t="s">
        <v>1763</v>
      </c>
    </row>
    <row r="117" spans="2:65" s="1" customFormat="1" ht="25.5" customHeight="1">
      <c r="B117" s="46"/>
      <c r="C117" s="235" t="s">
        <v>180</v>
      </c>
      <c r="D117" s="235" t="s">
        <v>175</v>
      </c>
      <c r="E117" s="236" t="s">
        <v>1273</v>
      </c>
      <c r="F117" s="237" t="s">
        <v>1274</v>
      </c>
      <c r="G117" s="238" t="s">
        <v>304</v>
      </c>
      <c r="H117" s="239">
        <v>3.6</v>
      </c>
      <c r="I117" s="240"/>
      <c r="J117" s="241">
        <f>ROUND(I117*H117,2)</f>
        <v>0</v>
      </c>
      <c r="K117" s="237" t="s">
        <v>179</v>
      </c>
      <c r="L117" s="72"/>
      <c r="M117" s="242" t="s">
        <v>21</v>
      </c>
      <c r="N117" s="243" t="s">
        <v>40</v>
      </c>
      <c r="O117" s="47"/>
      <c r="P117" s="244">
        <f>O117*H117</f>
        <v>0</v>
      </c>
      <c r="Q117" s="244">
        <v>0</v>
      </c>
      <c r="R117" s="244">
        <f>Q117*H117</f>
        <v>0</v>
      </c>
      <c r="S117" s="244">
        <v>0</v>
      </c>
      <c r="T117" s="245">
        <f>S117*H117</f>
        <v>0</v>
      </c>
      <c r="AR117" s="24" t="s">
        <v>180</v>
      </c>
      <c r="AT117" s="24" t="s">
        <v>175</v>
      </c>
      <c r="AU117" s="24" t="s">
        <v>79</v>
      </c>
      <c r="AY117" s="24" t="s">
        <v>172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76</v>
      </c>
      <c r="BK117" s="246">
        <f>ROUND(I117*H117,2)</f>
        <v>0</v>
      </c>
      <c r="BL117" s="24" t="s">
        <v>180</v>
      </c>
      <c r="BM117" s="24" t="s">
        <v>1764</v>
      </c>
    </row>
    <row r="118" spans="2:51" s="12" customFormat="1" ht="13.5">
      <c r="B118" s="247"/>
      <c r="C118" s="248"/>
      <c r="D118" s="249" t="s">
        <v>182</v>
      </c>
      <c r="E118" s="250" t="s">
        <v>21</v>
      </c>
      <c r="F118" s="251" t="s">
        <v>1765</v>
      </c>
      <c r="G118" s="248"/>
      <c r="H118" s="252">
        <v>3.6</v>
      </c>
      <c r="I118" s="253"/>
      <c r="J118" s="248"/>
      <c r="K118" s="248"/>
      <c r="L118" s="254"/>
      <c r="M118" s="255"/>
      <c r="N118" s="256"/>
      <c r="O118" s="256"/>
      <c r="P118" s="256"/>
      <c r="Q118" s="256"/>
      <c r="R118" s="256"/>
      <c r="S118" s="256"/>
      <c r="T118" s="257"/>
      <c r="AT118" s="258" t="s">
        <v>182</v>
      </c>
      <c r="AU118" s="258" t="s">
        <v>79</v>
      </c>
      <c r="AV118" s="12" t="s">
        <v>79</v>
      </c>
      <c r="AW118" s="12" t="s">
        <v>33</v>
      </c>
      <c r="AX118" s="12" t="s">
        <v>76</v>
      </c>
      <c r="AY118" s="258" t="s">
        <v>172</v>
      </c>
    </row>
    <row r="119" spans="2:65" s="1" customFormat="1" ht="25.5" customHeight="1">
      <c r="B119" s="46"/>
      <c r="C119" s="235" t="s">
        <v>197</v>
      </c>
      <c r="D119" s="235" t="s">
        <v>175</v>
      </c>
      <c r="E119" s="236" t="s">
        <v>1276</v>
      </c>
      <c r="F119" s="237" t="s">
        <v>1277</v>
      </c>
      <c r="G119" s="238" t="s">
        <v>304</v>
      </c>
      <c r="H119" s="239">
        <v>21.6</v>
      </c>
      <c r="I119" s="240"/>
      <c r="J119" s="241">
        <f>ROUND(I119*H119,2)</f>
        <v>0</v>
      </c>
      <c r="K119" s="237" t="s">
        <v>179</v>
      </c>
      <c r="L119" s="72"/>
      <c r="M119" s="242" t="s">
        <v>21</v>
      </c>
      <c r="N119" s="243" t="s">
        <v>40</v>
      </c>
      <c r="O119" s="47"/>
      <c r="P119" s="244">
        <f>O119*H119</f>
        <v>0</v>
      </c>
      <c r="Q119" s="244">
        <v>0</v>
      </c>
      <c r="R119" s="244">
        <f>Q119*H119</f>
        <v>0</v>
      </c>
      <c r="S119" s="244">
        <v>0</v>
      </c>
      <c r="T119" s="245">
        <f>S119*H119</f>
        <v>0</v>
      </c>
      <c r="AR119" s="24" t="s">
        <v>180</v>
      </c>
      <c r="AT119" s="24" t="s">
        <v>175</v>
      </c>
      <c r="AU119" s="24" t="s">
        <v>79</v>
      </c>
      <c r="AY119" s="24" t="s">
        <v>172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76</v>
      </c>
      <c r="BK119" s="246">
        <f>ROUND(I119*H119,2)</f>
        <v>0</v>
      </c>
      <c r="BL119" s="24" t="s">
        <v>180</v>
      </c>
      <c r="BM119" s="24" t="s">
        <v>1766</v>
      </c>
    </row>
    <row r="120" spans="2:51" s="12" customFormat="1" ht="13.5">
      <c r="B120" s="247"/>
      <c r="C120" s="248"/>
      <c r="D120" s="249" t="s">
        <v>182</v>
      </c>
      <c r="E120" s="250" t="s">
        <v>21</v>
      </c>
      <c r="F120" s="251" t="s">
        <v>1767</v>
      </c>
      <c r="G120" s="248"/>
      <c r="H120" s="252">
        <v>21.6</v>
      </c>
      <c r="I120" s="253"/>
      <c r="J120" s="248"/>
      <c r="K120" s="248"/>
      <c r="L120" s="254"/>
      <c r="M120" s="255"/>
      <c r="N120" s="256"/>
      <c r="O120" s="256"/>
      <c r="P120" s="256"/>
      <c r="Q120" s="256"/>
      <c r="R120" s="256"/>
      <c r="S120" s="256"/>
      <c r="T120" s="257"/>
      <c r="AT120" s="258" t="s">
        <v>182</v>
      </c>
      <c r="AU120" s="258" t="s">
        <v>79</v>
      </c>
      <c r="AV120" s="12" t="s">
        <v>79</v>
      </c>
      <c r="AW120" s="12" t="s">
        <v>33</v>
      </c>
      <c r="AX120" s="12" t="s">
        <v>76</v>
      </c>
      <c r="AY120" s="258" t="s">
        <v>172</v>
      </c>
    </row>
    <row r="121" spans="2:65" s="1" customFormat="1" ht="16.5" customHeight="1">
      <c r="B121" s="46"/>
      <c r="C121" s="235" t="s">
        <v>203</v>
      </c>
      <c r="D121" s="235" t="s">
        <v>175</v>
      </c>
      <c r="E121" s="236" t="s">
        <v>1287</v>
      </c>
      <c r="F121" s="237" t="s">
        <v>1288</v>
      </c>
      <c r="G121" s="238" t="s">
        <v>304</v>
      </c>
      <c r="H121" s="239">
        <v>3.6</v>
      </c>
      <c r="I121" s="240"/>
      <c r="J121" s="241">
        <f>ROUND(I121*H121,2)</f>
        <v>0</v>
      </c>
      <c r="K121" s="237" t="s">
        <v>179</v>
      </c>
      <c r="L121" s="72"/>
      <c r="M121" s="242" t="s">
        <v>21</v>
      </c>
      <c r="N121" s="243" t="s">
        <v>40</v>
      </c>
      <c r="O121" s="47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4" t="s">
        <v>180</v>
      </c>
      <c r="AT121" s="24" t="s">
        <v>175</v>
      </c>
      <c r="AU121" s="24" t="s">
        <v>79</v>
      </c>
      <c r="AY121" s="24" t="s">
        <v>172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180</v>
      </c>
      <c r="BM121" s="24" t="s">
        <v>1768</v>
      </c>
    </row>
    <row r="122" spans="2:65" s="1" customFormat="1" ht="16.5" customHeight="1">
      <c r="B122" s="46"/>
      <c r="C122" s="235" t="s">
        <v>209</v>
      </c>
      <c r="D122" s="235" t="s">
        <v>175</v>
      </c>
      <c r="E122" s="236" t="s">
        <v>1290</v>
      </c>
      <c r="F122" s="237" t="s">
        <v>1291</v>
      </c>
      <c r="G122" s="238" t="s">
        <v>304</v>
      </c>
      <c r="H122" s="239">
        <v>3.6</v>
      </c>
      <c r="I122" s="240"/>
      <c r="J122" s="241">
        <f>ROUND(I122*H122,2)</f>
        <v>0</v>
      </c>
      <c r="K122" s="237" t="s">
        <v>179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180</v>
      </c>
      <c r="AT122" s="24" t="s">
        <v>175</v>
      </c>
      <c r="AU122" s="24" t="s">
        <v>79</v>
      </c>
      <c r="AY122" s="24" t="s">
        <v>172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180</v>
      </c>
      <c r="BM122" s="24" t="s">
        <v>1769</v>
      </c>
    </row>
    <row r="123" spans="2:65" s="1" customFormat="1" ht="16.5" customHeight="1">
      <c r="B123" s="46"/>
      <c r="C123" s="235" t="s">
        <v>213</v>
      </c>
      <c r="D123" s="235" t="s">
        <v>175</v>
      </c>
      <c r="E123" s="236" t="s">
        <v>1293</v>
      </c>
      <c r="F123" s="237" t="s">
        <v>1294</v>
      </c>
      <c r="G123" s="238" t="s">
        <v>371</v>
      </c>
      <c r="H123" s="239">
        <v>6.48</v>
      </c>
      <c r="I123" s="240"/>
      <c r="J123" s="241">
        <f>ROUND(I123*H123,2)</f>
        <v>0</v>
      </c>
      <c r="K123" s="237" t="s">
        <v>179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4" t="s">
        <v>180</v>
      </c>
      <c r="AT123" s="24" t="s">
        <v>175</v>
      </c>
      <c r="AU123" s="24" t="s">
        <v>79</v>
      </c>
      <c r="AY123" s="24" t="s">
        <v>172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180</v>
      </c>
      <c r="BM123" s="24" t="s">
        <v>1770</v>
      </c>
    </row>
    <row r="124" spans="2:51" s="12" customFormat="1" ht="13.5">
      <c r="B124" s="247"/>
      <c r="C124" s="248"/>
      <c r="D124" s="249" t="s">
        <v>182</v>
      </c>
      <c r="E124" s="250" t="s">
        <v>21</v>
      </c>
      <c r="F124" s="251" t="s">
        <v>1771</v>
      </c>
      <c r="G124" s="248"/>
      <c r="H124" s="252">
        <v>6.48</v>
      </c>
      <c r="I124" s="253"/>
      <c r="J124" s="248"/>
      <c r="K124" s="248"/>
      <c r="L124" s="254"/>
      <c r="M124" s="255"/>
      <c r="N124" s="256"/>
      <c r="O124" s="256"/>
      <c r="P124" s="256"/>
      <c r="Q124" s="256"/>
      <c r="R124" s="256"/>
      <c r="S124" s="256"/>
      <c r="T124" s="257"/>
      <c r="AT124" s="258" t="s">
        <v>182</v>
      </c>
      <c r="AU124" s="258" t="s">
        <v>79</v>
      </c>
      <c r="AV124" s="12" t="s">
        <v>79</v>
      </c>
      <c r="AW124" s="12" t="s">
        <v>33</v>
      </c>
      <c r="AX124" s="12" t="s">
        <v>76</v>
      </c>
      <c r="AY124" s="258" t="s">
        <v>172</v>
      </c>
    </row>
    <row r="125" spans="2:65" s="1" customFormat="1" ht="16.5" customHeight="1">
      <c r="B125" s="46"/>
      <c r="C125" s="235" t="s">
        <v>218</v>
      </c>
      <c r="D125" s="235" t="s">
        <v>175</v>
      </c>
      <c r="E125" s="236" t="s">
        <v>1297</v>
      </c>
      <c r="F125" s="237" t="s">
        <v>1298</v>
      </c>
      <c r="G125" s="238" t="s">
        <v>304</v>
      </c>
      <c r="H125" s="239">
        <v>1.2</v>
      </c>
      <c r="I125" s="240"/>
      <c r="J125" s="241">
        <f>ROUND(I125*H125,2)</f>
        <v>0</v>
      </c>
      <c r="K125" s="237" t="s">
        <v>179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4" t="s">
        <v>180</v>
      </c>
      <c r="AT125" s="24" t="s">
        <v>175</v>
      </c>
      <c r="AU125" s="24" t="s">
        <v>79</v>
      </c>
      <c r="AY125" s="24" t="s">
        <v>172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180</v>
      </c>
      <c r="BM125" s="24" t="s">
        <v>1772</v>
      </c>
    </row>
    <row r="126" spans="2:51" s="12" customFormat="1" ht="13.5">
      <c r="B126" s="247"/>
      <c r="C126" s="248"/>
      <c r="D126" s="249" t="s">
        <v>182</v>
      </c>
      <c r="E126" s="250" t="s">
        <v>21</v>
      </c>
      <c r="F126" s="251" t="s">
        <v>1773</v>
      </c>
      <c r="G126" s="248"/>
      <c r="H126" s="252">
        <v>1.2</v>
      </c>
      <c r="I126" s="253"/>
      <c r="J126" s="248"/>
      <c r="K126" s="248"/>
      <c r="L126" s="254"/>
      <c r="M126" s="255"/>
      <c r="N126" s="256"/>
      <c r="O126" s="256"/>
      <c r="P126" s="256"/>
      <c r="Q126" s="256"/>
      <c r="R126" s="256"/>
      <c r="S126" s="256"/>
      <c r="T126" s="257"/>
      <c r="AT126" s="258" t="s">
        <v>182</v>
      </c>
      <c r="AU126" s="258" t="s">
        <v>79</v>
      </c>
      <c r="AV126" s="12" t="s">
        <v>79</v>
      </c>
      <c r="AW126" s="12" t="s">
        <v>33</v>
      </c>
      <c r="AX126" s="12" t="s">
        <v>76</v>
      </c>
      <c r="AY126" s="258" t="s">
        <v>172</v>
      </c>
    </row>
    <row r="127" spans="2:65" s="1" customFormat="1" ht="25.5" customHeight="1">
      <c r="B127" s="46"/>
      <c r="C127" s="235" t="s">
        <v>224</v>
      </c>
      <c r="D127" s="235" t="s">
        <v>175</v>
      </c>
      <c r="E127" s="236" t="s">
        <v>1280</v>
      </c>
      <c r="F127" s="237" t="s">
        <v>1281</v>
      </c>
      <c r="G127" s="238" t="s">
        <v>304</v>
      </c>
      <c r="H127" s="239">
        <v>3.6</v>
      </c>
      <c r="I127" s="240"/>
      <c r="J127" s="241">
        <f>ROUND(I127*H127,2)</f>
        <v>0</v>
      </c>
      <c r="K127" s="237" t="s">
        <v>179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4" t="s">
        <v>180</v>
      </c>
      <c r="AT127" s="24" t="s">
        <v>175</v>
      </c>
      <c r="AU127" s="24" t="s">
        <v>79</v>
      </c>
      <c r="AY127" s="24" t="s">
        <v>172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180</v>
      </c>
      <c r="BM127" s="24" t="s">
        <v>1774</v>
      </c>
    </row>
    <row r="128" spans="2:65" s="1" customFormat="1" ht="25.5" customHeight="1">
      <c r="B128" s="46"/>
      <c r="C128" s="235" t="s">
        <v>230</v>
      </c>
      <c r="D128" s="235" t="s">
        <v>175</v>
      </c>
      <c r="E128" s="236" t="s">
        <v>1283</v>
      </c>
      <c r="F128" s="237" t="s">
        <v>1284</v>
      </c>
      <c r="G128" s="238" t="s">
        <v>304</v>
      </c>
      <c r="H128" s="239">
        <v>18</v>
      </c>
      <c r="I128" s="240"/>
      <c r="J128" s="241">
        <f>ROUND(I128*H128,2)</f>
        <v>0</v>
      </c>
      <c r="K128" s="237" t="s">
        <v>179</v>
      </c>
      <c r="L128" s="72"/>
      <c r="M128" s="242" t="s">
        <v>21</v>
      </c>
      <c r="N128" s="243" t="s">
        <v>40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180</v>
      </c>
      <c r="AT128" s="24" t="s">
        <v>175</v>
      </c>
      <c r="AU128" s="24" t="s">
        <v>79</v>
      </c>
      <c r="AY128" s="24" t="s">
        <v>172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76</v>
      </c>
      <c r="BK128" s="246">
        <f>ROUND(I128*H128,2)</f>
        <v>0</v>
      </c>
      <c r="BL128" s="24" t="s">
        <v>180</v>
      </c>
      <c r="BM128" s="24" t="s">
        <v>1775</v>
      </c>
    </row>
    <row r="129" spans="2:51" s="12" customFormat="1" ht="13.5">
      <c r="B129" s="247"/>
      <c r="C129" s="248"/>
      <c r="D129" s="249" t="s">
        <v>182</v>
      </c>
      <c r="E129" s="250" t="s">
        <v>21</v>
      </c>
      <c r="F129" s="251" t="s">
        <v>1776</v>
      </c>
      <c r="G129" s="248"/>
      <c r="H129" s="252">
        <v>18</v>
      </c>
      <c r="I129" s="253"/>
      <c r="J129" s="248"/>
      <c r="K129" s="248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182</v>
      </c>
      <c r="AU129" s="258" t="s">
        <v>79</v>
      </c>
      <c r="AV129" s="12" t="s">
        <v>79</v>
      </c>
      <c r="AW129" s="12" t="s">
        <v>33</v>
      </c>
      <c r="AX129" s="12" t="s">
        <v>76</v>
      </c>
      <c r="AY129" s="258" t="s">
        <v>172</v>
      </c>
    </row>
    <row r="130" spans="2:63" s="11" customFormat="1" ht="29.85" customHeight="1">
      <c r="B130" s="219"/>
      <c r="C130" s="220"/>
      <c r="D130" s="221" t="s">
        <v>68</v>
      </c>
      <c r="E130" s="233" t="s">
        <v>79</v>
      </c>
      <c r="F130" s="233" t="s">
        <v>1301</v>
      </c>
      <c r="G130" s="220"/>
      <c r="H130" s="220"/>
      <c r="I130" s="223"/>
      <c r="J130" s="234">
        <f>BK130</f>
        <v>0</v>
      </c>
      <c r="K130" s="220"/>
      <c r="L130" s="225"/>
      <c r="M130" s="226"/>
      <c r="N130" s="227"/>
      <c r="O130" s="227"/>
      <c r="P130" s="228">
        <f>SUM(P131:P136)</f>
        <v>0</v>
      </c>
      <c r="Q130" s="227"/>
      <c r="R130" s="228">
        <f>SUM(R131:R136)</f>
        <v>4.8336589199999995</v>
      </c>
      <c r="S130" s="227"/>
      <c r="T130" s="229">
        <f>SUM(T131:T136)</f>
        <v>0</v>
      </c>
      <c r="AR130" s="230" t="s">
        <v>76</v>
      </c>
      <c r="AT130" s="231" t="s">
        <v>68</v>
      </c>
      <c r="AU130" s="231" t="s">
        <v>76</v>
      </c>
      <c r="AY130" s="230" t="s">
        <v>172</v>
      </c>
      <c r="BK130" s="232">
        <f>SUM(BK131:BK136)</f>
        <v>0</v>
      </c>
    </row>
    <row r="131" spans="2:65" s="1" customFormat="1" ht="25.5" customHeight="1">
      <c r="B131" s="46"/>
      <c r="C131" s="235" t="s">
        <v>234</v>
      </c>
      <c r="D131" s="235" t="s">
        <v>175</v>
      </c>
      <c r="E131" s="236" t="s">
        <v>1302</v>
      </c>
      <c r="F131" s="237" t="s">
        <v>1303</v>
      </c>
      <c r="G131" s="238" t="s">
        <v>304</v>
      </c>
      <c r="H131" s="239">
        <v>1.2</v>
      </c>
      <c r="I131" s="240"/>
      <c r="J131" s="241">
        <f>ROUND(I131*H131,2)</f>
        <v>0</v>
      </c>
      <c r="K131" s="237" t="s">
        <v>179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2.16</v>
      </c>
      <c r="R131" s="244">
        <f>Q131*H131</f>
        <v>2.592</v>
      </c>
      <c r="S131" s="244">
        <v>0</v>
      </c>
      <c r="T131" s="245">
        <f>S131*H131</f>
        <v>0</v>
      </c>
      <c r="AR131" s="24" t="s">
        <v>180</v>
      </c>
      <c r="AT131" s="24" t="s">
        <v>175</v>
      </c>
      <c r="AU131" s="24" t="s">
        <v>79</v>
      </c>
      <c r="AY131" s="24" t="s">
        <v>172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180</v>
      </c>
      <c r="BM131" s="24" t="s">
        <v>1777</v>
      </c>
    </row>
    <row r="132" spans="2:51" s="12" customFormat="1" ht="13.5">
      <c r="B132" s="247"/>
      <c r="C132" s="248"/>
      <c r="D132" s="249" t="s">
        <v>182</v>
      </c>
      <c r="E132" s="250" t="s">
        <v>21</v>
      </c>
      <c r="F132" s="251" t="s">
        <v>1778</v>
      </c>
      <c r="G132" s="248"/>
      <c r="H132" s="252">
        <v>1.2</v>
      </c>
      <c r="I132" s="253"/>
      <c r="J132" s="248"/>
      <c r="K132" s="248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182</v>
      </c>
      <c r="AU132" s="258" t="s">
        <v>79</v>
      </c>
      <c r="AV132" s="12" t="s">
        <v>79</v>
      </c>
      <c r="AW132" s="12" t="s">
        <v>33</v>
      </c>
      <c r="AX132" s="12" t="s">
        <v>76</v>
      </c>
      <c r="AY132" s="258" t="s">
        <v>172</v>
      </c>
    </row>
    <row r="133" spans="2:65" s="1" customFormat="1" ht="25.5" customHeight="1">
      <c r="B133" s="46"/>
      <c r="C133" s="235" t="s">
        <v>238</v>
      </c>
      <c r="D133" s="235" t="s">
        <v>175</v>
      </c>
      <c r="E133" s="236" t="s">
        <v>1306</v>
      </c>
      <c r="F133" s="237" t="s">
        <v>1307</v>
      </c>
      <c r="G133" s="238" t="s">
        <v>304</v>
      </c>
      <c r="H133" s="239">
        <v>0.9</v>
      </c>
      <c r="I133" s="240"/>
      <c r="J133" s="241">
        <f>ROUND(I133*H133,2)</f>
        <v>0</v>
      </c>
      <c r="K133" s="237" t="s">
        <v>179</v>
      </c>
      <c r="L133" s="72"/>
      <c r="M133" s="242" t="s">
        <v>21</v>
      </c>
      <c r="N133" s="243" t="s">
        <v>40</v>
      </c>
      <c r="O133" s="47"/>
      <c r="P133" s="244">
        <f>O133*H133</f>
        <v>0</v>
      </c>
      <c r="Q133" s="244">
        <v>2.45329</v>
      </c>
      <c r="R133" s="244">
        <f>Q133*H133</f>
        <v>2.207961</v>
      </c>
      <c r="S133" s="244">
        <v>0</v>
      </c>
      <c r="T133" s="245">
        <f>S133*H133</f>
        <v>0</v>
      </c>
      <c r="AR133" s="24" t="s">
        <v>180</v>
      </c>
      <c r="AT133" s="24" t="s">
        <v>175</v>
      </c>
      <c r="AU133" s="24" t="s">
        <v>79</v>
      </c>
      <c r="AY133" s="24" t="s">
        <v>172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76</v>
      </c>
      <c r="BK133" s="246">
        <f>ROUND(I133*H133,2)</f>
        <v>0</v>
      </c>
      <c r="BL133" s="24" t="s">
        <v>180</v>
      </c>
      <c r="BM133" s="24" t="s">
        <v>1779</v>
      </c>
    </row>
    <row r="134" spans="2:51" s="12" customFormat="1" ht="13.5">
      <c r="B134" s="247"/>
      <c r="C134" s="248"/>
      <c r="D134" s="249" t="s">
        <v>182</v>
      </c>
      <c r="E134" s="250" t="s">
        <v>21</v>
      </c>
      <c r="F134" s="251" t="s">
        <v>1780</v>
      </c>
      <c r="G134" s="248"/>
      <c r="H134" s="252">
        <v>0.9</v>
      </c>
      <c r="I134" s="253"/>
      <c r="J134" s="248"/>
      <c r="K134" s="248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182</v>
      </c>
      <c r="AU134" s="258" t="s">
        <v>79</v>
      </c>
      <c r="AV134" s="12" t="s">
        <v>79</v>
      </c>
      <c r="AW134" s="12" t="s">
        <v>33</v>
      </c>
      <c r="AX134" s="12" t="s">
        <v>76</v>
      </c>
      <c r="AY134" s="258" t="s">
        <v>172</v>
      </c>
    </row>
    <row r="135" spans="2:65" s="1" customFormat="1" ht="16.5" customHeight="1">
      <c r="B135" s="46"/>
      <c r="C135" s="235" t="s">
        <v>242</v>
      </c>
      <c r="D135" s="235" t="s">
        <v>175</v>
      </c>
      <c r="E135" s="236" t="s">
        <v>1310</v>
      </c>
      <c r="F135" s="237" t="s">
        <v>1311</v>
      </c>
      <c r="G135" s="238" t="s">
        <v>371</v>
      </c>
      <c r="H135" s="239">
        <v>0.032</v>
      </c>
      <c r="I135" s="240"/>
      <c r="J135" s="241">
        <f>ROUND(I135*H135,2)</f>
        <v>0</v>
      </c>
      <c r="K135" s="237" t="s">
        <v>179</v>
      </c>
      <c r="L135" s="72"/>
      <c r="M135" s="242" t="s">
        <v>21</v>
      </c>
      <c r="N135" s="243" t="s">
        <v>40</v>
      </c>
      <c r="O135" s="47"/>
      <c r="P135" s="244">
        <f>O135*H135</f>
        <v>0</v>
      </c>
      <c r="Q135" s="244">
        <v>1.05306</v>
      </c>
      <c r="R135" s="244">
        <f>Q135*H135</f>
        <v>0.033697920000000006</v>
      </c>
      <c r="S135" s="244">
        <v>0</v>
      </c>
      <c r="T135" s="245">
        <f>S135*H135</f>
        <v>0</v>
      </c>
      <c r="AR135" s="24" t="s">
        <v>180</v>
      </c>
      <c r="AT135" s="24" t="s">
        <v>175</v>
      </c>
      <c r="AU135" s="24" t="s">
        <v>79</v>
      </c>
      <c r="AY135" s="24" t="s">
        <v>172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76</v>
      </c>
      <c r="BK135" s="246">
        <f>ROUND(I135*H135,2)</f>
        <v>0</v>
      </c>
      <c r="BL135" s="24" t="s">
        <v>180</v>
      </c>
      <c r="BM135" s="24" t="s">
        <v>1781</v>
      </c>
    </row>
    <row r="136" spans="2:51" s="12" customFormat="1" ht="13.5">
      <c r="B136" s="247"/>
      <c r="C136" s="248"/>
      <c r="D136" s="249" t="s">
        <v>182</v>
      </c>
      <c r="E136" s="250" t="s">
        <v>21</v>
      </c>
      <c r="F136" s="251" t="s">
        <v>1782</v>
      </c>
      <c r="G136" s="248"/>
      <c r="H136" s="252">
        <v>0.032</v>
      </c>
      <c r="I136" s="253"/>
      <c r="J136" s="248"/>
      <c r="K136" s="248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182</v>
      </c>
      <c r="AU136" s="258" t="s">
        <v>79</v>
      </c>
      <c r="AV136" s="12" t="s">
        <v>79</v>
      </c>
      <c r="AW136" s="12" t="s">
        <v>33</v>
      </c>
      <c r="AX136" s="12" t="s">
        <v>76</v>
      </c>
      <c r="AY136" s="258" t="s">
        <v>172</v>
      </c>
    </row>
    <row r="137" spans="2:63" s="11" customFormat="1" ht="29.85" customHeight="1">
      <c r="B137" s="219"/>
      <c r="C137" s="220"/>
      <c r="D137" s="221" t="s">
        <v>68</v>
      </c>
      <c r="E137" s="233" t="s">
        <v>173</v>
      </c>
      <c r="F137" s="233" t="s">
        <v>174</v>
      </c>
      <c r="G137" s="220"/>
      <c r="H137" s="220"/>
      <c r="I137" s="223"/>
      <c r="J137" s="234">
        <f>BK137</f>
        <v>0</v>
      </c>
      <c r="K137" s="220"/>
      <c r="L137" s="225"/>
      <c r="M137" s="226"/>
      <c r="N137" s="227"/>
      <c r="O137" s="227"/>
      <c r="P137" s="228">
        <f>SUM(P138:P143)</f>
        <v>0</v>
      </c>
      <c r="Q137" s="227"/>
      <c r="R137" s="228">
        <f>SUM(R138:R143)</f>
        <v>0.27827999999999997</v>
      </c>
      <c r="S137" s="227"/>
      <c r="T137" s="229">
        <f>SUM(T138:T143)</f>
        <v>0</v>
      </c>
      <c r="AR137" s="230" t="s">
        <v>76</v>
      </c>
      <c r="AT137" s="231" t="s">
        <v>68</v>
      </c>
      <c r="AU137" s="231" t="s">
        <v>76</v>
      </c>
      <c r="AY137" s="230" t="s">
        <v>172</v>
      </c>
      <c r="BK137" s="232">
        <f>SUM(BK138:BK143)</f>
        <v>0</v>
      </c>
    </row>
    <row r="138" spans="2:65" s="1" customFormat="1" ht="25.5" customHeight="1">
      <c r="B138" s="46"/>
      <c r="C138" s="235" t="s">
        <v>10</v>
      </c>
      <c r="D138" s="235" t="s">
        <v>175</v>
      </c>
      <c r="E138" s="236" t="s">
        <v>176</v>
      </c>
      <c r="F138" s="237" t="s">
        <v>177</v>
      </c>
      <c r="G138" s="238" t="s">
        <v>178</v>
      </c>
      <c r="H138" s="239">
        <v>6</v>
      </c>
      <c r="I138" s="240"/>
      <c r="J138" s="241">
        <f>ROUND(I138*H138,2)</f>
        <v>0</v>
      </c>
      <c r="K138" s="237" t="s">
        <v>179</v>
      </c>
      <c r="L138" s="72"/>
      <c r="M138" s="242" t="s">
        <v>21</v>
      </c>
      <c r="N138" s="243" t="s">
        <v>40</v>
      </c>
      <c r="O138" s="47"/>
      <c r="P138" s="244">
        <f>O138*H138</f>
        <v>0</v>
      </c>
      <c r="Q138" s="244">
        <v>0.00565</v>
      </c>
      <c r="R138" s="244">
        <f>Q138*H138</f>
        <v>0.0339</v>
      </c>
      <c r="S138" s="244">
        <v>0</v>
      </c>
      <c r="T138" s="245">
        <f>S138*H138</f>
        <v>0</v>
      </c>
      <c r="AR138" s="24" t="s">
        <v>180</v>
      </c>
      <c r="AT138" s="24" t="s">
        <v>175</v>
      </c>
      <c r="AU138" s="24" t="s">
        <v>79</v>
      </c>
      <c r="AY138" s="24" t="s">
        <v>172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76</v>
      </c>
      <c r="BK138" s="246">
        <f>ROUND(I138*H138,2)</f>
        <v>0</v>
      </c>
      <c r="BL138" s="24" t="s">
        <v>180</v>
      </c>
      <c r="BM138" s="24" t="s">
        <v>181</v>
      </c>
    </row>
    <row r="139" spans="2:51" s="12" customFormat="1" ht="13.5">
      <c r="B139" s="247"/>
      <c r="C139" s="248"/>
      <c r="D139" s="249" t="s">
        <v>182</v>
      </c>
      <c r="E139" s="250" t="s">
        <v>21</v>
      </c>
      <c r="F139" s="251" t="s">
        <v>1783</v>
      </c>
      <c r="G139" s="248"/>
      <c r="H139" s="252">
        <v>6</v>
      </c>
      <c r="I139" s="253"/>
      <c r="J139" s="248"/>
      <c r="K139" s="248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182</v>
      </c>
      <c r="AU139" s="258" t="s">
        <v>79</v>
      </c>
      <c r="AV139" s="12" t="s">
        <v>79</v>
      </c>
      <c r="AW139" s="12" t="s">
        <v>33</v>
      </c>
      <c r="AX139" s="12" t="s">
        <v>76</v>
      </c>
      <c r="AY139" s="258" t="s">
        <v>172</v>
      </c>
    </row>
    <row r="140" spans="2:65" s="1" customFormat="1" ht="25.5" customHeight="1">
      <c r="B140" s="46"/>
      <c r="C140" s="235" t="s">
        <v>255</v>
      </c>
      <c r="D140" s="235" t="s">
        <v>175</v>
      </c>
      <c r="E140" s="236" t="s">
        <v>1784</v>
      </c>
      <c r="F140" s="237" t="s">
        <v>1785</v>
      </c>
      <c r="G140" s="238" t="s">
        <v>186</v>
      </c>
      <c r="H140" s="239">
        <v>1</v>
      </c>
      <c r="I140" s="240"/>
      <c r="J140" s="241">
        <f>ROUND(I140*H140,2)</f>
        <v>0</v>
      </c>
      <c r="K140" s="237" t="s">
        <v>179</v>
      </c>
      <c r="L140" s="72"/>
      <c r="M140" s="242" t="s">
        <v>21</v>
      </c>
      <c r="N140" s="243" t="s">
        <v>40</v>
      </c>
      <c r="O140" s="47"/>
      <c r="P140" s="244">
        <f>O140*H140</f>
        <v>0</v>
      </c>
      <c r="Q140" s="244">
        <v>0.24438</v>
      </c>
      <c r="R140" s="244">
        <f>Q140*H140</f>
        <v>0.24438</v>
      </c>
      <c r="S140" s="244">
        <v>0</v>
      </c>
      <c r="T140" s="245">
        <f>S140*H140</f>
        <v>0</v>
      </c>
      <c r="AR140" s="24" t="s">
        <v>180</v>
      </c>
      <c r="AT140" s="24" t="s">
        <v>175</v>
      </c>
      <c r="AU140" s="24" t="s">
        <v>79</v>
      </c>
      <c r="AY140" s="24" t="s">
        <v>172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76</v>
      </c>
      <c r="BK140" s="246">
        <f>ROUND(I140*H140,2)</f>
        <v>0</v>
      </c>
      <c r="BL140" s="24" t="s">
        <v>180</v>
      </c>
      <c r="BM140" s="24" t="s">
        <v>1786</v>
      </c>
    </row>
    <row r="141" spans="2:51" s="12" customFormat="1" ht="13.5">
      <c r="B141" s="247"/>
      <c r="C141" s="248"/>
      <c r="D141" s="249" t="s">
        <v>182</v>
      </c>
      <c r="E141" s="250" t="s">
        <v>21</v>
      </c>
      <c r="F141" s="251" t="s">
        <v>1787</v>
      </c>
      <c r="G141" s="248"/>
      <c r="H141" s="252">
        <v>1</v>
      </c>
      <c r="I141" s="253"/>
      <c r="J141" s="248"/>
      <c r="K141" s="248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182</v>
      </c>
      <c r="AU141" s="258" t="s">
        <v>79</v>
      </c>
      <c r="AV141" s="12" t="s">
        <v>79</v>
      </c>
      <c r="AW141" s="12" t="s">
        <v>33</v>
      </c>
      <c r="AX141" s="12" t="s">
        <v>76</v>
      </c>
      <c r="AY141" s="258" t="s">
        <v>172</v>
      </c>
    </row>
    <row r="142" spans="2:65" s="1" customFormat="1" ht="16.5" customHeight="1">
      <c r="B142" s="46"/>
      <c r="C142" s="235" t="s">
        <v>261</v>
      </c>
      <c r="D142" s="235" t="s">
        <v>175</v>
      </c>
      <c r="E142" s="236" t="s">
        <v>198</v>
      </c>
      <c r="F142" s="237" t="s">
        <v>199</v>
      </c>
      <c r="G142" s="238" t="s">
        <v>200</v>
      </c>
      <c r="H142" s="239">
        <v>4</v>
      </c>
      <c r="I142" s="240"/>
      <c r="J142" s="241">
        <f>ROUND(I142*H142,2)</f>
        <v>0</v>
      </c>
      <c r="K142" s="237" t="s">
        <v>21</v>
      </c>
      <c r="L142" s="72"/>
      <c r="M142" s="242" t="s">
        <v>21</v>
      </c>
      <c r="N142" s="243" t="s">
        <v>40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180</v>
      </c>
      <c r="AT142" s="24" t="s">
        <v>175</v>
      </c>
      <c r="AU142" s="24" t="s">
        <v>79</v>
      </c>
      <c r="AY142" s="24" t="s">
        <v>172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76</v>
      </c>
      <c r="BK142" s="246">
        <f>ROUND(I142*H142,2)</f>
        <v>0</v>
      </c>
      <c r="BL142" s="24" t="s">
        <v>180</v>
      </c>
      <c r="BM142" s="24" t="s">
        <v>1788</v>
      </c>
    </row>
    <row r="143" spans="2:51" s="12" customFormat="1" ht="13.5">
      <c r="B143" s="247"/>
      <c r="C143" s="248"/>
      <c r="D143" s="249" t="s">
        <v>182</v>
      </c>
      <c r="E143" s="250" t="s">
        <v>21</v>
      </c>
      <c r="F143" s="251" t="s">
        <v>1789</v>
      </c>
      <c r="G143" s="248"/>
      <c r="H143" s="252">
        <v>4</v>
      </c>
      <c r="I143" s="253"/>
      <c r="J143" s="248"/>
      <c r="K143" s="248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182</v>
      </c>
      <c r="AU143" s="258" t="s">
        <v>79</v>
      </c>
      <c r="AV143" s="12" t="s">
        <v>79</v>
      </c>
      <c r="AW143" s="12" t="s">
        <v>33</v>
      </c>
      <c r="AX143" s="12" t="s">
        <v>76</v>
      </c>
      <c r="AY143" s="258" t="s">
        <v>172</v>
      </c>
    </row>
    <row r="144" spans="2:63" s="11" customFormat="1" ht="29.85" customHeight="1">
      <c r="B144" s="219"/>
      <c r="C144" s="220"/>
      <c r="D144" s="221" t="s">
        <v>68</v>
      </c>
      <c r="E144" s="233" t="s">
        <v>180</v>
      </c>
      <c r="F144" s="233" t="s">
        <v>1323</v>
      </c>
      <c r="G144" s="220"/>
      <c r="H144" s="220"/>
      <c r="I144" s="223"/>
      <c r="J144" s="234">
        <f>BK144</f>
        <v>0</v>
      </c>
      <c r="K144" s="220"/>
      <c r="L144" s="225"/>
      <c r="M144" s="226"/>
      <c r="N144" s="227"/>
      <c r="O144" s="227"/>
      <c r="P144" s="228">
        <f>SUM(P145:P153)</f>
        <v>0</v>
      </c>
      <c r="Q144" s="227"/>
      <c r="R144" s="228">
        <f>SUM(R145:R153)</f>
        <v>5.452828019999999</v>
      </c>
      <c r="S144" s="227"/>
      <c r="T144" s="229">
        <f>SUM(T145:T153)</f>
        <v>0</v>
      </c>
      <c r="AR144" s="230" t="s">
        <v>76</v>
      </c>
      <c r="AT144" s="231" t="s">
        <v>68</v>
      </c>
      <c r="AU144" s="231" t="s">
        <v>76</v>
      </c>
      <c r="AY144" s="230" t="s">
        <v>172</v>
      </c>
      <c r="BK144" s="232">
        <f>SUM(BK145:BK153)</f>
        <v>0</v>
      </c>
    </row>
    <row r="145" spans="2:65" s="1" customFormat="1" ht="16.5" customHeight="1">
      <c r="B145" s="46"/>
      <c r="C145" s="235" t="s">
        <v>266</v>
      </c>
      <c r="D145" s="235" t="s">
        <v>175</v>
      </c>
      <c r="E145" s="236" t="s">
        <v>1790</v>
      </c>
      <c r="F145" s="237" t="s">
        <v>1791</v>
      </c>
      <c r="G145" s="238" t="s">
        <v>304</v>
      </c>
      <c r="H145" s="239">
        <v>2.106</v>
      </c>
      <c r="I145" s="240"/>
      <c r="J145" s="241">
        <f>ROUND(I145*H145,2)</f>
        <v>0</v>
      </c>
      <c r="K145" s="237" t="s">
        <v>179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2.45337</v>
      </c>
      <c r="R145" s="244">
        <f>Q145*H145</f>
        <v>5.166797219999999</v>
      </c>
      <c r="S145" s="244">
        <v>0</v>
      </c>
      <c r="T145" s="245">
        <f>S145*H145</f>
        <v>0</v>
      </c>
      <c r="AR145" s="24" t="s">
        <v>180</v>
      </c>
      <c r="AT145" s="24" t="s">
        <v>175</v>
      </c>
      <c r="AU145" s="24" t="s">
        <v>79</v>
      </c>
      <c r="AY145" s="24" t="s">
        <v>172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180</v>
      </c>
      <c r="BM145" s="24" t="s">
        <v>1792</v>
      </c>
    </row>
    <row r="146" spans="2:51" s="12" customFormat="1" ht="13.5">
      <c r="B146" s="247"/>
      <c r="C146" s="248"/>
      <c r="D146" s="249" t="s">
        <v>182</v>
      </c>
      <c r="E146" s="250" t="s">
        <v>21</v>
      </c>
      <c r="F146" s="251" t="s">
        <v>1793</v>
      </c>
      <c r="G146" s="248"/>
      <c r="H146" s="252">
        <v>2.106</v>
      </c>
      <c r="I146" s="253"/>
      <c r="J146" s="248"/>
      <c r="K146" s="248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182</v>
      </c>
      <c r="AU146" s="258" t="s">
        <v>79</v>
      </c>
      <c r="AV146" s="12" t="s">
        <v>79</v>
      </c>
      <c r="AW146" s="12" t="s">
        <v>33</v>
      </c>
      <c r="AX146" s="12" t="s">
        <v>76</v>
      </c>
      <c r="AY146" s="258" t="s">
        <v>172</v>
      </c>
    </row>
    <row r="147" spans="2:65" s="1" customFormat="1" ht="16.5" customHeight="1">
      <c r="B147" s="46"/>
      <c r="C147" s="235" t="s">
        <v>271</v>
      </c>
      <c r="D147" s="235" t="s">
        <v>175</v>
      </c>
      <c r="E147" s="236" t="s">
        <v>1794</v>
      </c>
      <c r="F147" s="237" t="s">
        <v>1795</v>
      </c>
      <c r="G147" s="238" t="s">
        <v>371</v>
      </c>
      <c r="H147" s="239">
        <v>0.15</v>
      </c>
      <c r="I147" s="240"/>
      <c r="J147" s="241">
        <f>ROUND(I147*H147,2)</f>
        <v>0</v>
      </c>
      <c r="K147" s="237" t="s">
        <v>179</v>
      </c>
      <c r="L147" s="72"/>
      <c r="M147" s="242" t="s">
        <v>21</v>
      </c>
      <c r="N147" s="243" t="s">
        <v>40</v>
      </c>
      <c r="O147" s="47"/>
      <c r="P147" s="244">
        <f>O147*H147</f>
        <v>0</v>
      </c>
      <c r="Q147" s="244">
        <v>1.05306</v>
      </c>
      <c r="R147" s="244">
        <f>Q147*H147</f>
        <v>0.15795900000000002</v>
      </c>
      <c r="S147" s="244">
        <v>0</v>
      </c>
      <c r="T147" s="245">
        <f>S147*H147</f>
        <v>0</v>
      </c>
      <c r="AR147" s="24" t="s">
        <v>180</v>
      </c>
      <c r="AT147" s="24" t="s">
        <v>175</v>
      </c>
      <c r="AU147" s="24" t="s">
        <v>79</v>
      </c>
      <c r="AY147" s="24" t="s">
        <v>172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76</v>
      </c>
      <c r="BK147" s="246">
        <f>ROUND(I147*H147,2)</f>
        <v>0</v>
      </c>
      <c r="BL147" s="24" t="s">
        <v>180</v>
      </c>
      <c r="BM147" s="24" t="s">
        <v>1796</v>
      </c>
    </row>
    <row r="148" spans="2:51" s="12" customFormat="1" ht="13.5">
      <c r="B148" s="247"/>
      <c r="C148" s="248"/>
      <c r="D148" s="249" t="s">
        <v>182</v>
      </c>
      <c r="E148" s="250" t="s">
        <v>21</v>
      </c>
      <c r="F148" s="251" t="s">
        <v>1797</v>
      </c>
      <c r="G148" s="248"/>
      <c r="H148" s="252">
        <v>0.15</v>
      </c>
      <c r="I148" s="253"/>
      <c r="J148" s="248"/>
      <c r="K148" s="248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182</v>
      </c>
      <c r="AU148" s="258" t="s">
        <v>79</v>
      </c>
      <c r="AV148" s="12" t="s">
        <v>79</v>
      </c>
      <c r="AW148" s="12" t="s">
        <v>33</v>
      </c>
      <c r="AX148" s="12" t="s">
        <v>76</v>
      </c>
      <c r="AY148" s="258" t="s">
        <v>172</v>
      </c>
    </row>
    <row r="149" spans="2:65" s="1" customFormat="1" ht="16.5" customHeight="1">
      <c r="B149" s="46"/>
      <c r="C149" s="235" t="s">
        <v>276</v>
      </c>
      <c r="D149" s="235" t="s">
        <v>175</v>
      </c>
      <c r="E149" s="236" t="s">
        <v>1798</v>
      </c>
      <c r="F149" s="237" t="s">
        <v>1799</v>
      </c>
      <c r="G149" s="238" t="s">
        <v>186</v>
      </c>
      <c r="H149" s="239">
        <v>9.99</v>
      </c>
      <c r="I149" s="240"/>
      <c r="J149" s="241">
        <f>ROUND(I149*H149,2)</f>
        <v>0</v>
      </c>
      <c r="K149" s="237" t="s">
        <v>179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0.01282</v>
      </c>
      <c r="R149" s="244">
        <f>Q149*H149</f>
        <v>0.1280718</v>
      </c>
      <c r="S149" s="244">
        <v>0</v>
      </c>
      <c r="T149" s="245">
        <f>S149*H149</f>
        <v>0</v>
      </c>
      <c r="AR149" s="24" t="s">
        <v>180</v>
      </c>
      <c r="AT149" s="24" t="s">
        <v>175</v>
      </c>
      <c r="AU149" s="24" t="s">
        <v>79</v>
      </c>
      <c r="AY149" s="24" t="s">
        <v>172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180</v>
      </c>
      <c r="BM149" s="24" t="s">
        <v>1800</v>
      </c>
    </row>
    <row r="150" spans="2:51" s="12" customFormat="1" ht="13.5">
      <c r="B150" s="247"/>
      <c r="C150" s="248"/>
      <c r="D150" s="249" t="s">
        <v>182</v>
      </c>
      <c r="E150" s="250" t="s">
        <v>21</v>
      </c>
      <c r="F150" s="251" t="s">
        <v>1801</v>
      </c>
      <c r="G150" s="248"/>
      <c r="H150" s="252">
        <v>9.99</v>
      </c>
      <c r="I150" s="253"/>
      <c r="J150" s="248"/>
      <c r="K150" s="248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182</v>
      </c>
      <c r="AU150" s="258" t="s">
        <v>79</v>
      </c>
      <c r="AV150" s="12" t="s">
        <v>79</v>
      </c>
      <c r="AW150" s="12" t="s">
        <v>33</v>
      </c>
      <c r="AX150" s="12" t="s">
        <v>76</v>
      </c>
      <c r="AY150" s="258" t="s">
        <v>172</v>
      </c>
    </row>
    <row r="151" spans="2:65" s="1" customFormat="1" ht="16.5" customHeight="1">
      <c r="B151" s="46"/>
      <c r="C151" s="235" t="s">
        <v>9</v>
      </c>
      <c r="D151" s="235" t="s">
        <v>175</v>
      </c>
      <c r="E151" s="236" t="s">
        <v>1802</v>
      </c>
      <c r="F151" s="237" t="s">
        <v>1803</v>
      </c>
      <c r="G151" s="238" t="s">
        <v>186</v>
      </c>
      <c r="H151" s="239">
        <v>9.99</v>
      </c>
      <c r="I151" s="240"/>
      <c r="J151" s="241">
        <f>ROUND(I151*H151,2)</f>
        <v>0</v>
      </c>
      <c r="K151" s="237" t="s">
        <v>179</v>
      </c>
      <c r="L151" s="72"/>
      <c r="M151" s="242" t="s">
        <v>21</v>
      </c>
      <c r="N151" s="243" t="s">
        <v>40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4" t="s">
        <v>180</v>
      </c>
      <c r="AT151" s="24" t="s">
        <v>175</v>
      </c>
      <c r="AU151" s="24" t="s">
        <v>79</v>
      </c>
      <c r="AY151" s="24" t="s">
        <v>172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76</v>
      </c>
      <c r="BK151" s="246">
        <f>ROUND(I151*H151,2)</f>
        <v>0</v>
      </c>
      <c r="BL151" s="24" t="s">
        <v>180</v>
      </c>
      <c r="BM151" s="24" t="s">
        <v>1804</v>
      </c>
    </row>
    <row r="152" spans="2:65" s="1" customFormat="1" ht="16.5" customHeight="1">
      <c r="B152" s="46"/>
      <c r="C152" s="235" t="s">
        <v>286</v>
      </c>
      <c r="D152" s="235" t="s">
        <v>175</v>
      </c>
      <c r="E152" s="236" t="s">
        <v>1324</v>
      </c>
      <c r="F152" s="237" t="s">
        <v>1325</v>
      </c>
      <c r="G152" s="238" t="s">
        <v>304</v>
      </c>
      <c r="H152" s="239">
        <v>3.6</v>
      </c>
      <c r="I152" s="240"/>
      <c r="J152" s="241">
        <f>ROUND(I152*H152,2)</f>
        <v>0</v>
      </c>
      <c r="K152" s="237" t="s">
        <v>179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180</v>
      </c>
      <c r="AT152" s="24" t="s">
        <v>175</v>
      </c>
      <c r="AU152" s="24" t="s">
        <v>79</v>
      </c>
      <c r="AY152" s="24" t="s">
        <v>172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180</v>
      </c>
      <c r="BM152" s="24" t="s">
        <v>1805</v>
      </c>
    </row>
    <row r="153" spans="2:51" s="12" customFormat="1" ht="13.5">
      <c r="B153" s="247"/>
      <c r="C153" s="248"/>
      <c r="D153" s="249" t="s">
        <v>182</v>
      </c>
      <c r="E153" s="250" t="s">
        <v>21</v>
      </c>
      <c r="F153" s="251" t="s">
        <v>1806</v>
      </c>
      <c r="G153" s="248"/>
      <c r="H153" s="252">
        <v>3.6</v>
      </c>
      <c r="I153" s="253"/>
      <c r="J153" s="248"/>
      <c r="K153" s="248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182</v>
      </c>
      <c r="AU153" s="258" t="s">
        <v>79</v>
      </c>
      <c r="AV153" s="12" t="s">
        <v>79</v>
      </c>
      <c r="AW153" s="12" t="s">
        <v>33</v>
      </c>
      <c r="AX153" s="12" t="s">
        <v>76</v>
      </c>
      <c r="AY153" s="258" t="s">
        <v>172</v>
      </c>
    </row>
    <row r="154" spans="2:63" s="11" customFormat="1" ht="29.85" customHeight="1">
      <c r="B154" s="219"/>
      <c r="C154" s="220"/>
      <c r="D154" s="221" t="s">
        <v>68</v>
      </c>
      <c r="E154" s="233" t="s">
        <v>203</v>
      </c>
      <c r="F154" s="233" t="s">
        <v>204</v>
      </c>
      <c r="G154" s="220"/>
      <c r="H154" s="220"/>
      <c r="I154" s="223"/>
      <c r="J154" s="234">
        <f>BK154</f>
        <v>0</v>
      </c>
      <c r="K154" s="220"/>
      <c r="L154" s="225"/>
      <c r="M154" s="226"/>
      <c r="N154" s="227"/>
      <c r="O154" s="227"/>
      <c r="P154" s="228">
        <f>SUM(P155:P196)</f>
        <v>0</v>
      </c>
      <c r="Q154" s="227"/>
      <c r="R154" s="228">
        <f>SUM(R155:R196)</f>
        <v>18.3543491</v>
      </c>
      <c r="S154" s="227"/>
      <c r="T154" s="229">
        <f>SUM(T155:T196)</f>
        <v>0</v>
      </c>
      <c r="AR154" s="230" t="s">
        <v>76</v>
      </c>
      <c r="AT154" s="231" t="s">
        <v>68</v>
      </c>
      <c r="AU154" s="231" t="s">
        <v>76</v>
      </c>
      <c r="AY154" s="230" t="s">
        <v>172</v>
      </c>
      <c r="BK154" s="232">
        <f>SUM(BK155:BK196)</f>
        <v>0</v>
      </c>
    </row>
    <row r="155" spans="2:65" s="1" customFormat="1" ht="25.5" customHeight="1">
      <c r="B155" s="46"/>
      <c r="C155" s="235" t="s">
        <v>291</v>
      </c>
      <c r="D155" s="235" t="s">
        <v>175</v>
      </c>
      <c r="E155" s="236" t="s">
        <v>214</v>
      </c>
      <c r="F155" s="237" t="s">
        <v>215</v>
      </c>
      <c r="G155" s="238" t="s">
        <v>186</v>
      </c>
      <c r="H155" s="239">
        <v>30.78</v>
      </c>
      <c r="I155" s="240"/>
      <c r="J155" s="241">
        <f>ROUND(I155*H155,2)</f>
        <v>0</v>
      </c>
      <c r="K155" s="237" t="s">
        <v>179</v>
      </c>
      <c r="L155" s="72"/>
      <c r="M155" s="242" t="s">
        <v>21</v>
      </c>
      <c r="N155" s="243" t="s">
        <v>40</v>
      </c>
      <c r="O155" s="47"/>
      <c r="P155" s="244">
        <f>O155*H155</f>
        <v>0</v>
      </c>
      <c r="Q155" s="244">
        <v>0.017</v>
      </c>
      <c r="R155" s="244">
        <f>Q155*H155</f>
        <v>0.5232600000000001</v>
      </c>
      <c r="S155" s="244">
        <v>0</v>
      </c>
      <c r="T155" s="245">
        <f>S155*H155</f>
        <v>0</v>
      </c>
      <c r="AR155" s="24" t="s">
        <v>180</v>
      </c>
      <c r="AT155" s="24" t="s">
        <v>175</v>
      </c>
      <c r="AU155" s="24" t="s">
        <v>79</v>
      </c>
      <c r="AY155" s="24" t="s">
        <v>172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76</v>
      </c>
      <c r="BK155" s="246">
        <f>ROUND(I155*H155,2)</f>
        <v>0</v>
      </c>
      <c r="BL155" s="24" t="s">
        <v>180</v>
      </c>
      <c r="BM155" s="24" t="s">
        <v>216</v>
      </c>
    </row>
    <row r="156" spans="2:51" s="12" customFormat="1" ht="13.5">
      <c r="B156" s="247"/>
      <c r="C156" s="248"/>
      <c r="D156" s="249" t="s">
        <v>182</v>
      </c>
      <c r="E156" s="250" t="s">
        <v>21</v>
      </c>
      <c r="F156" s="251" t="s">
        <v>1807</v>
      </c>
      <c r="G156" s="248"/>
      <c r="H156" s="252">
        <v>49.775</v>
      </c>
      <c r="I156" s="253"/>
      <c r="J156" s="248"/>
      <c r="K156" s="248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182</v>
      </c>
      <c r="AU156" s="258" t="s">
        <v>79</v>
      </c>
      <c r="AV156" s="12" t="s">
        <v>79</v>
      </c>
      <c r="AW156" s="12" t="s">
        <v>33</v>
      </c>
      <c r="AX156" s="12" t="s">
        <v>69</v>
      </c>
      <c r="AY156" s="258" t="s">
        <v>172</v>
      </c>
    </row>
    <row r="157" spans="2:51" s="12" customFormat="1" ht="13.5">
      <c r="B157" s="247"/>
      <c r="C157" s="248"/>
      <c r="D157" s="249" t="s">
        <v>182</v>
      </c>
      <c r="E157" s="250" t="s">
        <v>21</v>
      </c>
      <c r="F157" s="251" t="s">
        <v>1808</v>
      </c>
      <c r="G157" s="248"/>
      <c r="H157" s="252">
        <v>-18.995</v>
      </c>
      <c r="I157" s="253"/>
      <c r="J157" s="248"/>
      <c r="K157" s="248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182</v>
      </c>
      <c r="AU157" s="258" t="s">
        <v>79</v>
      </c>
      <c r="AV157" s="12" t="s">
        <v>79</v>
      </c>
      <c r="AW157" s="12" t="s">
        <v>33</v>
      </c>
      <c r="AX157" s="12" t="s">
        <v>69</v>
      </c>
      <c r="AY157" s="258" t="s">
        <v>172</v>
      </c>
    </row>
    <row r="158" spans="2:51" s="13" customFormat="1" ht="13.5">
      <c r="B158" s="259"/>
      <c r="C158" s="260"/>
      <c r="D158" s="249" t="s">
        <v>182</v>
      </c>
      <c r="E158" s="261" t="s">
        <v>21</v>
      </c>
      <c r="F158" s="262" t="s">
        <v>190</v>
      </c>
      <c r="G158" s="260"/>
      <c r="H158" s="263">
        <v>30.78</v>
      </c>
      <c r="I158" s="264"/>
      <c r="J158" s="260"/>
      <c r="K158" s="260"/>
      <c r="L158" s="265"/>
      <c r="M158" s="266"/>
      <c r="N158" s="267"/>
      <c r="O158" s="267"/>
      <c r="P158" s="267"/>
      <c r="Q158" s="267"/>
      <c r="R158" s="267"/>
      <c r="S158" s="267"/>
      <c r="T158" s="268"/>
      <c r="AT158" s="269" t="s">
        <v>182</v>
      </c>
      <c r="AU158" s="269" t="s">
        <v>79</v>
      </c>
      <c r="AV158" s="13" t="s">
        <v>180</v>
      </c>
      <c r="AW158" s="13" t="s">
        <v>33</v>
      </c>
      <c r="AX158" s="13" t="s">
        <v>76</v>
      </c>
      <c r="AY158" s="269" t="s">
        <v>172</v>
      </c>
    </row>
    <row r="159" spans="2:65" s="1" customFormat="1" ht="16.5" customHeight="1">
      <c r="B159" s="46"/>
      <c r="C159" s="235" t="s">
        <v>296</v>
      </c>
      <c r="D159" s="235" t="s">
        <v>175</v>
      </c>
      <c r="E159" s="236" t="s">
        <v>219</v>
      </c>
      <c r="F159" s="237" t="s">
        <v>220</v>
      </c>
      <c r="G159" s="238" t="s">
        <v>186</v>
      </c>
      <c r="H159" s="239">
        <v>6</v>
      </c>
      <c r="I159" s="240"/>
      <c r="J159" s="241">
        <f>ROUND(I159*H159,2)</f>
        <v>0</v>
      </c>
      <c r="K159" s="237" t="s">
        <v>179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0.04</v>
      </c>
      <c r="R159" s="244">
        <f>Q159*H159</f>
        <v>0.24</v>
      </c>
      <c r="S159" s="244">
        <v>0</v>
      </c>
      <c r="T159" s="245">
        <f>S159*H159</f>
        <v>0</v>
      </c>
      <c r="AR159" s="24" t="s">
        <v>180</v>
      </c>
      <c r="AT159" s="24" t="s">
        <v>175</v>
      </c>
      <c r="AU159" s="24" t="s">
        <v>79</v>
      </c>
      <c r="AY159" s="24" t="s">
        <v>172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180</v>
      </c>
      <c r="BM159" s="24" t="s">
        <v>221</v>
      </c>
    </row>
    <row r="160" spans="2:51" s="12" customFormat="1" ht="13.5">
      <c r="B160" s="247"/>
      <c r="C160" s="248"/>
      <c r="D160" s="249" t="s">
        <v>182</v>
      </c>
      <c r="E160" s="250" t="s">
        <v>21</v>
      </c>
      <c r="F160" s="251" t="s">
        <v>1809</v>
      </c>
      <c r="G160" s="248"/>
      <c r="H160" s="252">
        <v>1.32</v>
      </c>
      <c r="I160" s="253"/>
      <c r="J160" s="248"/>
      <c r="K160" s="248"/>
      <c r="L160" s="254"/>
      <c r="M160" s="255"/>
      <c r="N160" s="256"/>
      <c r="O160" s="256"/>
      <c r="P160" s="256"/>
      <c r="Q160" s="256"/>
      <c r="R160" s="256"/>
      <c r="S160" s="256"/>
      <c r="T160" s="257"/>
      <c r="AT160" s="258" t="s">
        <v>182</v>
      </c>
      <c r="AU160" s="258" t="s">
        <v>79</v>
      </c>
      <c r="AV160" s="12" t="s">
        <v>79</v>
      </c>
      <c r="AW160" s="12" t="s">
        <v>33</v>
      </c>
      <c r="AX160" s="12" t="s">
        <v>69</v>
      </c>
      <c r="AY160" s="258" t="s">
        <v>172</v>
      </c>
    </row>
    <row r="161" spans="2:51" s="12" customFormat="1" ht="13.5">
      <c r="B161" s="247"/>
      <c r="C161" s="248"/>
      <c r="D161" s="249" t="s">
        <v>182</v>
      </c>
      <c r="E161" s="250" t="s">
        <v>21</v>
      </c>
      <c r="F161" s="251" t="s">
        <v>1810</v>
      </c>
      <c r="G161" s="248"/>
      <c r="H161" s="252">
        <v>6</v>
      </c>
      <c r="I161" s="253"/>
      <c r="J161" s="248"/>
      <c r="K161" s="248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182</v>
      </c>
      <c r="AU161" s="258" t="s">
        <v>79</v>
      </c>
      <c r="AV161" s="12" t="s">
        <v>79</v>
      </c>
      <c r="AW161" s="12" t="s">
        <v>33</v>
      </c>
      <c r="AX161" s="12" t="s">
        <v>69</v>
      </c>
      <c r="AY161" s="258" t="s">
        <v>172</v>
      </c>
    </row>
    <row r="162" spans="2:51" s="12" customFormat="1" ht="13.5">
      <c r="B162" s="247"/>
      <c r="C162" s="248"/>
      <c r="D162" s="249" t="s">
        <v>182</v>
      </c>
      <c r="E162" s="250" t="s">
        <v>21</v>
      </c>
      <c r="F162" s="251" t="s">
        <v>1811</v>
      </c>
      <c r="G162" s="248"/>
      <c r="H162" s="252">
        <v>-1.32</v>
      </c>
      <c r="I162" s="253"/>
      <c r="J162" s="248"/>
      <c r="K162" s="248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182</v>
      </c>
      <c r="AU162" s="258" t="s">
        <v>79</v>
      </c>
      <c r="AV162" s="12" t="s">
        <v>79</v>
      </c>
      <c r="AW162" s="12" t="s">
        <v>33</v>
      </c>
      <c r="AX162" s="12" t="s">
        <v>69</v>
      </c>
      <c r="AY162" s="258" t="s">
        <v>172</v>
      </c>
    </row>
    <row r="163" spans="2:51" s="13" customFormat="1" ht="13.5">
      <c r="B163" s="259"/>
      <c r="C163" s="260"/>
      <c r="D163" s="249" t="s">
        <v>182</v>
      </c>
      <c r="E163" s="261" t="s">
        <v>21</v>
      </c>
      <c r="F163" s="262" t="s">
        <v>190</v>
      </c>
      <c r="G163" s="260"/>
      <c r="H163" s="263">
        <v>6</v>
      </c>
      <c r="I163" s="264"/>
      <c r="J163" s="260"/>
      <c r="K163" s="260"/>
      <c r="L163" s="265"/>
      <c r="M163" s="266"/>
      <c r="N163" s="267"/>
      <c r="O163" s="267"/>
      <c r="P163" s="267"/>
      <c r="Q163" s="267"/>
      <c r="R163" s="267"/>
      <c r="S163" s="267"/>
      <c r="T163" s="268"/>
      <c r="AT163" s="269" t="s">
        <v>182</v>
      </c>
      <c r="AU163" s="269" t="s">
        <v>79</v>
      </c>
      <c r="AV163" s="13" t="s">
        <v>180</v>
      </c>
      <c r="AW163" s="13" t="s">
        <v>33</v>
      </c>
      <c r="AX163" s="13" t="s">
        <v>76</v>
      </c>
      <c r="AY163" s="269" t="s">
        <v>172</v>
      </c>
    </row>
    <row r="164" spans="2:65" s="1" customFormat="1" ht="16.5" customHeight="1">
      <c r="B164" s="46"/>
      <c r="C164" s="235" t="s">
        <v>301</v>
      </c>
      <c r="D164" s="235" t="s">
        <v>175</v>
      </c>
      <c r="E164" s="236" t="s">
        <v>235</v>
      </c>
      <c r="F164" s="237" t="s">
        <v>236</v>
      </c>
      <c r="G164" s="238" t="s">
        <v>186</v>
      </c>
      <c r="H164" s="239">
        <v>6</v>
      </c>
      <c r="I164" s="240"/>
      <c r="J164" s="241">
        <f>ROUND(I164*H164,2)</f>
        <v>0</v>
      </c>
      <c r="K164" s="237" t="s">
        <v>179</v>
      </c>
      <c r="L164" s="72"/>
      <c r="M164" s="242" t="s">
        <v>21</v>
      </c>
      <c r="N164" s="243" t="s">
        <v>40</v>
      </c>
      <c r="O164" s="47"/>
      <c r="P164" s="244">
        <f>O164*H164</f>
        <v>0</v>
      </c>
      <c r="Q164" s="244">
        <v>0.04153</v>
      </c>
      <c r="R164" s="244">
        <f>Q164*H164</f>
        <v>0.24917999999999998</v>
      </c>
      <c r="S164" s="244">
        <v>0</v>
      </c>
      <c r="T164" s="245">
        <f>S164*H164</f>
        <v>0</v>
      </c>
      <c r="AR164" s="24" t="s">
        <v>180</v>
      </c>
      <c r="AT164" s="24" t="s">
        <v>175</v>
      </c>
      <c r="AU164" s="24" t="s">
        <v>79</v>
      </c>
      <c r="AY164" s="24" t="s">
        <v>172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76</v>
      </c>
      <c r="BK164" s="246">
        <f>ROUND(I164*H164,2)</f>
        <v>0</v>
      </c>
      <c r="BL164" s="24" t="s">
        <v>180</v>
      </c>
      <c r="BM164" s="24" t="s">
        <v>237</v>
      </c>
    </row>
    <row r="165" spans="2:51" s="12" customFormat="1" ht="13.5">
      <c r="B165" s="247"/>
      <c r="C165" s="248"/>
      <c r="D165" s="249" t="s">
        <v>182</v>
      </c>
      <c r="E165" s="250" t="s">
        <v>21</v>
      </c>
      <c r="F165" s="251" t="s">
        <v>1812</v>
      </c>
      <c r="G165" s="248"/>
      <c r="H165" s="252">
        <v>1.32</v>
      </c>
      <c r="I165" s="253"/>
      <c r="J165" s="248"/>
      <c r="K165" s="248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182</v>
      </c>
      <c r="AU165" s="258" t="s">
        <v>79</v>
      </c>
      <c r="AV165" s="12" t="s">
        <v>79</v>
      </c>
      <c r="AW165" s="12" t="s">
        <v>33</v>
      </c>
      <c r="AX165" s="12" t="s">
        <v>69</v>
      </c>
      <c r="AY165" s="258" t="s">
        <v>172</v>
      </c>
    </row>
    <row r="166" spans="2:51" s="12" customFormat="1" ht="13.5">
      <c r="B166" s="247"/>
      <c r="C166" s="248"/>
      <c r="D166" s="249" t="s">
        <v>182</v>
      </c>
      <c r="E166" s="250" t="s">
        <v>21</v>
      </c>
      <c r="F166" s="251" t="s">
        <v>1810</v>
      </c>
      <c r="G166" s="248"/>
      <c r="H166" s="252">
        <v>6</v>
      </c>
      <c r="I166" s="253"/>
      <c r="J166" s="248"/>
      <c r="K166" s="248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182</v>
      </c>
      <c r="AU166" s="258" t="s">
        <v>79</v>
      </c>
      <c r="AV166" s="12" t="s">
        <v>79</v>
      </c>
      <c r="AW166" s="12" t="s">
        <v>33</v>
      </c>
      <c r="AX166" s="12" t="s">
        <v>69</v>
      </c>
      <c r="AY166" s="258" t="s">
        <v>172</v>
      </c>
    </row>
    <row r="167" spans="2:51" s="12" customFormat="1" ht="13.5">
      <c r="B167" s="247"/>
      <c r="C167" s="248"/>
      <c r="D167" s="249" t="s">
        <v>182</v>
      </c>
      <c r="E167" s="250" t="s">
        <v>21</v>
      </c>
      <c r="F167" s="251" t="s">
        <v>1811</v>
      </c>
      <c r="G167" s="248"/>
      <c r="H167" s="252">
        <v>-1.32</v>
      </c>
      <c r="I167" s="253"/>
      <c r="J167" s="248"/>
      <c r="K167" s="248"/>
      <c r="L167" s="254"/>
      <c r="M167" s="255"/>
      <c r="N167" s="256"/>
      <c r="O167" s="256"/>
      <c r="P167" s="256"/>
      <c r="Q167" s="256"/>
      <c r="R167" s="256"/>
      <c r="S167" s="256"/>
      <c r="T167" s="257"/>
      <c r="AT167" s="258" t="s">
        <v>182</v>
      </c>
      <c r="AU167" s="258" t="s">
        <v>79</v>
      </c>
      <c r="AV167" s="12" t="s">
        <v>79</v>
      </c>
      <c r="AW167" s="12" t="s">
        <v>33</v>
      </c>
      <c r="AX167" s="12" t="s">
        <v>69</v>
      </c>
      <c r="AY167" s="258" t="s">
        <v>172</v>
      </c>
    </row>
    <row r="168" spans="2:51" s="13" customFormat="1" ht="13.5">
      <c r="B168" s="259"/>
      <c r="C168" s="260"/>
      <c r="D168" s="249" t="s">
        <v>182</v>
      </c>
      <c r="E168" s="261" t="s">
        <v>21</v>
      </c>
      <c r="F168" s="262" t="s">
        <v>190</v>
      </c>
      <c r="G168" s="260"/>
      <c r="H168" s="263">
        <v>6</v>
      </c>
      <c r="I168" s="264"/>
      <c r="J168" s="260"/>
      <c r="K168" s="260"/>
      <c r="L168" s="265"/>
      <c r="M168" s="266"/>
      <c r="N168" s="267"/>
      <c r="O168" s="267"/>
      <c r="P168" s="267"/>
      <c r="Q168" s="267"/>
      <c r="R168" s="267"/>
      <c r="S168" s="267"/>
      <c r="T168" s="268"/>
      <c r="AT168" s="269" t="s">
        <v>182</v>
      </c>
      <c r="AU168" s="269" t="s">
        <v>79</v>
      </c>
      <c r="AV168" s="13" t="s">
        <v>180</v>
      </c>
      <c r="AW168" s="13" t="s">
        <v>33</v>
      </c>
      <c r="AX168" s="13" t="s">
        <v>76</v>
      </c>
      <c r="AY168" s="269" t="s">
        <v>172</v>
      </c>
    </row>
    <row r="169" spans="2:65" s="1" customFormat="1" ht="25.5" customHeight="1">
      <c r="B169" s="46"/>
      <c r="C169" s="235" t="s">
        <v>308</v>
      </c>
      <c r="D169" s="235" t="s">
        <v>175</v>
      </c>
      <c r="E169" s="236" t="s">
        <v>239</v>
      </c>
      <c r="F169" s="237" t="s">
        <v>240</v>
      </c>
      <c r="G169" s="238" t="s">
        <v>178</v>
      </c>
      <c r="H169" s="239">
        <v>10</v>
      </c>
      <c r="I169" s="240"/>
      <c r="J169" s="241">
        <f>ROUND(I169*H169,2)</f>
        <v>0</v>
      </c>
      <c r="K169" s="237" t="s">
        <v>179</v>
      </c>
      <c r="L169" s="72"/>
      <c r="M169" s="242" t="s">
        <v>21</v>
      </c>
      <c r="N169" s="243" t="s">
        <v>40</v>
      </c>
      <c r="O169" s="47"/>
      <c r="P169" s="244">
        <f>O169*H169</f>
        <v>0</v>
      </c>
      <c r="Q169" s="244">
        <v>0.00376</v>
      </c>
      <c r="R169" s="244">
        <f>Q169*H169</f>
        <v>0.0376</v>
      </c>
      <c r="S169" s="244">
        <v>0</v>
      </c>
      <c r="T169" s="245">
        <f>S169*H169</f>
        <v>0</v>
      </c>
      <c r="AR169" s="24" t="s">
        <v>180</v>
      </c>
      <c r="AT169" s="24" t="s">
        <v>175</v>
      </c>
      <c r="AU169" s="24" t="s">
        <v>79</v>
      </c>
      <c r="AY169" s="24" t="s">
        <v>172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76</v>
      </c>
      <c r="BK169" s="246">
        <f>ROUND(I169*H169,2)</f>
        <v>0</v>
      </c>
      <c r="BL169" s="24" t="s">
        <v>180</v>
      </c>
      <c r="BM169" s="24" t="s">
        <v>241</v>
      </c>
    </row>
    <row r="170" spans="2:51" s="12" customFormat="1" ht="13.5">
      <c r="B170" s="247"/>
      <c r="C170" s="248"/>
      <c r="D170" s="249" t="s">
        <v>182</v>
      </c>
      <c r="E170" s="250" t="s">
        <v>21</v>
      </c>
      <c r="F170" s="251" t="s">
        <v>1813</v>
      </c>
      <c r="G170" s="248"/>
      <c r="H170" s="252">
        <v>10</v>
      </c>
      <c r="I170" s="253"/>
      <c r="J170" s="248"/>
      <c r="K170" s="248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182</v>
      </c>
      <c r="AU170" s="258" t="s">
        <v>79</v>
      </c>
      <c r="AV170" s="12" t="s">
        <v>79</v>
      </c>
      <c r="AW170" s="12" t="s">
        <v>33</v>
      </c>
      <c r="AX170" s="12" t="s">
        <v>76</v>
      </c>
      <c r="AY170" s="258" t="s">
        <v>172</v>
      </c>
    </row>
    <row r="171" spans="2:65" s="1" customFormat="1" ht="25.5" customHeight="1">
      <c r="B171" s="46"/>
      <c r="C171" s="235" t="s">
        <v>313</v>
      </c>
      <c r="D171" s="235" t="s">
        <v>175</v>
      </c>
      <c r="E171" s="236" t="s">
        <v>243</v>
      </c>
      <c r="F171" s="237" t="s">
        <v>1336</v>
      </c>
      <c r="G171" s="238" t="s">
        <v>186</v>
      </c>
      <c r="H171" s="239">
        <v>275.664</v>
      </c>
      <c r="I171" s="240"/>
      <c r="J171" s="241">
        <f>ROUND(I171*H171,2)</f>
        <v>0</v>
      </c>
      <c r="K171" s="237" t="s">
        <v>179</v>
      </c>
      <c r="L171" s="72"/>
      <c r="M171" s="242" t="s">
        <v>21</v>
      </c>
      <c r="N171" s="243" t="s">
        <v>40</v>
      </c>
      <c r="O171" s="47"/>
      <c r="P171" s="244">
        <f>O171*H171</f>
        <v>0</v>
      </c>
      <c r="Q171" s="244">
        <v>0.017</v>
      </c>
      <c r="R171" s="244">
        <f>Q171*H171</f>
        <v>4.686288</v>
      </c>
      <c r="S171" s="244">
        <v>0</v>
      </c>
      <c r="T171" s="245">
        <f>S171*H171</f>
        <v>0</v>
      </c>
      <c r="AR171" s="24" t="s">
        <v>180</v>
      </c>
      <c r="AT171" s="24" t="s">
        <v>175</v>
      </c>
      <c r="AU171" s="24" t="s">
        <v>79</v>
      </c>
      <c r="AY171" s="24" t="s">
        <v>172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76</v>
      </c>
      <c r="BK171" s="246">
        <f>ROUND(I171*H171,2)</f>
        <v>0</v>
      </c>
      <c r="BL171" s="24" t="s">
        <v>180</v>
      </c>
      <c r="BM171" s="24" t="s">
        <v>245</v>
      </c>
    </row>
    <row r="172" spans="2:51" s="12" customFormat="1" ht="13.5">
      <c r="B172" s="247"/>
      <c r="C172" s="248"/>
      <c r="D172" s="249" t="s">
        <v>182</v>
      </c>
      <c r="E172" s="250" t="s">
        <v>21</v>
      </c>
      <c r="F172" s="251" t="s">
        <v>1814</v>
      </c>
      <c r="G172" s="248"/>
      <c r="H172" s="252">
        <v>345.807</v>
      </c>
      <c r="I172" s="253"/>
      <c r="J172" s="248"/>
      <c r="K172" s="248"/>
      <c r="L172" s="254"/>
      <c r="M172" s="255"/>
      <c r="N172" s="256"/>
      <c r="O172" s="256"/>
      <c r="P172" s="256"/>
      <c r="Q172" s="256"/>
      <c r="R172" s="256"/>
      <c r="S172" s="256"/>
      <c r="T172" s="257"/>
      <c r="AT172" s="258" t="s">
        <v>182</v>
      </c>
      <c r="AU172" s="258" t="s">
        <v>79</v>
      </c>
      <c r="AV172" s="12" t="s">
        <v>79</v>
      </c>
      <c r="AW172" s="12" t="s">
        <v>33</v>
      </c>
      <c r="AX172" s="12" t="s">
        <v>69</v>
      </c>
      <c r="AY172" s="258" t="s">
        <v>172</v>
      </c>
    </row>
    <row r="173" spans="2:51" s="12" customFormat="1" ht="13.5">
      <c r="B173" s="247"/>
      <c r="C173" s="248"/>
      <c r="D173" s="249" t="s">
        <v>182</v>
      </c>
      <c r="E173" s="250" t="s">
        <v>21</v>
      </c>
      <c r="F173" s="251" t="s">
        <v>1815</v>
      </c>
      <c r="G173" s="248"/>
      <c r="H173" s="252">
        <v>92.87</v>
      </c>
      <c r="I173" s="253"/>
      <c r="J173" s="248"/>
      <c r="K173" s="248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182</v>
      </c>
      <c r="AU173" s="258" t="s">
        <v>79</v>
      </c>
      <c r="AV173" s="12" t="s">
        <v>79</v>
      </c>
      <c r="AW173" s="12" t="s">
        <v>33</v>
      </c>
      <c r="AX173" s="12" t="s">
        <v>69</v>
      </c>
      <c r="AY173" s="258" t="s">
        <v>172</v>
      </c>
    </row>
    <row r="174" spans="2:51" s="12" customFormat="1" ht="13.5">
      <c r="B174" s="247"/>
      <c r="C174" s="248"/>
      <c r="D174" s="249" t="s">
        <v>182</v>
      </c>
      <c r="E174" s="250" t="s">
        <v>21</v>
      </c>
      <c r="F174" s="251" t="s">
        <v>1816</v>
      </c>
      <c r="G174" s="248"/>
      <c r="H174" s="252">
        <v>-163.013</v>
      </c>
      <c r="I174" s="253"/>
      <c r="J174" s="248"/>
      <c r="K174" s="248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182</v>
      </c>
      <c r="AU174" s="258" t="s">
        <v>79</v>
      </c>
      <c r="AV174" s="12" t="s">
        <v>79</v>
      </c>
      <c r="AW174" s="12" t="s">
        <v>33</v>
      </c>
      <c r="AX174" s="12" t="s">
        <v>69</v>
      </c>
      <c r="AY174" s="258" t="s">
        <v>172</v>
      </c>
    </row>
    <row r="175" spans="2:51" s="13" customFormat="1" ht="13.5">
      <c r="B175" s="259"/>
      <c r="C175" s="260"/>
      <c r="D175" s="249" t="s">
        <v>182</v>
      </c>
      <c r="E175" s="261" t="s">
        <v>21</v>
      </c>
      <c r="F175" s="262" t="s">
        <v>190</v>
      </c>
      <c r="G175" s="260"/>
      <c r="H175" s="263">
        <v>275.664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AT175" s="269" t="s">
        <v>182</v>
      </c>
      <c r="AU175" s="269" t="s">
        <v>79</v>
      </c>
      <c r="AV175" s="13" t="s">
        <v>180</v>
      </c>
      <c r="AW175" s="13" t="s">
        <v>33</v>
      </c>
      <c r="AX175" s="13" t="s">
        <v>76</v>
      </c>
      <c r="AY175" s="269" t="s">
        <v>172</v>
      </c>
    </row>
    <row r="176" spans="2:65" s="1" customFormat="1" ht="16.5" customHeight="1">
      <c r="B176" s="46"/>
      <c r="C176" s="235" t="s">
        <v>318</v>
      </c>
      <c r="D176" s="235" t="s">
        <v>175</v>
      </c>
      <c r="E176" s="236" t="s">
        <v>251</v>
      </c>
      <c r="F176" s="237" t="s">
        <v>252</v>
      </c>
      <c r="G176" s="238" t="s">
        <v>186</v>
      </c>
      <c r="H176" s="239">
        <v>21.09</v>
      </c>
      <c r="I176" s="240"/>
      <c r="J176" s="241">
        <f>ROUND(I176*H176,2)</f>
        <v>0</v>
      </c>
      <c r="K176" s="237" t="s">
        <v>179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0.021</v>
      </c>
      <c r="R176" s="244">
        <f>Q176*H176</f>
        <v>0.44289</v>
      </c>
      <c r="S176" s="244">
        <v>0</v>
      </c>
      <c r="T176" s="245">
        <f>S176*H176</f>
        <v>0</v>
      </c>
      <c r="AR176" s="24" t="s">
        <v>180</v>
      </c>
      <c r="AT176" s="24" t="s">
        <v>175</v>
      </c>
      <c r="AU176" s="24" t="s">
        <v>79</v>
      </c>
      <c r="AY176" s="24" t="s">
        <v>172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180</v>
      </c>
      <c r="BM176" s="24" t="s">
        <v>253</v>
      </c>
    </row>
    <row r="177" spans="2:51" s="12" customFormat="1" ht="13.5">
      <c r="B177" s="247"/>
      <c r="C177" s="248"/>
      <c r="D177" s="249" t="s">
        <v>182</v>
      </c>
      <c r="E177" s="250" t="s">
        <v>21</v>
      </c>
      <c r="F177" s="251" t="s">
        <v>1817</v>
      </c>
      <c r="G177" s="248"/>
      <c r="H177" s="252">
        <v>21.09</v>
      </c>
      <c r="I177" s="253"/>
      <c r="J177" s="248"/>
      <c r="K177" s="248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182</v>
      </c>
      <c r="AU177" s="258" t="s">
        <v>79</v>
      </c>
      <c r="AV177" s="12" t="s">
        <v>79</v>
      </c>
      <c r="AW177" s="12" t="s">
        <v>33</v>
      </c>
      <c r="AX177" s="12" t="s">
        <v>76</v>
      </c>
      <c r="AY177" s="258" t="s">
        <v>172</v>
      </c>
    </row>
    <row r="178" spans="2:65" s="1" customFormat="1" ht="16.5" customHeight="1">
      <c r="B178" s="46"/>
      <c r="C178" s="235" t="s">
        <v>323</v>
      </c>
      <c r="D178" s="235" t="s">
        <v>175</v>
      </c>
      <c r="E178" s="236" t="s">
        <v>256</v>
      </c>
      <c r="F178" s="237" t="s">
        <v>257</v>
      </c>
      <c r="G178" s="238" t="s">
        <v>258</v>
      </c>
      <c r="H178" s="239">
        <v>21.7</v>
      </c>
      <c r="I178" s="240"/>
      <c r="J178" s="241">
        <f>ROUND(I178*H178,2)</f>
        <v>0</v>
      </c>
      <c r="K178" s="237" t="s">
        <v>179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0.0015</v>
      </c>
      <c r="R178" s="244">
        <f>Q178*H178</f>
        <v>0.03255</v>
      </c>
      <c r="S178" s="244">
        <v>0</v>
      </c>
      <c r="T178" s="245">
        <f>S178*H178</f>
        <v>0</v>
      </c>
      <c r="AR178" s="24" t="s">
        <v>180</v>
      </c>
      <c r="AT178" s="24" t="s">
        <v>175</v>
      </c>
      <c r="AU178" s="24" t="s">
        <v>79</v>
      </c>
      <c r="AY178" s="24" t="s">
        <v>172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180</v>
      </c>
      <c r="BM178" s="24" t="s">
        <v>259</v>
      </c>
    </row>
    <row r="179" spans="2:51" s="12" customFormat="1" ht="13.5">
      <c r="B179" s="247"/>
      <c r="C179" s="248"/>
      <c r="D179" s="249" t="s">
        <v>182</v>
      </c>
      <c r="E179" s="250" t="s">
        <v>21</v>
      </c>
      <c r="F179" s="251" t="s">
        <v>1818</v>
      </c>
      <c r="G179" s="248"/>
      <c r="H179" s="252">
        <v>10.9</v>
      </c>
      <c r="I179" s="253"/>
      <c r="J179" s="248"/>
      <c r="K179" s="248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182</v>
      </c>
      <c r="AU179" s="258" t="s">
        <v>79</v>
      </c>
      <c r="AV179" s="12" t="s">
        <v>79</v>
      </c>
      <c r="AW179" s="12" t="s">
        <v>33</v>
      </c>
      <c r="AX179" s="12" t="s">
        <v>69</v>
      </c>
      <c r="AY179" s="258" t="s">
        <v>172</v>
      </c>
    </row>
    <row r="180" spans="2:51" s="12" customFormat="1" ht="13.5">
      <c r="B180" s="247"/>
      <c r="C180" s="248"/>
      <c r="D180" s="249" t="s">
        <v>182</v>
      </c>
      <c r="E180" s="250" t="s">
        <v>21</v>
      </c>
      <c r="F180" s="251" t="s">
        <v>1819</v>
      </c>
      <c r="G180" s="248"/>
      <c r="H180" s="252">
        <v>10.8</v>
      </c>
      <c r="I180" s="253"/>
      <c r="J180" s="248"/>
      <c r="K180" s="248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182</v>
      </c>
      <c r="AU180" s="258" t="s">
        <v>79</v>
      </c>
      <c r="AV180" s="12" t="s">
        <v>79</v>
      </c>
      <c r="AW180" s="12" t="s">
        <v>33</v>
      </c>
      <c r="AX180" s="12" t="s">
        <v>69</v>
      </c>
      <c r="AY180" s="258" t="s">
        <v>172</v>
      </c>
    </row>
    <row r="181" spans="2:51" s="13" customFormat="1" ht="13.5">
      <c r="B181" s="259"/>
      <c r="C181" s="260"/>
      <c r="D181" s="249" t="s">
        <v>182</v>
      </c>
      <c r="E181" s="261" t="s">
        <v>21</v>
      </c>
      <c r="F181" s="262" t="s">
        <v>190</v>
      </c>
      <c r="G181" s="260"/>
      <c r="H181" s="263">
        <v>21.7</v>
      </c>
      <c r="I181" s="264"/>
      <c r="J181" s="260"/>
      <c r="K181" s="260"/>
      <c r="L181" s="265"/>
      <c r="M181" s="266"/>
      <c r="N181" s="267"/>
      <c r="O181" s="267"/>
      <c r="P181" s="267"/>
      <c r="Q181" s="267"/>
      <c r="R181" s="267"/>
      <c r="S181" s="267"/>
      <c r="T181" s="268"/>
      <c r="AT181" s="269" t="s">
        <v>182</v>
      </c>
      <c r="AU181" s="269" t="s">
        <v>79</v>
      </c>
      <c r="AV181" s="13" t="s">
        <v>180</v>
      </c>
      <c r="AW181" s="13" t="s">
        <v>33</v>
      </c>
      <c r="AX181" s="13" t="s">
        <v>76</v>
      </c>
      <c r="AY181" s="269" t="s">
        <v>172</v>
      </c>
    </row>
    <row r="182" spans="2:65" s="1" customFormat="1" ht="16.5" customHeight="1">
      <c r="B182" s="46"/>
      <c r="C182" s="235" t="s">
        <v>328</v>
      </c>
      <c r="D182" s="235" t="s">
        <v>175</v>
      </c>
      <c r="E182" s="236" t="s">
        <v>262</v>
      </c>
      <c r="F182" s="237" t="s">
        <v>263</v>
      </c>
      <c r="G182" s="238" t="s">
        <v>186</v>
      </c>
      <c r="H182" s="239">
        <v>37.33</v>
      </c>
      <c r="I182" s="240"/>
      <c r="J182" s="241">
        <f>ROUND(I182*H182,2)</f>
        <v>0</v>
      </c>
      <c r="K182" s="237" t="s">
        <v>179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0.00012</v>
      </c>
      <c r="R182" s="244">
        <f>Q182*H182</f>
        <v>0.0044796</v>
      </c>
      <c r="S182" s="244">
        <v>0</v>
      </c>
      <c r="T182" s="245">
        <f>S182*H182</f>
        <v>0</v>
      </c>
      <c r="AR182" s="24" t="s">
        <v>180</v>
      </c>
      <c r="AT182" s="24" t="s">
        <v>175</v>
      </c>
      <c r="AU182" s="24" t="s">
        <v>79</v>
      </c>
      <c r="AY182" s="24" t="s">
        <v>172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180</v>
      </c>
      <c r="BM182" s="24" t="s">
        <v>264</v>
      </c>
    </row>
    <row r="183" spans="2:51" s="12" customFormat="1" ht="13.5">
      <c r="B183" s="247"/>
      <c r="C183" s="248"/>
      <c r="D183" s="249" t="s">
        <v>182</v>
      </c>
      <c r="E183" s="250" t="s">
        <v>21</v>
      </c>
      <c r="F183" s="251" t="s">
        <v>1820</v>
      </c>
      <c r="G183" s="248"/>
      <c r="H183" s="252">
        <v>37.33</v>
      </c>
      <c r="I183" s="253"/>
      <c r="J183" s="248"/>
      <c r="K183" s="248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182</v>
      </c>
      <c r="AU183" s="258" t="s">
        <v>79</v>
      </c>
      <c r="AV183" s="12" t="s">
        <v>79</v>
      </c>
      <c r="AW183" s="12" t="s">
        <v>33</v>
      </c>
      <c r="AX183" s="12" t="s">
        <v>76</v>
      </c>
      <c r="AY183" s="258" t="s">
        <v>172</v>
      </c>
    </row>
    <row r="184" spans="2:65" s="1" customFormat="1" ht="25.5" customHeight="1">
      <c r="B184" s="46"/>
      <c r="C184" s="235" t="s">
        <v>333</v>
      </c>
      <c r="D184" s="235" t="s">
        <v>175</v>
      </c>
      <c r="E184" s="236" t="s">
        <v>1821</v>
      </c>
      <c r="F184" s="237" t="s">
        <v>1822</v>
      </c>
      <c r="G184" s="238" t="s">
        <v>304</v>
      </c>
      <c r="H184" s="239">
        <v>0.225</v>
      </c>
      <c r="I184" s="240"/>
      <c r="J184" s="241">
        <f>ROUND(I184*H184,2)</f>
        <v>0</v>
      </c>
      <c r="K184" s="237" t="s">
        <v>179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2.25634</v>
      </c>
      <c r="R184" s="244">
        <f>Q184*H184</f>
        <v>0.5076765</v>
      </c>
      <c r="S184" s="244">
        <v>0</v>
      </c>
      <c r="T184" s="245">
        <f>S184*H184</f>
        <v>0</v>
      </c>
      <c r="AR184" s="24" t="s">
        <v>180</v>
      </c>
      <c r="AT184" s="24" t="s">
        <v>175</v>
      </c>
      <c r="AU184" s="24" t="s">
        <v>79</v>
      </c>
      <c r="AY184" s="24" t="s">
        <v>172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180</v>
      </c>
      <c r="BM184" s="24" t="s">
        <v>1823</v>
      </c>
    </row>
    <row r="185" spans="2:51" s="12" customFormat="1" ht="13.5">
      <c r="B185" s="247"/>
      <c r="C185" s="248"/>
      <c r="D185" s="249" t="s">
        <v>182</v>
      </c>
      <c r="E185" s="250" t="s">
        <v>21</v>
      </c>
      <c r="F185" s="251" t="s">
        <v>1824</v>
      </c>
      <c r="G185" s="248"/>
      <c r="H185" s="252">
        <v>0.157</v>
      </c>
      <c r="I185" s="253"/>
      <c r="J185" s="248"/>
      <c r="K185" s="248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182</v>
      </c>
      <c r="AU185" s="258" t="s">
        <v>79</v>
      </c>
      <c r="AV185" s="12" t="s">
        <v>79</v>
      </c>
      <c r="AW185" s="12" t="s">
        <v>33</v>
      </c>
      <c r="AX185" s="12" t="s">
        <v>69</v>
      </c>
      <c r="AY185" s="258" t="s">
        <v>172</v>
      </c>
    </row>
    <row r="186" spans="2:51" s="12" customFormat="1" ht="13.5">
      <c r="B186" s="247"/>
      <c r="C186" s="248"/>
      <c r="D186" s="249" t="s">
        <v>182</v>
      </c>
      <c r="E186" s="250" t="s">
        <v>21</v>
      </c>
      <c r="F186" s="251" t="s">
        <v>1825</v>
      </c>
      <c r="G186" s="248"/>
      <c r="H186" s="252">
        <v>0.3</v>
      </c>
      <c r="I186" s="253"/>
      <c r="J186" s="248"/>
      <c r="K186" s="248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182</v>
      </c>
      <c r="AU186" s="258" t="s">
        <v>79</v>
      </c>
      <c r="AV186" s="12" t="s">
        <v>79</v>
      </c>
      <c r="AW186" s="12" t="s">
        <v>33</v>
      </c>
      <c r="AX186" s="12" t="s">
        <v>69</v>
      </c>
      <c r="AY186" s="258" t="s">
        <v>172</v>
      </c>
    </row>
    <row r="187" spans="2:51" s="12" customFormat="1" ht="13.5">
      <c r="B187" s="247"/>
      <c r="C187" s="248"/>
      <c r="D187" s="249" t="s">
        <v>182</v>
      </c>
      <c r="E187" s="250" t="s">
        <v>21</v>
      </c>
      <c r="F187" s="251" t="s">
        <v>1826</v>
      </c>
      <c r="G187" s="248"/>
      <c r="H187" s="252">
        <v>-0.232</v>
      </c>
      <c r="I187" s="253"/>
      <c r="J187" s="248"/>
      <c r="K187" s="248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182</v>
      </c>
      <c r="AU187" s="258" t="s">
        <v>79</v>
      </c>
      <c r="AV187" s="12" t="s">
        <v>79</v>
      </c>
      <c r="AW187" s="12" t="s">
        <v>33</v>
      </c>
      <c r="AX187" s="12" t="s">
        <v>69</v>
      </c>
      <c r="AY187" s="258" t="s">
        <v>172</v>
      </c>
    </row>
    <row r="188" spans="2:51" s="13" customFormat="1" ht="13.5">
      <c r="B188" s="259"/>
      <c r="C188" s="260"/>
      <c r="D188" s="249" t="s">
        <v>182</v>
      </c>
      <c r="E188" s="261" t="s">
        <v>21</v>
      </c>
      <c r="F188" s="262" t="s">
        <v>190</v>
      </c>
      <c r="G188" s="260"/>
      <c r="H188" s="263">
        <v>0.225</v>
      </c>
      <c r="I188" s="264"/>
      <c r="J188" s="260"/>
      <c r="K188" s="260"/>
      <c r="L188" s="265"/>
      <c r="M188" s="266"/>
      <c r="N188" s="267"/>
      <c r="O188" s="267"/>
      <c r="P188" s="267"/>
      <c r="Q188" s="267"/>
      <c r="R188" s="267"/>
      <c r="S188" s="267"/>
      <c r="T188" s="268"/>
      <c r="AT188" s="269" t="s">
        <v>182</v>
      </c>
      <c r="AU188" s="269" t="s">
        <v>79</v>
      </c>
      <c r="AV188" s="13" t="s">
        <v>180</v>
      </c>
      <c r="AW188" s="13" t="s">
        <v>33</v>
      </c>
      <c r="AX188" s="13" t="s">
        <v>76</v>
      </c>
      <c r="AY188" s="269" t="s">
        <v>172</v>
      </c>
    </row>
    <row r="189" spans="2:65" s="1" customFormat="1" ht="25.5" customHeight="1">
      <c r="B189" s="46"/>
      <c r="C189" s="235" t="s">
        <v>337</v>
      </c>
      <c r="D189" s="235" t="s">
        <v>175</v>
      </c>
      <c r="E189" s="236" t="s">
        <v>267</v>
      </c>
      <c r="F189" s="237" t="s">
        <v>268</v>
      </c>
      <c r="G189" s="238" t="s">
        <v>186</v>
      </c>
      <c r="H189" s="239">
        <v>47.385</v>
      </c>
      <c r="I189" s="240"/>
      <c r="J189" s="241">
        <f>ROUND(I189*H189,2)</f>
        <v>0</v>
      </c>
      <c r="K189" s="237" t="s">
        <v>179</v>
      </c>
      <c r="L189" s="72"/>
      <c r="M189" s="242" t="s">
        <v>21</v>
      </c>
      <c r="N189" s="243" t="s">
        <v>40</v>
      </c>
      <c r="O189" s="47"/>
      <c r="P189" s="244">
        <f>O189*H189</f>
        <v>0</v>
      </c>
      <c r="Q189" s="244">
        <v>0.105</v>
      </c>
      <c r="R189" s="244">
        <f>Q189*H189</f>
        <v>4.9754249999999995</v>
      </c>
      <c r="S189" s="244">
        <v>0</v>
      </c>
      <c r="T189" s="245">
        <f>S189*H189</f>
        <v>0</v>
      </c>
      <c r="AR189" s="24" t="s">
        <v>180</v>
      </c>
      <c r="AT189" s="24" t="s">
        <v>175</v>
      </c>
      <c r="AU189" s="24" t="s">
        <v>79</v>
      </c>
      <c r="AY189" s="24" t="s">
        <v>172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4" t="s">
        <v>76</v>
      </c>
      <c r="BK189" s="246">
        <f>ROUND(I189*H189,2)</f>
        <v>0</v>
      </c>
      <c r="BL189" s="24" t="s">
        <v>180</v>
      </c>
      <c r="BM189" s="24" t="s">
        <v>269</v>
      </c>
    </row>
    <row r="190" spans="2:51" s="12" customFormat="1" ht="13.5">
      <c r="B190" s="247"/>
      <c r="C190" s="248"/>
      <c r="D190" s="249" t="s">
        <v>182</v>
      </c>
      <c r="E190" s="250" t="s">
        <v>21</v>
      </c>
      <c r="F190" s="251" t="s">
        <v>1827</v>
      </c>
      <c r="G190" s="248"/>
      <c r="H190" s="252">
        <v>47.385</v>
      </c>
      <c r="I190" s="253"/>
      <c r="J190" s="248"/>
      <c r="K190" s="248"/>
      <c r="L190" s="254"/>
      <c r="M190" s="255"/>
      <c r="N190" s="256"/>
      <c r="O190" s="256"/>
      <c r="P190" s="256"/>
      <c r="Q190" s="256"/>
      <c r="R190" s="256"/>
      <c r="S190" s="256"/>
      <c r="T190" s="257"/>
      <c r="AT190" s="258" t="s">
        <v>182</v>
      </c>
      <c r="AU190" s="258" t="s">
        <v>79</v>
      </c>
      <c r="AV190" s="12" t="s">
        <v>79</v>
      </c>
      <c r="AW190" s="12" t="s">
        <v>33</v>
      </c>
      <c r="AX190" s="12" t="s">
        <v>76</v>
      </c>
      <c r="AY190" s="258" t="s">
        <v>172</v>
      </c>
    </row>
    <row r="191" spans="2:65" s="1" customFormat="1" ht="25.5" customHeight="1">
      <c r="B191" s="46"/>
      <c r="C191" s="235" t="s">
        <v>342</v>
      </c>
      <c r="D191" s="235" t="s">
        <v>175</v>
      </c>
      <c r="E191" s="236" t="s">
        <v>272</v>
      </c>
      <c r="F191" s="237" t="s">
        <v>273</v>
      </c>
      <c r="G191" s="238" t="s">
        <v>186</v>
      </c>
      <c r="H191" s="239">
        <v>2</v>
      </c>
      <c r="I191" s="240"/>
      <c r="J191" s="241">
        <f>ROUND(I191*H191,2)</f>
        <v>0</v>
      </c>
      <c r="K191" s="237" t="s">
        <v>21</v>
      </c>
      <c r="L191" s="72"/>
      <c r="M191" s="242" t="s">
        <v>21</v>
      </c>
      <c r="N191" s="243" t="s">
        <v>40</v>
      </c>
      <c r="O191" s="47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AR191" s="24" t="s">
        <v>180</v>
      </c>
      <c r="AT191" s="24" t="s">
        <v>175</v>
      </c>
      <c r="AU191" s="24" t="s">
        <v>79</v>
      </c>
      <c r="AY191" s="24" t="s">
        <v>172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76</v>
      </c>
      <c r="BK191" s="246">
        <f>ROUND(I191*H191,2)</f>
        <v>0</v>
      </c>
      <c r="BL191" s="24" t="s">
        <v>180</v>
      </c>
      <c r="BM191" s="24" t="s">
        <v>1828</v>
      </c>
    </row>
    <row r="192" spans="2:51" s="12" customFormat="1" ht="13.5">
      <c r="B192" s="247"/>
      <c r="C192" s="248"/>
      <c r="D192" s="249" t="s">
        <v>182</v>
      </c>
      <c r="E192" s="250" t="s">
        <v>21</v>
      </c>
      <c r="F192" s="251" t="s">
        <v>1829</v>
      </c>
      <c r="G192" s="248"/>
      <c r="H192" s="252">
        <v>2</v>
      </c>
      <c r="I192" s="253"/>
      <c r="J192" s="248"/>
      <c r="K192" s="248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182</v>
      </c>
      <c r="AU192" s="258" t="s">
        <v>79</v>
      </c>
      <c r="AV192" s="12" t="s">
        <v>79</v>
      </c>
      <c r="AW192" s="12" t="s">
        <v>33</v>
      </c>
      <c r="AX192" s="12" t="s">
        <v>76</v>
      </c>
      <c r="AY192" s="258" t="s">
        <v>172</v>
      </c>
    </row>
    <row r="193" spans="2:65" s="1" customFormat="1" ht="25.5" customHeight="1">
      <c r="B193" s="46"/>
      <c r="C193" s="235" t="s">
        <v>347</v>
      </c>
      <c r="D193" s="235" t="s">
        <v>175</v>
      </c>
      <c r="E193" s="236" t="s">
        <v>277</v>
      </c>
      <c r="F193" s="237" t="s">
        <v>278</v>
      </c>
      <c r="G193" s="238" t="s">
        <v>186</v>
      </c>
      <c r="H193" s="239">
        <v>122.3</v>
      </c>
      <c r="I193" s="240"/>
      <c r="J193" s="241">
        <f>ROUND(I193*H193,2)</f>
        <v>0</v>
      </c>
      <c r="K193" s="237" t="s">
        <v>21</v>
      </c>
      <c r="L193" s="72"/>
      <c r="M193" s="242" t="s">
        <v>21</v>
      </c>
      <c r="N193" s="243" t="s">
        <v>40</v>
      </c>
      <c r="O193" s="47"/>
      <c r="P193" s="244">
        <f>O193*H193</f>
        <v>0</v>
      </c>
      <c r="Q193" s="244">
        <v>0.05</v>
      </c>
      <c r="R193" s="244">
        <f>Q193*H193</f>
        <v>6.115</v>
      </c>
      <c r="S193" s="244">
        <v>0</v>
      </c>
      <c r="T193" s="245">
        <f>S193*H193</f>
        <v>0</v>
      </c>
      <c r="AR193" s="24" t="s">
        <v>180</v>
      </c>
      <c r="AT193" s="24" t="s">
        <v>175</v>
      </c>
      <c r="AU193" s="24" t="s">
        <v>79</v>
      </c>
      <c r="AY193" s="24" t="s">
        <v>172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4" t="s">
        <v>76</v>
      </c>
      <c r="BK193" s="246">
        <f>ROUND(I193*H193,2)</f>
        <v>0</v>
      </c>
      <c r="BL193" s="24" t="s">
        <v>180</v>
      </c>
      <c r="BM193" s="24" t="s">
        <v>279</v>
      </c>
    </row>
    <row r="194" spans="2:51" s="12" customFormat="1" ht="13.5">
      <c r="B194" s="247"/>
      <c r="C194" s="248"/>
      <c r="D194" s="249" t="s">
        <v>182</v>
      </c>
      <c r="E194" s="250" t="s">
        <v>21</v>
      </c>
      <c r="F194" s="251" t="s">
        <v>1830</v>
      </c>
      <c r="G194" s="248"/>
      <c r="H194" s="252">
        <v>122.3</v>
      </c>
      <c r="I194" s="253"/>
      <c r="J194" s="248"/>
      <c r="K194" s="248"/>
      <c r="L194" s="254"/>
      <c r="M194" s="255"/>
      <c r="N194" s="256"/>
      <c r="O194" s="256"/>
      <c r="P194" s="256"/>
      <c r="Q194" s="256"/>
      <c r="R194" s="256"/>
      <c r="S194" s="256"/>
      <c r="T194" s="257"/>
      <c r="AT194" s="258" t="s">
        <v>182</v>
      </c>
      <c r="AU194" s="258" t="s">
        <v>79</v>
      </c>
      <c r="AV194" s="12" t="s">
        <v>79</v>
      </c>
      <c r="AW194" s="12" t="s">
        <v>33</v>
      </c>
      <c r="AX194" s="12" t="s">
        <v>76</v>
      </c>
      <c r="AY194" s="258" t="s">
        <v>172</v>
      </c>
    </row>
    <row r="195" spans="2:65" s="1" customFormat="1" ht="16.5" customHeight="1">
      <c r="B195" s="46"/>
      <c r="C195" s="235" t="s">
        <v>351</v>
      </c>
      <c r="D195" s="235" t="s">
        <v>175</v>
      </c>
      <c r="E195" s="236" t="s">
        <v>1345</v>
      </c>
      <c r="F195" s="237" t="s">
        <v>1831</v>
      </c>
      <c r="G195" s="238" t="s">
        <v>186</v>
      </c>
      <c r="H195" s="239">
        <v>10.8</v>
      </c>
      <c r="I195" s="240"/>
      <c r="J195" s="241">
        <f>ROUND(I195*H195,2)</f>
        <v>0</v>
      </c>
      <c r="K195" s="237" t="s">
        <v>21</v>
      </c>
      <c r="L195" s="72"/>
      <c r="M195" s="242" t="s">
        <v>21</v>
      </c>
      <c r="N195" s="243" t="s">
        <v>40</v>
      </c>
      <c r="O195" s="47"/>
      <c r="P195" s="244">
        <f>O195*H195</f>
        <v>0</v>
      </c>
      <c r="Q195" s="244">
        <v>0.05</v>
      </c>
      <c r="R195" s="244">
        <f>Q195*H195</f>
        <v>0.54</v>
      </c>
      <c r="S195" s="244">
        <v>0</v>
      </c>
      <c r="T195" s="245">
        <f>S195*H195</f>
        <v>0</v>
      </c>
      <c r="AR195" s="24" t="s">
        <v>180</v>
      </c>
      <c r="AT195" s="24" t="s">
        <v>175</v>
      </c>
      <c r="AU195" s="24" t="s">
        <v>79</v>
      </c>
      <c r="AY195" s="24" t="s">
        <v>172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4" t="s">
        <v>76</v>
      </c>
      <c r="BK195" s="246">
        <f>ROUND(I195*H195,2)</f>
        <v>0</v>
      </c>
      <c r="BL195" s="24" t="s">
        <v>180</v>
      </c>
      <c r="BM195" s="24" t="s">
        <v>1832</v>
      </c>
    </row>
    <row r="196" spans="2:51" s="12" customFormat="1" ht="13.5">
      <c r="B196" s="247"/>
      <c r="C196" s="248"/>
      <c r="D196" s="249" t="s">
        <v>182</v>
      </c>
      <c r="E196" s="250" t="s">
        <v>21</v>
      </c>
      <c r="F196" s="251" t="s">
        <v>1833</v>
      </c>
      <c r="G196" s="248"/>
      <c r="H196" s="252">
        <v>10.8</v>
      </c>
      <c r="I196" s="253"/>
      <c r="J196" s="248"/>
      <c r="K196" s="248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182</v>
      </c>
      <c r="AU196" s="258" t="s">
        <v>79</v>
      </c>
      <c r="AV196" s="12" t="s">
        <v>79</v>
      </c>
      <c r="AW196" s="12" t="s">
        <v>33</v>
      </c>
      <c r="AX196" s="12" t="s">
        <v>76</v>
      </c>
      <c r="AY196" s="258" t="s">
        <v>172</v>
      </c>
    </row>
    <row r="197" spans="2:63" s="11" customFormat="1" ht="29.85" customHeight="1">
      <c r="B197" s="219"/>
      <c r="C197" s="220"/>
      <c r="D197" s="221" t="s">
        <v>68</v>
      </c>
      <c r="E197" s="233" t="s">
        <v>218</v>
      </c>
      <c r="F197" s="233" t="s">
        <v>281</v>
      </c>
      <c r="G197" s="220"/>
      <c r="H197" s="220"/>
      <c r="I197" s="223"/>
      <c r="J197" s="234">
        <f>BK197</f>
        <v>0</v>
      </c>
      <c r="K197" s="220"/>
      <c r="L197" s="225"/>
      <c r="M197" s="226"/>
      <c r="N197" s="227"/>
      <c r="O197" s="227"/>
      <c r="P197" s="228">
        <f>P198+SUM(P199:P240)</f>
        <v>0</v>
      </c>
      <c r="Q197" s="227"/>
      <c r="R197" s="228">
        <f>R198+SUM(R199:R240)</f>
        <v>0.034215</v>
      </c>
      <c r="S197" s="227"/>
      <c r="T197" s="229">
        <f>T198+SUM(T199:T240)</f>
        <v>24.909831000000004</v>
      </c>
      <c r="AR197" s="230" t="s">
        <v>76</v>
      </c>
      <c r="AT197" s="231" t="s">
        <v>68</v>
      </c>
      <c r="AU197" s="231" t="s">
        <v>76</v>
      </c>
      <c r="AY197" s="230" t="s">
        <v>172</v>
      </c>
      <c r="BK197" s="232">
        <f>BK198+SUM(BK199:BK240)</f>
        <v>0</v>
      </c>
    </row>
    <row r="198" spans="2:65" s="1" customFormat="1" ht="25.5" customHeight="1">
      <c r="B198" s="46"/>
      <c r="C198" s="235" t="s">
        <v>355</v>
      </c>
      <c r="D198" s="235" t="s">
        <v>175</v>
      </c>
      <c r="E198" s="236" t="s">
        <v>282</v>
      </c>
      <c r="F198" s="237" t="s">
        <v>283</v>
      </c>
      <c r="G198" s="238" t="s">
        <v>186</v>
      </c>
      <c r="H198" s="239">
        <v>122.3</v>
      </c>
      <c r="I198" s="240"/>
      <c r="J198" s="241">
        <f>ROUND(I198*H198,2)</f>
        <v>0</v>
      </c>
      <c r="K198" s="237" t="s">
        <v>179</v>
      </c>
      <c r="L198" s="72"/>
      <c r="M198" s="242" t="s">
        <v>21</v>
      </c>
      <c r="N198" s="243" t="s">
        <v>40</v>
      </c>
      <c r="O198" s="47"/>
      <c r="P198" s="244">
        <f>O198*H198</f>
        <v>0</v>
      </c>
      <c r="Q198" s="244">
        <v>0.00021</v>
      </c>
      <c r="R198" s="244">
        <f>Q198*H198</f>
        <v>0.025683</v>
      </c>
      <c r="S198" s="244">
        <v>0</v>
      </c>
      <c r="T198" s="245">
        <f>S198*H198</f>
        <v>0</v>
      </c>
      <c r="AR198" s="24" t="s">
        <v>180</v>
      </c>
      <c r="AT198" s="24" t="s">
        <v>175</v>
      </c>
      <c r="AU198" s="24" t="s">
        <v>79</v>
      </c>
      <c r="AY198" s="24" t="s">
        <v>172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4" t="s">
        <v>76</v>
      </c>
      <c r="BK198" s="246">
        <f>ROUND(I198*H198,2)</f>
        <v>0</v>
      </c>
      <c r="BL198" s="24" t="s">
        <v>180</v>
      </c>
      <c r="BM198" s="24" t="s">
        <v>284</v>
      </c>
    </row>
    <row r="199" spans="2:51" s="12" customFormat="1" ht="13.5">
      <c r="B199" s="247"/>
      <c r="C199" s="248"/>
      <c r="D199" s="249" t="s">
        <v>182</v>
      </c>
      <c r="E199" s="250" t="s">
        <v>21</v>
      </c>
      <c r="F199" s="251" t="s">
        <v>1834</v>
      </c>
      <c r="G199" s="248"/>
      <c r="H199" s="252">
        <v>122.3</v>
      </c>
      <c r="I199" s="253"/>
      <c r="J199" s="248"/>
      <c r="K199" s="248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182</v>
      </c>
      <c r="AU199" s="258" t="s">
        <v>79</v>
      </c>
      <c r="AV199" s="12" t="s">
        <v>79</v>
      </c>
      <c r="AW199" s="12" t="s">
        <v>33</v>
      </c>
      <c r="AX199" s="12" t="s">
        <v>76</v>
      </c>
      <c r="AY199" s="258" t="s">
        <v>172</v>
      </c>
    </row>
    <row r="200" spans="2:65" s="1" customFormat="1" ht="25.5" customHeight="1">
      <c r="B200" s="46"/>
      <c r="C200" s="235" t="s">
        <v>361</v>
      </c>
      <c r="D200" s="235" t="s">
        <v>175</v>
      </c>
      <c r="E200" s="236" t="s">
        <v>287</v>
      </c>
      <c r="F200" s="237" t="s">
        <v>288</v>
      </c>
      <c r="G200" s="238" t="s">
        <v>186</v>
      </c>
      <c r="H200" s="239">
        <v>213.3</v>
      </c>
      <c r="I200" s="240"/>
      <c r="J200" s="241">
        <f>ROUND(I200*H200,2)</f>
        <v>0</v>
      </c>
      <c r="K200" s="237" t="s">
        <v>179</v>
      </c>
      <c r="L200" s="72"/>
      <c r="M200" s="242" t="s">
        <v>21</v>
      </c>
      <c r="N200" s="243" t="s">
        <v>40</v>
      </c>
      <c r="O200" s="47"/>
      <c r="P200" s="244">
        <f>O200*H200</f>
        <v>0</v>
      </c>
      <c r="Q200" s="244">
        <v>4E-05</v>
      </c>
      <c r="R200" s="244">
        <f>Q200*H200</f>
        <v>0.008532000000000001</v>
      </c>
      <c r="S200" s="244">
        <v>0</v>
      </c>
      <c r="T200" s="245">
        <f>S200*H200</f>
        <v>0</v>
      </c>
      <c r="AR200" s="24" t="s">
        <v>180</v>
      </c>
      <c r="AT200" s="24" t="s">
        <v>175</v>
      </c>
      <c r="AU200" s="24" t="s">
        <v>79</v>
      </c>
      <c r="AY200" s="24" t="s">
        <v>172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24" t="s">
        <v>76</v>
      </c>
      <c r="BK200" s="246">
        <f>ROUND(I200*H200,2)</f>
        <v>0</v>
      </c>
      <c r="BL200" s="24" t="s">
        <v>180</v>
      </c>
      <c r="BM200" s="24" t="s">
        <v>289</v>
      </c>
    </row>
    <row r="201" spans="2:51" s="12" customFormat="1" ht="13.5">
      <c r="B201" s="247"/>
      <c r="C201" s="248"/>
      <c r="D201" s="249" t="s">
        <v>182</v>
      </c>
      <c r="E201" s="250" t="s">
        <v>21</v>
      </c>
      <c r="F201" s="251" t="s">
        <v>1835</v>
      </c>
      <c r="G201" s="248"/>
      <c r="H201" s="252">
        <v>213.3</v>
      </c>
      <c r="I201" s="253"/>
      <c r="J201" s="248"/>
      <c r="K201" s="248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182</v>
      </c>
      <c r="AU201" s="258" t="s">
        <v>79</v>
      </c>
      <c r="AV201" s="12" t="s">
        <v>79</v>
      </c>
      <c r="AW201" s="12" t="s">
        <v>33</v>
      </c>
      <c r="AX201" s="12" t="s">
        <v>76</v>
      </c>
      <c r="AY201" s="258" t="s">
        <v>172</v>
      </c>
    </row>
    <row r="202" spans="2:65" s="1" customFormat="1" ht="16.5" customHeight="1">
      <c r="B202" s="46"/>
      <c r="C202" s="235" t="s">
        <v>368</v>
      </c>
      <c r="D202" s="235" t="s">
        <v>175</v>
      </c>
      <c r="E202" s="236" t="s">
        <v>1836</v>
      </c>
      <c r="F202" s="237" t="s">
        <v>1837</v>
      </c>
      <c r="G202" s="238" t="s">
        <v>186</v>
      </c>
      <c r="H202" s="239">
        <v>6.48</v>
      </c>
      <c r="I202" s="240"/>
      <c r="J202" s="241">
        <f>ROUND(I202*H202,2)</f>
        <v>0</v>
      </c>
      <c r="K202" s="237" t="s">
        <v>179</v>
      </c>
      <c r="L202" s="72"/>
      <c r="M202" s="242" t="s">
        <v>21</v>
      </c>
      <c r="N202" s="243" t="s">
        <v>40</v>
      </c>
      <c r="O202" s="47"/>
      <c r="P202" s="244">
        <f>O202*H202</f>
        <v>0</v>
      </c>
      <c r="Q202" s="244">
        <v>0</v>
      </c>
      <c r="R202" s="244">
        <f>Q202*H202</f>
        <v>0</v>
      </c>
      <c r="S202" s="244">
        <v>0.36</v>
      </c>
      <c r="T202" s="245">
        <f>S202*H202</f>
        <v>2.3328</v>
      </c>
      <c r="AR202" s="24" t="s">
        <v>180</v>
      </c>
      <c r="AT202" s="24" t="s">
        <v>175</v>
      </c>
      <c r="AU202" s="24" t="s">
        <v>79</v>
      </c>
      <c r="AY202" s="24" t="s">
        <v>172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76</v>
      </c>
      <c r="BK202" s="246">
        <f>ROUND(I202*H202,2)</f>
        <v>0</v>
      </c>
      <c r="BL202" s="24" t="s">
        <v>180</v>
      </c>
      <c r="BM202" s="24" t="s">
        <v>1838</v>
      </c>
    </row>
    <row r="203" spans="2:51" s="12" customFormat="1" ht="13.5">
      <c r="B203" s="247"/>
      <c r="C203" s="248"/>
      <c r="D203" s="249" t="s">
        <v>182</v>
      </c>
      <c r="E203" s="250" t="s">
        <v>21</v>
      </c>
      <c r="F203" s="251" t="s">
        <v>1839</v>
      </c>
      <c r="G203" s="248"/>
      <c r="H203" s="252">
        <v>6.48</v>
      </c>
      <c r="I203" s="253"/>
      <c r="J203" s="248"/>
      <c r="K203" s="248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182</v>
      </c>
      <c r="AU203" s="258" t="s">
        <v>79</v>
      </c>
      <c r="AV203" s="12" t="s">
        <v>79</v>
      </c>
      <c r="AW203" s="12" t="s">
        <v>33</v>
      </c>
      <c r="AX203" s="12" t="s">
        <v>76</v>
      </c>
      <c r="AY203" s="258" t="s">
        <v>172</v>
      </c>
    </row>
    <row r="204" spans="2:65" s="1" customFormat="1" ht="16.5" customHeight="1">
      <c r="B204" s="46"/>
      <c r="C204" s="235" t="s">
        <v>375</v>
      </c>
      <c r="D204" s="235" t="s">
        <v>175</v>
      </c>
      <c r="E204" s="236" t="s">
        <v>1840</v>
      </c>
      <c r="F204" s="237" t="s">
        <v>1841</v>
      </c>
      <c r="G204" s="238" t="s">
        <v>258</v>
      </c>
      <c r="H204" s="239">
        <v>10.8</v>
      </c>
      <c r="I204" s="240"/>
      <c r="J204" s="241">
        <f>ROUND(I204*H204,2)</f>
        <v>0</v>
      </c>
      <c r="K204" s="237" t="s">
        <v>179</v>
      </c>
      <c r="L204" s="72"/>
      <c r="M204" s="242" t="s">
        <v>21</v>
      </c>
      <c r="N204" s="243" t="s">
        <v>40</v>
      </c>
      <c r="O204" s="47"/>
      <c r="P204" s="244">
        <f>O204*H204</f>
        <v>0</v>
      </c>
      <c r="Q204" s="244">
        <v>0</v>
      </c>
      <c r="R204" s="244">
        <f>Q204*H204</f>
        <v>0</v>
      </c>
      <c r="S204" s="244">
        <v>0.144</v>
      </c>
      <c r="T204" s="245">
        <f>S204*H204</f>
        <v>1.5552</v>
      </c>
      <c r="AR204" s="24" t="s">
        <v>180</v>
      </c>
      <c r="AT204" s="24" t="s">
        <v>175</v>
      </c>
      <c r="AU204" s="24" t="s">
        <v>79</v>
      </c>
      <c r="AY204" s="24" t="s">
        <v>172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24" t="s">
        <v>76</v>
      </c>
      <c r="BK204" s="246">
        <f>ROUND(I204*H204,2)</f>
        <v>0</v>
      </c>
      <c r="BL204" s="24" t="s">
        <v>180</v>
      </c>
      <c r="BM204" s="24" t="s">
        <v>1842</v>
      </c>
    </row>
    <row r="205" spans="2:51" s="12" customFormat="1" ht="13.5">
      <c r="B205" s="247"/>
      <c r="C205" s="248"/>
      <c r="D205" s="249" t="s">
        <v>182</v>
      </c>
      <c r="E205" s="250" t="s">
        <v>21</v>
      </c>
      <c r="F205" s="251" t="s">
        <v>1843</v>
      </c>
      <c r="G205" s="248"/>
      <c r="H205" s="252">
        <v>10.8</v>
      </c>
      <c r="I205" s="253"/>
      <c r="J205" s="248"/>
      <c r="K205" s="248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182</v>
      </c>
      <c r="AU205" s="258" t="s">
        <v>79</v>
      </c>
      <c r="AV205" s="12" t="s">
        <v>79</v>
      </c>
      <c r="AW205" s="12" t="s">
        <v>33</v>
      </c>
      <c r="AX205" s="12" t="s">
        <v>76</v>
      </c>
      <c r="AY205" s="258" t="s">
        <v>172</v>
      </c>
    </row>
    <row r="206" spans="2:65" s="1" customFormat="1" ht="25.5" customHeight="1">
      <c r="B206" s="46"/>
      <c r="C206" s="235" t="s">
        <v>379</v>
      </c>
      <c r="D206" s="235" t="s">
        <v>175</v>
      </c>
      <c r="E206" s="236" t="s">
        <v>1353</v>
      </c>
      <c r="F206" s="237" t="s">
        <v>1354</v>
      </c>
      <c r="G206" s="238" t="s">
        <v>304</v>
      </c>
      <c r="H206" s="239">
        <v>3.269</v>
      </c>
      <c r="I206" s="240"/>
      <c r="J206" s="241">
        <f>ROUND(I206*H206,2)</f>
        <v>0</v>
      </c>
      <c r="K206" s="237" t="s">
        <v>179</v>
      </c>
      <c r="L206" s="72"/>
      <c r="M206" s="242" t="s">
        <v>21</v>
      </c>
      <c r="N206" s="243" t="s">
        <v>40</v>
      </c>
      <c r="O206" s="47"/>
      <c r="P206" s="244">
        <f>O206*H206</f>
        <v>0</v>
      </c>
      <c r="Q206" s="244">
        <v>0</v>
      </c>
      <c r="R206" s="244">
        <f>Q206*H206</f>
        <v>0</v>
      </c>
      <c r="S206" s="244">
        <v>2.2</v>
      </c>
      <c r="T206" s="245">
        <f>S206*H206</f>
        <v>7.191800000000001</v>
      </c>
      <c r="AR206" s="24" t="s">
        <v>180</v>
      </c>
      <c r="AT206" s="24" t="s">
        <v>175</v>
      </c>
      <c r="AU206" s="24" t="s">
        <v>79</v>
      </c>
      <c r="AY206" s="24" t="s">
        <v>172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76</v>
      </c>
      <c r="BK206" s="246">
        <f>ROUND(I206*H206,2)</f>
        <v>0</v>
      </c>
      <c r="BL206" s="24" t="s">
        <v>180</v>
      </c>
      <c r="BM206" s="24" t="s">
        <v>1844</v>
      </c>
    </row>
    <row r="207" spans="2:51" s="12" customFormat="1" ht="13.5">
      <c r="B207" s="247"/>
      <c r="C207" s="248"/>
      <c r="D207" s="249" t="s">
        <v>182</v>
      </c>
      <c r="E207" s="250" t="s">
        <v>21</v>
      </c>
      <c r="F207" s="251" t="s">
        <v>1845</v>
      </c>
      <c r="G207" s="248"/>
      <c r="H207" s="252">
        <v>2.369</v>
      </c>
      <c r="I207" s="253"/>
      <c r="J207" s="248"/>
      <c r="K207" s="248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182</v>
      </c>
      <c r="AU207" s="258" t="s">
        <v>79</v>
      </c>
      <c r="AV207" s="12" t="s">
        <v>79</v>
      </c>
      <c r="AW207" s="12" t="s">
        <v>33</v>
      </c>
      <c r="AX207" s="12" t="s">
        <v>69</v>
      </c>
      <c r="AY207" s="258" t="s">
        <v>172</v>
      </c>
    </row>
    <row r="208" spans="2:51" s="12" customFormat="1" ht="13.5">
      <c r="B208" s="247"/>
      <c r="C208" s="248"/>
      <c r="D208" s="249" t="s">
        <v>182</v>
      </c>
      <c r="E208" s="250" t="s">
        <v>21</v>
      </c>
      <c r="F208" s="251" t="s">
        <v>1846</v>
      </c>
      <c r="G208" s="248"/>
      <c r="H208" s="252">
        <v>0.9</v>
      </c>
      <c r="I208" s="253"/>
      <c r="J208" s="248"/>
      <c r="K208" s="248"/>
      <c r="L208" s="254"/>
      <c r="M208" s="255"/>
      <c r="N208" s="256"/>
      <c r="O208" s="256"/>
      <c r="P208" s="256"/>
      <c r="Q208" s="256"/>
      <c r="R208" s="256"/>
      <c r="S208" s="256"/>
      <c r="T208" s="257"/>
      <c r="AT208" s="258" t="s">
        <v>182</v>
      </c>
      <c r="AU208" s="258" t="s">
        <v>79</v>
      </c>
      <c r="AV208" s="12" t="s">
        <v>79</v>
      </c>
      <c r="AW208" s="12" t="s">
        <v>33</v>
      </c>
      <c r="AX208" s="12" t="s">
        <v>69</v>
      </c>
      <c r="AY208" s="258" t="s">
        <v>172</v>
      </c>
    </row>
    <row r="209" spans="2:51" s="13" customFormat="1" ht="13.5">
      <c r="B209" s="259"/>
      <c r="C209" s="260"/>
      <c r="D209" s="249" t="s">
        <v>182</v>
      </c>
      <c r="E209" s="261" t="s">
        <v>21</v>
      </c>
      <c r="F209" s="262" t="s">
        <v>190</v>
      </c>
      <c r="G209" s="260"/>
      <c r="H209" s="263">
        <v>3.269</v>
      </c>
      <c r="I209" s="264"/>
      <c r="J209" s="260"/>
      <c r="K209" s="260"/>
      <c r="L209" s="265"/>
      <c r="M209" s="266"/>
      <c r="N209" s="267"/>
      <c r="O209" s="267"/>
      <c r="P209" s="267"/>
      <c r="Q209" s="267"/>
      <c r="R209" s="267"/>
      <c r="S209" s="267"/>
      <c r="T209" s="268"/>
      <c r="AT209" s="269" t="s">
        <v>182</v>
      </c>
      <c r="AU209" s="269" t="s">
        <v>79</v>
      </c>
      <c r="AV209" s="13" t="s">
        <v>180</v>
      </c>
      <c r="AW209" s="13" t="s">
        <v>33</v>
      </c>
      <c r="AX209" s="13" t="s">
        <v>76</v>
      </c>
      <c r="AY209" s="269" t="s">
        <v>172</v>
      </c>
    </row>
    <row r="210" spans="2:65" s="1" customFormat="1" ht="25.5" customHeight="1">
      <c r="B210" s="46"/>
      <c r="C210" s="235" t="s">
        <v>384</v>
      </c>
      <c r="D210" s="235" t="s">
        <v>175</v>
      </c>
      <c r="E210" s="236" t="s">
        <v>1358</v>
      </c>
      <c r="F210" s="237" t="s">
        <v>1359</v>
      </c>
      <c r="G210" s="238" t="s">
        <v>304</v>
      </c>
      <c r="H210" s="239">
        <v>3.269</v>
      </c>
      <c r="I210" s="240"/>
      <c r="J210" s="241">
        <f>ROUND(I210*H210,2)</f>
        <v>0</v>
      </c>
      <c r="K210" s="237" t="s">
        <v>179</v>
      </c>
      <c r="L210" s="72"/>
      <c r="M210" s="242" t="s">
        <v>21</v>
      </c>
      <c r="N210" s="243" t="s">
        <v>40</v>
      </c>
      <c r="O210" s="47"/>
      <c r="P210" s="244">
        <f>O210*H210</f>
        <v>0</v>
      </c>
      <c r="Q210" s="244">
        <v>0</v>
      </c>
      <c r="R210" s="244">
        <f>Q210*H210</f>
        <v>0</v>
      </c>
      <c r="S210" s="244">
        <v>0.029</v>
      </c>
      <c r="T210" s="245">
        <f>S210*H210</f>
        <v>0.09480100000000001</v>
      </c>
      <c r="AR210" s="24" t="s">
        <v>180</v>
      </c>
      <c r="AT210" s="24" t="s">
        <v>175</v>
      </c>
      <c r="AU210" s="24" t="s">
        <v>79</v>
      </c>
      <c r="AY210" s="24" t="s">
        <v>172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76</v>
      </c>
      <c r="BK210" s="246">
        <f>ROUND(I210*H210,2)</f>
        <v>0</v>
      </c>
      <c r="BL210" s="24" t="s">
        <v>180</v>
      </c>
      <c r="BM210" s="24" t="s">
        <v>1847</v>
      </c>
    </row>
    <row r="211" spans="2:65" s="1" customFormat="1" ht="25.5" customHeight="1">
      <c r="B211" s="46"/>
      <c r="C211" s="235" t="s">
        <v>388</v>
      </c>
      <c r="D211" s="235" t="s">
        <v>175</v>
      </c>
      <c r="E211" s="236" t="s">
        <v>309</v>
      </c>
      <c r="F211" s="237" t="s">
        <v>310</v>
      </c>
      <c r="G211" s="238" t="s">
        <v>186</v>
      </c>
      <c r="H211" s="239">
        <v>44.31</v>
      </c>
      <c r="I211" s="240"/>
      <c r="J211" s="241">
        <f>ROUND(I211*H211,2)</f>
        <v>0</v>
      </c>
      <c r="K211" s="237" t="s">
        <v>179</v>
      </c>
      <c r="L211" s="72"/>
      <c r="M211" s="242" t="s">
        <v>21</v>
      </c>
      <c r="N211" s="243" t="s">
        <v>40</v>
      </c>
      <c r="O211" s="47"/>
      <c r="P211" s="244">
        <f>O211*H211</f>
        <v>0</v>
      </c>
      <c r="Q211" s="244">
        <v>0</v>
      </c>
      <c r="R211" s="244">
        <f>Q211*H211</f>
        <v>0</v>
      </c>
      <c r="S211" s="244">
        <v>0.035</v>
      </c>
      <c r="T211" s="245">
        <f>S211*H211</f>
        <v>1.5508500000000003</v>
      </c>
      <c r="AR211" s="24" t="s">
        <v>180</v>
      </c>
      <c r="AT211" s="24" t="s">
        <v>175</v>
      </c>
      <c r="AU211" s="24" t="s">
        <v>79</v>
      </c>
      <c r="AY211" s="24" t="s">
        <v>172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76</v>
      </c>
      <c r="BK211" s="246">
        <f>ROUND(I211*H211,2)</f>
        <v>0</v>
      </c>
      <c r="BL211" s="24" t="s">
        <v>180</v>
      </c>
      <c r="BM211" s="24" t="s">
        <v>311</v>
      </c>
    </row>
    <row r="212" spans="2:51" s="12" customFormat="1" ht="13.5">
      <c r="B212" s="247"/>
      <c r="C212" s="248"/>
      <c r="D212" s="249" t="s">
        <v>182</v>
      </c>
      <c r="E212" s="250" t="s">
        <v>21</v>
      </c>
      <c r="F212" s="251" t="s">
        <v>1848</v>
      </c>
      <c r="G212" s="248"/>
      <c r="H212" s="252">
        <v>44.31</v>
      </c>
      <c r="I212" s="253"/>
      <c r="J212" s="248"/>
      <c r="K212" s="248"/>
      <c r="L212" s="254"/>
      <c r="M212" s="255"/>
      <c r="N212" s="256"/>
      <c r="O212" s="256"/>
      <c r="P212" s="256"/>
      <c r="Q212" s="256"/>
      <c r="R212" s="256"/>
      <c r="S212" s="256"/>
      <c r="T212" s="257"/>
      <c r="AT212" s="258" t="s">
        <v>182</v>
      </c>
      <c r="AU212" s="258" t="s">
        <v>79</v>
      </c>
      <c r="AV212" s="12" t="s">
        <v>79</v>
      </c>
      <c r="AW212" s="12" t="s">
        <v>33</v>
      </c>
      <c r="AX212" s="12" t="s">
        <v>76</v>
      </c>
      <c r="AY212" s="258" t="s">
        <v>172</v>
      </c>
    </row>
    <row r="213" spans="2:65" s="1" customFormat="1" ht="16.5" customHeight="1">
      <c r="B213" s="46"/>
      <c r="C213" s="235" t="s">
        <v>392</v>
      </c>
      <c r="D213" s="235" t="s">
        <v>175</v>
      </c>
      <c r="E213" s="236" t="s">
        <v>1849</v>
      </c>
      <c r="F213" s="237" t="s">
        <v>1850</v>
      </c>
      <c r="G213" s="238" t="s">
        <v>304</v>
      </c>
      <c r="H213" s="239">
        <v>0.564</v>
      </c>
      <c r="I213" s="240"/>
      <c r="J213" s="241">
        <f>ROUND(I213*H213,2)</f>
        <v>0</v>
      </c>
      <c r="K213" s="237" t="s">
        <v>179</v>
      </c>
      <c r="L213" s="72"/>
      <c r="M213" s="242" t="s">
        <v>21</v>
      </c>
      <c r="N213" s="243" t="s">
        <v>40</v>
      </c>
      <c r="O213" s="47"/>
      <c r="P213" s="244">
        <f>O213*H213</f>
        <v>0</v>
      </c>
      <c r="Q213" s="244">
        <v>0</v>
      </c>
      <c r="R213" s="244">
        <f>Q213*H213</f>
        <v>0</v>
      </c>
      <c r="S213" s="244">
        <v>1.4</v>
      </c>
      <c r="T213" s="245">
        <f>S213*H213</f>
        <v>0.7895999999999999</v>
      </c>
      <c r="AR213" s="24" t="s">
        <v>180</v>
      </c>
      <c r="AT213" s="24" t="s">
        <v>175</v>
      </c>
      <c r="AU213" s="24" t="s">
        <v>79</v>
      </c>
      <c r="AY213" s="24" t="s">
        <v>172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24" t="s">
        <v>76</v>
      </c>
      <c r="BK213" s="246">
        <f>ROUND(I213*H213,2)</f>
        <v>0</v>
      </c>
      <c r="BL213" s="24" t="s">
        <v>180</v>
      </c>
      <c r="BM213" s="24" t="s">
        <v>1851</v>
      </c>
    </row>
    <row r="214" spans="2:51" s="12" customFormat="1" ht="13.5">
      <c r="B214" s="247"/>
      <c r="C214" s="248"/>
      <c r="D214" s="249" t="s">
        <v>182</v>
      </c>
      <c r="E214" s="250" t="s">
        <v>21</v>
      </c>
      <c r="F214" s="251" t="s">
        <v>1852</v>
      </c>
      <c r="G214" s="248"/>
      <c r="H214" s="252">
        <v>0.564</v>
      </c>
      <c r="I214" s="253"/>
      <c r="J214" s="248"/>
      <c r="K214" s="248"/>
      <c r="L214" s="254"/>
      <c r="M214" s="255"/>
      <c r="N214" s="256"/>
      <c r="O214" s="256"/>
      <c r="P214" s="256"/>
      <c r="Q214" s="256"/>
      <c r="R214" s="256"/>
      <c r="S214" s="256"/>
      <c r="T214" s="257"/>
      <c r="AT214" s="258" t="s">
        <v>182</v>
      </c>
      <c r="AU214" s="258" t="s">
        <v>79</v>
      </c>
      <c r="AV214" s="12" t="s">
        <v>79</v>
      </c>
      <c r="AW214" s="12" t="s">
        <v>33</v>
      </c>
      <c r="AX214" s="12" t="s">
        <v>76</v>
      </c>
      <c r="AY214" s="258" t="s">
        <v>172</v>
      </c>
    </row>
    <row r="215" spans="2:65" s="1" customFormat="1" ht="25.5" customHeight="1">
      <c r="B215" s="46"/>
      <c r="C215" s="235" t="s">
        <v>400</v>
      </c>
      <c r="D215" s="235" t="s">
        <v>175</v>
      </c>
      <c r="E215" s="236" t="s">
        <v>334</v>
      </c>
      <c r="F215" s="237" t="s">
        <v>335</v>
      </c>
      <c r="G215" s="238" t="s">
        <v>178</v>
      </c>
      <c r="H215" s="239">
        <v>6</v>
      </c>
      <c r="I215" s="240"/>
      <c r="J215" s="241">
        <f>ROUND(I215*H215,2)</f>
        <v>0</v>
      </c>
      <c r="K215" s="237" t="s">
        <v>179</v>
      </c>
      <c r="L215" s="72"/>
      <c r="M215" s="242" t="s">
        <v>21</v>
      </c>
      <c r="N215" s="243" t="s">
        <v>40</v>
      </c>
      <c r="O215" s="47"/>
      <c r="P215" s="244">
        <f>O215*H215</f>
        <v>0</v>
      </c>
      <c r="Q215" s="244">
        <v>0</v>
      </c>
      <c r="R215" s="244">
        <f>Q215*H215</f>
        <v>0</v>
      </c>
      <c r="S215" s="244">
        <v>0.007</v>
      </c>
      <c r="T215" s="245">
        <f>S215*H215</f>
        <v>0.042</v>
      </c>
      <c r="AR215" s="24" t="s">
        <v>180</v>
      </c>
      <c r="AT215" s="24" t="s">
        <v>175</v>
      </c>
      <c r="AU215" s="24" t="s">
        <v>79</v>
      </c>
      <c r="AY215" s="24" t="s">
        <v>172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24" t="s">
        <v>76</v>
      </c>
      <c r="BK215" s="246">
        <f>ROUND(I215*H215,2)</f>
        <v>0</v>
      </c>
      <c r="BL215" s="24" t="s">
        <v>180</v>
      </c>
      <c r="BM215" s="24" t="s">
        <v>336</v>
      </c>
    </row>
    <row r="216" spans="2:51" s="12" customFormat="1" ht="13.5">
      <c r="B216" s="247"/>
      <c r="C216" s="248"/>
      <c r="D216" s="249" t="s">
        <v>182</v>
      </c>
      <c r="E216" s="250" t="s">
        <v>21</v>
      </c>
      <c r="F216" s="251" t="s">
        <v>1783</v>
      </c>
      <c r="G216" s="248"/>
      <c r="H216" s="252">
        <v>6</v>
      </c>
      <c r="I216" s="253"/>
      <c r="J216" s="248"/>
      <c r="K216" s="248"/>
      <c r="L216" s="254"/>
      <c r="M216" s="255"/>
      <c r="N216" s="256"/>
      <c r="O216" s="256"/>
      <c r="P216" s="256"/>
      <c r="Q216" s="256"/>
      <c r="R216" s="256"/>
      <c r="S216" s="256"/>
      <c r="T216" s="257"/>
      <c r="AT216" s="258" t="s">
        <v>182</v>
      </c>
      <c r="AU216" s="258" t="s">
        <v>79</v>
      </c>
      <c r="AV216" s="12" t="s">
        <v>79</v>
      </c>
      <c r="AW216" s="12" t="s">
        <v>33</v>
      </c>
      <c r="AX216" s="12" t="s">
        <v>76</v>
      </c>
      <c r="AY216" s="258" t="s">
        <v>172</v>
      </c>
    </row>
    <row r="217" spans="2:65" s="1" customFormat="1" ht="25.5" customHeight="1">
      <c r="B217" s="46"/>
      <c r="C217" s="235" t="s">
        <v>405</v>
      </c>
      <c r="D217" s="235" t="s">
        <v>175</v>
      </c>
      <c r="E217" s="236" t="s">
        <v>1853</v>
      </c>
      <c r="F217" s="237" t="s">
        <v>1854</v>
      </c>
      <c r="G217" s="238" t="s">
        <v>304</v>
      </c>
      <c r="H217" s="239">
        <v>0.66</v>
      </c>
      <c r="I217" s="240"/>
      <c r="J217" s="241">
        <f>ROUND(I217*H217,2)</f>
        <v>0</v>
      </c>
      <c r="K217" s="237" t="s">
        <v>179</v>
      </c>
      <c r="L217" s="72"/>
      <c r="M217" s="242" t="s">
        <v>21</v>
      </c>
      <c r="N217" s="243" t="s">
        <v>40</v>
      </c>
      <c r="O217" s="47"/>
      <c r="P217" s="244">
        <f>O217*H217</f>
        <v>0</v>
      </c>
      <c r="Q217" s="244">
        <v>0</v>
      </c>
      <c r="R217" s="244">
        <f>Q217*H217</f>
        <v>0</v>
      </c>
      <c r="S217" s="244">
        <v>2.4</v>
      </c>
      <c r="T217" s="245">
        <f>S217*H217</f>
        <v>1.584</v>
      </c>
      <c r="AR217" s="24" t="s">
        <v>180</v>
      </c>
      <c r="AT217" s="24" t="s">
        <v>175</v>
      </c>
      <c r="AU217" s="24" t="s">
        <v>79</v>
      </c>
      <c r="AY217" s="24" t="s">
        <v>172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24" t="s">
        <v>76</v>
      </c>
      <c r="BK217" s="246">
        <f>ROUND(I217*H217,2)</f>
        <v>0</v>
      </c>
      <c r="BL217" s="24" t="s">
        <v>180</v>
      </c>
      <c r="BM217" s="24" t="s">
        <v>1855</v>
      </c>
    </row>
    <row r="218" spans="2:51" s="12" customFormat="1" ht="13.5">
      <c r="B218" s="247"/>
      <c r="C218" s="248"/>
      <c r="D218" s="249" t="s">
        <v>182</v>
      </c>
      <c r="E218" s="250" t="s">
        <v>21</v>
      </c>
      <c r="F218" s="251" t="s">
        <v>1856</v>
      </c>
      <c r="G218" s="248"/>
      <c r="H218" s="252">
        <v>0.66</v>
      </c>
      <c r="I218" s="253"/>
      <c r="J218" s="248"/>
      <c r="K218" s="248"/>
      <c r="L218" s="254"/>
      <c r="M218" s="255"/>
      <c r="N218" s="256"/>
      <c r="O218" s="256"/>
      <c r="P218" s="256"/>
      <c r="Q218" s="256"/>
      <c r="R218" s="256"/>
      <c r="S218" s="256"/>
      <c r="T218" s="257"/>
      <c r="AT218" s="258" t="s">
        <v>182</v>
      </c>
      <c r="AU218" s="258" t="s">
        <v>79</v>
      </c>
      <c r="AV218" s="12" t="s">
        <v>79</v>
      </c>
      <c r="AW218" s="12" t="s">
        <v>33</v>
      </c>
      <c r="AX218" s="12" t="s">
        <v>76</v>
      </c>
      <c r="AY218" s="258" t="s">
        <v>172</v>
      </c>
    </row>
    <row r="219" spans="2:65" s="1" customFormat="1" ht="25.5" customHeight="1">
      <c r="B219" s="46"/>
      <c r="C219" s="235" t="s">
        <v>410</v>
      </c>
      <c r="D219" s="235" t="s">
        <v>175</v>
      </c>
      <c r="E219" s="236" t="s">
        <v>1857</v>
      </c>
      <c r="F219" s="237" t="s">
        <v>1858</v>
      </c>
      <c r="G219" s="238" t="s">
        <v>258</v>
      </c>
      <c r="H219" s="239">
        <v>15</v>
      </c>
      <c r="I219" s="240"/>
      <c r="J219" s="241">
        <f>ROUND(I219*H219,2)</f>
        <v>0</v>
      </c>
      <c r="K219" s="237" t="s">
        <v>179</v>
      </c>
      <c r="L219" s="72"/>
      <c r="M219" s="242" t="s">
        <v>21</v>
      </c>
      <c r="N219" s="243" t="s">
        <v>40</v>
      </c>
      <c r="O219" s="47"/>
      <c r="P219" s="244">
        <f>O219*H219</f>
        <v>0</v>
      </c>
      <c r="Q219" s="244">
        <v>0</v>
      </c>
      <c r="R219" s="244">
        <f>Q219*H219</f>
        <v>0</v>
      </c>
      <c r="S219" s="244">
        <v>0.033</v>
      </c>
      <c r="T219" s="245">
        <f>S219*H219</f>
        <v>0.495</v>
      </c>
      <c r="AR219" s="24" t="s">
        <v>180</v>
      </c>
      <c r="AT219" s="24" t="s">
        <v>175</v>
      </c>
      <c r="AU219" s="24" t="s">
        <v>79</v>
      </c>
      <c r="AY219" s="24" t="s">
        <v>172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24" t="s">
        <v>76</v>
      </c>
      <c r="BK219" s="246">
        <f>ROUND(I219*H219,2)</f>
        <v>0</v>
      </c>
      <c r="BL219" s="24" t="s">
        <v>180</v>
      </c>
      <c r="BM219" s="24" t="s">
        <v>1859</v>
      </c>
    </row>
    <row r="220" spans="2:51" s="12" customFormat="1" ht="13.5">
      <c r="B220" s="247"/>
      <c r="C220" s="248"/>
      <c r="D220" s="249" t="s">
        <v>182</v>
      </c>
      <c r="E220" s="250" t="s">
        <v>21</v>
      </c>
      <c r="F220" s="251" t="s">
        <v>1860</v>
      </c>
      <c r="G220" s="248"/>
      <c r="H220" s="252">
        <v>15</v>
      </c>
      <c r="I220" s="253"/>
      <c r="J220" s="248"/>
      <c r="K220" s="248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182</v>
      </c>
      <c r="AU220" s="258" t="s">
        <v>79</v>
      </c>
      <c r="AV220" s="12" t="s">
        <v>79</v>
      </c>
      <c r="AW220" s="12" t="s">
        <v>33</v>
      </c>
      <c r="AX220" s="12" t="s">
        <v>76</v>
      </c>
      <c r="AY220" s="258" t="s">
        <v>172</v>
      </c>
    </row>
    <row r="221" spans="2:65" s="1" customFormat="1" ht="16.5" customHeight="1">
      <c r="B221" s="46"/>
      <c r="C221" s="235" t="s">
        <v>416</v>
      </c>
      <c r="D221" s="235" t="s">
        <v>175</v>
      </c>
      <c r="E221" s="236" t="s">
        <v>343</v>
      </c>
      <c r="F221" s="237" t="s">
        <v>344</v>
      </c>
      <c r="G221" s="238" t="s">
        <v>258</v>
      </c>
      <c r="H221" s="239">
        <v>40</v>
      </c>
      <c r="I221" s="240"/>
      <c r="J221" s="241">
        <f>ROUND(I221*H221,2)</f>
        <v>0</v>
      </c>
      <c r="K221" s="237" t="s">
        <v>179</v>
      </c>
      <c r="L221" s="72"/>
      <c r="M221" s="242" t="s">
        <v>21</v>
      </c>
      <c r="N221" s="243" t="s">
        <v>40</v>
      </c>
      <c r="O221" s="47"/>
      <c r="P221" s="244">
        <f>O221*H221</f>
        <v>0</v>
      </c>
      <c r="Q221" s="244">
        <v>0</v>
      </c>
      <c r="R221" s="244">
        <f>Q221*H221</f>
        <v>0</v>
      </c>
      <c r="S221" s="244">
        <v>0.099</v>
      </c>
      <c r="T221" s="245">
        <f>S221*H221</f>
        <v>3.96</v>
      </c>
      <c r="AR221" s="24" t="s">
        <v>180</v>
      </c>
      <c r="AT221" s="24" t="s">
        <v>175</v>
      </c>
      <c r="AU221" s="24" t="s">
        <v>79</v>
      </c>
      <c r="AY221" s="24" t="s">
        <v>172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24" t="s">
        <v>76</v>
      </c>
      <c r="BK221" s="246">
        <f>ROUND(I221*H221,2)</f>
        <v>0</v>
      </c>
      <c r="BL221" s="24" t="s">
        <v>180</v>
      </c>
      <c r="BM221" s="24" t="s">
        <v>345</v>
      </c>
    </row>
    <row r="222" spans="2:51" s="12" customFormat="1" ht="13.5">
      <c r="B222" s="247"/>
      <c r="C222" s="248"/>
      <c r="D222" s="249" t="s">
        <v>182</v>
      </c>
      <c r="E222" s="250" t="s">
        <v>21</v>
      </c>
      <c r="F222" s="251" t="s">
        <v>1861</v>
      </c>
      <c r="G222" s="248"/>
      <c r="H222" s="252">
        <v>40</v>
      </c>
      <c r="I222" s="253"/>
      <c r="J222" s="248"/>
      <c r="K222" s="248"/>
      <c r="L222" s="254"/>
      <c r="M222" s="255"/>
      <c r="N222" s="256"/>
      <c r="O222" s="256"/>
      <c r="P222" s="256"/>
      <c r="Q222" s="256"/>
      <c r="R222" s="256"/>
      <c r="S222" s="256"/>
      <c r="T222" s="257"/>
      <c r="AT222" s="258" t="s">
        <v>182</v>
      </c>
      <c r="AU222" s="258" t="s">
        <v>79</v>
      </c>
      <c r="AV222" s="12" t="s">
        <v>79</v>
      </c>
      <c r="AW222" s="12" t="s">
        <v>33</v>
      </c>
      <c r="AX222" s="12" t="s">
        <v>76</v>
      </c>
      <c r="AY222" s="258" t="s">
        <v>172</v>
      </c>
    </row>
    <row r="223" spans="2:65" s="1" customFormat="1" ht="25.5" customHeight="1">
      <c r="B223" s="46"/>
      <c r="C223" s="235" t="s">
        <v>421</v>
      </c>
      <c r="D223" s="235" t="s">
        <v>175</v>
      </c>
      <c r="E223" s="236" t="s">
        <v>1862</v>
      </c>
      <c r="F223" s="237" t="s">
        <v>1863</v>
      </c>
      <c r="G223" s="238" t="s">
        <v>178</v>
      </c>
      <c r="H223" s="239">
        <v>1</v>
      </c>
      <c r="I223" s="240"/>
      <c r="J223" s="241">
        <f>ROUND(I223*H223,2)</f>
        <v>0</v>
      </c>
      <c r="K223" s="237" t="s">
        <v>179</v>
      </c>
      <c r="L223" s="72"/>
      <c r="M223" s="242" t="s">
        <v>21</v>
      </c>
      <c r="N223" s="243" t="s">
        <v>40</v>
      </c>
      <c r="O223" s="47"/>
      <c r="P223" s="244">
        <f>O223*H223</f>
        <v>0</v>
      </c>
      <c r="Q223" s="244">
        <v>0</v>
      </c>
      <c r="R223" s="244">
        <f>Q223*H223</f>
        <v>0</v>
      </c>
      <c r="S223" s="244">
        <v>0.045</v>
      </c>
      <c r="T223" s="245">
        <f>S223*H223</f>
        <v>0.045</v>
      </c>
      <c r="AR223" s="24" t="s">
        <v>180</v>
      </c>
      <c r="AT223" s="24" t="s">
        <v>175</v>
      </c>
      <c r="AU223" s="24" t="s">
        <v>79</v>
      </c>
      <c r="AY223" s="24" t="s">
        <v>172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24" t="s">
        <v>76</v>
      </c>
      <c r="BK223" s="246">
        <f>ROUND(I223*H223,2)</f>
        <v>0</v>
      </c>
      <c r="BL223" s="24" t="s">
        <v>180</v>
      </c>
      <c r="BM223" s="24" t="s">
        <v>1864</v>
      </c>
    </row>
    <row r="224" spans="2:51" s="12" customFormat="1" ht="13.5">
      <c r="B224" s="247"/>
      <c r="C224" s="248"/>
      <c r="D224" s="249" t="s">
        <v>182</v>
      </c>
      <c r="E224" s="250" t="s">
        <v>21</v>
      </c>
      <c r="F224" s="251" t="s">
        <v>1865</v>
      </c>
      <c r="G224" s="248"/>
      <c r="H224" s="252">
        <v>1</v>
      </c>
      <c r="I224" s="253"/>
      <c r="J224" s="248"/>
      <c r="K224" s="248"/>
      <c r="L224" s="254"/>
      <c r="M224" s="255"/>
      <c r="N224" s="256"/>
      <c r="O224" s="256"/>
      <c r="P224" s="256"/>
      <c r="Q224" s="256"/>
      <c r="R224" s="256"/>
      <c r="S224" s="256"/>
      <c r="T224" s="257"/>
      <c r="AT224" s="258" t="s">
        <v>182</v>
      </c>
      <c r="AU224" s="258" t="s">
        <v>79</v>
      </c>
      <c r="AV224" s="12" t="s">
        <v>79</v>
      </c>
      <c r="AW224" s="12" t="s">
        <v>33</v>
      </c>
      <c r="AX224" s="12" t="s">
        <v>76</v>
      </c>
      <c r="AY224" s="258" t="s">
        <v>172</v>
      </c>
    </row>
    <row r="225" spans="2:65" s="1" customFormat="1" ht="16.5" customHeight="1">
      <c r="B225" s="46"/>
      <c r="C225" s="235" t="s">
        <v>426</v>
      </c>
      <c r="D225" s="235" t="s">
        <v>175</v>
      </c>
      <c r="E225" s="236" t="s">
        <v>1373</v>
      </c>
      <c r="F225" s="237" t="s">
        <v>1374</v>
      </c>
      <c r="G225" s="238" t="s">
        <v>258</v>
      </c>
      <c r="H225" s="239">
        <v>20</v>
      </c>
      <c r="I225" s="240"/>
      <c r="J225" s="241">
        <f>ROUND(I225*H225,2)</f>
        <v>0</v>
      </c>
      <c r="K225" s="237" t="s">
        <v>179</v>
      </c>
      <c r="L225" s="72"/>
      <c r="M225" s="242" t="s">
        <v>21</v>
      </c>
      <c r="N225" s="243" t="s">
        <v>40</v>
      </c>
      <c r="O225" s="47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AR225" s="24" t="s">
        <v>180</v>
      </c>
      <c r="AT225" s="24" t="s">
        <v>175</v>
      </c>
      <c r="AU225" s="24" t="s">
        <v>79</v>
      </c>
      <c r="AY225" s="24" t="s">
        <v>172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4" t="s">
        <v>76</v>
      </c>
      <c r="BK225" s="246">
        <f>ROUND(I225*H225,2)</f>
        <v>0</v>
      </c>
      <c r="BL225" s="24" t="s">
        <v>180</v>
      </c>
      <c r="BM225" s="24" t="s">
        <v>1866</v>
      </c>
    </row>
    <row r="226" spans="2:51" s="12" customFormat="1" ht="13.5">
      <c r="B226" s="247"/>
      <c r="C226" s="248"/>
      <c r="D226" s="249" t="s">
        <v>182</v>
      </c>
      <c r="E226" s="250" t="s">
        <v>21</v>
      </c>
      <c r="F226" s="251" t="s">
        <v>1867</v>
      </c>
      <c r="G226" s="248"/>
      <c r="H226" s="252">
        <v>20</v>
      </c>
      <c r="I226" s="253"/>
      <c r="J226" s="248"/>
      <c r="K226" s="248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182</v>
      </c>
      <c r="AU226" s="258" t="s">
        <v>79</v>
      </c>
      <c r="AV226" s="12" t="s">
        <v>79</v>
      </c>
      <c r="AW226" s="12" t="s">
        <v>33</v>
      </c>
      <c r="AX226" s="12" t="s">
        <v>76</v>
      </c>
      <c r="AY226" s="258" t="s">
        <v>172</v>
      </c>
    </row>
    <row r="227" spans="2:65" s="1" customFormat="1" ht="25.5" customHeight="1">
      <c r="B227" s="46"/>
      <c r="C227" s="235" t="s">
        <v>431</v>
      </c>
      <c r="D227" s="235" t="s">
        <v>175</v>
      </c>
      <c r="E227" s="236" t="s">
        <v>348</v>
      </c>
      <c r="F227" s="237" t="s">
        <v>349</v>
      </c>
      <c r="G227" s="238" t="s">
        <v>186</v>
      </c>
      <c r="H227" s="239">
        <v>30.78</v>
      </c>
      <c r="I227" s="240"/>
      <c r="J227" s="241">
        <f>ROUND(I227*H227,2)</f>
        <v>0</v>
      </c>
      <c r="K227" s="237" t="s">
        <v>179</v>
      </c>
      <c r="L227" s="72"/>
      <c r="M227" s="242" t="s">
        <v>21</v>
      </c>
      <c r="N227" s="243" t="s">
        <v>40</v>
      </c>
      <c r="O227" s="47"/>
      <c r="P227" s="244">
        <f>O227*H227</f>
        <v>0</v>
      </c>
      <c r="Q227" s="244">
        <v>0</v>
      </c>
      <c r="R227" s="244">
        <f>Q227*H227</f>
        <v>0</v>
      </c>
      <c r="S227" s="244">
        <v>0.01</v>
      </c>
      <c r="T227" s="245">
        <f>S227*H227</f>
        <v>0.3078</v>
      </c>
      <c r="AR227" s="24" t="s">
        <v>180</v>
      </c>
      <c r="AT227" s="24" t="s">
        <v>175</v>
      </c>
      <c r="AU227" s="24" t="s">
        <v>79</v>
      </c>
      <c r="AY227" s="24" t="s">
        <v>172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180</v>
      </c>
      <c r="BM227" s="24" t="s">
        <v>350</v>
      </c>
    </row>
    <row r="228" spans="2:51" s="12" customFormat="1" ht="13.5">
      <c r="B228" s="247"/>
      <c r="C228" s="248"/>
      <c r="D228" s="249" t="s">
        <v>182</v>
      </c>
      <c r="E228" s="250" t="s">
        <v>21</v>
      </c>
      <c r="F228" s="251" t="s">
        <v>1868</v>
      </c>
      <c r="G228" s="248"/>
      <c r="H228" s="252">
        <v>30.78</v>
      </c>
      <c r="I228" s="253"/>
      <c r="J228" s="248"/>
      <c r="K228" s="248"/>
      <c r="L228" s="254"/>
      <c r="M228" s="255"/>
      <c r="N228" s="256"/>
      <c r="O228" s="256"/>
      <c r="P228" s="256"/>
      <c r="Q228" s="256"/>
      <c r="R228" s="256"/>
      <c r="S228" s="256"/>
      <c r="T228" s="257"/>
      <c r="AT228" s="258" t="s">
        <v>182</v>
      </c>
      <c r="AU228" s="258" t="s">
        <v>79</v>
      </c>
      <c r="AV228" s="12" t="s">
        <v>79</v>
      </c>
      <c r="AW228" s="12" t="s">
        <v>33</v>
      </c>
      <c r="AX228" s="12" t="s">
        <v>76</v>
      </c>
      <c r="AY228" s="258" t="s">
        <v>172</v>
      </c>
    </row>
    <row r="229" spans="2:65" s="1" customFormat="1" ht="25.5" customHeight="1">
      <c r="B229" s="46"/>
      <c r="C229" s="235" t="s">
        <v>436</v>
      </c>
      <c r="D229" s="235" t="s">
        <v>175</v>
      </c>
      <c r="E229" s="236" t="s">
        <v>352</v>
      </c>
      <c r="F229" s="237" t="s">
        <v>353</v>
      </c>
      <c r="G229" s="238" t="s">
        <v>186</v>
      </c>
      <c r="H229" s="239">
        <v>275.664</v>
      </c>
      <c r="I229" s="240"/>
      <c r="J229" s="241">
        <f>ROUND(I229*H229,2)</f>
        <v>0</v>
      </c>
      <c r="K229" s="237" t="s">
        <v>179</v>
      </c>
      <c r="L229" s="72"/>
      <c r="M229" s="242" t="s">
        <v>21</v>
      </c>
      <c r="N229" s="243" t="s">
        <v>40</v>
      </c>
      <c r="O229" s="47"/>
      <c r="P229" s="244">
        <f>O229*H229</f>
        <v>0</v>
      </c>
      <c r="Q229" s="244">
        <v>0</v>
      </c>
      <c r="R229" s="244">
        <f>Q229*H229</f>
        <v>0</v>
      </c>
      <c r="S229" s="244">
        <v>0.01</v>
      </c>
      <c r="T229" s="245">
        <f>S229*H229</f>
        <v>2.75664</v>
      </c>
      <c r="AR229" s="24" t="s">
        <v>180</v>
      </c>
      <c r="AT229" s="24" t="s">
        <v>175</v>
      </c>
      <c r="AU229" s="24" t="s">
        <v>79</v>
      </c>
      <c r="AY229" s="24" t="s">
        <v>172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24" t="s">
        <v>76</v>
      </c>
      <c r="BK229" s="246">
        <f>ROUND(I229*H229,2)</f>
        <v>0</v>
      </c>
      <c r="BL229" s="24" t="s">
        <v>180</v>
      </c>
      <c r="BM229" s="24" t="s">
        <v>354</v>
      </c>
    </row>
    <row r="230" spans="2:51" s="12" customFormat="1" ht="13.5">
      <c r="B230" s="247"/>
      <c r="C230" s="248"/>
      <c r="D230" s="249" t="s">
        <v>182</v>
      </c>
      <c r="E230" s="250" t="s">
        <v>21</v>
      </c>
      <c r="F230" s="251" t="s">
        <v>1814</v>
      </c>
      <c r="G230" s="248"/>
      <c r="H230" s="252">
        <v>345.807</v>
      </c>
      <c r="I230" s="253"/>
      <c r="J230" s="248"/>
      <c r="K230" s="248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182</v>
      </c>
      <c r="AU230" s="258" t="s">
        <v>79</v>
      </c>
      <c r="AV230" s="12" t="s">
        <v>79</v>
      </c>
      <c r="AW230" s="12" t="s">
        <v>33</v>
      </c>
      <c r="AX230" s="12" t="s">
        <v>69</v>
      </c>
      <c r="AY230" s="258" t="s">
        <v>172</v>
      </c>
    </row>
    <row r="231" spans="2:51" s="12" customFormat="1" ht="13.5">
      <c r="B231" s="247"/>
      <c r="C231" s="248"/>
      <c r="D231" s="249" t="s">
        <v>182</v>
      </c>
      <c r="E231" s="250" t="s">
        <v>21</v>
      </c>
      <c r="F231" s="251" t="s">
        <v>1815</v>
      </c>
      <c r="G231" s="248"/>
      <c r="H231" s="252">
        <v>92.87</v>
      </c>
      <c r="I231" s="253"/>
      <c r="J231" s="248"/>
      <c r="K231" s="248"/>
      <c r="L231" s="254"/>
      <c r="M231" s="255"/>
      <c r="N231" s="256"/>
      <c r="O231" s="256"/>
      <c r="P231" s="256"/>
      <c r="Q231" s="256"/>
      <c r="R231" s="256"/>
      <c r="S231" s="256"/>
      <c r="T231" s="257"/>
      <c r="AT231" s="258" t="s">
        <v>182</v>
      </c>
      <c r="AU231" s="258" t="s">
        <v>79</v>
      </c>
      <c r="AV231" s="12" t="s">
        <v>79</v>
      </c>
      <c r="AW231" s="12" t="s">
        <v>33</v>
      </c>
      <c r="AX231" s="12" t="s">
        <v>69</v>
      </c>
      <c r="AY231" s="258" t="s">
        <v>172</v>
      </c>
    </row>
    <row r="232" spans="2:51" s="12" customFormat="1" ht="13.5">
      <c r="B232" s="247"/>
      <c r="C232" s="248"/>
      <c r="D232" s="249" t="s">
        <v>182</v>
      </c>
      <c r="E232" s="250" t="s">
        <v>21</v>
      </c>
      <c r="F232" s="251" t="s">
        <v>1816</v>
      </c>
      <c r="G232" s="248"/>
      <c r="H232" s="252">
        <v>-163.013</v>
      </c>
      <c r="I232" s="253"/>
      <c r="J232" s="248"/>
      <c r="K232" s="248"/>
      <c r="L232" s="254"/>
      <c r="M232" s="255"/>
      <c r="N232" s="256"/>
      <c r="O232" s="256"/>
      <c r="P232" s="256"/>
      <c r="Q232" s="256"/>
      <c r="R232" s="256"/>
      <c r="S232" s="256"/>
      <c r="T232" s="257"/>
      <c r="AT232" s="258" t="s">
        <v>182</v>
      </c>
      <c r="AU232" s="258" t="s">
        <v>79</v>
      </c>
      <c r="AV232" s="12" t="s">
        <v>79</v>
      </c>
      <c r="AW232" s="12" t="s">
        <v>33</v>
      </c>
      <c r="AX232" s="12" t="s">
        <v>69</v>
      </c>
      <c r="AY232" s="258" t="s">
        <v>172</v>
      </c>
    </row>
    <row r="233" spans="2:65" s="1" customFormat="1" ht="25.5" customHeight="1">
      <c r="B233" s="46"/>
      <c r="C233" s="235" t="s">
        <v>441</v>
      </c>
      <c r="D233" s="235" t="s">
        <v>175</v>
      </c>
      <c r="E233" s="236" t="s">
        <v>356</v>
      </c>
      <c r="F233" s="237" t="s">
        <v>357</v>
      </c>
      <c r="G233" s="238" t="s">
        <v>186</v>
      </c>
      <c r="H233" s="239">
        <v>21.09</v>
      </c>
      <c r="I233" s="240"/>
      <c r="J233" s="241">
        <f>ROUND(I233*H233,2)</f>
        <v>0</v>
      </c>
      <c r="K233" s="237" t="s">
        <v>179</v>
      </c>
      <c r="L233" s="72"/>
      <c r="M233" s="242" t="s">
        <v>21</v>
      </c>
      <c r="N233" s="243" t="s">
        <v>40</v>
      </c>
      <c r="O233" s="47"/>
      <c r="P233" s="244">
        <f>O233*H233</f>
        <v>0</v>
      </c>
      <c r="Q233" s="244">
        <v>0</v>
      </c>
      <c r="R233" s="244">
        <f>Q233*H233</f>
        <v>0</v>
      </c>
      <c r="S233" s="244">
        <v>0.046</v>
      </c>
      <c r="T233" s="245">
        <f>S233*H233</f>
        <v>0.97014</v>
      </c>
      <c r="AR233" s="24" t="s">
        <v>180</v>
      </c>
      <c r="AT233" s="24" t="s">
        <v>175</v>
      </c>
      <c r="AU233" s="24" t="s">
        <v>79</v>
      </c>
      <c r="AY233" s="24" t="s">
        <v>172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24" t="s">
        <v>76</v>
      </c>
      <c r="BK233" s="246">
        <f>ROUND(I233*H233,2)</f>
        <v>0</v>
      </c>
      <c r="BL233" s="24" t="s">
        <v>180</v>
      </c>
      <c r="BM233" s="24" t="s">
        <v>358</v>
      </c>
    </row>
    <row r="234" spans="2:51" s="14" customFormat="1" ht="13.5">
      <c r="B234" s="283"/>
      <c r="C234" s="284"/>
      <c r="D234" s="249" t="s">
        <v>182</v>
      </c>
      <c r="E234" s="285" t="s">
        <v>21</v>
      </c>
      <c r="F234" s="286" t="s">
        <v>1869</v>
      </c>
      <c r="G234" s="284"/>
      <c r="H234" s="285" t="s">
        <v>21</v>
      </c>
      <c r="I234" s="287"/>
      <c r="J234" s="284"/>
      <c r="K234" s="284"/>
      <c r="L234" s="288"/>
      <c r="M234" s="289"/>
      <c r="N234" s="290"/>
      <c r="O234" s="290"/>
      <c r="P234" s="290"/>
      <c r="Q234" s="290"/>
      <c r="R234" s="290"/>
      <c r="S234" s="290"/>
      <c r="T234" s="291"/>
      <c r="AT234" s="292" t="s">
        <v>182</v>
      </c>
      <c r="AU234" s="292" t="s">
        <v>79</v>
      </c>
      <c r="AV234" s="14" t="s">
        <v>76</v>
      </c>
      <c r="AW234" s="14" t="s">
        <v>33</v>
      </c>
      <c r="AX234" s="14" t="s">
        <v>69</v>
      </c>
      <c r="AY234" s="292" t="s">
        <v>172</v>
      </c>
    </row>
    <row r="235" spans="2:51" s="12" customFormat="1" ht="13.5">
      <c r="B235" s="247"/>
      <c r="C235" s="248"/>
      <c r="D235" s="249" t="s">
        <v>182</v>
      </c>
      <c r="E235" s="250" t="s">
        <v>21</v>
      </c>
      <c r="F235" s="251" t="s">
        <v>1870</v>
      </c>
      <c r="G235" s="248"/>
      <c r="H235" s="252">
        <v>21.09</v>
      </c>
      <c r="I235" s="253"/>
      <c r="J235" s="248"/>
      <c r="K235" s="248"/>
      <c r="L235" s="254"/>
      <c r="M235" s="255"/>
      <c r="N235" s="256"/>
      <c r="O235" s="256"/>
      <c r="P235" s="256"/>
      <c r="Q235" s="256"/>
      <c r="R235" s="256"/>
      <c r="S235" s="256"/>
      <c r="T235" s="257"/>
      <c r="AT235" s="258" t="s">
        <v>182</v>
      </c>
      <c r="AU235" s="258" t="s">
        <v>79</v>
      </c>
      <c r="AV235" s="12" t="s">
        <v>79</v>
      </c>
      <c r="AW235" s="12" t="s">
        <v>33</v>
      </c>
      <c r="AX235" s="12" t="s">
        <v>76</v>
      </c>
      <c r="AY235" s="258" t="s">
        <v>172</v>
      </c>
    </row>
    <row r="236" spans="2:65" s="1" customFormat="1" ht="25.5" customHeight="1">
      <c r="B236" s="46"/>
      <c r="C236" s="235" t="s">
        <v>445</v>
      </c>
      <c r="D236" s="235" t="s">
        <v>175</v>
      </c>
      <c r="E236" s="236" t="s">
        <v>362</v>
      </c>
      <c r="F236" s="237" t="s">
        <v>363</v>
      </c>
      <c r="G236" s="238" t="s">
        <v>186</v>
      </c>
      <c r="H236" s="239">
        <v>18.15</v>
      </c>
      <c r="I236" s="240"/>
      <c r="J236" s="241">
        <f>ROUND(I236*H236,2)</f>
        <v>0</v>
      </c>
      <c r="K236" s="237" t="s">
        <v>179</v>
      </c>
      <c r="L236" s="72"/>
      <c r="M236" s="242" t="s">
        <v>21</v>
      </c>
      <c r="N236" s="243" t="s">
        <v>40</v>
      </c>
      <c r="O236" s="47"/>
      <c r="P236" s="244">
        <f>O236*H236</f>
        <v>0</v>
      </c>
      <c r="Q236" s="244">
        <v>0</v>
      </c>
      <c r="R236" s="244">
        <f>Q236*H236</f>
        <v>0</v>
      </c>
      <c r="S236" s="244">
        <v>0.068</v>
      </c>
      <c r="T236" s="245">
        <f>S236*H236</f>
        <v>1.2342</v>
      </c>
      <c r="AR236" s="24" t="s">
        <v>180</v>
      </c>
      <c r="AT236" s="24" t="s">
        <v>175</v>
      </c>
      <c r="AU236" s="24" t="s">
        <v>79</v>
      </c>
      <c r="AY236" s="24" t="s">
        <v>172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24" t="s">
        <v>76</v>
      </c>
      <c r="BK236" s="246">
        <f>ROUND(I236*H236,2)</f>
        <v>0</v>
      </c>
      <c r="BL236" s="24" t="s">
        <v>180</v>
      </c>
      <c r="BM236" s="24" t="s">
        <v>364</v>
      </c>
    </row>
    <row r="237" spans="2:51" s="12" customFormat="1" ht="13.5">
      <c r="B237" s="247"/>
      <c r="C237" s="248"/>
      <c r="D237" s="249" t="s">
        <v>182</v>
      </c>
      <c r="E237" s="250" t="s">
        <v>21</v>
      </c>
      <c r="F237" s="251" t="s">
        <v>1871</v>
      </c>
      <c r="G237" s="248"/>
      <c r="H237" s="252">
        <v>18.15</v>
      </c>
      <c r="I237" s="253"/>
      <c r="J237" s="248"/>
      <c r="K237" s="248"/>
      <c r="L237" s="254"/>
      <c r="M237" s="255"/>
      <c r="N237" s="256"/>
      <c r="O237" s="256"/>
      <c r="P237" s="256"/>
      <c r="Q237" s="256"/>
      <c r="R237" s="256"/>
      <c r="S237" s="256"/>
      <c r="T237" s="257"/>
      <c r="AT237" s="258" t="s">
        <v>182</v>
      </c>
      <c r="AU237" s="258" t="s">
        <v>79</v>
      </c>
      <c r="AV237" s="12" t="s">
        <v>79</v>
      </c>
      <c r="AW237" s="12" t="s">
        <v>33</v>
      </c>
      <c r="AX237" s="12" t="s">
        <v>76</v>
      </c>
      <c r="AY237" s="258" t="s">
        <v>172</v>
      </c>
    </row>
    <row r="238" spans="2:65" s="1" customFormat="1" ht="25.5" customHeight="1">
      <c r="B238" s="46"/>
      <c r="C238" s="235" t="s">
        <v>449</v>
      </c>
      <c r="D238" s="235" t="s">
        <v>175</v>
      </c>
      <c r="E238" s="236" t="s">
        <v>1872</v>
      </c>
      <c r="F238" s="237" t="s">
        <v>1873</v>
      </c>
      <c r="G238" s="238" t="s">
        <v>178</v>
      </c>
      <c r="H238" s="239">
        <v>1</v>
      </c>
      <c r="I238" s="240"/>
      <c r="J238" s="241">
        <f>ROUND(I238*H238,2)</f>
        <v>0</v>
      </c>
      <c r="K238" s="237" t="s">
        <v>21</v>
      </c>
      <c r="L238" s="72"/>
      <c r="M238" s="242" t="s">
        <v>21</v>
      </c>
      <c r="N238" s="243" t="s">
        <v>40</v>
      </c>
      <c r="O238" s="47"/>
      <c r="P238" s="244">
        <f>O238*H238</f>
        <v>0</v>
      </c>
      <c r="Q238" s="244">
        <v>0</v>
      </c>
      <c r="R238" s="244">
        <f>Q238*H238</f>
        <v>0</v>
      </c>
      <c r="S238" s="244">
        <v>0</v>
      </c>
      <c r="T238" s="245">
        <f>S238*H238</f>
        <v>0</v>
      </c>
      <c r="AR238" s="24" t="s">
        <v>180</v>
      </c>
      <c r="AT238" s="24" t="s">
        <v>175</v>
      </c>
      <c r="AU238" s="24" t="s">
        <v>79</v>
      </c>
      <c r="AY238" s="24" t="s">
        <v>172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24" t="s">
        <v>76</v>
      </c>
      <c r="BK238" s="246">
        <f>ROUND(I238*H238,2)</f>
        <v>0</v>
      </c>
      <c r="BL238" s="24" t="s">
        <v>180</v>
      </c>
      <c r="BM238" s="24" t="s">
        <v>1874</v>
      </c>
    </row>
    <row r="239" spans="2:47" s="1" customFormat="1" ht="13.5">
      <c r="B239" s="46"/>
      <c r="C239" s="74"/>
      <c r="D239" s="249" t="s">
        <v>464</v>
      </c>
      <c r="E239" s="74"/>
      <c r="F239" s="281" t="s">
        <v>1875</v>
      </c>
      <c r="G239" s="74"/>
      <c r="H239" s="74"/>
      <c r="I239" s="203"/>
      <c r="J239" s="74"/>
      <c r="K239" s="74"/>
      <c r="L239" s="72"/>
      <c r="M239" s="282"/>
      <c r="N239" s="47"/>
      <c r="O239" s="47"/>
      <c r="P239" s="47"/>
      <c r="Q239" s="47"/>
      <c r="R239" s="47"/>
      <c r="S239" s="47"/>
      <c r="T239" s="95"/>
      <c r="AT239" s="24" t="s">
        <v>464</v>
      </c>
      <c r="AU239" s="24" t="s">
        <v>79</v>
      </c>
    </row>
    <row r="240" spans="2:63" s="11" customFormat="1" ht="22.3" customHeight="1">
      <c r="B240" s="219"/>
      <c r="C240" s="220"/>
      <c r="D240" s="221" t="s">
        <v>68</v>
      </c>
      <c r="E240" s="233" t="s">
        <v>366</v>
      </c>
      <c r="F240" s="233" t="s">
        <v>367</v>
      </c>
      <c r="G240" s="220"/>
      <c r="H240" s="220"/>
      <c r="I240" s="223"/>
      <c r="J240" s="234">
        <f>BK240</f>
        <v>0</v>
      </c>
      <c r="K240" s="220"/>
      <c r="L240" s="225"/>
      <c r="M240" s="226"/>
      <c r="N240" s="227"/>
      <c r="O240" s="227"/>
      <c r="P240" s="228">
        <f>P241</f>
        <v>0</v>
      </c>
      <c r="Q240" s="227"/>
      <c r="R240" s="228">
        <f>R241</f>
        <v>0</v>
      </c>
      <c r="S240" s="227"/>
      <c r="T240" s="229">
        <f>T241</f>
        <v>0</v>
      </c>
      <c r="AR240" s="230" t="s">
        <v>76</v>
      </c>
      <c r="AT240" s="231" t="s">
        <v>68</v>
      </c>
      <c r="AU240" s="231" t="s">
        <v>79</v>
      </c>
      <c r="AY240" s="230" t="s">
        <v>172</v>
      </c>
      <c r="BK240" s="232">
        <f>BK241</f>
        <v>0</v>
      </c>
    </row>
    <row r="241" spans="2:65" s="1" customFormat="1" ht="16.5" customHeight="1">
      <c r="B241" s="46"/>
      <c r="C241" s="235" t="s">
        <v>455</v>
      </c>
      <c r="D241" s="235" t="s">
        <v>175</v>
      </c>
      <c r="E241" s="236" t="s">
        <v>369</v>
      </c>
      <c r="F241" s="237" t="s">
        <v>370</v>
      </c>
      <c r="G241" s="238" t="s">
        <v>371</v>
      </c>
      <c r="H241" s="239">
        <v>29.042</v>
      </c>
      <c r="I241" s="240"/>
      <c r="J241" s="241">
        <f>ROUND(I241*H241,2)</f>
        <v>0</v>
      </c>
      <c r="K241" s="237" t="s">
        <v>179</v>
      </c>
      <c r="L241" s="72"/>
      <c r="M241" s="242" t="s">
        <v>21</v>
      </c>
      <c r="N241" s="243" t="s">
        <v>40</v>
      </c>
      <c r="O241" s="47"/>
      <c r="P241" s="244">
        <f>O241*H241</f>
        <v>0</v>
      </c>
      <c r="Q241" s="244">
        <v>0</v>
      </c>
      <c r="R241" s="244">
        <f>Q241*H241</f>
        <v>0</v>
      </c>
      <c r="S241" s="244">
        <v>0</v>
      </c>
      <c r="T241" s="245">
        <f>S241*H241</f>
        <v>0</v>
      </c>
      <c r="AR241" s="24" t="s">
        <v>180</v>
      </c>
      <c r="AT241" s="24" t="s">
        <v>175</v>
      </c>
      <c r="AU241" s="24" t="s">
        <v>173</v>
      </c>
      <c r="AY241" s="24" t="s">
        <v>172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24" t="s">
        <v>76</v>
      </c>
      <c r="BK241" s="246">
        <f>ROUND(I241*H241,2)</f>
        <v>0</v>
      </c>
      <c r="BL241" s="24" t="s">
        <v>180</v>
      </c>
      <c r="BM241" s="24" t="s">
        <v>372</v>
      </c>
    </row>
    <row r="242" spans="2:63" s="11" customFormat="1" ht="29.85" customHeight="1">
      <c r="B242" s="219"/>
      <c r="C242" s="220"/>
      <c r="D242" s="221" t="s">
        <v>68</v>
      </c>
      <c r="E242" s="233" t="s">
        <v>373</v>
      </c>
      <c r="F242" s="233" t="s">
        <v>374</v>
      </c>
      <c r="G242" s="220"/>
      <c r="H242" s="220"/>
      <c r="I242" s="223"/>
      <c r="J242" s="234">
        <f>BK242</f>
        <v>0</v>
      </c>
      <c r="K242" s="220"/>
      <c r="L242" s="225"/>
      <c r="M242" s="226"/>
      <c r="N242" s="227"/>
      <c r="O242" s="227"/>
      <c r="P242" s="228">
        <f>SUM(P243:P248)</f>
        <v>0</v>
      </c>
      <c r="Q242" s="227"/>
      <c r="R242" s="228">
        <f>SUM(R243:R248)</f>
        <v>0</v>
      </c>
      <c r="S242" s="227"/>
      <c r="T242" s="229">
        <f>SUM(T243:T248)</f>
        <v>0</v>
      </c>
      <c r="AR242" s="230" t="s">
        <v>76</v>
      </c>
      <c r="AT242" s="231" t="s">
        <v>68</v>
      </c>
      <c r="AU242" s="231" t="s">
        <v>76</v>
      </c>
      <c r="AY242" s="230" t="s">
        <v>172</v>
      </c>
      <c r="BK242" s="232">
        <f>SUM(BK243:BK248)</f>
        <v>0</v>
      </c>
    </row>
    <row r="243" spans="2:65" s="1" customFormat="1" ht="25.5" customHeight="1">
      <c r="B243" s="46"/>
      <c r="C243" s="235" t="s">
        <v>460</v>
      </c>
      <c r="D243" s="235" t="s">
        <v>175</v>
      </c>
      <c r="E243" s="236" t="s">
        <v>376</v>
      </c>
      <c r="F243" s="237" t="s">
        <v>377</v>
      </c>
      <c r="G243" s="238" t="s">
        <v>371</v>
      </c>
      <c r="H243" s="239">
        <v>26.963</v>
      </c>
      <c r="I243" s="240"/>
      <c r="J243" s="241">
        <f>ROUND(I243*H243,2)</f>
        <v>0</v>
      </c>
      <c r="K243" s="237" t="s">
        <v>179</v>
      </c>
      <c r="L243" s="72"/>
      <c r="M243" s="242" t="s">
        <v>21</v>
      </c>
      <c r="N243" s="243" t="s">
        <v>40</v>
      </c>
      <c r="O243" s="47"/>
      <c r="P243" s="244">
        <f>O243*H243</f>
        <v>0</v>
      </c>
      <c r="Q243" s="244">
        <v>0</v>
      </c>
      <c r="R243" s="244">
        <f>Q243*H243</f>
        <v>0</v>
      </c>
      <c r="S243" s="244">
        <v>0</v>
      </c>
      <c r="T243" s="245">
        <f>S243*H243</f>
        <v>0</v>
      </c>
      <c r="AR243" s="24" t="s">
        <v>180</v>
      </c>
      <c r="AT243" s="24" t="s">
        <v>175</v>
      </c>
      <c r="AU243" s="24" t="s">
        <v>79</v>
      </c>
      <c r="AY243" s="24" t="s">
        <v>172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24" t="s">
        <v>76</v>
      </c>
      <c r="BK243" s="246">
        <f>ROUND(I243*H243,2)</f>
        <v>0</v>
      </c>
      <c r="BL243" s="24" t="s">
        <v>180</v>
      </c>
      <c r="BM243" s="24" t="s">
        <v>378</v>
      </c>
    </row>
    <row r="244" spans="2:65" s="1" customFormat="1" ht="25.5" customHeight="1">
      <c r="B244" s="46"/>
      <c r="C244" s="235" t="s">
        <v>467</v>
      </c>
      <c r="D244" s="235" t="s">
        <v>175</v>
      </c>
      <c r="E244" s="236" t="s">
        <v>380</v>
      </c>
      <c r="F244" s="237" t="s">
        <v>381</v>
      </c>
      <c r="G244" s="238" t="s">
        <v>371</v>
      </c>
      <c r="H244" s="239">
        <v>269.63</v>
      </c>
      <c r="I244" s="240"/>
      <c r="J244" s="241">
        <f>ROUND(I244*H244,2)</f>
        <v>0</v>
      </c>
      <c r="K244" s="237" t="s">
        <v>179</v>
      </c>
      <c r="L244" s="72"/>
      <c r="M244" s="242" t="s">
        <v>21</v>
      </c>
      <c r="N244" s="243" t="s">
        <v>40</v>
      </c>
      <c r="O244" s="47"/>
      <c r="P244" s="244">
        <f>O244*H244</f>
        <v>0</v>
      </c>
      <c r="Q244" s="244">
        <v>0</v>
      </c>
      <c r="R244" s="244">
        <f>Q244*H244</f>
        <v>0</v>
      </c>
      <c r="S244" s="244">
        <v>0</v>
      </c>
      <c r="T244" s="245">
        <f>S244*H244</f>
        <v>0</v>
      </c>
      <c r="AR244" s="24" t="s">
        <v>180</v>
      </c>
      <c r="AT244" s="24" t="s">
        <v>175</v>
      </c>
      <c r="AU244" s="24" t="s">
        <v>79</v>
      </c>
      <c r="AY244" s="24" t="s">
        <v>172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24" t="s">
        <v>76</v>
      </c>
      <c r="BK244" s="246">
        <f>ROUND(I244*H244,2)</f>
        <v>0</v>
      </c>
      <c r="BL244" s="24" t="s">
        <v>180</v>
      </c>
      <c r="BM244" s="24" t="s">
        <v>382</v>
      </c>
    </row>
    <row r="245" spans="2:51" s="12" customFormat="1" ht="13.5">
      <c r="B245" s="247"/>
      <c r="C245" s="248"/>
      <c r="D245" s="249" t="s">
        <v>182</v>
      </c>
      <c r="E245" s="248"/>
      <c r="F245" s="251" t="s">
        <v>1876</v>
      </c>
      <c r="G245" s="248"/>
      <c r="H245" s="252">
        <v>269.63</v>
      </c>
      <c r="I245" s="253"/>
      <c r="J245" s="248"/>
      <c r="K245" s="248"/>
      <c r="L245" s="254"/>
      <c r="M245" s="255"/>
      <c r="N245" s="256"/>
      <c r="O245" s="256"/>
      <c r="P245" s="256"/>
      <c r="Q245" s="256"/>
      <c r="R245" s="256"/>
      <c r="S245" s="256"/>
      <c r="T245" s="257"/>
      <c r="AT245" s="258" t="s">
        <v>182</v>
      </c>
      <c r="AU245" s="258" t="s">
        <v>79</v>
      </c>
      <c r="AV245" s="12" t="s">
        <v>79</v>
      </c>
      <c r="AW245" s="12" t="s">
        <v>6</v>
      </c>
      <c r="AX245" s="12" t="s">
        <v>76</v>
      </c>
      <c r="AY245" s="258" t="s">
        <v>172</v>
      </c>
    </row>
    <row r="246" spans="2:65" s="1" customFormat="1" ht="25.5" customHeight="1">
      <c r="B246" s="46"/>
      <c r="C246" s="235" t="s">
        <v>471</v>
      </c>
      <c r="D246" s="235" t="s">
        <v>175</v>
      </c>
      <c r="E246" s="236" t="s">
        <v>385</v>
      </c>
      <c r="F246" s="237" t="s">
        <v>386</v>
      </c>
      <c r="G246" s="238" t="s">
        <v>371</v>
      </c>
      <c r="H246" s="239">
        <v>26.963</v>
      </c>
      <c r="I246" s="240"/>
      <c r="J246" s="241">
        <f>ROUND(I246*H246,2)</f>
        <v>0</v>
      </c>
      <c r="K246" s="237" t="s">
        <v>179</v>
      </c>
      <c r="L246" s="72"/>
      <c r="M246" s="242" t="s">
        <v>21</v>
      </c>
      <c r="N246" s="243" t="s">
        <v>40</v>
      </c>
      <c r="O246" s="47"/>
      <c r="P246" s="244">
        <f>O246*H246</f>
        <v>0</v>
      </c>
      <c r="Q246" s="244">
        <v>0</v>
      </c>
      <c r="R246" s="244">
        <f>Q246*H246</f>
        <v>0</v>
      </c>
      <c r="S246" s="244">
        <v>0</v>
      </c>
      <c r="T246" s="245">
        <f>S246*H246</f>
        <v>0</v>
      </c>
      <c r="AR246" s="24" t="s">
        <v>180</v>
      </c>
      <c r="AT246" s="24" t="s">
        <v>175</v>
      </c>
      <c r="AU246" s="24" t="s">
        <v>79</v>
      </c>
      <c r="AY246" s="24" t="s">
        <v>172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24" t="s">
        <v>76</v>
      </c>
      <c r="BK246" s="246">
        <f>ROUND(I246*H246,2)</f>
        <v>0</v>
      </c>
      <c r="BL246" s="24" t="s">
        <v>180</v>
      </c>
      <c r="BM246" s="24" t="s">
        <v>387</v>
      </c>
    </row>
    <row r="247" spans="2:65" s="1" customFormat="1" ht="25.5" customHeight="1">
      <c r="B247" s="46"/>
      <c r="C247" s="235" t="s">
        <v>477</v>
      </c>
      <c r="D247" s="235" t="s">
        <v>175</v>
      </c>
      <c r="E247" s="236" t="s">
        <v>389</v>
      </c>
      <c r="F247" s="237" t="s">
        <v>390</v>
      </c>
      <c r="G247" s="238" t="s">
        <v>371</v>
      </c>
      <c r="H247" s="239">
        <v>26.963</v>
      </c>
      <c r="I247" s="240"/>
      <c r="J247" s="241">
        <f>ROUND(I247*H247,2)</f>
        <v>0</v>
      </c>
      <c r="K247" s="237" t="s">
        <v>179</v>
      </c>
      <c r="L247" s="72"/>
      <c r="M247" s="242" t="s">
        <v>21</v>
      </c>
      <c r="N247" s="243" t="s">
        <v>40</v>
      </c>
      <c r="O247" s="47"/>
      <c r="P247" s="244">
        <f>O247*H247</f>
        <v>0</v>
      </c>
      <c r="Q247" s="244">
        <v>0</v>
      </c>
      <c r="R247" s="244">
        <f>Q247*H247</f>
        <v>0</v>
      </c>
      <c r="S247" s="244">
        <v>0</v>
      </c>
      <c r="T247" s="245">
        <f>S247*H247</f>
        <v>0</v>
      </c>
      <c r="AR247" s="24" t="s">
        <v>180</v>
      </c>
      <c r="AT247" s="24" t="s">
        <v>175</v>
      </c>
      <c r="AU247" s="24" t="s">
        <v>79</v>
      </c>
      <c r="AY247" s="24" t="s">
        <v>172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24" t="s">
        <v>76</v>
      </c>
      <c r="BK247" s="246">
        <f>ROUND(I247*H247,2)</f>
        <v>0</v>
      </c>
      <c r="BL247" s="24" t="s">
        <v>180</v>
      </c>
      <c r="BM247" s="24" t="s">
        <v>391</v>
      </c>
    </row>
    <row r="248" spans="2:65" s="1" customFormat="1" ht="25.5" customHeight="1">
      <c r="B248" s="46"/>
      <c r="C248" s="235" t="s">
        <v>483</v>
      </c>
      <c r="D248" s="235" t="s">
        <v>175</v>
      </c>
      <c r="E248" s="236" t="s">
        <v>393</v>
      </c>
      <c r="F248" s="237" t="s">
        <v>394</v>
      </c>
      <c r="G248" s="238" t="s">
        <v>371</v>
      </c>
      <c r="H248" s="239">
        <v>26.963</v>
      </c>
      <c r="I248" s="240"/>
      <c r="J248" s="241">
        <f>ROUND(I248*H248,2)</f>
        <v>0</v>
      </c>
      <c r="K248" s="237" t="s">
        <v>179</v>
      </c>
      <c r="L248" s="72"/>
      <c r="M248" s="242" t="s">
        <v>21</v>
      </c>
      <c r="N248" s="243" t="s">
        <v>40</v>
      </c>
      <c r="O248" s="47"/>
      <c r="P248" s="244">
        <f>O248*H248</f>
        <v>0</v>
      </c>
      <c r="Q248" s="244">
        <v>0</v>
      </c>
      <c r="R248" s="244">
        <f>Q248*H248</f>
        <v>0</v>
      </c>
      <c r="S248" s="244">
        <v>0</v>
      </c>
      <c r="T248" s="245">
        <f>S248*H248</f>
        <v>0</v>
      </c>
      <c r="AR248" s="24" t="s">
        <v>180</v>
      </c>
      <c r="AT248" s="24" t="s">
        <v>175</v>
      </c>
      <c r="AU248" s="24" t="s">
        <v>79</v>
      </c>
      <c r="AY248" s="24" t="s">
        <v>172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24" t="s">
        <v>76</v>
      </c>
      <c r="BK248" s="246">
        <f>ROUND(I248*H248,2)</f>
        <v>0</v>
      </c>
      <c r="BL248" s="24" t="s">
        <v>180</v>
      </c>
      <c r="BM248" s="24" t="s">
        <v>395</v>
      </c>
    </row>
    <row r="249" spans="2:63" s="11" customFormat="1" ht="37.4" customHeight="1">
      <c r="B249" s="219"/>
      <c r="C249" s="220"/>
      <c r="D249" s="221" t="s">
        <v>68</v>
      </c>
      <c r="E249" s="222" t="s">
        <v>396</v>
      </c>
      <c r="F249" s="222" t="s">
        <v>397</v>
      </c>
      <c r="G249" s="220"/>
      <c r="H249" s="220"/>
      <c r="I249" s="223"/>
      <c r="J249" s="224">
        <f>BK249</f>
        <v>0</v>
      </c>
      <c r="K249" s="220"/>
      <c r="L249" s="225"/>
      <c r="M249" s="226"/>
      <c r="N249" s="227"/>
      <c r="O249" s="227"/>
      <c r="P249" s="228">
        <f>P250+P272+P288+P314+P335+P384+P390+P396+P406+P410+P440+P446+P452+P459+P462</f>
        <v>0</v>
      </c>
      <c r="Q249" s="227"/>
      <c r="R249" s="228">
        <f>R250+R272+R288+R314+R335+R384+R390+R396+R406+R410+R440+R446+R452+R459+R462</f>
        <v>4.2510394499999995</v>
      </c>
      <c r="S249" s="227"/>
      <c r="T249" s="229">
        <f>T250+T272+T288+T314+T335+T384+T390+T396+T406+T410+T440+T446+T452+T459+T462</f>
        <v>2.0536576400000004</v>
      </c>
      <c r="AR249" s="230" t="s">
        <v>79</v>
      </c>
      <c r="AT249" s="231" t="s">
        <v>68</v>
      </c>
      <c r="AU249" s="231" t="s">
        <v>69</v>
      </c>
      <c r="AY249" s="230" t="s">
        <v>172</v>
      </c>
      <c r="BK249" s="232">
        <f>BK250+BK272+BK288+BK314+BK335+BK384+BK390+BK396+BK406+BK410+BK440+BK446+BK452+BK459+BK462</f>
        <v>0</v>
      </c>
    </row>
    <row r="250" spans="2:63" s="11" customFormat="1" ht="19.9" customHeight="1">
      <c r="B250" s="219"/>
      <c r="C250" s="220"/>
      <c r="D250" s="221" t="s">
        <v>68</v>
      </c>
      <c r="E250" s="233" t="s">
        <v>398</v>
      </c>
      <c r="F250" s="233" t="s">
        <v>399</v>
      </c>
      <c r="G250" s="220"/>
      <c r="H250" s="220"/>
      <c r="I250" s="223"/>
      <c r="J250" s="234">
        <f>BK250</f>
        <v>0</v>
      </c>
      <c r="K250" s="220"/>
      <c r="L250" s="225"/>
      <c r="M250" s="226"/>
      <c r="N250" s="227"/>
      <c r="O250" s="227"/>
      <c r="P250" s="228">
        <f>SUM(P251:P271)</f>
        <v>0</v>
      </c>
      <c r="Q250" s="227"/>
      <c r="R250" s="228">
        <f>SUM(R251:R271)</f>
        <v>0.054165000000000005</v>
      </c>
      <c r="S250" s="227"/>
      <c r="T250" s="229">
        <f>SUM(T251:T271)</f>
        <v>0.3417</v>
      </c>
      <c r="AR250" s="230" t="s">
        <v>76</v>
      </c>
      <c r="AT250" s="231" t="s">
        <v>68</v>
      </c>
      <c r="AU250" s="231" t="s">
        <v>76</v>
      </c>
      <c r="AY250" s="230" t="s">
        <v>172</v>
      </c>
      <c r="BK250" s="232">
        <f>SUM(BK251:BK271)</f>
        <v>0</v>
      </c>
    </row>
    <row r="251" spans="2:65" s="1" customFormat="1" ht="16.5" customHeight="1">
      <c r="B251" s="46"/>
      <c r="C251" s="235" t="s">
        <v>489</v>
      </c>
      <c r="D251" s="235" t="s">
        <v>175</v>
      </c>
      <c r="E251" s="236" t="s">
        <v>401</v>
      </c>
      <c r="F251" s="237" t="s">
        <v>402</v>
      </c>
      <c r="G251" s="238" t="s">
        <v>258</v>
      </c>
      <c r="H251" s="239">
        <v>51</v>
      </c>
      <c r="I251" s="240"/>
      <c r="J251" s="241">
        <f>ROUND(I251*H251,2)</f>
        <v>0</v>
      </c>
      <c r="K251" s="237" t="s">
        <v>179</v>
      </c>
      <c r="L251" s="72"/>
      <c r="M251" s="242" t="s">
        <v>21</v>
      </c>
      <c r="N251" s="243" t="s">
        <v>40</v>
      </c>
      <c r="O251" s="47"/>
      <c r="P251" s="244">
        <f>O251*H251</f>
        <v>0</v>
      </c>
      <c r="Q251" s="244">
        <v>0</v>
      </c>
      <c r="R251" s="244">
        <f>Q251*H251</f>
        <v>0</v>
      </c>
      <c r="S251" s="244">
        <v>0.0067</v>
      </c>
      <c r="T251" s="245">
        <f>S251*H251</f>
        <v>0.3417</v>
      </c>
      <c r="AR251" s="24" t="s">
        <v>180</v>
      </c>
      <c r="AT251" s="24" t="s">
        <v>175</v>
      </c>
      <c r="AU251" s="24" t="s">
        <v>79</v>
      </c>
      <c r="AY251" s="24" t="s">
        <v>172</v>
      </c>
      <c r="BE251" s="246">
        <f>IF(N251="základní",J251,0)</f>
        <v>0</v>
      </c>
      <c r="BF251" s="246">
        <f>IF(N251="snížená",J251,0)</f>
        <v>0</v>
      </c>
      <c r="BG251" s="246">
        <f>IF(N251="zákl. přenesená",J251,0)</f>
        <v>0</v>
      </c>
      <c r="BH251" s="246">
        <f>IF(N251="sníž. přenesená",J251,0)</f>
        <v>0</v>
      </c>
      <c r="BI251" s="246">
        <f>IF(N251="nulová",J251,0)</f>
        <v>0</v>
      </c>
      <c r="BJ251" s="24" t="s">
        <v>76</v>
      </c>
      <c r="BK251" s="246">
        <f>ROUND(I251*H251,2)</f>
        <v>0</v>
      </c>
      <c r="BL251" s="24" t="s">
        <v>180</v>
      </c>
      <c r="BM251" s="24" t="s">
        <v>403</v>
      </c>
    </row>
    <row r="252" spans="2:51" s="12" customFormat="1" ht="13.5">
      <c r="B252" s="247"/>
      <c r="C252" s="248"/>
      <c r="D252" s="249" t="s">
        <v>182</v>
      </c>
      <c r="E252" s="250" t="s">
        <v>21</v>
      </c>
      <c r="F252" s="251" t="s">
        <v>1877</v>
      </c>
      <c r="G252" s="248"/>
      <c r="H252" s="252">
        <v>51</v>
      </c>
      <c r="I252" s="253"/>
      <c r="J252" s="248"/>
      <c r="K252" s="248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182</v>
      </c>
      <c r="AU252" s="258" t="s">
        <v>79</v>
      </c>
      <c r="AV252" s="12" t="s">
        <v>79</v>
      </c>
      <c r="AW252" s="12" t="s">
        <v>33</v>
      </c>
      <c r="AX252" s="12" t="s">
        <v>76</v>
      </c>
      <c r="AY252" s="258" t="s">
        <v>172</v>
      </c>
    </row>
    <row r="253" spans="2:65" s="1" customFormat="1" ht="25.5" customHeight="1">
      <c r="B253" s="46"/>
      <c r="C253" s="235" t="s">
        <v>493</v>
      </c>
      <c r="D253" s="235" t="s">
        <v>175</v>
      </c>
      <c r="E253" s="236" t="s">
        <v>406</v>
      </c>
      <c r="F253" s="237" t="s">
        <v>407</v>
      </c>
      <c r="G253" s="238" t="s">
        <v>258</v>
      </c>
      <c r="H253" s="239">
        <v>35.5</v>
      </c>
      <c r="I253" s="240"/>
      <c r="J253" s="241">
        <f>ROUND(I253*H253,2)</f>
        <v>0</v>
      </c>
      <c r="K253" s="237" t="s">
        <v>21</v>
      </c>
      <c r="L253" s="72"/>
      <c r="M253" s="242" t="s">
        <v>21</v>
      </c>
      <c r="N253" s="243" t="s">
        <v>40</v>
      </c>
      <c r="O253" s="47"/>
      <c r="P253" s="244">
        <f>O253*H253</f>
        <v>0</v>
      </c>
      <c r="Q253" s="244">
        <v>0.00066</v>
      </c>
      <c r="R253" s="244">
        <f>Q253*H253</f>
        <v>0.02343</v>
      </c>
      <c r="S253" s="244">
        <v>0</v>
      </c>
      <c r="T253" s="245">
        <f>S253*H253</f>
        <v>0</v>
      </c>
      <c r="AR253" s="24" t="s">
        <v>180</v>
      </c>
      <c r="AT253" s="24" t="s">
        <v>175</v>
      </c>
      <c r="AU253" s="24" t="s">
        <v>79</v>
      </c>
      <c r="AY253" s="24" t="s">
        <v>172</v>
      </c>
      <c r="BE253" s="246">
        <f>IF(N253="základní",J253,0)</f>
        <v>0</v>
      </c>
      <c r="BF253" s="246">
        <f>IF(N253="snížená",J253,0)</f>
        <v>0</v>
      </c>
      <c r="BG253" s="246">
        <f>IF(N253="zákl. přenesená",J253,0)</f>
        <v>0</v>
      </c>
      <c r="BH253" s="246">
        <f>IF(N253="sníž. přenesená",J253,0)</f>
        <v>0</v>
      </c>
      <c r="BI253" s="246">
        <f>IF(N253="nulová",J253,0)</f>
        <v>0</v>
      </c>
      <c r="BJ253" s="24" t="s">
        <v>76</v>
      </c>
      <c r="BK253" s="246">
        <f>ROUND(I253*H253,2)</f>
        <v>0</v>
      </c>
      <c r="BL253" s="24" t="s">
        <v>180</v>
      </c>
      <c r="BM253" s="24" t="s">
        <v>408</v>
      </c>
    </row>
    <row r="254" spans="2:51" s="12" customFormat="1" ht="13.5">
      <c r="B254" s="247"/>
      <c r="C254" s="248"/>
      <c r="D254" s="249" t="s">
        <v>182</v>
      </c>
      <c r="E254" s="250" t="s">
        <v>21</v>
      </c>
      <c r="F254" s="251" t="s">
        <v>1878</v>
      </c>
      <c r="G254" s="248"/>
      <c r="H254" s="252">
        <v>35.5</v>
      </c>
      <c r="I254" s="253"/>
      <c r="J254" s="248"/>
      <c r="K254" s="248"/>
      <c r="L254" s="254"/>
      <c r="M254" s="255"/>
      <c r="N254" s="256"/>
      <c r="O254" s="256"/>
      <c r="P254" s="256"/>
      <c r="Q254" s="256"/>
      <c r="R254" s="256"/>
      <c r="S254" s="256"/>
      <c r="T254" s="257"/>
      <c r="AT254" s="258" t="s">
        <v>182</v>
      </c>
      <c r="AU254" s="258" t="s">
        <v>79</v>
      </c>
      <c r="AV254" s="12" t="s">
        <v>79</v>
      </c>
      <c r="AW254" s="12" t="s">
        <v>33</v>
      </c>
      <c r="AX254" s="12" t="s">
        <v>76</v>
      </c>
      <c r="AY254" s="258" t="s">
        <v>172</v>
      </c>
    </row>
    <row r="255" spans="2:65" s="1" customFormat="1" ht="25.5" customHeight="1">
      <c r="B255" s="46"/>
      <c r="C255" s="235" t="s">
        <v>499</v>
      </c>
      <c r="D255" s="235" t="s">
        <v>175</v>
      </c>
      <c r="E255" s="236" t="s">
        <v>1879</v>
      </c>
      <c r="F255" s="237" t="s">
        <v>1880</v>
      </c>
      <c r="G255" s="238" t="s">
        <v>258</v>
      </c>
      <c r="H255" s="239">
        <v>11</v>
      </c>
      <c r="I255" s="240"/>
      <c r="J255" s="241">
        <f>ROUND(I255*H255,2)</f>
        <v>0</v>
      </c>
      <c r="K255" s="237" t="s">
        <v>179</v>
      </c>
      <c r="L255" s="72"/>
      <c r="M255" s="242" t="s">
        <v>21</v>
      </c>
      <c r="N255" s="243" t="s">
        <v>40</v>
      </c>
      <c r="O255" s="47"/>
      <c r="P255" s="244">
        <f>O255*H255</f>
        <v>0</v>
      </c>
      <c r="Q255" s="244">
        <v>0.00091</v>
      </c>
      <c r="R255" s="244">
        <f>Q255*H255</f>
        <v>0.01001</v>
      </c>
      <c r="S255" s="244">
        <v>0</v>
      </c>
      <c r="T255" s="245">
        <f>S255*H255</f>
        <v>0</v>
      </c>
      <c r="AR255" s="24" t="s">
        <v>180</v>
      </c>
      <c r="AT255" s="24" t="s">
        <v>175</v>
      </c>
      <c r="AU255" s="24" t="s">
        <v>79</v>
      </c>
      <c r="AY255" s="24" t="s">
        <v>172</v>
      </c>
      <c r="BE255" s="246">
        <f>IF(N255="základní",J255,0)</f>
        <v>0</v>
      </c>
      <c r="BF255" s="246">
        <f>IF(N255="snížená",J255,0)</f>
        <v>0</v>
      </c>
      <c r="BG255" s="246">
        <f>IF(N255="zákl. přenesená",J255,0)</f>
        <v>0</v>
      </c>
      <c r="BH255" s="246">
        <f>IF(N255="sníž. přenesená",J255,0)</f>
        <v>0</v>
      </c>
      <c r="BI255" s="246">
        <f>IF(N255="nulová",J255,0)</f>
        <v>0</v>
      </c>
      <c r="BJ255" s="24" t="s">
        <v>76</v>
      </c>
      <c r="BK255" s="246">
        <f>ROUND(I255*H255,2)</f>
        <v>0</v>
      </c>
      <c r="BL255" s="24" t="s">
        <v>180</v>
      </c>
      <c r="BM255" s="24" t="s">
        <v>1881</v>
      </c>
    </row>
    <row r="256" spans="2:51" s="12" customFormat="1" ht="13.5">
      <c r="B256" s="247"/>
      <c r="C256" s="248"/>
      <c r="D256" s="249" t="s">
        <v>182</v>
      </c>
      <c r="E256" s="250" t="s">
        <v>21</v>
      </c>
      <c r="F256" s="251" t="s">
        <v>1882</v>
      </c>
      <c r="G256" s="248"/>
      <c r="H256" s="252">
        <v>11</v>
      </c>
      <c r="I256" s="253"/>
      <c r="J256" s="248"/>
      <c r="K256" s="248"/>
      <c r="L256" s="254"/>
      <c r="M256" s="255"/>
      <c r="N256" s="256"/>
      <c r="O256" s="256"/>
      <c r="P256" s="256"/>
      <c r="Q256" s="256"/>
      <c r="R256" s="256"/>
      <c r="S256" s="256"/>
      <c r="T256" s="257"/>
      <c r="AT256" s="258" t="s">
        <v>182</v>
      </c>
      <c r="AU256" s="258" t="s">
        <v>79</v>
      </c>
      <c r="AV256" s="12" t="s">
        <v>79</v>
      </c>
      <c r="AW256" s="12" t="s">
        <v>33</v>
      </c>
      <c r="AX256" s="12" t="s">
        <v>76</v>
      </c>
      <c r="AY256" s="258" t="s">
        <v>172</v>
      </c>
    </row>
    <row r="257" spans="2:65" s="1" customFormat="1" ht="16.5" customHeight="1">
      <c r="B257" s="46"/>
      <c r="C257" s="235" t="s">
        <v>503</v>
      </c>
      <c r="D257" s="235" t="s">
        <v>175</v>
      </c>
      <c r="E257" s="236" t="s">
        <v>417</v>
      </c>
      <c r="F257" s="237" t="s">
        <v>418</v>
      </c>
      <c r="G257" s="238" t="s">
        <v>178</v>
      </c>
      <c r="H257" s="239">
        <v>1</v>
      </c>
      <c r="I257" s="240"/>
      <c r="J257" s="241">
        <f>ROUND(I257*H257,2)</f>
        <v>0</v>
      </c>
      <c r="K257" s="237" t="s">
        <v>21</v>
      </c>
      <c r="L257" s="72"/>
      <c r="M257" s="242" t="s">
        <v>21</v>
      </c>
      <c r="N257" s="243" t="s">
        <v>40</v>
      </c>
      <c r="O257" s="47"/>
      <c r="P257" s="244">
        <f>O257*H257</f>
        <v>0</v>
      </c>
      <c r="Q257" s="244">
        <v>0.00021</v>
      </c>
      <c r="R257" s="244">
        <f>Q257*H257</f>
        <v>0.00021</v>
      </c>
      <c r="S257" s="244">
        <v>0</v>
      </c>
      <c r="T257" s="245">
        <f>S257*H257</f>
        <v>0</v>
      </c>
      <c r="AR257" s="24" t="s">
        <v>180</v>
      </c>
      <c r="AT257" s="24" t="s">
        <v>175</v>
      </c>
      <c r="AU257" s="24" t="s">
        <v>79</v>
      </c>
      <c r="AY257" s="24" t="s">
        <v>172</v>
      </c>
      <c r="BE257" s="246">
        <f>IF(N257="základní",J257,0)</f>
        <v>0</v>
      </c>
      <c r="BF257" s="246">
        <f>IF(N257="snížená",J257,0)</f>
        <v>0</v>
      </c>
      <c r="BG257" s="246">
        <f>IF(N257="zákl. přenesená",J257,0)</f>
        <v>0</v>
      </c>
      <c r="BH257" s="246">
        <f>IF(N257="sníž. přenesená",J257,0)</f>
        <v>0</v>
      </c>
      <c r="BI257" s="246">
        <f>IF(N257="nulová",J257,0)</f>
        <v>0</v>
      </c>
      <c r="BJ257" s="24" t="s">
        <v>76</v>
      </c>
      <c r="BK257" s="246">
        <f>ROUND(I257*H257,2)</f>
        <v>0</v>
      </c>
      <c r="BL257" s="24" t="s">
        <v>180</v>
      </c>
      <c r="BM257" s="24" t="s">
        <v>419</v>
      </c>
    </row>
    <row r="258" spans="2:51" s="12" customFormat="1" ht="13.5">
      <c r="B258" s="247"/>
      <c r="C258" s="248"/>
      <c r="D258" s="249" t="s">
        <v>182</v>
      </c>
      <c r="E258" s="250" t="s">
        <v>21</v>
      </c>
      <c r="F258" s="251" t="s">
        <v>1883</v>
      </c>
      <c r="G258" s="248"/>
      <c r="H258" s="252">
        <v>1</v>
      </c>
      <c r="I258" s="253"/>
      <c r="J258" s="248"/>
      <c r="K258" s="248"/>
      <c r="L258" s="254"/>
      <c r="M258" s="255"/>
      <c r="N258" s="256"/>
      <c r="O258" s="256"/>
      <c r="P258" s="256"/>
      <c r="Q258" s="256"/>
      <c r="R258" s="256"/>
      <c r="S258" s="256"/>
      <c r="T258" s="257"/>
      <c r="AT258" s="258" t="s">
        <v>182</v>
      </c>
      <c r="AU258" s="258" t="s">
        <v>79</v>
      </c>
      <c r="AV258" s="12" t="s">
        <v>79</v>
      </c>
      <c r="AW258" s="12" t="s">
        <v>33</v>
      </c>
      <c r="AX258" s="12" t="s">
        <v>69</v>
      </c>
      <c r="AY258" s="258" t="s">
        <v>172</v>
      </c>
    </row>
    <row r="259" spans="2:51" s="12" customFormat="1" ht="13.5">
      <c r="B259" s="247"/>
      <c r="C259" s="248"/>
      <c r="D259" s="249" t="s">
        <v>182</v>
      </c>
      <c r="E259" s="250" t="s">
        <v>21</v>
      </c>
      <c r="F259" s="251" t="s">
        <v>1884</v>
      </c>
      <c r="G259" s="248"/>
      <c r="H259" s="252">
        <v>1</v>
      </c>
      <c r="I259" s="253"/>
      <c r="J259" s="248"/>
      <c r="K259" s="248"/>
      <c r="L259" s="254"/>
      <c r="M259" s="255"/>
      <c r="N259" s="256"/>
      <c r="O259" s="256"/>
      <c r="P259" s="256"/>
      <c r="Q259" s="256"/>
      <c r="R259" s="256"/>
      <c r="S259" s="256"/>
      <c r="T259" s="257"/>
      <c r="AT259" s="258" t="s">
        <v>182</v>
      </c>
      <c r="AU259" s="258" t="s">
        <v>79</v>
      </c>
      <c r="AV259" s="12" t="s">
        <v>79</v>
      </c>
      <c r="AW259" s="12" t="s">
        <v>33</v>
      </c>
      <c r="AX259" s="12" t="s">
        <v>69</v>
      </c>
      <c r="AY259" s="258" t="s">
        <v>172</v>
      </c>
    </row>
    <row r="260" spans="2:51" s="12" customFormat="1" ht="13.5">
      <c r="B260" s="247"/>
      <c r="C260" s="248"/>
      <c r="D260" s="249" t="s">
        <v>182</v>
      </c>
      <c r="E260" s="250" t="s">
        <v>21</v>
      </c>
      <c r="F260" s="251" t="s">
        <v>130</v>
      </c>
      <c r="G260" s="248"/>
      <c r="H260" s="252">
        <v>-1</v>
      </c>
      <c r="I260" s="253"/>
      <c r="J260" s="248"/>
      <c r="K260" s="248"/>
      <c r="L260" s="254"/>
      <c r="M260" s="255"/>
      <c r="N260" s="256"/>
      <c r="O260" s="256"/>
      <c r="P260" s="256"/>
      <c r="Q260" s="256"/>
      <c r="R260" s="256"/>
      <c r="S260" s="256"/>
      <c r="T260" s="257"/>
      <c r="AT260" s="258" t="s">
        <v>182</v>
      </c>
      <c r="AU260" s="258" t="s">
        <v>79</v>
      </c>
      <c r="AV260" s="12" t="s">
        <v>79</v>
      </c>
      <c r="AW260" s="12" t="s">
        <v>33</v>
      </c>
      <c r="AX260" s="12" t="s">
        <v>69</v>
      </c>
      <c r="AY260" s="258" t="s">
        <v>172</v>
      </c>
    </row>
    <row r="261" spans="2:51" s="13" customFormat="1" ht="13.5">
      <c r="B261" s="259"/>
      <c r="C261" s="260"/>
      <c r="D261" s="249" t="s">
        <v>182</v>
      </c>
      <c r="E261" s="261" t="s">
        <v>21</v>
      </c>
      <c r="F261" s="262" t="s">
        <v>190</v>
      </c>
      <c r="G261" s="260"/>
      <c r="H261" s="263">
        <v>1</v>
      </c>
      <c r="I261" s="264"/>
      <c r="J261" s="260"/>
      <c r="K261" s="260"/>
      <c r="L261" s="265"/>
      <c r="M261" s="266"/>
      <c r="N261" s="267"/>
      <c r="O261" s="267"/>
      <c r="P261" s="267"/>
      <c r="Q261" s="267"/>
      <c r="R261" s="267"/>
      <c r="S261" s="267"/>
      <c r="T261" s="268"/>
      <c r="AT261" s="269" t="s">
        <v>182</v>
      </c>
      <c r="AU261" s="269" t="s">
        <v>79</v>
      </c>
      <c r="AV261" s="13" t="s">
        <v>180</v>
      </c>
      <c r="AW261" s="13" t="s">
        <v>33</v>
      </c>
      <c r="AX261" s="13" t="s">
        <v>76</v>
      </c>
      <c r="AY261" s="269" t="s">
        <v>172</v>
      </c>
    </row>
    <row r="262" spans="2:65" s="1" customFormat="1" ht="16.5" customHeight="1">
      <c r="B262" s="46"/>
      <c r="C262" s="235" t="s">
        <v>507</v>
      </c>
      <c r="D262" s="235" t="s">
        <v>175</v>
      </c>
      <c r="E262" s="236" t="s">
        <v>1885</v>
      </c>
      <c r="F262" s="237" t="s">
        <v>1886</v>
      </c>
      <c r="G262" s="238" t="s">
        <v>178</v>
      </c>
      <c r="H262" s="239">
        <v>1</v>
      </c>
      <c r="I262" s="240"/>
      <c r="J262" s="241">
        <f>ROUND(I262*H262,2)</f>
        <v>0</v>
      </c>
      <c r="K262" s="237" t="s">
        <v>179</v>
      </c>
      <c r="L262" s="72"/>
      <c r="M262" s="242" t="s">
        <v>21</v>
      </c>
      <c r="N262" s="243" t="s">
        <v>40</v>
      </c>
      <c r="O262" s="47"/>
      <c r="P262" s="244">
        <f>O262*H262</f>
        <v>0</v>
      </c>
      <c r="Q262" s="244">
        <v>0.00034</v>
      </c>
      <c r="R262" s="244">
        <f>Q262*H262</f>
        <v>0.00034</v>
      </c>
      <c r="S262" s="244">
        <v>0</v>
      </c>
      <c r="T262" s="245">
        <f>S262*H262</f>
        <v>0</v>
      </c>
      <c r="AR262" s="24" t="s">
        <v>180</v>
      </c>
      <c r="AT262" s="24" t="s">
        <v>175</v>
      </c>
      <c r="AU262" s="24" t="s">
        <v>79</v>
      </c>
      <c r="AY262" s="24" t="s">
        <v>172</v>
      </c>
      <c r="BE262" s="246">
        <f>IF(N262="základní",J262,0)</f>
        <v>0</v>
      </c>
      <c r="BF262" s="246">
        <f>IF(N262="snížená",J262,0)</f>
        <v>0</v>
      </c>
      <c r="BG262" s="246">
        <f>IF(N262="zákl. přenesená",J262,0)</f>
        <v>0</v>
      </c>
      <c r="BH262" s="246">
        <f>IF(N262="sníž. přenesená",J262,0)</f>
        <v>0</v>
      </c>
      <c r="BI262" s="246">
        <f>IF(N262="nulová",J262,0)</f>
        <v>0</v>
      </c>
      <c r="BJ262" s="24" t="s">
        <v>76</v>
      </c>
      <c r="BK262" s="246">
        <f>ROUND(I262*H262,2)</f>
        <v>0</v>
      </c>
      <c r="BL262" s="24" t="s">
        <v>180</v>
      </c>
      <c r="BM262" s="24" t="s">
        <v>1887</v>
      </c>
    </row>
    <row r="263" spans="2:51" s="12" customFormat="1" ht="13.5">
      <c r="B263" s="247"/>
      <c r="C263" s="248"/>
      <c r="D263" s="249" t="s">
        <v>182</v>
      </c>
      <c r="E263" s="250" t="s">
        <v>21</v>
      </c>
      <c r="F263" s="251" t="s">
        <v>1883</v>
      </c>
      <c r="G263" s="248"/>
      <c r="H263" s="252">
        <v>1</v>
      </c>
      <c r="I263" s="253"/>
      <c r="J263" s="248"/>
      <c r="K263" s="248"/>
      <c r="L263" s="254"/>
      <c r="M263" s="255"/>
      <c r="N263" s="256"/>
      <c r="O263" s="256"/>
      <c r="P263" s="256"/>
      <c r="Q263" s="256"/>
      <c r="R263" s="256"/>
      <c r="S263" s="256"/>
      <c r="T263" s="257"/>
      <c r="AT263" s="258" t="s">
        <v>182</v>
      </c>
      <c r="AU263" s="258" t="s">
        <v>79</v>
      </c>
      <c r="AV263" s="12" t="s">
        <v>79</v>
      </c>
      <c r="AW263" s="12" t="s">
        <v>33</v>
      </c>
      <c r="AX263" s="12" t="s">
        <v>76</v>
      </c>
      <c r="AY263" s="258" t="s">
        <v>172</v>
      </c>
    </row>
    <row r="264" spans="2:65" s="1" customFormat="1" ht="16.5" customHeight="1">
      <c r="B264" s="46"/>
      <c r="C264" s="235" t="s">
        <v>513</v>
      </c>
      <c r="D264" s="235" t="s">
        <v>175</v>
      </c>
      <c r="E264" s="236" t="s">
        <v>422</v>
      </c>
      <c r="F264" s="237" t="s">
        <v>423</v>
      </c>
      <c r="G264" s="238" t="s">
        <v>258</v>
      </c>
      <c r="H264" s="239">
        <v>46.5</v>
      </c>
      <c r="I264" s="240"/>
      <c r="J264" s="241">
        <f>ROUND(I264*H264,2)</f>
        <v>0</v>
      </c>
      <c r="K264" s="237" t="s">
        <v>424</v>
      </c>
      <c r="L264" s="72"/>
      <c r="M264" s="242" t="s">
        <v>21</v>
      </c>
      <c r="N264" s="243" t="s">
        <v>40</v>
      </c>
      <c r="O264" s="47"/>
      <c r="P264" s="244">
        <f>O264*H264</f>
        <v>0</v>
      </c>
      <c r="Q264" s="244">
        <v>0.00035</v>
      </c>
      <c r="R264" s="244">
        <f>Q264*H264</f>
        <v>0.016275</v>
      </c>
      <c r="S264" s="244">
        <v>0</v>
      </c>
      <c r="T264" s="245">
        <f>S264*H264</f>
        <v>0</v>
      </c>
      <c r="AR264" s="24" t="s">
        <v>180</v>
      </c>
      <c r="AT264" s="24" t="s">
        <v>175</v>
      </c>
      <c r="AU264" s="24" t="s">
        <v>79</v>
      </c>
      <c r="AY264" s="24" t="s">
        <v>172</v>
      </c>
      <c r="BE264" s="246">
        <f>IF(N264="základní",J264,0)</f>
        <v>0</v>
      </c>
      <c r="BF264" s="246">
        <f>IF(N264="snížená",J264,0)</f>
        <v>0</v>
      </c>
      <c r="BG264" s="246">
        <f>IF(N264="zákl. přenesená",J264,0)</f>
        <v>0</v>
      </c>
      <c r="BH264" s="246">
        <f>IF(N264="sníž. přenesená",J264,0)</f>
        <v>0</v>
      </c>
      <c r="BI264" s="246">
        <f>IF(N264="nulová",J264,0)</f>
        <v>0</v>
      </c>
      <c r="BJ264" s="24" t="s">
        <v>76</v>
      </c>
      <c r="BK264" s="246">
        <f>ROUND(I264*H264,2)</f>
        <v>0</v>
      </c>
      <c r="BL264" s="24" t="s">
        <v>180</v>
      </c>
      <c r="BM264" s="24" t="s">
        <v>425</v>
      </c>
    </row>
    <row r="265" spans="2:51" s="12" customFormat="1" ht="13.5">
      <c r="B265" s="247"/>
      <c r="C265" s="248"/>
      <c r="D265" s="249" t="s">
        <v>182</v>
      </c>
      <c r="E265" s="250" t="s">
        <v>21</v>
      </c>
      <c r="F265" s="251" t="s">
        <v>1888</v>
      </c>
      <c r="G265" s="248"/>
      <c r="H265" s="252">
        <v>46.5</v>
      </c>
      <c r="I265" s="253"/>
      <c r="J265" s="248"/>
      <c r="K265" s="248"/>
      <c r="L265" s="254"/>
      <c r="M265" s="255"/>
      <c r="N265" s="256"/>
      <c r="O265" s="256"/>
      <c r="P265" s="256"/>
      <c r="Q265" s="256"/>
      <c r="R265" s="256"/>
      <c r="S265" s="256"/>
      <c r="T265" s="257"/>
      <c r="AT265" s="258" t="s">
        <v>182</v>
      </c>
      <c r="AU265" s="258" t="s">
        <v>79</v>
      </c>
      <c r="AV265" s="12" t="s">
        <v>79</v>
      </c>
      <c r="AW265" s="12" t="s">
        <v>33</v>
      </c>
      <c r="AX265" s="12" t="s">
        <v>76</v>
      </c>
      <c r="AY265" s="258" t="s">
        <v>172</v>
      </c>
    </row>
    <row r="266" spans="2:65" s="1" customFormat="1" ht="16.5" customHeight="1">
      <c r="B266" s="46"/>
      <c r="C266" s="235" t="s">
        <v>518</v>
      </c>
      <c r="D266" s="235" t="s">
        <v>175</v>
      </c>
      <c r="E266" s="236" t="s">
        <v>427</v>
      </c>
      <c r="F266" s="237" t="s">
        <v>428</v>
      </c>
      <c r="G266" s="238" t="s">
        <v>258</v>
      </c>
      <c r="H266" s="239">
        <v>390</v>
      </c>
      <c r="I266" s="240"/>
      <c r="J266" s="241">
        <f>ROUND(I266*H266,2)</f>
        <v>0</v>
      </c>
      <c r="K266" s="237" t="s">
        <v>21</v>
      </c>
      <c r="L266" s="72"/>
      <c r="M266" s="242" t="s">
        <v>21</v>
      </c>
      <c r="N266" s="243" t="s">
        <v>40</v>
      </c>
      <c r="O266" s="47"/>
      <c r="P266" s="244">
        <f>O266*H266</f>
        <v>0</v>
      </c>
      <c r="Q266" s="244">
        <v>1E-05</v>
      </c>
      <c r="R266" s="244">
        <f>Q266*H266</f>
        <v>0.0039000000000000003</v>
      </c>
      <c r="S266" s="244">
        <v>0</v>
      </c>
      <c r="T266" s="245">
        <f>S266*H266</f>
        <v>0</v>
      </c>
      <c r="AR266" s="24" t="s">
        <v>180</v>
      </c>
      <c r="AT266" s="24" t="s">
        <v>175</v>
      </c>
      <c r="AU266" s="24" t="s">
        <v>79</v>
      </c>
      <c r="AY266" s="24" t="s">
        <v>172</v>
      </c>
      <c r="BE266" s="246">
        <f>IF(N266="základní",J266,0)</f>
        <v>0</v>
      </c>
      <c r="BF266" s="246">
        <f>IF(N266="snížená",J266,0)</f>
        <v>0</v>
      </c>
      <c r="BG266" s="246">
        <f>IF(N266="zákl. přenesená",J266,0)</f>
        <v>0</v>
      </c>
      <c r="BH266" s="246">
        <f>IF(N266="sníž. přenesená",J266,0)</f>
        <v>0</v>
      </c>
      <c r="BI266" s="246">
        <f>IF(N266="nulová",J266,0)</f>
        <v>0</v>
      </c>
      <c r="BJ266" s="24" t="s">
        <v>76</v>
      </c>
      <c r="BK266" s="246">
        <f>ROUND(I266*H266,2)</f>
        <v>0</v>
      </c>
      <c r="BL266" s="24" t="s">
        <v>180</v>
      </c>
      <c r="BM266" s="24" t="s">
        <v>429</v>
      </c>
    </row>
    <row r="267" spans="2:51" s="12" customFormat="1" ht="13.5">
      <c r="B267" s="247"/>
      <c r="C267" s="248"/>
      <c r="D267" s="249" t="s">
        <v>182</v>
      </c>
      <c r="E267" s="250" t="s">
        <v>21</v>
      </c>
      <c r="F267" s="251" t="s">
        <v>1889</v>
      </c>
      <c r="G267" s="248"/>
      <c r="H267" s="252">
        <v>390</v>
      </c>
      <c r="I267" s="253"/>
      <c r="J267" s="248"/>
      <c r="K267" s="248"/>
      <c r="L267" s="254"/>
      <c r="M267" s="255"/>
      <c r="N267" s="256"/>
      <c r="O267" s="256"/>
      <c r="P267" s="256"/>
      <c r="Q267" s="256"/>
      <c r="R267" s="256"/>
      <c r="S267" s="256"/>
      <c r="T267" s="257"/>
      <c r="AT267" s="258" t="s">
        <v>182</v>
      </c>
      <c r="AU267" s="258" t="s">
        <v>79</v>
      </c>
      <c r="AV267" s="12" t="s">
        <v>79</v>
      </c>
      <c r="AW267" s="12" t="s">
        <v>33</v>
      </c>
      <c r="AX267" s="12" t="s">
        <v>76</v>
      </c>
      <c r="AY267" s="258" t="s">
        <v>172</v>
      </c>
    </row>
    <row r="268" spans="2:65" s="1" customFormat="1" ht="16.5" customHeight="1">
      <c r="B268" s="46"/>
      <c r="C268" s="235" t="s">
        <v>522</v>
      </c>
      <c r="D268" s="235" t="s">
        <v>175</v>
      </c>
      <c r="E268" s="236" t="s">
        <v>437</v>
      </c>
      <c r="F268" s="237" t="s">
        <v>438</v>
      </c>
      <c r="G268" s="238" t="s">
        <v>439</v>
      </c>
      <c r="H268" s="239">
        <v>1</v>
      </c>
      <c r="I268" s="240"/>
      <c r="J268" s="241">
        <f>ROUND(I268*H268,2)</f>
        <v>0</v>
      </c>
      <c r="K268" s="237" t="s">
        <v>21</v>
      </c>
      <c r="L268" s="72"/>
      <c r="M268" s="242" t="s">
        <v>21</v>
      </c>
      <c r="N268" s="243" t="s">
        <v>40</v>
      </c>
      <c r="O268" s="47"/>
      <c r="P268" s="244">
        <f>O268*H268</f>
        <v>0</v>
      </c>
      <c r="Q268" s="244">
        <v>0</v>
      </c>
      <c r="R268" s="244">
        <f>Q268*H268</f>
        <v>0</v>
      </c>
      <c r="S268" s="244">
        <v>0</v>
      </c>
      <c r="T268" s="245">
        <f>S268*H268</f>
        <v>0</v>
      </c>
      <c r="AR268" s="24" t="s">
        <v>180</v>
      </c>
      <c r="AT268" s="24" t="s">
        <v>175</v>
      </c>
      <c r="AU268" s="24" t="s">
        <v>79</v>
      </c>
      <c r="AY268" s="24" t="s">
        <v>172</v>
      </c>
      <c r="BE268" s="246">
        <f>IF(N268="základní",J268,0)</f>
        <v>0</v>
      </c>
      <c r="BF268" s="246">
        <f>IF(N268="snížená",J268,0)</f>
        <v>0</v>
      </c>
      <c r="BG268" s="246">
        <f>IF(N268="zákl. přenesená",J268,0)</f>
        <v>0</v>
      </c>
      <c r="BH268" s="246">
        <f>IF(N268="sníž. přenesená",J268,0)</f>
        <v>0</v>
      </c>
      <c r="BI268" s="246">
        <f>IF(N268="nulová",J268,0)</f>
        <v>0</v>
      </c>
      <c r="BJ268" s="24" t="s">
        <v>76</v>
      </c>
      <c r="BK268" s="246">
        <f>ROUND(I268*H268,2)</f>
        <v>0</v>
      </c>
      <c r="BL268" s="24" t="s">
        <v>180</v>
      </c>
      <c r="BM268" s="24" t="s">
        <v>440</v>
      </c>
    </row>
    <row r="269" spans="2:65" s="1" customFormat="1" ht="16.5" customHeight="1">
      <c r="B269" s="46"/>
      <c r="C269" s="235" t="s">
        <v>528</v>
      </c>
      <c r="D269" s="235" t="s">
        <v>175</v>
      </c>
      <c r="E269" s="236" t="s">
        <v>442</v>
      </c>
      <c r="F269" s="237" t="s">
        <v>443</v>
      </c>
      <c r="G269" s="238" t="s">
        <v>439</v>
      </c>
      <c r="H269" s="239">
        <v>2</v>
      </c>
      <c r="I269" s="240"/>
      <c r="J269" s="241">
        <f>ROUND(I269*H269,2)</f>
        <v>0</v>
      </c>
      <c r="K269" s="237" t="s">
        <v>21</v>
      </c>
      <c r="L269" s="72"/>
      <c r="M269" s="242" t="s">
        <v>21</v>
      </c>
      <c r="N269" s="243" t="s">
        <v>40</v>
      </c>
      <c r="O269" s="47"/>
      <c r="P269" s="244">
        <f>O269*H269</f>
        <v>0</v>
      </c>
      <c r="Q269" s="244">
        <v>0</v>
      </c>
      <c r="R269" s="244">
        <f>Q269*H269</f>
        <v>0</v>
      </c>
      <c r="S269" s="244">
        <v>0</v>
      </c>
      <c r="T269" s="245">
        <f>S269*H269</f>
        <v>0</v>
      </c>
      <c r="AR269" s="24" t="s">
        <v>180</v>
      </c>
      <c r="AT269" s="24" t="s">
        <v>175</v>
      </c>
      <c r="AU269" s="24" t="s">
        <v>79</v>
      </c>
      <c r="AY269" s="24" t="s">
        <v>172</v>
      </c>
      <c r="BE269" s="246">
        <f>IF(N269="základní",J269,0)</f>
        <v>0</v>
      </c>
      <c r="BF269" s="246">
        <f>IF(N269="snížená",J269,0)</f>
        <v>0</v>
      </c>
      <c r="BG269" s="246">
        <f>IF(N269="zákl. přenesená",J269,0)</f>
        <v>0</v>
      </c>
      <c r="BH269" s="246">
        <f>IF(N269="sníž. přenesená",J269,0)</f>
        <v>0</v>
      </c>
      <c r="BI269" s="246">
        <f>IF(N269="nulová",J269,0)</f>
        <v>0</v>
      </c>
      <c r="BJ269" s="24" t="s">
        <v>76</v>
      </c>
      <c r="BK269" s="246">
        <f>ROUND(I269*H269,2)</f>
        <v>0</v>
      </c>
      <c r="BL269" s="24" t="s">
        <v>180</v>
      </c>
      <c r="BM269" s="24" t="s">
        <v>444</v>
      </c>
    </row>
    <row r="270" spans="2:65" s="1" customFormat="1" ht="16.5" customHeight="1">
      <c r="B270" s="46"/>
      <c r="C270" s="235" t="s">
        <v>533</v>
      </c>
      <c r="D270" s="235" t="s">
        <v>175</v>
      </c>
      <c r="E270" s="236" t="s">
        <v>446</v>
      </c>
      <c r="F270" s="237" t="s">
        <v>447</v>
      </c>
      <c r="G270" s="238" t="s">
        <v>178</v>
      </c>
      <c r="H270" s="239">
        <v>1</v>
      </c>
      <c r="I270" s="240"/>
      <c r="J270" s="241">
        <f>ROUND(I270*H270,2)</f>
        <v>0</v>
      </c>
      <c r="K270" s="237" t="s">
        <v>21</v>
      </c>
      <c r="L270" s="72"/>
      <c r="M270" s="242" t="s">
        <v>21</v>
      </c>
      <c r="N270" s="243" t="s">
        <v>40</v>
      </c>
      <c r="O270" s="47"/>
      <c r="P270" s="244">
        <f>O270*H270</f>
        <v>0</v>
      </c>
      <c r="Q270" s="244">
        <v>0</v>
      </c>
      <c r="R270" s="244">
        <f>Q270*H270</f>
        <v>0</v>
      </c>
      <c r="S270" s="244">
        <v>0</v>
      </c>
      <c r="T270" s="245">
        <f>S270*H270</f>
        <v>0</v>
      </c>
      <c r="AR270" s="24" t="s">
        <v>180</v>
      </c>
      <c r="AT270" s="24" t="s">
        <v>175</v>
      </c>
      <c r="AU270" s="24" t="s">
        <v>79</v>
      </c>
      <c r="AY270" s="24" t="s">
        <v>172</v>
      </c>
      <c r="BE270" s="246">
        <f>IF(N270="základní",J270,0)</f>
        <v>0</v>
      </c>
      <c r="BF270" s="246">
        <f>IF(N270="snížená",J270,0)</f>
        <v>0</v>
      </c>
      <c r="BG270" s="246">
        <f>IF(N270="zákl. přenesená",J270,0)</f>
        <v>0</v>
      </c>
      <c r="BH270" s="246">
        <f>IF(N270="sníž. přenesená",J270,0)</f>
        <v>0</v>
      </c>
      <c r="BI270" s="246">
        <f>IF(N270="nulová",J270,0)</f>
        <v>0</v>
      </c>
      <c r="BJ270" s="24" t="s">
        <v>76</v>
      </c>
      <c r="BK270" s="246">
        <f>ROUND(I270*H270,2)</f>
        <v>0</v>
      </c>
      <c r="BL270" s="24" t="s">
        <v>180</v>
      </c>
      <c r="BM270" s="24" t="s">
        <v>448</v>
      </c>
    </row>
    <row r="271" spans="2:65" s="1" customFormat="1" ht="16.5" customHeight="1">
      <c r="B271" s="46"/>
      <c r="C271" s="235" t="s">
        <v>537</v>
      </c>
      <c r="D271" s="235" t="s">
        <v>175</v>
      </c>
      <c r="E271" s="236" t="s">
        <v>450</v>
      </c>
      <c r="F271" s="237" t="s">
        <v>451</v>
      </c>
      <c r="G271" s="238" t="s">
        <v>178</v>
      </c>
      <c r="H271" s="239">
        <v>2</v>
      </c>
      <c r="I271" s="240"/>
      <c r="J271" s="241">
        <f>ROUND(I271*H271,2)</f>
        <v>0</v>
      </c>
      <c r="K271" s="237" t="s">
        <v>21</v>
      </c>
      <c r="L271" s="72"/>
      <c r="M271" s="242" t="s">
        <v>21</v>
      </c>
      <c r="N271" s="243" t="s">
        <v>40</v>
      </c>
      <c r="O271" s="47"/>
      <c r="P271" s="244">
        <f>O271*H271</f>
        <v>0</v>
      </c>
      <c r="Q271" s="244">
        <v>0</v>
      </c>
      <c r="R271" s="244">
        <f>Q271*H271</f>
        <v>0</v>
      </c>
      <c r="S271" s="244">
        <v>0</v>
      </c>
      <c r="T271" s="245">
        <f>S271*H271</f>
        <v>0</v>
      </c>
      <c r="AR271" s="24" t="s">
        <v>180</v>
      </c>
      <c r="AT271" s="24" t="s">
        <v>175</v>
      </c>
      <c r="AU271" s="24" t="s">
        <v>79</v>
      </c>
      <c r="AY271" s="24" t="s">
        <v>172</v>
      </c>
      <c r="BE271" s="246">
        <f>IF(N271="základní",J271,0)</f>
        <v>0</v>
      </c>
      <c r="BF271" s="246">
        <f>IF(N271="snížená",J271,0)</f>
        <v>0</v>
      </c>
      <c r="BG271" s="246">
        <f>IF(N271="zákl. přenesená",J271,0)</f>
        <v>0</v>
      </c>
      <c r="BH271" s="246">
        <f>IF(N271="sníž. přenesená",J271,0)</f>
        <v>0</v>
      </c>
      <c r="BI271" s="246">
        <f>IF(N271="nulová",J271,0)</f>
        <v>0</v>
      </c>
      <c r="BJ271" s="24" t="s">
        <v>76</v>
      </c>
      <c r="BK271" s="246">
        <f>ROUND(I271*H271,2)</f>
        <v>0</v>
      </c>
      <c r="BL271" s="24" t="s">
        <v>180</v>
      </c>
      <c r="BM271" s="24" t="s">
        <v>452</v>
      </c>
    </row>
    <row r="272" spans="2:63" s="11" customFormat="1" ht="29.85" customHeight="1">
      <c r="B272" s="219"/>
      <c r="C272" s="220"/>
      <c r="D272" s="221" t="s">
        <v>68</v>
      </c>
      <c r="E272" s="233" t="s">
        <v>453</v>
      </c>
      <c r="F272" s="233" t="s">
        <v>454</v>
      </c>
      <c r="G272" s="220"/>
      <c r="H272" s="220"/>
      <c r="I272" s="223"/>
      <c r="J272" s="234">
        <f>BK272</f>
        <v>0</v>
      </c>
      <c r="K272" s="220"/>
      <c r="L272" s="225"/>
      <c r="M272" s="226"/>
      <c r="N272" s="227"/>
      <c r="O272" s="227"/>
      <c r="P272" s="228">
        <f>SUM(P273:P287)</f>
        <v>0</v>
      </c>
      <c r="Q272" s="227"/>
      <c r="R272" s="228">
        <f>SUM(R273:R287)</f>
        <v>0.14120532</v>
      </c>
      <c r="S272" s="227"/>
      <c r="T272" s="229">
        <f>SUM(T273:T287)</f>
        <v>0</v>
      </c>
      <c r="AR272" s="230" t="s">
        <v>79</v>
      </c>
      <c r="AT272" s="231" t="s">
        <v>68</v>
      </c>
      <c r="AU272" s="231" t="s">
        <v>76</v>
      </c>
      <c r="AY272" s="230" t="s">
        <v>172</v>
      </c>
      <c r="BK272" s="232">
        <f>SUM(BK273:BK287)</f>
        <v>0</v>
      </c>
    </row>
    <row r="273" spans="2:65" s="1" customFormat="1" ht="25.5" customHeight="1">
      <c r="B273" s="46"/>
      <c r="C273" s="235" t="s">
        <v>543</v>
      </c>
      <c r="D273" s="235" t="s">
        <v>175</v>
      </c>
      <c r="E273" s="236" t="s">
        <v>456</v>
      </c>
      <c r="F273" s="237" t="s">
        <v>457</v>
      </c>
      <c r="G273" s="238" t="s">
        <v>186</v>
      </c>
      <c r="H273" s="239">
        <v>15.795</v>
      </c>
      <c r="I273" s="240"/>
      <c r="J273" s="241">
        <f>ROUND(I273*H273,2)</f>
        <v>0</v>
      </c>
      <c r="K273" s="237" t="s">
        <v>458</v>
      </c>
      <c r="L273" s="72"/>
      <c r="M273" s="242" t="s">
        <v>21</v>
      </c>
      <c r="N273" s="243" t="s">
        <v>40</v>
      </c>
      <c r="O273" s="47"/>
      <c r="P273" s="244">
        <f>O273*H273</f>
        <v>0</v>
      </c>
      <c r="Q273" s="244">
        <v>0</v>
      </c>
      <c r="R273" s="244">
        <f>Q273*H273</f>
        <v>0</v>
      </c>
      <c r="S273" s="244">
        <v>0</v>
      </c>
      <c r="T273" s="245">
        <f>S273*H273</f>
        <v>0</v>
      </c>
      <c r="AR273" s="24" t="s">
        <v>255</v>
      </c>
      <c r="AT273" s="24" t="s">
        <v>175</v>
      </c>
      <c r="AU273" s="24" t="s">
        <v>79</v>
      </c>
      <c r="AY273" s="24" t="s">
        <v>172</v>
      </c>
      <c r="BE273" s="246">
        <f>IF(N273="základní",J273,0)</f>
        <v>0</v>
      </c>
      <c r="BF273" s="246">
        <f>IF(N273="snížená",J273,0)</f>
        <v>0</v>
      </c>
      <c r="BG273" s="246">
        <f>IF(N273="zákl. přenesená",J273,0)</f>
        <v>0</v>
      </c>
      <c r="BH273" s="246">
        <f>IF(N273="sníž. přenesená",J273,0)</f>
        <v>0</v>
      </c>
      <c r="BI273" s="246">
        <f>IF(N273="nulová",J273,0)</f>
        <v>0</v>
      </c>
      <c r="BJ273" s="24" t="s">
        <v>76</v>
      </c>
      <c r="BK273" s="246">
        <f>ROUND(I273*H273,2)</f>
        <v>0</v>
      </c>
      <c r="BL273" s="24" t="s">
        <v>255</v>
      </c>
      <c r="BM273" s="24" t="s">
        <v>1890</v>
      </c>
    </row>
    <row r="274" spans="2:51" s="12" customFormat="1" ht="13.5">
      <c r="B274" s="247"/>
      <c r="C274" s="248"/>
      <c r="D274" s="249" t="s">
        <v>182</v>
      </c>
      <c r="E274" s="250" t="s">
        <v>21</v>
      </c>
      <c r="F274" s="251" t="s">
        <v>1891</v>
      </c>
      <c r="G274" s="248"/>
      <c r="H274" s="252">
        <v>15.795</v>
      </c>
      <c r="I274" s="253"/>
      <c r="J274" s="248"/>
      <c r="K274" s="248"/>
      <c r="L274" s="254"/>
      <c r="M274" s="255"/>
      <c r="N274" s="256"/>
      <c r="O274" s="256"/>
      <c r="P274" s="256"/>
      <c r="Q274" s="256"/>
      <c r="R274" s="256"/>
      <c r="S274" s="256"/>
      <c r="T274" s="257"/>
      <c r="AT274" s="258" t="s">
        <v>182</v>
      </c>
      <c r="AU274" s="258" t="s">
        <v>79</v>
      </c>
      <c r="AV274" s="12" t="s">
        <v>79</v>
      </c>
      <c r="AW274" s="12" t="s">
        <v>33</v>
      </c>
      <c r="AX274" s="12" t="s">
        <v>76</v>
      </c>
      <c r="AY274" s="258" t="s">
        <v>172</v>
      </c>
    </row>
    <row r="275" spans="2:65" s="1" customFormat="1" ht="16.5" customHeight="1">
      <c r="B275" s="46"/>
      <c r="C275" s="271" t="s">
        <v>548</v>
      </c>
      <c r="D275" s="271" t="s">
        <v>200</v>
      </c>
      <c r="E275" s="272" t="s">
        <v>461</v>
      </c>
      <c r="F275" s="273" t="s">
        <v>462</v>
      </c>
      <c r="G275" s="274" t="s">
        <v>371</v>
      </c>
      <c r="H275" s="275">
        <v>0.003</v>
      </c>
      <c r="I275" s="276"/>
      <c r="J275" s="277">
        <f>ROUND(I275*H275,2)</f>
        <v>0</v>
      </c>
      <c r="K275" s="273" t="s">
        <v>458</v>
      </c>
      <c r="L275" s="278"/>
      <c r="M275" s="279" t="s">
        <v>21</v>
      </c>
      <c r="N275" s="280" t="s">
        <v>40</v>
      </c>
      <c r="O275" s="47"/>
      <c r="P275" s="244">
        <f>O275*H275</f>
        <v>0</v>
      </c>
      <c r="Q275" s="244">
        <v>1</v>
      </c>
      <c r="R275" s="244">
        <f>Q275*H275</f>
        <v>0.003</v>
      </c>
      <c r="S275" s="244">
        <v>0</v>
      </c>
      <c r="T275" s="245">
        <f>S275*H275</f>
        <v>0</v>
      </c>
      <c r="AR275" s="24" t="s">
        <v>337</v>
      </c>
      <c r="AT275" s="24" t="s">
        <v>200</v>
      </c>
      <c r="AU275" s="24" t="s">
        <v>79</v>
      </c>
      <c r="AY275" s="24" t="s">
        <v>172</v>
      </c>
      <c r="BE275" s="246">
        <f>IF(N275="základní",J275,0)</f>
        <v>0</v>
      </c>
      <c r="BF275" s="246">
        <f>IF(N275="snížená",J275,0)</f>
        <v>0</v>
      </c>
      <c r="BG275" s="246">
        <f>IF(N275="zákl. přenesená",J275,0)</f>
        <v>0</v>
      </c>
      <c r="BH275" s="246">
        <f>IF(N275="sníž. přenesená",J275,0)</f>
        <v>0</v>
      </c>
      <c r="BI275" s="246">
        <f>IF(N275="nulová",J275,0)</f>
        <v>0</v>
      </c>
      <c r="BJ275" s="24" t="s">
        <v>76</v>
      </c>
      <c r="BK275" s="246">
        <f>ROUND(I275*H275,2)</f>
        <v>0</v>
      </c>
      <c r="BL275" s="24" t="s">
        <v>255</v>
      </c>
      <c r="BM275" s="24" t="s">
        <v>1892</v>
      </c>
    </row>
    <row r="276" spans="2:47" s="1" customFormat="1" ht="13.5">
      <c r="B276" s="46"/>
      <c r="C276" s="74"/>
      <c r="D276" s="249" t="s">
        <v>464</v>
      </c>
      <c r="E276" s="74"/>
      <c r="F276" s="281" t="s">
        <v>465</v>
      </c>
      <c r="G276" s="74"/>
      <c r="H276" s="74"/>
      <c r="I276" s="203"/>
      <c r="J276" s="74"/>
      <c r="K276" s="74"/>
      <c r="L276" s="72"/>
      <c r="M276" s="282"/>
      <c r="N276" s="47"/>
      <c r="O276" s="47"/>
      <c r="P276" s="47"/>
      <c r="Q276" s="47"/>
      <c r="R276" s="47"/>
      <c r="S276" s="47"/>
      <c r="T276" s="95"/>
      <c r="AT276" s="24" t="s">
        <v>464</v>
      </c>
      <c r="AU276" s="24" t="s">
        <v>79</v>
      </c>
    </row>
    <row r="277" spans="2:51" s="12" customFormat="1" ht="13.5">
      <c r="B277" s="247"/>
      <c r="C277" s="248"/>
      <c r="D277" s="249" t="s">
        <v>182</v>
      </c>
      <c r="E277" s="250" t="s">
        <v>21</v>
      </c>
      <c r="F277" s="251" t="s">
        <v>1893</v>
      </c>
      <c r="G277" s="248"/>
      <c r="H277" s="252">
        <v>0.003</v>
      </c>
      <c r="I277" s="253"/>
      <c r="J277" s="248"/>
      <c r="K277" s="248"/>
      <c r="L277" s="254"/>
      <c r="M277" s="255"/>
      <c r="N277" s="256"/>
      <c r="O277" s="256"/>
      <c r="P277" s="256"/>
      <c r="Q277" s="256"/>
      <c r="R277" s="256"/>
      <c r="S277" s="256"/>
      <c r="T277" s="257"/>
      <c r="AT277" s="258" t="s">
        <v>182</v>
      </c>
      <c r="AU277" s="258" t="s">
        <v>79</v>
      </c>
      <c r="AV277" s="12" t="s">
        <v>79</v>
      </c>
      <c r="AW277" s="12" t="s">
        <v>33</v>
      </c>
      <c r="AX277" s="12" t="s">
        <v>76</v>
      </c>
      <c r="AY277" s="258" t="s">
        <v>172</v>
      </c>
    </row>
    <row r="278" spans="2:65" s="1" customFormat="1" ht="25.5" customHeight="1">
      <c r="B278" s="46"/>
      <c r="C278" s="235" t="s">
        <v>553</v>
      </c>
      <c r="D278" s="235" t="s">
        <v>175</v>
      </c>
      <c r="E278" s="236" t="s">
        <v>468</v>
      </c>
      <c r="F278" s="237" t="s">
        <v>469</v>
      </c>
      <c r="G278" s="238" t="s">
        <v>186</v>
      </c>
      <c r="H278" s="239">
        <v>15.795</v>
      </c>
      <c r="I278" s="240"/>
      <c r="J278" s="241">
        <f>ROUND(I278*H278,2)</f>
        <v>0</v>
      </c>
      <c r="K278" s="237" t="s">
        <v>458</v>
      </c>
      <c r="L278" s="72"/>
      <c r="M278" s="242" t="s">
        <v>21</v>
      </c>
      <c r="N278" s="243" t="s">
        <v>40</v>
      </c>
      <c r="O278" s="47"/>
      <c r="P278" s="244">
        <f>O278*H278</f>
        <v>0</v>
      </c>
      <c r="Q278" s="244">
        <v>0.0004</v>
      </c>
      <c r="R278" s="244">
        <f>Q278*H278</f>
        <v>0.006318000000000001</v>
      </c>
      <c r="S278" s="244">
        <v>0</v>
      </c>
      <c r="T278" s="245">
        <f>S278*H278</f>
        <v>0</v>
      </c>
      <c r="AR278" s="24" t="s">
        <v>255</v>
      </c>
      <c r="AT278" s="24" t="s">
        <v>175</v>
      </c>
      <c r="AU278" s="24" t="s">
        <v>79</v>
      </c>
      <c r="AY278" s="24" t="s">
        <v>172</v>
      </c>
      <c r="BE278" s="246">
        <f>IF(N278="základní",J278,0)</f>
        <v>0</v>
      </c>
      <c r="BF278" s="246">
        <f>IF(N278="snížená",J278,0)</f>
        <v>0</v>
      </c>
      <c r="BG278" s="246">
        <f>IF(N278="zákl. přenesená",J278,0)</f>
        <v>0</v>
      </c>
      <c r="BH278" s="246">
        <f>IF(N278="sníž. přenesená",J278,0)</f>
        <v>0</v>
      </c>
      <c r="BI278" s="246">
        <f>IF(N278="nulová",J278,0)</f>
        <v>0</v>
      </c>
      <c r="BJ278" s="24" t="s">
        <v>76</v>
      </c>
      <c r="BK278" s="246">
        <f>ROUND(I278*H278,2)</f>
        <v>0</v>
      </c>
      <c r="BL278" s="24" t="s">
        <v>255</v>
      </c>
      <c r="BM278" s="24" t="s">
        <v>1894</v>
      </c>
    </row>
    <row r="279" spans="2:51" s="12" customFormat="1" ht="13.5">
      <c r="B279" s="247"/>
      <c r="C279" s="248"/>
      <c r="D279" s="249" t="s">
        <v>182</v>
      </c>
      <c r="E279" s="250" t="s">
        <v>21</v>
      </c>
      <c r="F279" s="251" t="s">
        <v>1891</v>
      </c>
      <c r="G279" s="248"/>
      <c r="H279" s="252">
        <v>15.795</v>
      </c>
      <c r="I279" s="253"/>
      <c r="J279" s="248"/>
      <c r="K279" s="248"/>
      <c r="L279" s="254"/>
      <c r="M279" s="255"/>
      <c r="N279" s="256"/>
      <c r="O279" s="256"/>
      <c r="P279" s="256"/>
      <c r="Q279" s="256"/>
      <c r="R279" s="256"/>
      <c r="S279" s="256"/>
      <c r="T279" s="257"/>
      <c r="AT279" s="258" t="s">
        <v>182</v>
      </c>
      <c r="AU279" s="258" t="s">
        <v>79</v>
      </c>
      <c r="AV279" s="12" t="s">
        <v>79</v>
      </c>
      <c r="AW279" s="12" t="s">
        <v>33</v>
      </c>
      <c r="AX279" s="12" t="s">
        <v>76</v>
      </c>
      <c r="AY279" s="258" t="s">
        <v>172</v>
      </c>
    </row>
    <row r="280" spans="2:65" s="1" customFormat="1" ht="16.5" customHeight="1">
      <c r="B280" s="46"/>
      <c r="C280" s="271" t="s">
        <v>558</v>
      </c>
      <c r="D280" s="271" t="s">
        <v>200</v>
      </c>
      <c r="E280" s="272" t="s">
        <v>472</v>
      </c>
      <c r="F280" s="273" t="s">
        <v>473</v>
      </c>
      <c r="G280" s="274" t="s">
        <v>186</v>
      </c>
      <c r="H280" s="275">
        <v>20.889</v>
      </c>
      <c r="I280" s="276"/>
      <c r="J280" s="277">
        <f>ROUND(I280*H280,2)</f>
        <v>0</v>
      </c>
      <c r="K280" s="273" t="s">
        <v>458</v>
      </c>
      <c r="L280" s="278"/>
      <c r="M280" s="279" t="s">
        <v>21</v>
      </c>
      <c r="N280" s="280" t="s">
        <v>40</v>
      </c>
      <c r="O280" s="47"/>
      <c r="P280" s="244">
        <f>O280*H280</f>
        <v>0</v>
      </c>
      <c r="Q280" s="244">
        <v>0.00388</v>
      </c>
      <c r="R280" s="244">
        <f>Q280*H280</f>
        <v>0.08104932000000001</v>
      </c>
      <c r="S280" s="244">
        <v>0</v>
      </c>
      <c r="T280" s="245">
        <f>S280*H280</f>
        <v>0</v>
      </c>
      <c r="AR280" s="24" t="s">
        <v>337</v>
      </c>
      <c r="AT280" s="24" t="s">
        <v>200</v>
      </c>
      <c r="AU280" s="24" t="s">
        <v>79</v>
      </c>
      <c r="AY280" s="24" t="s">
        <v>172</v>
      </c>
      <c r="BE280" s="246">
        <f>IF(N280="základní",J280,0)</f>
        <v>0</v>
      </c>
      <c r="BF280" s="246">
        <f>IF(N280="snížená",J280,0)</f>
        <v>0</v>
      </c>
      <c r="BG280" s="246">
        <f>IF(N280="zákl. přenesená",J280,0)</f>
        <v>0</v>
      </c>
      <c r="BH280" s="246">
        <f>IF(N280="sníž. přenesená",J280,0)</f>
        <v>0</v>
      </c>
      <c r="BI280" s="246">
        <f>IF(N280="nulová",J280,0)</f>
        <v>0</v>
      </c>
      <c r="BJ280" s="24" t="s">
        <v>76</v>
      </c>
      <c r="BK280" s="246">
        <f>ROUND(I280*H280,2)</f>
        <v>0</v>
      </c>
      <c r="BL280" s="24" t="s">
        <v>255</v>
      </c>
      <c r="BM280" s="24" t="s">
        <v>1895</v>
      </c>
    </row>
    <row r="281" spans="2:51" s="12" customFormat="1" ht="13.5">
      <c r="B281" s="247"/>
      <c r="C281" s="248"/>
      <c r="D281" s="249" t="s">
        <v>182</v>
      </c>
      <c r="E281" s="250" t="s">
        <v>21</v>
      </c>
      <c r="F281" s="251" t="s">
        <v>1896</v>
      </c>
      <c r="G281" s="248"/>
      <c r="H281" s="252">
        <v>18.164</v>
      </c>
      <c r="I281" s="253"/>
      <c r="J281" s="248"/>
      <c r="K281" s="248"/>
      <c r="L281" s="254"/>
      <c r="M281" s="255"/>
      <c r="N281" s="256"/>
      <c r="O281" s="256"/>
      <c r="P281" s="256"/>
      <c r="Q281" s="256"/>
      <c r="R281" s="256"/>
      <c r="S281" s="256"/>
      <c r="T281" s="257"/>
      <c r="AT281" s="258" t="s">
        <v>182</v>
      </c>
      <c r="AU281" s="258" t="s">
        <v>79</v>
      </c>
      <c r="AV281" s="12" t="s">
        <v>79</v>
      </c>
      <c r="AW281" s="12" t="s">
        <v>33</v>
      </c>
      <c r="AX281" s="12" t="s">
        <v>76</v>
      </c>
      <c r="AY281" s="258" t="s">
        <v>172</v>
      </c>
    </row>
    <row r="282" spans="2:51" s="12" customFormat="1" ht="13.5">
      <c r="B282" s="247"/>
      <c r="C282" s="248"/>
      <c r="D282" s="249" t="s">
        <v>182</v>
      </c>
      <c r="E282" s="248"/>
      <c r="F282" s="251" t="s">
        <v>1897</v>
      </c>
      <c r="G282" s="248"/>
      <c r="H282" s="252">
        <v>20.889</v>
      </c>
      <c r="I282" s="253"/>
      <c r="J282" s="248"/>
      <c r="K282" s="248"/>
      <c r="L282" s="254"/>
      <c r="M282" s="255"/>
      <c r="N282" s="256"/>
      <c r="O282" s="256"/>
      <c r="P282" s="256"/>
      <c r="Q282" s="256"/>
      <c r="R282" s="256"/>
      <c r="S282" s="256"/>
      <c r="T282" s="257"/>
      <c r="AT282" s="258" t="s">
        <v>182</v>
      </c>
      <c r="AU282" s="258" t="s">
        <v>79</v>
      </c>
      <c r="AV282" s="12" t="s">
        <v>79</v>
      </c>
      <c r="AW282" s="12" t="s">
        <v>6</v>
      </c>
      <c r="AX282" s="12" t="s">
        <v>76</v>
      </c>
      <c r="AY282" s="258" t="s">
        <v>172</v>
      </c>
    </row>
    <row r="283" spans="2:65" s="1" customFormat="1" ht="25.5" customHeight="1">
      <c r="B283" s="46"/>
      <c r="C283" s="235" t="s">
        <v>562</v>
      </c>
      <c r="D283" s="235" t="s">
        <v>175</v>
      </c>
      <c r="E283" s="236" t="s">
        <v>478</v>
      </c>
      <c r="F283" s="237" t="s">
        <v>479</v>
      </c>
      <c r="G283" s="238" t="s">
        <v>186</v>
      </c>
      <c r="H283" s="239">
        <v>11.1</v>
      </c>
      <c r="I283" s="240"/>
      <c r="J283" s="241">
        <f>ROUND(I283*H283,2)</f>
        <v>0</v>
      </c>
      <c r="K283" s="237" t="s">
        <v>179</v>
      </c>
      <c r="L283" s="72"/>
      <c r="M283" s="242" t="s">
        <v>21</v>
      </c>
      <c r="N283" s="243" t="s">
        <v>40</v>
      </c>
      <c r="O283" s="47"/>
      <c r="P283" s="244">
        <f>O283*H283</f>
        <v>0</v>
      </c>
      <c r="Q283" s="244">
        <v>0.00458</v>
      </c>
      <c r="R283" s="244">
        <f>Q283*H283</f>
        <v>0.050837999999999994</v>
      </c>
      <c r="S283" s="244">
        <v>0</v>
      </c>
      <c r="T283" s="245">
        <f>S283*H283</f>
        <v>0</v>
      </c>
      <c r="AR283" s="24" t="s">
        <v>255</v>
      </c>
      <c r="AT283" s="24" t="s">
        <v>175</v>
      </c>
      <c r="AU283" s="24" t="s">
        <v>79</v>
      </c>
      <c r="AY283" s="24" t="s">
        <v>172</v>
      </c>
      <c r="BE283" s="246">
        <f>IF(N283="základní",J283,0)</f>
        <v>0</v>
      </c>
      <c r="BF283" s="246">
        <f>IF(N283="snížená",J283,0)</f>
        <v>0</v>
      </c>
      <c r="BG283" s="246">
        <f>IF(N283="zákl. přenesená",J283,0)</f>
        <v>0</v>
      </c>
      <c r="BH283" s="246">
        <f>IF(N283="sníž. přenesená",J283,0)</f>
        <v>0</v>
      </c>
      <c r="BI283" s="246">
        <f>IF(N283="nulová",J283,0)</f>
        <v>0</v>
      </c>
      <c r="BJ283" s="24" t="s">
        <v>76</v>
      </c>
      <c r="BK283" s="246">
        <f>ROUND(I283*H283,2)</f>
        <v>0</v>
      </c>
      <c r="BL283" s="24" t="s">
        <v>255</v>
      </c>
      <c r="BM283" s="24" t="s">
        <v>480</v>
      </c>
    </row>
    <row r="284" spans="2:51" s="12" customFormat="1" ht="13.5">
      <c r="B284" s="247"/>
      <c r="C284" s="248"/>
      <c r="D284" s="249" t="s">
        <v>182</v>
      </c>
      <c r="E284" s="250" t="s">
        <v>21</v>
      </c>
      <c r="F284" s="251" t="s">
        <v>1898</v>
      </c>
      <c r="G284" s="248"/>
      <c r="H284" s="252">
        <v>11.1</v>
      </c>
      <c r="I284" s="253"/>
      <c r="J284" s="248"/>
      <c r="K284" s="248"/>
      <c r="L284" s="254"/>
      <c r="M284" s="255"/>
      <c r="N284" s="256"/>
      <c r="O284" s="256"/>
      <c r="P284" s="256"/>
      <c r="Q284" s="256"/>
      <c r="R284" s="256"/>
      <c r="S284" s="256"/>
      <c r="T284" s="257"/>
      <c r="AT284" s="258" t="s">
        <v>182</v>
      </c>
      <c r="AU284" s="258" t="s">
        <v>79</v>
      </c>
      <c r="AV284" s="12" t="s">
        <v>79</v>
      </c>
      <c r="AW284" s="12" t="s">
        <v>33</v>
      </c>
      <c r="AX284" s="12" t="s">
        <v>76</v>
      </c>
      <c r="AY284" s="258" t="s">
        <v>172</v>
      </c>
    </row>
    <row r="285" spans="2:65" s="1" customFormat="1" ht="25.5" customHeight="1">
      <c r="B285" s="46"/>
      <c r="C285" s="235" t="s">
        <v>566</v>
      </c>
      <c r="D285" s="235" t="s">
        <v>175</v>
      </c>
      <c r="E285" s="236" t="s">
        <v>1395</v>
      </c>
      <c r="F285" s="237" t="s">
        <v>1396</v>
      </c>
      <c r="G285" s="238" t="s">
        <v>186</v>
      </c>
      <c r="H285" s="239">
        <v>4.7</v>
      </c>
      <c r="I285" s="240"/>
      <c r="J285" s="241">
        <f>ROUND(I285*H285,2)</f>
        <v>0</v>
      </c>
      <c r="K285" s="237" t="s">
        <v>21</v>
      </c>
      <c r="L285" s="72"/>
      <c r="M285" s="242" t="s">
        <v>21</v>
      </c>
      <c r="N285" s="243" t="s">
        <v>40</v>
      </c>
      <c r="O285" s="47"/>
      <c r="P285" s="244">
        <f>O285*H285</f>
        <v>0</v>
      </c>
      <c r="Q285" s="244">
        <v>0</v>
      </c>
      <c r="R285" s="244">
        <f>Q285*H285</f>
        <v>0</v>
      </c>
      <c r="S285" s="244">
        <v>0</v>
      </c>
      <c r="T285" s="245">
        <f>S285*H285</f>
        <v>0</v>
      </c>
      <c r="AR285" s="24" t="s">
        <v>180</v>
      </c>
      <c r="AT285" s="24" t="s">
        <v>175</v>
      </c>
      <c r="AU285" s="24" t="s">
        <v>79</v>
      </c>
      <c r="AY285" s="24" t="s">
        <v>172</v>
      </c>
      <c r="BE285" s="246">
        <f>IF(N285="základní",J285,0)</f>
        <v>0</v>
      </c>
      <c r="BF285" s="246">
        <f>IF(N285="snížená",J285,0)</f>
        <v>0</v>
      </c>
      <c r="BG285" s="246">
        <f>IF(N285="zákl. přenesená",J285,0)</f>
        <v>0</v>
      </c>
      <c r="BH285" s="246">
        <f>IF(N285="sníž. přenesená",J285,0)</f>
        <v>0</v>
      </c>
      <c r="BI285" s="246">
        <f>IF(N285="nulová",J285,0)</f>
        <v>0</v>
      </c>
      <c r="BJ285" s="24" t="s">
        <v>76</v>
      </c>
      <c r="BK285" s="246">
        <f>ROUND(I285*H285,2)</f>
        <v>0</v>
      </c>
      <c r="BL285" s="24" t="s">
        <v>180</v>
      </c>
      <c r="BM285" s="24" t="s">
        <v>1899</v>
      </c>
    </row>
    <row r="286" spans="2:51" s="12" customFormat="1" ht="13.5">
      <c r="B286" s="247"/>
      <c r="C286" s="248"/>
      <c r="D286" s="249" t="s">
        <v>182</v>
      </c>
      <c r="E286" s="250" t="s">
        <v>21</v>
      </c>
      <c r="F286" s="251" t="s">
        <v>1900</v>
      </c>
      <c r="G286" s="248"/>
      <c r="H286" s="252">
        <v>4.7</v>
      </c>
      <c r="I286" s="253"/>
      <c r="J286" s="248"/>
      <c r="K286" s="248"/>
      <c r="L286" s="254"/>
      <c r="M286" s="255"/>
      <c r="N286" s="256"/>
      <c r="O286" s="256"/>
      <c r="P286" s="256"/>
      <c r="Q286" s="256"/>
      <c r="R286" s="256"/>
      <c r="S286" s="256"/>
      <c r="T286" s="257"/>
      <c r="AT286" s="258" t="s">
        <v>182</v>
      </c>
      <c r="AU286" s="258" t="s">
        <v>79</v>
      </c>
      <c r="AV286" s="12" t="s">
        <v>79</v>
      </c>
      <c r="AW286" s="12" t="s">
        <v>33</v>
      </c>
      <c r="AX286" s="12" t="s">
        <v>76</v>
      </c>
      <c r="AY286" s="258" t="s">
        <v>172</v>
      </c>
    </row>
    <row r="287" spans="2:65" s="1" customFormat="1" ht="25.5" customHeight="1">
      <c r="B287" s="46"/>
      <c r="C287" s="235" t="s">
        <v>571</v>
      </c>
      <c r="D287" s="235" t="s">
        <v>175</v>
      </c>
      <c r="E287" s="236" t="s">
        <v>484</v>
      </c>
      <c r="F287" s="237" t="s">
        <v>485</v>
      </c>
      <c r="G287" s="238" t="s">
        <v>434</v>
      </c>
      <c r="H287" s="270"/>
      <c r="I287" s="240"/>
      <c r="J287" s="241">
        <f>ROUND(I287*H287,2)</f>
        <v>0</v>
      </c>
      <c r="K287" s="237" t="s">
        <v>179</v>
      </c>
      <c r="L287" s="72"/>
      <c r="M287" s="242" t="s">
        <v>21</v>
      </c>
      <c r="N287" s="243" t="s">
        <v>40</v>
      </c>
      <c r="O287" s="47"/>
      <c r="P287" s="244">
        <f>O287*H287</f>
        <v>0</v>
      </c>
      <c r="Q287" s="244">
        <v>0</v>
      </c>
      <c r="R287" s="244">
        <f>Q287*H287</f>
        <v>0</v>
      </c>
      <c r="S287" s="244">
        <v>0</v>
      </c>
      <c r="T287" s="245">
        <f>S287*H287</f>
        <v>0</v>
      </c>
      <c r="AR287" s="24" t="s">
        <v>255</v>
      </c>
      <c r="AT287" s="24" t="s">
        <v>175</v>
      </c>
      <c r="AU287" s="24" t="s">
        <v>79</v>
      </c>
      <c r="AY287" s="24" t="s">
        <v>172</v>
      </c>
      <c r="BE287" s="246">
        <f>IF(N287="základní",J287,0)</f>
        <v>0</v>
      </c>
      <c r="BF287" s="246">
        <f>IF(N287="snížená",J287,0)</f>
        <v>0</v>
      </c>
      <c r="BG287" s="246">
        <f>IF(N287="zákl. přenesená",J287,0)</f>
        <v>0</v>
      </c>
      <c r="BH287" s="246">
        <f>IF(N287="sníž. přenesená",J287,0)</f>
        <v>0</v>
      </c>
      <c r="BI287" s="246">
        <f>IF(N287="nulová",J287,0)</f>
        <v>0</v>
      </c>
      <c r="BJ287" s="24" t="s">
        <v>76</v>
      </c>
      <c r="BK287" s="246">
        <f>ROUND(I287*H287,2)</f>
        <v>0</v>
      </c>
      <c r="BL287" s="24" t="s">
        <v>255</v>
      </c>
      <c r="BM287" s="24" t="s">
        <v>486</v>
      </c>
    </row>
    <row r="288" spans="2:63" s="11" customFormat="1" ht="29.85" customHeight="1">
      <c r="B288" s="219"/>
      <c r="C288" s="220"/>
      <c r="D288" s="221" t="s">
        <v>68</v>
      </c>
      <c r="E288" s="233" t="s">
        <v>487</v>
      </c>
      <c r="F288" s="233" t="s">
        <v>488</v>
      </c>
      <c r="G288" s="220"/>
      <c r="H288" s="220"/>
      <c r="I288" s="223"/>
      <c r="J288" s="234">
        <f>BK288</f>
        <v>0</v>
      </c>
      <c r="K288" s="220"/>
      <c r="L288" s="225"/>
      <c r="M288" s="226"/>
      <c r="N288" s="227"/>
      <c r="O288" s="227"/>
      <c r="P288" s="228">
        <f>SUM(P289:P313)</f>
        <v>0</v>
      </c>
      <c r="Q288" s="227"/>
      <c r="R288" s="228">
        <f>SUM(R289:R313)</f>
        <v>0.04457553999999999</v>
      </c>
      <c r="S288" s="227"/>
      <c r="T288" s="229">
        <f>SUM(T289:T313)</f>
        <v>0.36618</v>
      </c>
      <c r="AR288" s="230" t="s">
        <v>79</v>
      </c>
      <c r="AT288" s="231" t="s">
        <v>68</v>
      </c>
      <c r="AU288" s="231" t="s">
        <v>76</v>
      </c>
      <c r="AY288" s="230" t="s">
        <v>172</v>
      </c>
      <c r="BK288" s="232">
        <f>SUM(BK289:BK313)</f>
        <v>0</v>
      </c>
    </row>
    <row r="289" spans="2:65" s="1" customFormat="1" ht="25.5" customHeight="1">
      <c r="B289" s="46"/>
      <c r="C289" s="235" t="s">
        <v>577</v>
      </c>
      <c r="D289" s="235" t="s">
        <v>175</v>
      </c>
      <c r="E289" s="236" t="s">
        <v>490</v>
      </c>
      <c r="F289" s="237" t="s">
        <v>491</v>
      </c>
      <c r="G289" s="238" t="s">
        <v>186</v>
      </c>
      <c r="H289" s="239">
        <v>15.795</v>
      </c>
      <c r="I289" s="240"/>
      <c r="J289" s="241">
        <f>ROUND(I289*H289,2)</f>
        <v>0</v>
      </c>
      <c r="K289" s="237" t="s">
        <v>458</v>
      </c>
      <c r="L289" s="72"/>
      <c r="M289" s="242" t="s">
        <v>21</v>
      </c>
      <c r="N289" s="243" t="s">
        <v>40</v>
      </c>
      <c r="O289" s="47"/>
      <c r="P289" s="244">
        <f>O289*H289</f>
        <v>0</v>
      </c>
      <c r="Q289" s="244">
        <v>0</v>
      </c>
      <c r="R289" s="244">
        <f>Q289*H289</f>
        <v>0</v>
      </c>
      <c r="S289" s="244">
        <v>0</v>
      </c>
      <c r="T289" s="245">
        <f>S289*H289</f>
        <v>0</v>
      </c>
      <c r="AR289" s="24" t="s">
        <v>255</v>
      </c>
      <c r="AT289" s="24" t="s">
        <v>175</v>
      </c>
      <c r="AU289" s="24" t="s">
        <v>79</v>
      </c>
      <c r="AY289" s="24" t="s">
        <v>172</v>
      </c>
      <c r="BE289" s="246">
        <f>IF(N289="základní",J289,0)</f>
        <v>0</v>
      </c>
      <c r="BF289" s="246">
        <f>IF(N289="snížená",J289,0)</f>
        <v>0</v>
      </c>
      <c r="BG289" s="246">
        <f>IF(N289="zákl. přenesená",J289,0)</f>
        <v>0</v>
      </c>
      <c r="BH289" s="246">
        <f>IF(N289="sníž. přenesená",J289,0)</f>
        <v>0</v>
      </c>
      <c r="BI289" s="246">
        <f>IF(N289="nulová",J289,0)</f>
        <v>0</v>
      </c>
      <c r="BJ289" s="24" t="s">
        <v>76</v>
      </c>
      <c r="BK289" s="246">
        <f>ROUND(I289*H289,2)</f>
        <v>0</v>
      </c>
      <c r="BL289" s="24" t="s">
        <v>255</v>
      </c>
      <c r="BM289" s="24" t="s">
        <v>1901</v>
      </c>
    </row>
    <row r="290" spans="2:51" s="12" customFormat="1" ht="13.5">
      <c r="B290" s="247"/>
      <c r="C290" s="248"/>
      <c r="D290" s="249" t="s">
        <v>182</v>
      </c>
      <c r="E290" s="250" t="s">
        <v>21</v>
      </c>
      <c r="F290" s="251" t="s">
        <v>1891</v>
      </c>
      <c r="G290" s="248"/>
      <c r="H290" s="252">
        <v>15.795</v>
      </c>
      <c r="I290" s="253"/>
      <c r="J290" s="248"/>
      <c r="K290" s="248"/>
      <c r="L290" s="254"/>
      <c r="M290" s="255"/>
      <c r="N290" s="256"/>
      <c r="O290" s="256"/>
      <c r="P290" s="256"/>
      <c r="Q290" s="256"/>
      <c r="R290" s="256"/>
      <c r="S290" s="256"/>
      <c r="T290" s="257"/>
      <c r="AT290" s="258" t="s">
        <v>182</v>
      </c>
      <c r="AU290" s="258" t="s">
        <v>79</v>
      </c>
      <c r="AV290" s="12" t="s">
        <v>79</v>
      </c>
      <c r="AW290" s="12" t="s">
        <v>33</v>
      </c>
      <c r="AX290" s="12" t="s">
        <v>76</v>
      </c>
      <c r="AY290" s="258" t="s">
        <v>172</v>
      </c>
    </row>
    <row r="291" spans="2:65" s="1" customFormat="1" ht="16.5" customHeight="1">
      <c r="B291" s="46"/>
      <c r="C291" s="271" t="s">
        <v>582</v>
      </c>
      <c r="D291" s="271" t="s">
        <v>200</v>
      </c>
      <c r="E291" s="272" t="s">
        <v>494</v>
      </c>
      <c r="F291" s="273" t="s">
        <v>495</v>
      </c>
      <c r="G291" s="274" t="s">
        <v>186</v>
      </c>
      <c r="H291" s="275">
        <v>17.375</v>
      </c>
      <c r="I291" s="276"/>
      <c r="J291" s="277">
        <f>ROUND(I291*H291,2)</f>
        <v>0</v>
      </c>
      <c r="K291" s="273" t="s">
        <v>458</v>
      </c>
      <c r="L291" s="278"/>
      <c r="M291" s="279" t="s">
        <v>21</v>
      </c>
      <c r="N291" s="280" t="s">
        <v>40</v>
      </c>
      <c r="O291" s="47"/>
      <c r="P291" s="244">
        <f>O291*H291</f>
        <v>0</v>
      </c>
      <c r="Q291" s="244">
        <v>0.0009</v>
      </c>
      <c r="R291" s="244">
        <f>Q291*H291</f>
        <v>0.0156375</v>
      </c>
      <c r="S291" s="244">
        <v>0</v>
      </c>
      <c r="T291" s="245">
        <f>S291*H291</f>
        <v>0</v>
      </c>
      <c r="AR291" s="24" t="s">
        <v>337</v>
      </c>
      <c r="AT291" s="24" t="s">
        <v>200</v>
      </c>
      <c r="AU291" s="24" t="s">
        <v>79</v>
      </c>
      <c r="AY291" s="24" t="s">
        <v>172</v>
      </c>
      <c r="BE291" s="246">
        <f>IF(N291="základní",J291,0)</f>
        <v>0</v>
      </c>
      <c r="BF291" s="246">
        <f>IF(N291="snížená",J291,0)</f>
        <v>0</v>
      </c>
      <c r="BG291" s="246">
        <f>IF(N291="zákl. přenesená",J291,0)</f>
        <v>0</v>
      </c>
      <c r="BH291" s="246">
        <f>IF(N291="sníž. přenesená",J291,0)</f>
        <v>0</v>
      </c>
      <c r="BI291" s="246">
        <f>IF(N291="nulová",J291,0)</f>
        <v>0</v>
      </c>
      <c r="BJ291" s="24" t="s">
        <v>76</v>
      </c>
      <c r="BK291" s="246">
        <f>ROUND(I291*H291,2)</f>
        <v>0</v>
      </c>
      <c r="BL291" s="24" t="s">
        <v>255</v>
      </c>
      <c r="BM291" s="24" t="s">
        <v>1902</v>
      </c>
    </row>
    <row r="292" spans="2:47" s="1" customFormat="1" ht="13.5">
      <c r="B292" s="46"/>
      <c r="C292" s="74"/>
      <c r="D292" s="249" t="s">
        <v>464</v>
      </c>
      <c r="E292" s="74"/>
      <c r="F292" s="281" t="s">
        <v>497</v>
      </c>
      <c r="G292" s="74"/>
      <c r="H292" s="74"/>
      <c r="I292" s="203"/>
      <c r="J292" s="74"/>
      <c r="K292" s="74"/>
      <c r="L292" s="72"/>
      <c r="M292" s="282"/>
      <c r="N292" s="47"/>
      <c r="O292" s="47"/>
      <c r="P292" s="47"/>
      <c r="Q292" s="47"/>
      <c r="R292" s="47"/>
      <c r="S292" s="47"/>
      <c r="T292" s="95"/>
      <c r="AT292" s="24" t="s">
        <v>464</v>
      </c>
      <c r="AU292" s="24" t="s">
        <v>79</v>
      </c>
    </row>
    <row r="293" spans="2:51" s="12" customFormat="1" ht="13.5">
      <c r="B293" s="247"/>
      <c r="C293" s="248"/>
      <c r="D293" s="249" t="s">
        <v>182</v>
      </c>
      <c r="E293" s="250" t="s">
        <v>21</v>
      </c>
      <c r="F293" s="251" t="s">
        <v>1903</v>
      </c>
      <c r="G293" s="248"/>
      <c r="H293" s="252">
        <v>17.375</v>
      </c>
      <c r="I293" s="253"/>
      <c r="J293" s="248"/>
      <c r="K293" s="248"/>
      <c r="L293" s="254"/>
      <c r="M293" s="255"/>
      <c r="N293" s="256"/>
      <c r="O293" s="256"/>
      <c r="P293" s="256"/>
      <c r="Q293" s="256"/>
      <c r="R293" s="256"/>
      <c r="S293" s="256"/>
      <c r="T293" s="257"/>
      <c r="AT293" s="258" t="s">
        <v>182</v>
      </c>
      <c r="AU293" s="258" t="s">
        <v>79</v>
      </c>
      <c r="AV293" s="12" t="s">
        <v>79</v>
      </c>
      <c r="AW293" s="12" t="s">
        <v>33</v>
      </c>
      <c r="AX293" s="12" t="s">
        <v>76</v>
      </c>
      <c r="AY293" s="258" t="s">
        <v>172</v>
      </c>
    </row>
    <row r="294" spans="2:65" s="1" customFormat="1" ht="16.5" customHeight="1">
      <c r="B294" s="46"/>
      <c r="C294" s="271" t="s">
        <v>587</v>
      </c>
      <c r="D294" s="271" t="s">
        <v>200</v>
      </c>
      <c r="E294" s="272" t="s">
        <v>500</v>
      </c>
      <c r="F294" s="273" t="s">
        <v>501</v>
      </c>
      <c r="G294" s="274" t="s">
        <v>186</v>
      </c>
      <c r="H294" s="275">
        <v>17.375</v>
      </c>
      <c r="I294" s="276"/>
      <c r="J294" s="277">
        <f>ROUND(I294*H294,2)</f>
        <v>0</v>
      </c>
      <c r="K294" s="273" t="s">
        <v>458</v>
      </c>
      <c r="L294" s="278"/>
      <c r="M294" s="279" t="s">
        <v>21</v>
      </c>
      <c r="N294" s="280" t="s">
        <v>40</v>
      </c>
      <c r="O294" s="47"/>
      <c r="P294" s="244">
        <f>O294*H294</f>
        <v>0</v>
      </c>
      <c r="Q294" s="244">
        <v>0.0012</v>
      </c>
      <c r="R294" s="244">
        <f>Q294*H294</f>
        <v>0.020849999999999997</v>
      </c>
      <c r="S294" s="244">
        <v>0</v>
      </c>
      <c r="T294" s="245">
        <f>S294*H294</f>
        <v>0</v>
      </c>
      <c r="AR294" s="24" t="s">
        <v>337</v>
      </c>
      <c r="AT294" s="24" t="s">
        <v>200</v>
      </c>
      <c r="AU294" s="24" t="s">
        <v>79</v>
      </c>
      <c r="AY294" s="24" t="s">
        <v>172</v>
      </c>
      <c r="BE294" s="246">
        <f>IF(N294="základní",J294,0)</f>
        <v>0</v>
      </c>
      <c r="BF294" s="246">
        <f>IF(N294="snížená",J294,0)</f>
        <v>0</v>
      </c>
      <c r="BG294" s="246">
        <f>IF(N294="zákl. přenesená",J294,0)</f>
        <v>0</v>
      </c>
      <c r="BH294" s="246">
        <f>IF(N294="sníž. přenesená",J294,0)</f>
        <v>0</v>
      </c>
      <c r="BI294" s="246">
        <f>IF(N294="nulová",J294,0)</f>
        <v>0</v>
      </c>
      <c r="BJ294" s="24" t="s">
        <v>76</v>
      </c>
      <c r="BK294" s="246">
        <f>ROUND(I294*H294,2)</f>
        <v>0</v>
      </c>
      <c r="BL294" s="24" t="s">
        <v>255</v>
      </c>
      <c r="BM294" s="24" t="s">
        <v>1904</v>
      </c>
    </row>
    <row r="295" spans="2:47" s="1" customFormat="1" ht="13.5">
      <c r="B295" s="46"/>
      <c r="C295" s="74"/>
      <c r="D295" s="249" t="s">
        <v>464</v>
      </c>
      <c r="E295" s="74"/>
      <c r="F295" s="281" t="s">
        <v>497</v>
      </c>
      <c r="G295" s="74"/>
      <c r="H295" s="74"/>
      <c r="I295" s="203"/>
      <c r="J295" s="74"/>
      <c r="K295" s="74"/>
      <c r="L295" s="72"/>
      <c r="M295" s="282"/>
      <c r="N295" s="47"/>
      <c r="O295" s="47"/>
      <c r="P295" s="47"/>
      <c r="Q295" s="47"/>
      <c r="R295" s="47"/>
      <c r="S295" s="47"/>
      <c r="T295" s="95"/>
      <c r="AT295" s="24" t="s">
        <v>464</v>
      </c>
      <c r="AU295" s="24" t="s">
        <v>79</v>
      </c>
    </row>
    <row r="296" spans="2:51" s="12" customFormat="1" ht="13.5">
      <c r="B296" s="247"/>
      <c r="C296" s="248"/>
      <c r="D296" s="249" t="s">
        <v>182</v>
      </c>
      <c r="E296" s="250" t="s">
        <v>21</v>
      </c>
      <c r="F296" s="251" t="s">
        <v>1903</v>
      </c>
      <c r="G296" s="248"/>
      <c r="H296" s="252">
        <v>17.375</v>
      </c>
      <c r="I296" s="253"/>
      <c r="J296" s="248"/>
      <c r="K296" s="248"/>
      <c r="L296" s="254"/>
      <c r="M296" s="255"/>
      <c r="N296" s="256"/>
      <c r="O296" s="256"/>
      <c r="P296" s="256"/>
      <c r="Q296" s="256"/>
      <c r="R296" s="256"/>
      <c r="S296" s="256"/>
      <c r="T296" s="257"/>
      <c r="AT296" s="258" t="s">
        <v>182</v>
      </c>
      <c r="AU296" s="258" t="s">
        <v>79</v>
      </c>
      <c r="AV296" s="12" t="s">
        <v>79</v>
      </c>
      <c r="AW296" s="12" t="s">
        <v>33</v>
      </c>
      <c r="AX296" s="12" t="s">
        <v>76</v>
      </c>
      <c r="AY296" s="258" t="s">
        <v>172</v>
      </c>
    </row>
    <row r="297" spans="2:65" s="1" customFormat="1" ht="25.5" customHeight="1">
      <c r="B297" s="46"/>
      <c r="C297" s="235" t="s">
        <v>591</v>
      </c>
      <c r="D297" s="235" t="s">
        <v>175</v>
      </c>
      <c r="E297" s="236" t="s">
        <v>504</v>
      </c>
      <c r="F297" s="237" t="s">
        <v>505</v>
      </c>
      <c r="G297" s="238" t="s">
        <v>186</v>
      </c>
      <c r="H297" s="239">
        <v>15.795</v>
      </c>
      <c r="I297" s="240"/>
      <c r="J297" s="241">
        <f>ROUND(I297*H297,2)</f>
        <v>0</v>
      </c>
      <c r="K297" s="237" t="s">
        <v>458</v>
      </c>
      <c r="L297" s="72"/>
      <c r="M297" s="242" t="s">
        <v>21</v>
      </c>
      <c r="N297" s="243" t="s">
        <v>40</v>
      </c>
      <c r="O297" s="47"/>
      <c r="P297" s="244">
        <f>O297*H297</f>
        <v>0</v>
      </c>
      <c r="Q297" s="244">
        <v>0</v>
      </c>
      <c r="R297" s="244">
        <f>Q297*H297</f>
        <v>0</v>
      </c>
      <c r="S297" s="244">
        <v>0</v>
      </c>
      <c r="T297" s="245">
        <f>S297*H297</f>
        <v>0</v>
      </c>
      <c r="AR297" s="24" t="s">
        <v>255</v>
      </c>
      <c r="AT297" s="24" t="s">
        <v>175</v>
      </c>
      <c r="AU297" s="24" t="s">
        <v>79</v>
      </c>
      <c r="AY297" s="24" t="s">
        <v>172</v>
      </c>
      <c r="BE297" s="246">
        <f>IF(N297="základní",J297,0)</f>
        <v>0</v>
      </c>
      <c r="BF297" s="246">
        <f>IF(N297="snížená",J297,0)</f>
        <v>0</v>
      </c>
      <c r="BG297" s="246">
        <f>IF(N297="zákl. přenesená",J297,0)</f>
        <v>0</v>
      </c>
      <c r="BH297" s="246">
        <f>IF(N297="sníž. přenesená",J297,0)</f>
        <v>0</v>
      </c>
      <c r="BI297" s="246">
        <f>IF(N297="nulová",J297,0)</f>
        <v>0</v>
      </c>
      <c r="BJ297" s="24" t="s">
        <v>76</v>
      </c>
      <c r="BK297" s="246">
        <f>ROUND(I297*H297,2)</f>
        <v>0</v>
      </c>
      <c r="BL297" s="24" t="s">
        <v>255</v>
      </c>
      <c r="BM297" s="24" t="s">
        <v>1905</v>
      </c>
    </row>
    <row r="298" spans="2:51" s="12" customFormat="1" ht="13.5">
      <c r="B298" s="247"/>
      <c r="C298" s="248"/>
      <c r="D298" s="249" t="s">
        <v>182</v>
      </c>
      <c r="E298" s="250" t="s">
        <v>21</v>
      </c>
      <c r="F298" s="251" t="s">
        <v>1891</v>
      </c>
      <c r="G298" s="248"/>
      <c r="H298" s="252">
        <v>15.795</v>
      </c>
      <c r="I298" s="253"/>
      <c r="J298" s="248"/>
      <c r="K298" s="248"/>
      <c r="L298" s="254"/>
      <c r="M298" s="255"/>
      <c r="N298" s="256"/>
      <c r="O298" s="256"/>
      <c r="P298" s="256"/>
      <c r="Q298" s="256"/>
      <c r="R298" s="256"/>
      <c r="S298" s="256"/>
      <c r="T298" s="257"/>
      <c r="AT298" s="258" t="s">
        <v>182</v>
      </c>
      <c r="AU298" s="258" t="s">
        <v>79</v>
      </c>
      <c r="AV298" s="12" t="s">
        <v>79</v>
      </c>
      <c r="AW298" s="12" t="s">
        <v>33</v>
      </c>
      <c r="AX298" s="12" t="s">
        <v>76</v>
      </c>
      <c r="AY298" s="258" t="s">
        <v>172</v>
      </c>
    </row>
    <row r="299" spans="2:65" s="1" customFormat="1" ht="16.5" customHeight="1">
      <c r="B299" s="46"/>
      <c r="C299" s="271" t="s">
        <v>595</v>
      </c>
      <c r="D299" s="271" t="s">
        <v>200</v>
      </c>
      <c r="E299" s="272" t="s">
        <v>508</v>
      </c>
      <c r="F299" s="273" t="s">
        <v>509</v>
      </c>
      <c r="G299" s="274" t="s">
        <v>186</v>
      </c>
      <c r="H299" s="275">
        <v>18.164</v>
      </c>
      <c r="I299" s="276"/>
      <c r="J299" s="277">
        <f>ROUND(I299*H299,2)</f>
        <v>0</v>
      </c>
      <c r="K299" s="273" t="s">
        <v>179</v>
      </c>
      <c r="L299" s="278"/>
      <c r="M299" s="279" t="s">
        <v>21</v>
      </c>
      <c r="N299" s="280" t="s">
        <v>40</v>
      </c>
      <c r="O299" s="47"/>
      <c r="P299" s="244">
        <f>O299*H299</f>
        <v>0</v>
      </c>
      <c r="Q299" s="244">
        <v>0.00011</v>
      </c>
      <c r="R299" s="244">
        <f>Q299*H299</f>
        <v>0.0019980400000000004</v>
      </c>
      <c r="S299" s="244">
        <v>0</v>
      </c>
      <c r="T299" s="245">
        <f>S299*H299</f>
        <v>0</v>
      </c>
      <c r="AR299" s="24" t="s">
        <v>337</v>
      </c>
      <c r="AT299" s="24" t="s">
        <v>200</v>
      </c>
      <c r="AU299" s="24" t="s">
        <v>79</v>
      </c>
      <c r="AY299" s="24" t="s">
        <v>172</v>
      </c>
      <c r="BE299" s="246">
        <f>IF(N299="základní",J299,0)</f>
        <v>0</v>
      </c>
      <c r="BF299" s="246">
        <f>IF(N299="snížená",J299,0)</f>
        <v>0</v>
      </c>
      <c r="BG299" s="246">
        <f>IF(N299="zákl. přenesená",J299,0)</f>
        <v>0</v>
      </c>
      <c r="BH299" s="246">
        <f>IF(N299="sníž. přenesená",J299,0)</f>
        <v>0</v>
      </c>
      <c r="BI299" s="246">
        <f>IF(N299="nulová",J299,0)</f>
        <v>0</v>
      </c>
      <c r="BJ299" s="24" t="s">
        <v>76</v>
      </c>
      <c r="BK299" s="246">
        <f>ROUND(I299*H299,2)</f>
        <v>0</v>
      </c>
      <c r="BL299" s="24" t="s">
        <v>255</v>
      </c>
      <c r="BM299" s="24" t="s">
        <v>1906</v>
      </c>
    </row>
    <row r="300" spans="2:47" s="1" customFormat="1" ht="13.5">
      <c r="B300" s="46"/>
      <c r="C300" s="74"/>
      <c r="D300" s="249" t="s">
        <v>464</v>
      </c>
      <c r="E300" s="74"/>
      <c r="F300" s="281" t="s">
        <v>511</v>
      </c>
      <c r="G300" s="74"/>
      <c r="H300" s="74"/>
      <c r="I300" s="203"/>
      <c r="J300" s="74"/>
      <c r="K300" s="74"/>
      <c r="L300" s="72"/>
      <c r="M300" s="282"/>
      <c r="N300" s="47"/>
      <c r="O300" s="47"/>
      <c r="P300" s="47"/>
      <c r="Q300" s="47"/>
      <c r="R300" s="47"/>
      <c r="S300" s="47"/>
      <c r="T300" s="95"/>
      <c r="AT300" s="24" t="s">
        <v>464</v>
      </c>
      <c r="AU300" s="24" t="s">
        <v>79</v>
      </c>
    </row>
    <row r="301" spans="2:51" s="12" customFormat="1" ht="13.5">
      <c r="B301" s="247"/>
      <c r="C301" s="248"/>
      <c r="D301" s="249" t="s">
        <v>182</v>
      </c>
      <c r="E301" s="250" t="s">
        <v>21</v>
      </c>
      <c r="F301" s="251" t="s">
        <v>1907</v>
      </c>
      <c r="G301" s="248"/>
      <c r="H301" s="252">
        <v>18.164</v>
      </c>
      <c r="I301" s="253"/>
      <c r="J301" s="248"/>
      <c r="K301" s="248"/>
      <c r="L301" s="254"/>
      <c r="M301" s="255"/>
      <c r="N301" s="256"/>
      <c r="O301" s="256"/>
      <c r="P301" s="256"/>
      <c r="Q301" s="256"/>
      <c r="R301" s="256"/>
      <c r="S301" s="256"/>
      <c r="T301" s="257"/>
      <c r="AT301" s="258" t="s">
        <v>182</v>
      </c>
      <c r="AU301" s="258" t="s">
        <v>79</v>
      </c>
      <c r="AV301" s="12" t="s">
        <v>79</v>
      </c>
      <c r="AW301" s="12" t="s">
        <v>33</v>
      </c>
      <c r="AX301" s="12" t="s">
        <v>76</v>
      </c>
      <c r="AY301" s="258" t="s">
        <v>172</v>
      </c>
    </row>
    <row r="302" spans="2:65" s="1" customFormat="1" ht="25.5" customHeight="1">
      <c r="B302" s="46"/>
      <c r="C302" s="235" t="s">
        <v>600</v>
      </c>
      <c r="D302" s="235" t="s">
        <v>175</v>
      </c>
      <c r="E302" s="236" t="s">
        <v>514</v>
      </c>
      <c r="F302" s="237" t="s">
        <v>515</v>
      </c>
      <c r="G302" s="238" t="s">
        <v>258</v>
      </c>
      <c r="H302" s="239">
        <v>51</v>
      </c>
      <c r="I302" s="240"/>
      <c r="J302" s="241">
        <f>ROUND(I302*H302,2)</f>
        <v>0</v>
      </c>
      <c r="K302" s="237" t="s">
        <v>179</v>
      </c>
      <c r="L302" s="72"/>
      <c r="M302" s="242" t="s">
        <v>21</v>
      </c>
      <c r="N302" s="243" t="s">
        <v>40</v>
      </c>
      <c r="O302" s="47"/>
      <c r="P302" s="244">
        <f>O302*H302</f>
        <v>0</v>
      </c>
      <c r="Q302" s="244">
        <v>0</v>
      </c>
      <c r="R302" s="244">
        <f>Q302*H302</f>
        <v>0</v>
      </c>
      <c r="S302" s="244">
        <v>0.00718</v>
      </c>
      <c r="T302" s="245">
        <f>S302*H302</f>
        <v>0.36618</v>
      </c>
      <c r="AR302" s="24" t="s">
        <v>255</v>
      </c>
      <c r="AT302" s="24" t="s">
        <v>175</v>
      </c>
      <c r="AU302" s="24" t="s">
        <v>79</v>
      </c>
      <c r="AY302" s="24" t="s">
        <v>172</v>
      </c>
      <c r="BE302" s="246">
        <f>IF(N302="základní",J302,0)</f>
        <v>0</v>
      </c>
      <c r="BF302" s="246">
        <f>IF(N302="snížená",J302,0)</f>
        <v>0</v>
      </c>
      <c r="BG302" s="246">
        <f>IF(N302="zákl. přenesená",J302,0)</f>
        <v>0</v>
      </c>
      <c r="BH302" s="246">
        <f>IF(N302="sníž. přenesená",J302,0)</f>
        <v>0</v>
      </c>
      <c r="BI302" s="246">
        <f>IF(N302="nulová",J302,0)</f>
        <v>0</v>
      </c>
      <c r="BJ302" s="24" t="s">
        <v>76</v>
      </c>
      <c r="BK302" s="246">
        <f>ROUND(I302*H302,2)</f>
        <v>0</v>
      </c>
      <c r="BL302" s="24" t="s">
        <v>255</v>
      </c>
      <c r="BM302" s="24" t="s">
        <v>516</v>
      </c>
    </row>
    <row r="303" spans="2:51" s="12" customFormat="1" ht="13.5">
      <c r="B303" s="247"/>
      <c r="C303" s="248"/>
      <c r="D303" s="249" t="s">
        <v>182</v>
      </c>
      <c r="E303" s="250" t="s">
        <v>21</v>
      </c>
      <c r="F303" s="251" t="s">
        <v>1908</v>
      </c>
      <c r="G303" s="248"/>
      <c r="H303" s="252">
        <v>51</v>
      </c>
      <c r="I303" s="253"/>
      <c r="J303" s="248"/>
      <c r="K303" s="248"/>
      <c r="L303" s="254"/>
      <c r="M303" s="255"/>
      <c r="N303" s="256"/>
      <c r="O303" s="256"/>
      <c r="P303" s="256"/>
      <c r="Q303" s="256"/>
      <c r="R303" s="256"/>
      <c r="S303" s="256"/>
      <c r="T303" s="257"/>
      <c r="AT303" s="258" t="s">
        <v>182</v>
      </c>
      <c r="AU303" s="258" t="s">
        <v>79</v>
      </c>
      <c r="AV303" s="12" t="s">
        <v>79</v>
      </c>
      <c r="AW303" s="12" t="s">
        <v>33</v>
      </c>
      <c r="AX303" s="12" t="s">
        <v>76</v>
      </c>
      <c r="AY303" s="258" t="s">
        <v>172</v>
      </c>
    </row>
    <row r="304" spans="2:65" s="1" customFormat="1" ht="25.5" customHeight="1">
      <c r="B304" s="46"/>
      <c r="C304" s="235" t="s">
        <v>604</v>
      </c>
      <c r="D304" s="235" t="s">
        <v>175</v>
      </c>
      <c r="E304" s="236" t="s">
        <v>519</v>
      </c>
      <c r="F304" s="237" t="s">
        <v>520</v>
      </c>
      <c r="G304" s="238" t="s">
        <v>258</v>
      </c>
      <c r="H304" s="239">
        <v>46.5</v>
      </c>
      <c r="I304" s="240"/>
      <c r="J304" s="241">
        <f>ROUND(I304*H304,2)</f>
        <v>0</v>
      </c>
      <c r="K304" s="237" t="s">
        <v>424</v>
      </c>
      <c r="L304" s="72"/>
      <c r="M304" s="242" t="s">
        <v>21</v>
      </c>
      <c r="N304" s="243" t="s">
        <v>40</v>
      </c>
      <c r="O304" s="47"/>
      <c r="P304" s="244">
        <f>O304*H304</f>
        <v>0</v>
      </c>
      <c r="Q304" s="244">
        <v>0.0001</v>
      </c>
      <c r="R304" s="244">
        <f>Q304*H304</f>
        <v>0.0046500000000000005</v>
      </c>
      <c r="S304" s="244">
        <v>0</v>
      </c>
      <c r="T304" s="245">
        <f>S304*H304</f>
        <v>0</v>
      </c>
      <c r="AR304" s="24" t="s">
        <v>255</v>
      </c>
      <c r="AT304" s="24" t="s">
        <v>175</v>
      </c>
      <c r="AU304" s="24" t="s">
        <v>79</v>
      </c>
      <c r="AY304" s="24" t="s">
        <v>172</v>
      </c>
      <c r="BE304" s="246">
        <f>IF(N304="základní",J304,0)</f>
        <v>0</v>
      </c>
      <c r="BF304" s="246">
        <f>IF(N304="snížená",J304,0)</f>
        <v>0</v>
      </c>
      <c r="BG304" s="246">
        <f>IF(N304="zákl. přenesená",J304,0)</f>
        <v>0</v>
      </c>
      <c r="BH304" s="246">
        <f>IF(N304="sníž. přenesená",J304,0)</f>
        <v>0</v>
      </c>
      <c r="BI304" s="246">
        <f>IF(N304="nulová",J304,0)</f>
        <v>0</v>
      </c>
      <c r="BJ304" s="24" t="s">
        <v>76</v>
      </c>
      <c r="BK304" s="246">
        <f>ROUND(I304*H304,2)</f>
        <v>0</v>
      </c>
      <c r="BL304" s="24" t="s">
        <v>255</v>
      </c>
      <c r="BM304" s="24" t="s">
        <v>521</v>
      </c>
    </row>
    <row r="305" spans="2:51" s="12" customFormat="1" ht="13.5">
      <c r="B305" s="247"/>
      <c r="C305" s="248"/>
      <c r="D305" s="249" t="s">
        <v>182</v>
      </c>
      <c r="E305" s="250" t="s">
        <v>21</v>
      </c>
      <c r="F305" s="251" t="s">
        <v>1909</v>
      </c>
      <c r="G305" s="248"/>
      <c r="H305" s="252">
        <v>46.5</v>
      </c>
      <c r="I305" s="253"/>
      <c r="J305" s="248"/>
      <c r="K305" s="248"/>
      <c r="L305" s="254"/>
      <c r="M305" s="255"/>
      <c r="N305" s="256"/>
      <c r="O305" s="256"/>
      <c r="P305" s="256"/>
      <c r="Q305" s="256"/>
      <c r="R305" s="256"/>
      <c r="S305" s="256"/>
      <c r="T305" s="257"/>
      <c r="AT305" s="258" t="s">
        <v>182</v>
      </c>
      <c r="AU305" s="258" t="s">
        <v>79</v>
      </c>
      <c r="AV305" s="12" t="s">
        <v>79</v>
      </c>
      <c r="AW305" s="12" t="s">
        <v>33</v>
      </c>
      <c r="AX305" s="12" t="s">
        <v>76</v>
      </c>
      <c r="AY305" s="258" t="s">
        <v>172</v>
      </c>
    </row>
    <row r="306" spans="2:65" s="1" customFormat="1" ht="16.5" customHeight="1">
      <c r="B306" s="46"/>
      <c r="C306" s="271" t="s">
        <v>608</v>
      </c>
      <c r="D306" s="271" t="s">
        <v>200</v>
      </c>
      <c r="E306" s="272" t="s">
        <v>523</v>
      </c>
      <c r="F306" s="273" t="s">
        <v>524</v>
      </c>
      <c r="G306" s="274" t="s">
        <v>258</v>
      </c>
      <c r="H306" s="275">
        <v>4.5</v>
      </c>
      <c r="I306" s="276"/>
      <c r="J306" s="277">
        <f>ROUND(I306*H306,2)</f>
        <v>0</v>
      </c>
      <c r="K306" s="273" t="s">
        <v>424</v>
      </c>
      <c r="L306" s="278"/>
      <c r="M306" s="279" t="s">
        <v>21</v>
      </c>
      <c r="N306" s="280" t="s">
        <v>40</v>
      </c>
      <c r="O306" s="47"/>
      <c r="P306" s="244">
        <f>O306*H306</f>
        <v>0</v>
      </c>
      <c r="Q306" s="244">
        <v>4E-05</v>
      </c>
      <c r="R306" s="244">
        <f>Q306*H306</f>
        <v>0.00018</v>
      </c>
      <c r="S306" s="244">
        <v>0</v>
      </c>
      <c r="T306" s="245">
        <f>S306*H306</f>
        <v>0</v>
      </c>
      <c r="AR306" s="24" t="s">
        <v>337</v>
      </c>
      <c r="AT306" s="24" t="s">
        <v>200</v>
      </c>
      <c r="AU306" s="24" t="s">
        <v>79</v>
      </c>
      <c r="AY306" s="24" t="s">
        <v>172</v>
      </c>
      <c r="BE306" s="246">
        <f>IF(N306="základní",J306,0)</f>
        <v>0</v>
      </c>
      <c r="BF306" s="246">
        <f>IF(N306="snížená",J306,0)</f>
        <v>0</v>
      </c>
      <c r="BG306" s="246">
        <f>IF(N306="zákl. přenesená",J306,0)</f>
        <v>0</v>
      </c>
      <c r="BH306" s="246">
        <f>IF(N306="sníž. přenesená",J306,0)</f>
        <v>0</v>
      </c>
      <c r="BI306" s="246">
        <f>IF(N306="nulová",J306,0)</f>
        <v>0</v>
      </c>
      <c r="BJ306" s="24" t="s">
        <v>76</v>
      </c>
      <c r="BK306" s="246">
        <f>ROUND(I306*H306,2)</f>
        <v>0</v>
      </c>
      <c r="BL306" s="24" t="s">
        <v>255</v>
      </c>
      <c r="BM306" s="24" t="s">
        <v>525</v>
      </c>
    </row>
    <row r="307" spans="2:47" s="1" customFormat="1" ht="13.5">
      <c r="B307" s="46"/>
      <c r="C307" s="74"/>
      <c r="D307" s="249" t="s">
        <v>464</v>
      </c>
      <c r="E307" s="74"/>
      <c r="F307" s="281" t="s">
        <v>526</v>
      </c>
      <c r="G307" s="74"/>
      <c r="H307" s="74"/>
      <c r="I307" s="203"/>
      <c r="J307" s="74"/>
      <c r="K307" s="74"/>
      <c r="L307" s="72"/>
      <c r="M307" s="282"/>
      <c r="N307" s="47"/>
      <c r="O307" s="47"/>
      <c r="P307" s="47"/>
      <c r="Q307" s="47"/>
      <c r="R307" s="47"/>
      <c r="S307" s="47"/>
      <c r="T307" s="95"/>
      <c r="AT307" s="24" t="s">
        <v>464</v>
      </c>
      <c r="AU307" s="24" t="s">
        <v>79</v>
      </c>
    </row>
    <row r="308" spans="2:51" s="12" customFormat="1" ht="13.5">
      <c r="B308" s="247"/>
      <c r="C308" s="248"/>
      <c r="D308" s="249" t="s">
        <v>182</v>
      </c>
      <c r="E308" s="250" t="s">
        <v>21</v>
      </c>
      <c r="F308" s="251" t="s">
        <v>1910</v>
      </c>
      <c r="G308" s="248"/>
      <c r="H308" s="252">
        <v>4.5</v>
      </c>
      <c r="I308" s="253"/>
      <c r="J308" s="248"/>
      <c r="K308" s="248"/>
      <c r="L308" s="254"/>
      <c r="M308" s="255"/>
      <c r="N308" s="256"/>
      <c r="O308" s="256"/>
      <c r="P308" s="256"/>
      <c r="Q308" s="256"/>
      <c r="R308" s="256"/>
      <c r="S308" s="256"/>
      <c r="T308" s="257"/>
      <c r="AT308" s="258" t="s">
        <v>182</v>
      </c>
      <c r="AU308" s="258" t="s">
        <v>79</v>
      </c>
      <c r="AV308" s="12" t="s">
        <v>79</v>
      </c>
      <c r="AW308" s="12" t="s">
        <v>33</v>
      </c>
      <c r="AX308" s="12" t="s">
        <v>76</v>
      </c>
      <c r="AY308" s="258" t="s">
        <v>172</v>
      </c>
    </row>
    <row r="309" spans="2:65" s="1" customFormat="1" ht="16.5" customHeight="1">
      <c r="B309" s="46"/>
      <c r="C309" s="271" t="s">
        <v>612</v>
      </c>
      <c r="D309" s="271" t="s">
        <v>200</v>
      </c>
      <c r="E309" s="272" t="s">
        <v>529</v>
      </c>
      <c r="F309" s="273" t="s">
        <v>530</v>
      </c>
      <c r="G309" s="274" t="s">
        <v>258</v>
      </c>
      <c r="H309" s="275">
        <v>30</v>
      </c>
      <c r="I309" s="276"/>
      <c r="J309" s="277">
        <f>ROUND(I309*H309,2)</f>
        <v>0</v>
      </c>
      <c r="K309" s="273" t="s">
        <v>179</v>
      </c>
      <c r="L309" s="278"/>
      <c r="M309" s="279" t="s">
        <v>21</v>
      </c>
      <c r="N309" s="280" t="s">
        <v>40</v>
      </c>
      <c r="O309" s="47"/>
      <c r="P309" s="244">
        <f>O309*H309</f>
        <v>0</v>
      </c>
      <c r="Q309" s="244">
        <v>3E-05</v>
      </c>
      <c r="R309" s="244">
        <f>Q309*H309</f>
        <v>0.0009</v>
      </c>
      <c r="S309" s="244">
        <v>0</v>
      </c>
      <c r="T309" s="245">
        <f>S309*H309</f>
        <v>0</v>
      </c>
      <c r="AR309" s="24" t="s">
        <v>337</v>
      </c>
      <c r="AT309" s="24" t="s">
        <v>200</v>
      </c>
      <c r="AU309" s="24" t="s">
        <v>79</v>
      </c>
      <c r="AY309" s="24" t="s">
        <v>172</v>
      </c>
      <c r="BE309" s="246">
        <f>IF(N309="základní",J309,0)</f>
        <v>0</v>
      </c>
      <c r="BF309" s="246">
        <f>IF(N309="snížená",J309,0)</f>
        <v>0</v>
      </c>
      <c r="BG309" s="246">
        <f>IF(N309="zákl. přenesená",J309,0)</f>
        <v>0</v>
      </c>
      <c r="BH309" s="246">
        <f>IF(N309="sníž. přenesená",J309,0)</f>
        <v>0</v>
      </c>
      <c r="BI309" s="246">
        <f>IF(N309="nulová",J309,0)</f>
        <v>0</v>
      </c>
      <c r="BJ309" s="24" t="s">
        <v>76</v>
      </c>
      <c r="BK309" s="246">
        <f>ROUND(I309*H309,2)</f>
        <v>0</v>
      </c>
      <c r="BL309" s="24" t="s">
        <v>255</v>
      </c>
      <c r="BM309" s="24" t="s">
        <v>531</v>
      </c>
    </row>
    <row r="310" spans="2:51" s="12" customFormat="1" ht="13.5">
      <c r="B310" s="247"/>
      <c r="C310" s="248"/>
      <c r="D310" s="249" t="s">
        <v>182</v>
      </c>
      <c r="E310" s="250" t="s">
        <v>21</v>
      </c>
      <c r="F310" s="251" t="s">
        <v>1911</v>
      </c>
      <c r="G310" s="248"/>
      <c r="H310" s="252">
        <v>30</v>
      </c>
      <c r="I310" s="253"/>
      <c r="J310" s="248"/>
      <c r="K310" s="248"/>
      <c r="L310" s="254"/>
      <c r="M310" s="255"/>
      <c r="N310" s="256"/>
      <c r="O310" s="256"/>
      <c r="P310" s="256"/>
      <c r="Q310" s="256"/>
      <c r="R310" s="256"/>
      <c r="S310" s="256"/>
      <c r="T310" s="257"/>
      <c r="AT310" s="258" t="s">
        <v>182</v>
      </c>
      <c r="AU310" s="258" t="s">
        <v>79</v>
      </c>
      <c r="AV310" s="12" t="s">
        <v>79</v>
      </c>
      <c r="AW310" s="12" t="s">
        <v>33</v>
      </c>
      <c r="AX310" s="12" t="s">
        <v>76</v>
      </c>
      <c r="AY310" s="258" t="s">
        <v>172</v>
      </c>
    </row>
    <row r="311" spans="2:65" s="1" customFormat="1" ht="16.5" customHeight="1">
      <c r="B311" s="46"/>
      <c r="C311" s="271" t="s">
        <v>616</v>
      </c>
      <c r="D311" s="271" t="s">
        <v>200</v>
      </c>
      <c r="E311" s="272" t="s">
        <v>1912</v>
      </c>
      <c r="F311" s="273" t="s">
        <v>1913</v>
      </c>
      <c r="G311" s="274" t="s">
        <v>258</v>
      </c>
      <c r="H311" s="275">
        <v>12</v>
      </c>
      <c r="I311" s="276"/>
      <c r="J311" s="277">
        <f>ROUND(I311*H311,2)</f>
        <v>0</v>
      </c>
      <c r="K311" s="273" t="s">
        <v>179</v>
      </c>
      <c r="L311" s="278"/>
      <c r="M311" s="279" t="s">
        <v>21</v>
      </c>
      <c r="N311" s="280" t="s">
        <v>40</v>
      </c>
      <c r="O311" s="47"/>
      <c r="P311" s="244">
        <f>O311*H311</f>
        <v>0</v>
      </c>
      <c r="Q311" s="244">
        <v>3E-05</v>
      </c>
      <c r="R311" s="244">
        <f>Q311*H311</f>
        <v>0.00036</v>
      </c>
      <c r="S311" s="244">
        <v>0</v>
      </c>
      <c r="T311" s="245">
        <f>S311*H311</f>
        <v>0</v>
      </c>
      <c r="AR311" s="24" t="s">
        <v>337</v>
      </c>
      <c r="AT311" s="24" t="s">
        <v>200</v>
      </c>
      <c r="AU311" s="24" t="s">
        <v>79</v>
      </c>
      <c r="AY311" s="24" t="s">
        <v>172</v>
      </c>
      <c r="BE311" s="246">
        <f>IF(N311="základní",J311,0)</f>
        <v>0</v>
      </c>
      <c r="BF311" s="246">
        <f>IF(N311="snížená",J311,0)</f>
        <v>0</v>
      </c>
      <c r="BG311" s="246">
        <f>IF(N311="zákl. přenesená",J311,0)</f>
        <v>0</v>
      </c>
      <c r="BH311" s="246">
        <f>IF(N311="sníž. přenesená",J311,0)</f>
        <v>0</v>
      </c>
      <c r="BI311" s="246">
        <f>IF(N311="nulová",J311,0)</f>
        <v>0</v>
      </c>
      <c r="BJ311" s="24" t="s">
        <v>76</v>
      </c>
      <c r="BK311" s="246">
        <f>ROUND(I311*H311,2)</f>
        <v>0</v>
      </c>
      <c r="BL311" s="24" t="s">
        <v>255</v>
      </c>
      <c r="BM311" s="24" t="s">
        <v>1914</v>
      </c>
    </row>
    <row r="312" spans="2:51" s="12" customFormat="1" ht="13.5">
      <c r="B312" s="247"/>
      <c r="C312" s="248"/>
      <c r="D312" s="249" t="s">
        <v>182</v>
      </c>
      <c r="E312" s="250" t="s">
        <v>21</v>
      </c>
      <c r="F312" s="251" t="s">
        <v>1915</v>
      </c>
      <c r="G312" s="248"/>
      <c r="H312" s="252">
        <v>12</v>
      </c>
      <c r="I312" s="253"/>
      <c r="J312" s="248"/>
      <c r="K312" s="248"/>
      <c r="L312" s="254"/>
      <c r="M312" s="255"/>
      <c r="N312" s="256"/>
      <c r="O312" s="256"/>
      <c r="P312" s="256"/>
      <c r="Q312" s="256"/>
      <c r="R312" s="256"/>
      <c r="S312" s="256"/>
      <c r="T312" s="257"/>
      <c r="AT312" s="258" t="s">
        <v>182</v>
      </c>
      <c r="AU312" s="258" t="s">
        <v>79</v>
      </c>
      <c r="AV312" s="12" t="s">
        <v>79</v>
      </c>
      <c r="AW312" s="12" t="s">
        <v>33</v>
      </c>
      <c r="AX312" s="12" t="s">
        <v>76</v>
      </c>
      <c r="AY312" s="258" t="s">
        <v>172</v>
      </c>
    </row>
    <row r="313" spans="2:65" s="1" customFormat="1" ht="16.5" customHeight="1">
      <c r="B313" s="46"/>
      <c r="C313" s="235" t="s">
        <v>620</v>
      </c>
      <c r="D313" s="235" t="s">
        <v>175</v>
      </c>
      <c r="E313" s="236" t="s">
        <v>534</v>
      </c>
      <c r="F313" s="237" t="s">
        <v>535</v>
      </c>
      <c r="G313" s="238" t="s">
        <v>434</v>
      </c>
      <c r="H313" s="270"/>
      <c r="I313" s="240"/>
      <c r="J313" s="241">
        <f>ROUND(I313*H313,2)</f>
        <v>0</v>
      </c>
      <c r="K313" s="237" t="s">
        <v>179</v>
      </c>
      <c r="L313" s="72"/>
      <c r="M313" s="242" t="s">
        <v>21</v>
      </c>
      <c r="N313" s="243" t="s">
        <v>40</v>
      </c>
      <c r="O313" s="47"/>
      <c r="P313" s="244">
        <f>O313*H313</f>
        <v>0</v>
      </c>
      <c r="Q313" s="244">
        <v>0</v>
      </c>
      <c r="R313" s="244">
        <f>Q313*H313</f>
        <v>0</v>
      </c>
      <c r="S313" s="244">
        <v>0</v>
      </c>
      <c r="T313" s="245">
        <f>S313*H313</f>
        <v>0</v>
      </c>
      <c r="AR313" s="24" t="s">
        <v>255</v>
      </c>
      <c r="AT313" s="24" t="s">
        <v>175</v>
      </c>
      <c r="AU313" s="24" t="s">
        <v>79</v>
      </c>
      <c r="AY313" s="24" t="s">
        <v>172</v>
      </c>
      <c r="BE313" s="246">
        <f>IF(N313="základní",J313,0)</f>
        <v>0</v>
      </c>
      <c r="BF313" s="246">
        <f>IF(N313="snížená",J313,0)</f>
        <v>0</v>
      </c>
      <c r="BG313" s="246">
        <f>IF(N313="zákl. přenesená",J313,0)</f>
        <v>0</v>
      </c>
      <c r="BH313" s="246">
        <f>IF(N313="sníž. přenesená",J313,0)</f>
        <v>0</v>
      </c>
      <c r="BI313" s="246">
        <f>IF(N313="nulová",J313,0)</f>
        <v>0</v>
      </c>
      <c r="BJ313" s="24" t="s">
        <v>76</v>
      </c>
      <c r="BK313" s="246">
        <f>ROUND(I313*H313,2)</f>
        <v>0</v>
      </c>
      <c r="BL313" s="24" t="s">
        <v>255</v>
      </c>
      <c r="BM313" s="24" t="s">
        <v>536</v>
      </c>
    </row>
    <row r="314" spans="2:63" s="11" customFormat="1" ht="29.85" customHeight="1">
      <c r="B314" s="219"/>
      <c r="C314" s="220"/>
      <c r="D314" s="221" t="s">
        <v>68</v>
      </c>
      <c r="E314" s="233" t="s">
        <v>541</v>
      </c>
      <c r="F314" s="233" t="s">
        <v>542</v>
      </c>
      <c r="G314" s="220"/>
      <c r="H314" s="220"/>
      <c r="I314" s="223"/>
      <c r="J314" s="234">
        <f>BK314</f>
        <v>0</v>
      </c>
      <c r="K314" s="220"/>
      <c r="L314" s="225"/>
      <c r="M314" s="226"/>
      <c r="N314" s="227"/>
      <c r="O314" s="227"/>
      <c r="P314" s="228">
        <f>SUM(P315:P334)</f>
        <v>0</v>
      </c>
      <c r="Q314" s="227"/>
      <c r="R314" s="228">
        <f>SUM(R315:R334)</f>
        <v>0.02215</v>
      </c>
      <c r="S314" s="227"/>
      <c r="T314" s="229">
        <f>SUM(T315:T334)</f>
        <v>0.8277000000000001</v>
      </c>
      <c r="AR314" s="230" t="s">
        <v>79</v>
      </c>
      <c r="AT314" s="231" t="s">
        <v>68</v>
      </c>
      <c r="AU314" s="231" t="s">
        <v>76</v>
      </c>
      <c r="AY314" s="230" t="s">
        <v>172</v>
      </c>
      <c r="BK314" s="232">
        <f>SUM(BK315:BK334)</f>
        <v>0</v>
      </c>
    </row>
    <row r="315" spans="2:65" s="1" customFormat="1" ht="16.5" customHeight="1">
      <c r="B315" s="46"/>
      <c r="C315" s="235" t="s">
        <v>624</v>
      </c>
      <c r="D315" s="235" t="s">
        <v>175</v>
      </c>
      <c r="E315" s="236" t="s">
        <v>544</v>
      </c>
      <c r="F315" s="237" t="s">
        <v>545</v>
      </c>
      <c r="G315" s="238" t="s">
        <v>258</v>
      </c>
      <c r="H315" s="239">
        <v>31</v>
      </c>
      <c r="I315" s="240"/>
      <c r="J315" s="241">
        <f>ROUND(I315*H315,2)</f>
        <v>0</v>
      </c>
      <c r="K315" s="237" t="s">
        <v>179</v>
      </c>
      <c r="L315" s="72"/>
      <c r="M315" s="242" t="s">
        <v>21</v>
      </c>
      <c r="N315" s="243" t="s">
        <v>40</v>
      </c>
      <c r="O315" s="47"/>
      <c r="P315" s="244">
        <f>O315*H315</f>
        <v>0</v>
      </c>
      <c r="Q315" s="244">
        <v>0</v>
      </c>
      <c r="R315" s="244">
        <f>Q315*H315</f>
        <v>0</v>
      </c>
      <c r="S315" s="244">
        <v>0.0267</v>
      </c>
      <c r="T315" s="245">
        <f>S315*H315</f>
        <v>0.8277000000000001</v>
      </c>
      <c r="AR315" s="24" t="s">
        <v>255</v>
      </c>
      <c r="AT315" s="24" t="s">
        <v>175</v>
      </c>
      <c r="AU315" s="24" t="s">
        <v>79</v>
      </c>
      <c r="AY315" s="24" t="s">
        <v>172</v>
      </c>
      <c r="BE315" s="246">
        <f>IF(N315="základní",J315,0)</f>
        <v>0</v>
      </c>
      <c r="BF315" s="246">
        <f>IF(N315="snížená",J315,0)</f>
        <v>0</v>
      </c>
      <c r="BG315" s="246">
        <f>IF(N315="zákl. přenesená",J315,0)</f>
        <v>0</v>
      </c>
      <c r="BH315" s="246">
        <f>IF(N315="sníž. přenesená",J315,0)</f>
        <v>0</v>
      </c>
      <c r="BI315" s="246">
        <f>IF(N315="nulová",J315,0)</f>
        <v>0</v>
      </c>
      <c r="BJ315" s="24" t="s">
        <v>76</v>
      </c>
      <c r="BK315" s="246">
        <f>ROUND(I315*H315,2)</f>
        <v>0</v>
      </c>
      <c r="BL315" s="24" t="s">
        <v>255</v>
      </c>
      <c r="BM315" s="24" t="s">
        <v>546</v>
      </c>
    </row>
    <row r="316" spans="2:51" s="12" customFormat="1" ht="13.5">
      <c r="B316" s="247"/>
      <c r="C316" s="248"/>
      <c r="D316" s="249" t="s">
        <v>182</v>
      </c>
      <c r="E316" s="250" t="s">
        <v>21</v>
      </c>
      <c r="F316" s="251" t="s">
        <v>1916</v>
      </c>
      <c r="G316" s="248"/>
      <c r="H316" s="252">
        <v>31</v>
      </c>
      <c r="I316" s="253"/>
      <c r="J316" s="248"/>
      <c r="K316" s="248"/>
      <c r="L316" s="254"/>
      <c r="M316" s="255"/>
      <c r="N316" s="256"/>
      <c r="O316" s="256"/>
      <c r="P316" s="256"/>
      <c r="Q316" s="256"/>
      <c r="R316" s="256"/>
      <c r="S316" s="256"/>
      <c r="T316" s="257"/>
      <c r="AT316" s="258" t="s">
        <v>182</v>
      </c>
      <c r="AU316" s="258" t="s">
        <v>79</v>
      </c>
      <c r="AV316" s="12" t="s">
        <v>79</v>
      </c>
      <c r="AW316" s="12" t="s">
        <v>33</v>
      </c>
      <c r="AX316" s="12" t="s">
        <v>76</v>
      </c>
      <c r="AY316" s="258" t="s">
        <v>172</v>
      </c>
    </row>
    <row r="317" spans="2:65" s="1" customFormat="1" ht="25.5" customHeight="1">
      <c r="B317" s="46"/>
      <c r="C317" s="235" t="s">
        <v>628</v>
      </c>
      <c r="D317" s="235" t="s">
        <v>175</v>
      </c>
      <c r="E317" s="236" t="s">
        <v>1410</v>
      </c>
      <c r="F317" s="237" t="s">
        <v>1917</v>
      </c>
      <c r="G317" s="238" t="s">
        <v>258</v>
      </c>
      <c r="H317" s="239">
        <v>2</v>
      </c>
      <c r="I317" s="240"/>
      <c r="J317" s="241">
        <f>ROUND(I317*H317,2)</f>
        <v>0</v>
      </c>
      <c r="K317" s="237" t="s">
        <v>179</v>
      </c>
      <c r="L317" s="72"/>
      <c r="M317" s="242" t="s">
        <v>21</v>
      </c>
      <c r="N317" s="243" t="s">
        <v>40</v>
      </c>
      <c r="O317" s="47"/>
      <c r="P317" s="244">
        <f>O317*H317</f>
        <v>0</v>
      </c>
      <c r="Q317" s="244">
        <v>0.00126</v>
      </c>
      <c r="R317" s="244">
        <f>Q317*H317</f>
        <v>0.00252</v>
      </c>
      <c r="S317" s="244">
        <v>0</v>
      </c>
      <c r="T317" s="245">
        <f>S317*H317</f>
        <v>0</v>
      </c>
      <c r="AR317" s="24" t="s">
        <v>255</v>
      </c>
      <c r="AT317" s="24" t="s">
        <v>175</v>
      </c>
      <c r="AU317" s="24" t="s">
        <v>79</v>
      </c>
      <c r="AY317" s="24" t="s">
        <v>172</v>
      </c>
      <c r="BE317" s="246">
        <f>IF(N317="základní",J317,0)</f>
        <v>0</v>
      </c>
      <c r="BF317" s="246">
        <f>IF(N317="snížená",J317,0)</f>
        <v>0</v>
      </c>
      <c r="BG317" s="246">
        <f>IF(N317="zákl. přenesená",J317,0)</f>
        <v>0</v>
      </c>
      <c r="BH317" s="246">
        <f>IF(N317="sníž. přenesená",J317,0)</f>
        <v>0</v>
      </c>
      <c r="BI317" s="246">
        <f>IF(N317="nulová",J317,0)</f>
        <v>0</v>
      </c>
      <c r="BJ317" s="24" t="s">
        <v>76</v>
      </c>
      <c r="BK317" s="246">
        <f>ROUND(I317*H317,2)</f>
        <v>0</v>
      </c>
      <c r="BL317" s="24" t="s">
        <v>255</v>
      </c>
      <c r="BM317" s="24" t="s">
        <v>1918</v>
      </c>
    </row>
    <row r="318" spans="2:51" s="12" customFormat="1" ht="13.5">
      <c r="B318" s="247"/>
      <c r="C318" s="248"/>
      <c r="D318" s="249" t="s">
        <v>182</v>
      </c>
      <c r="E318" s="250" t="s">
        <v>21</v>
      </c>
      <c r="F318" s="251" t="s">
        <v>1919</v>
      </c>
      <c r="G318" s="248"/>
      <c r="H318" s="252">
        <v>2</v>
      </c>
      <c r="I318" s="253"/>
      <c r="J318" s="248"/>
      <c r="K318" s="248"/>
      <c r="L318" s="254"/>
      <c r="M318" s="255"/>
      <c r="N318" s="256"/>
      <c r="O318" s="256"/>
      <c r="P318" s="256"/>
      <c r="Q318" s="256"/>
      <c r="R318" s="256"/>
      <c r="S318" s="256"/>
      <c r="T318" s="257"/>
      <c r="AT318" s="258" t="s">
        <v>182</v>
      </c>
      <c r="AU318" s="258" t="s">
        <v>79</v>
      </c>
      <c r="AV318" s="12" t="s">
        <v>79</v>
      </c>
      <c r="AW318" s="12" t="s">
        <v>33</v>
      </c>
      <c r="AX318" s="12" t="s">
        <v>76</v>
      </c>
      <c r="AY318" s="258" t="s">
        <v>172</v>
      </c>
    </row>
    <row r="319" spans="2:65" s="1" customFormat="1" ht="25.5" customHeight="1">
      <c r="B319" s="46"/>
      <c r="C319" s="235" t="s">
        <v>632</v>
      </c>
      <c r="D319" s="235" t="s">
        <v>175</v>
      </c>
      <c r="E319" s="236" t="s">
        <v>1414</v>
      </c>
      <c r="F319" s="237" t="s">
        <v>1920</v>
      </c>
      <c r="G319" s="238" t="s">
        <v>258</v>
      </c>
      <c r="H319" s="239">
        <v>6.5</v>
      </c>
      <c r="I319" s="240"/>
      <c r="J319" s="241">
        <f>ROUND(I319*H319,2)</f>
        <v>0</v>
      </c>
      <c r="K319" s="237" t="s">
        <v>179</v>
      </c>
      <c r="L319" s="72"/>
      <c r="M319" s="242" t="s">
        <v>21</v>
      </c>
      <c r="N319" s="243" t="s">
        <v>40</v>
      </c>
      <c r="O319" s="47"/>
      <c r="P319" s="244">
        <f>O319*H319</f>
        <v>0</v>
      </c>
      <c r="Q319" s="244">
        <v>0.00177</v>
      </c>
      <c r="R319" s="244">
        <f>Q319*H319</f>
        <v>0.011505000000000001</v>
      </c>
      <c r="S319" s="244">
        <v>0</v>
      </c>
      <c r="T319" s="245">
        <f>S319*H319</f>
        <v>0</v>
      </c>
      <c r="AR319" s="24" t="s">
        <v>255</v>
      </c>
      <c r="AT319" s="24" t="s">
        <v>175</v>
      </c>
      <c r="AU319" s="24" t="s">
        <v>79</v>
      </c>
      <c r="AY319" s="24" t="s">
        <v>172</v>
      </c>
      <c r="BE319" s="246">
        <f>IF(N319="základní",J319,0)</f>
        <v>0</v>
      </c>
      <c r="BF319" s="246">
        <f>IF(N319="snížená",J319,0)</f>
        <v>0</v>
      </c>
      <c r="BG319" s="246">
        <f>IF(N319="zákl. přenesená",J319,0)</f>
        <v>0</v>
      </c>
      <c r="BH319" s="246">
        <f>IF(N319="sníž. přenesená",J319,0)</f>
        <v>0</v>
      </c>
      <c r="BI319" s="246">
        <f>IF(N319="nulová",J319,0)</f>
        <v>0</v>
      </c>
      <c r="BJ319" s="24" t="s">
        <v>76</v>
      </c>
      <c r="BK319" s="246">
        <f>ROUND(I319*H319,2)</f>
        <v>0</v>
      </c>
      <c r="BL319" s="24" t="s">
        <v>255</v>
      </c>
      <c r="BM319" s="24" t="s">
        <v>1921</v>
      </c>
    </row>
    <row r="320" spans="2:51" s="12" customFormat="1" ht="13.5">
      <c r="B320" s="247"/>
      <c r="C320" s="248"/>
      <c r="D320" s="249" t="s">
        <v>182</v>
      </c>
      <c r="E320" s="250" t="s">
        <v>21</v>
      </c>
      <c r="F320" s="251" t="s">
        <v>1922</v>
      </c>
      <c r="G320" s="248"/>
      <c r="H320" s="252">
        <v>6.5</v>
      </c>
      <c r="I320" s="253"/>
      <c r="J320" s="248"/>
      <c r="K320" s="248"/>
      <c r="L320" s="254"/>
      <c r="M320" s="255"/>
      <c r="N320" s="256"/>
      <c r="O320" s="256"/>
      <c r="P320" s="256"/>
      <c r="Q320" s="256"/>
      <c r="R320" s="256"/>
      <c r="S320" s="256"/>
      <c r="T320" s="257"/>
      <c r="AT320" s="258" t="s">
        <v>182</v>
      </c>
      <c r="AU320" s="258" t="s">
        <v>79</v>
      </c>
      <c r="AV320" s="12" t="s">
        <v>79</v>
      </c>
      <c r="AW320" s="12" t="s">
        <v>33</v>
      </c>
      <c r="AX320" s="12" t="s">
        <v>76</v>
      </c>
      <c r="AY320" s="258" t="s">
        <v>172</v>
      </c>
    </row>
    <row r="321" spans="2:65" s="1" customFormat="1" ht="16.5" customHeight="1">
      <c r="B321" s="46"/>
      <c r="C321" s="235" t="s">
        <v>637</v>
      </c>
      <c r="D321" s="235" t="s">
        <v>175</v>
      </c>
      <c r="E321" s="236" t="s">
        <v>549</v>
      </c>
      <c r="F321" s="237" t="s">
        <v>550</v>
      </c>
      <c r="G321" s="238" t="s">
        <v>258</v>
      </c>
      <c r="H321" s="239">
        <v>11</v>
      </c>
      <c r="I321" s="240"/>
      <c r="J321" s="241">
        <f>ROUND(I321*H321,2)</f>
        <v>0</v>
      </c>
      <c r="K321" s="237" t="s">
        <v>424</v>
      </c>
      <c r="L321" s="72"/>
      <c r="M321" s="242" t="s">
        <v>21</v>
      </c>
      <c r="N321" s="243" t="s">
        <v>40</v>
      </c>
      <c r="O321" s="47"/>
      <c r="P321" s="244">
        <f>O321*H321</f>
        <v>0</v>
      </c>
      <c r="Q321" s="244">
        <v>0.00035</v>
      </c>
      <c r="R321" s="244">
        <f>Q321*H321</f>
        <v>0.00385</v>
      </c>
      <c r="S321" s="244">
        <v>0</v>
      </c>
      <c r="T321" s="245">
        <f>S321*H321</f>
        <v>0</v>
      </c>
      <c r="AR321" s="24" t="s">
        <v>255</v>
      </c>
      <c r="AT321" s="24" t="s">
        <v>175</v>
      </c>
      <c r="AU321" s="24" t="s">
        <v>79</v>
      </c>
      <c r="AY321" s="24" t="s">
        <v>172</v>
      </c>
      <c r="BE321" s="246">
        <f>IF(N321="základní",J321,0)</f>
        <v>0</v>
      </c>
      <c r="BF321" s="246">
        <f>IF(N321="snížená",J321,0)</f>
        <v>0</v>
      </c>
      <c r="BG321" s="246">
        <f>IF(N321="zákl. přenesená",J321,0)</f>
        <v>0</v>
      </c>
      <c r="BH321" s="246">
        <f>IF(N321="sníž. přenesená",J321,0)</f>
        <v>0</v>
      </c>
      <c r="BI321" s="246">
        <f>IF(N321="nulová",J321,0)</f>
        <v>0</v>
      </c>
      <c r="BJ321" s="24" t="s">
        <v>76</v>
      </c>
      <c r="BK321" s="246">
        <f>ROUND(I321*H321,2)</f>
        <v>0</v>
      </c>
      <c r="BL321" s="24" t="s">
        <v>255</v>
      </c>
      <c r="BM321" s="24" t="s">
        <v>551</v>
      </c>
    </row>
    <row r="322" spans="2:51" s="12" customFormat="1" ht="13.5">
      <c r="B322" s="247"/>
      <c r="C322" s="248"/>
      <c r="D322" s="249" t="s">
        <v>182</v>
      </c>
      <c r="E322" s="250" t="s">
        <v>21</v>
      </c>
      <c r="F322" s="251" t="s">
        <v>1923</v>
      </c>
      <c r="G322" s="248"/>
      <c r="H322" s="252">
        <v>11</v>
      </c>
      <c r="I322" s="253"/>
      <c r="J322" s="248"/>
      <c r="K322" s="248"/>
      <c r="L322" s="254"/>
      <c r="M322" s="255"/>
      <c r="N322" s="256"/>
      <c r="O322" s="256"/>
      <c r="P322" s="256"/>
      <c r="Q322" s="256"/>
      <c r="R322" s="256"/>
      <c r="S322" s="256"/>
      <c r="T322" s="257"/>
      <c r="AT322" s="258" t="s">
        <v>182</v>
      </c>
      <c r="AU322" s="258" t="s">
        <v>79</v>
      </c>
      <c r="AV322" s="12" t="s">
        <v>79</v>
      </c>
      <c r="AW322" s="12" t="s">
        <v>33</v>
      </c>
      <c r="AX322" s="12" t="s">
        <v>76</v>
      </c>
      <c r="AY322" s="258" t="s">
        <v>172</v>
      </c>
    </row>
    <row r="323" spans="2:65" s="1" customFormat="1" ht="16.5" customHeight="1">
      <c r="B323" s="46"/>
      <c r="C323" s="235" t="s">
        <v>641</v>
      </c>
      <c r="D323" s="235" t="s">
        <v>175</v>
      </c>
      <c r="E323" s="236" t="s">
        <v>1924</v>
      </c>
      <c r="F323" s="237" t="s">
        <v>1925</v>
      </c>
      <c r="G323" s="238" t="s">
        <v>258</v>
      </c>
      <c r="H323" s="239">
        <v>5.5</v>
      </c>
      <c r="I323" s="240"/>
      <c r="J323" s="241">
        <f>ROUND(I323*H323,2)</f>
        <v>0</v>
      </c>
      <c r="K323" s="237" t="s">
        <v>179</v>
      </c>
      <c r="L323" s="72"/>
      <c r="M323" s="242" t="s">
        <v>21</v>
      </c>
      <c r="N323" s="243" t="s">
        <v>40</v>
      </c>
      <c r="O323" s="47"/>
      <c r="P323" s="244">
        <f>O323*H323</f>
        <v>0</v>
      </c>
      <c r="Q323" s="244">
        <v>0.00057</v>
      </c>
      <c r="R323" s="244">
        <f>Q323*H323</f>
        <v>0.0031349999999999998</v>
      </c>
      <c r="S323" s="244">
        <v>0</v>
      </c>
      <c r="T323" s="245">
        <f>S323*H323</f>
        <v>0</v>
      </c>
      <c r="AR323" s="24" t="s">
        <v>255</v>
      </c>
      <c r="AT323" s="24" t="s">
        <v>175</v>
      </c>
      <c r="AU323" s="24" t="s">
        <v>79</v>
      </c>
      <c r="AY323" s="24" t="s">
        <v>172</v>
      </c>
      <c r="BE323" s="246">
        <f>IF(N323="základní",J323,0)</f>
        <v>0</v>
      </c>
      <c r="BF323" s="246">
        <f>IF(N323="snížená",J323,0)</f>
        <v>0</v>
      </c>
      <c r="BG323" s="246">
        <f>IF(N323="zákl. přenesená",J323,0)</f>
        <v>0</v>
      </c>
      <c r="BH323" s="246">
        <f>IF(N323="sníž. přenesená",J323,0)</f>
        <v>0</v>
      </c>
      <c r="BI323" s="246">
        <f>IF(N323="nulová",J323,0)</f>
        <v>0</v>
      </c>
      <c r="BJ323" s="24" t="s">
        <v>76</v>
      </c>
      <c r="BK323" s="246">
        <f>ROUND(I323*H323,2)</f>
        <v>0</v>
      </c>
      <c r="BL323" s="24" t="s">
        <v>255</v>
      </c>
      <c r="BM323" s="24" t="s">
        <v>1926</v>
      </c>
    </row>
    <row r="324" spans="2:51" s="12" customFormat="1" ht="13.5">
      <c r="B324" s="247"/>
      <c r="C324" s="248"/>
      <c r="D324" s="249" t="s">
        <v>182</v>
      </c>
      <c r="E324" s="250" t="s">
        <v>21</v>
      </c>
      <c r="F324" s="251" t="s">
        <v>1927</v>
      </c>
      <c r="G324" s="248"/>
      <c r="H324" s="252">
        <v>5.5</v>
      </c>
      <c r="I324" s="253"/>
      <c r="J324" s="248"/>
      <c r="K324" s="248"/>
      <c r="L324" s="254"/>
      <c r="M324" s="255"/>
      <c r="N324" s="256"/>
      <c r="O324" s="256"/>
      <c r="P324" s="256"/>
      <c r="Q324" s="256"/>
      <c r="R324" s="256"/>
      <c r="S324" s="256"/>
      <c r="T324" s="257"/>
      <c r="AT324" s="258" t="s">
        <v>182</v>
      </c>
      <c r="AU324" s="258" t="s">
        <v>79</v>
      </c>
      <c r="AV324" s="12" t="s">
        <v>79</v>
      </c>
      <c r="AW324" s="12" t="s">
        <v>33</v>
      </c>
      <c r="AX324" s="12" t="s">
        <v>76</v>
      </c>
      <c r="AY324" s="258" t="s">
        <v>172</v>
      </c>
    </row>
    <row r="325" spans="2:65" s="1" customFormat="1" ht="16.5" customHeight="1">
      <c r="B325" s="46"/>
      <c r="C325" s="235" t="s">
        <v>645</v>
      </c>
      <c r="D325" s="235" t="s">
        <v>175</v>
      </c>
      <c r="E325" s="236" t="s">
        <v>554</v>
      </c>
      <c r="F325" s="237" t="s">
        <v>555</v>
      </c>
      <c r="G325" s="238" t="s">
        <v>258</v>
      </c>
      <c r="H325" s="239">
        <v>1</v>
      </c>
      <c r="I325" s="240"/>
      <c r="J325" s="241">
        <f>ROUND(I325*H325,2)</f>
        <v>0</v>
      </c>
      <c r="K325" s="237" t="s">
        <v>424</v>
      </c>
      <c r="L325" s="72"/>
      <c r="M325" s="242" t="s">
        <v>21</v>
      </c>
      <c r="N325" s="243" t="s">
        <v>40</v>
      </c>
      <c r="O325" s="47"/>
      <c r="P325" s="244">
        <f>O325*H325</f>
        <v>0</v>
      </c>
      <c r="Q325" s="244">
        <v>0.00114</v>
      </c>
      <c r="R325" s="244">
        <f>Q325*H325</f>
        <v>0.00114</v>
      </c>
      <c r="S325" s="244">
        <v>0</v>
      </c>
      <c r="T325" s="245">
        <f>S325*H325</f>
        <v>0</v>
      </c>
      <c r="AR325" s="24" t="s">
        <v>255</v>
      </c>
      <c r="AT325" s="24" t="s">
        <v>175</v>
      </c>
      <c r="AU325" s="24" t="s">
        <v>79</v>
      </c>
      <c r="AY325" s="24" t="s">
        <v>172</v>
      </c>
      <c r="BE325" s="246">
        <f>IF(N325="základní",J325,0)</f>
        <v>0</v>
      </c>
      <c r="BF325" s="246">
        <f>IF(N325="snížená",J325,0)</f>
        <v>0</v>
      </c>
      <c r="BG325" s="246">
        <f>IF(N325="zákl. přenesená",J325,0)</f>
        <v>0</v>
      </c>
      <c r="BH325" s="246">
        <f>IF(N325="sníž. přenesená",J325,0)</f>
        <v>0</v>
      </c>
      <c r="BI325" s="246">
        <f>IF(N325="nulová",J325,0)</f>
        <v>0</v>
      </c>
      <c r="BJ325" s="24" t="s">
        <v>76</v>
      </c>
      <c r="BK325" s="246">
        <f>ROUND(I325*H325,2)</f>
        <v>0</v>
      </c>
      <c r="BL325" s="24" t="s">
        <v>255</v>
      </c>
      <c r="BM325" s="24" t="s">
        <v>1928</v>
      </c>
    </row>
    <row r="326" spans="2:51" s="12" customFormat="1" ht="13.5">
      <c r="B326" s="247"/>
      <c r="C326" s="248"/>
      <c r="D326" s="249" t="s">
        <v>182</v>
      </c>
      <c r="E326" s="250" t="s">
        <v>21</v>
      </c>
      <c r="F326" s="251" t="s">
        <v>1929</v>
      </c>
      <c r="G326" s="248"/>
      <c r="H326" s="252">
        <v>1</v>
      </c>
      <c r="I326" s="253"/>
      <c r="J326" s="248"/>
      <c r="K326" s="248"/>
      <c r="L326" s="254"/>
      <c r="M326" s="255"/>
      <c r="N326" s="256"/>
      <c r="O326" s="256"/>
      <c r="P326" s="256"/>
      <c r="Q326" s="256"/>
      <c r="R326" s="256"/>
      <c r="S326" s="256"/>
      <c r="T326" s="257"/>
      <c r="AT326" s="258" t="s">
        <v>182</v>
      </c>
      <c r="AU326" s="258" t="s">
        <v>79</v>
      </c>
      <c r="AV326" s="12" t="s">
        <v>79</v>
      </c>
      <c r="AW326" s="12" t="s">
        <v>33</v>
      </c>
      <c r="AX326" s="12" t="s">
        <v>76</v>
      </c>
      <c r="AY326" s="258" t="s">
        <v>172</v>
      </c>
    </row>
    <row r="327" spans="2:65" s="1" customFormat="1" ht="16.5" customHeight="1">
      <c r="B327" s="46"/>
      <c r="C327" s="235" t="s">
        <v>649</v>
      </c>
      <c r="D327" s="235" t="s">
        <v>175</v>
      </c>
      <c r="E327" s="236" t="s">
        <v>559</v>
      </c>
      <c r="F327" s="237" t="s">
        <v>560</v>
      </c>
      <c r="G327" s="238" t="s">
        <v>178</v>
      </c>
      <c r="H327" s="239">
        <v>7</v>
      </c>
      <c r="I327" s="240"/>
      <c r="J327" s="241">
        <f>ROUND(I327*H327,2)</f>
        <v>0</v>
      </c>
      <c r="K327" s="237" t="s">
        <v>424</v>
      </c>
      <c r="L327" s="72"/>
      <c r="M327" s="242" t="s">
        <v>21</v>
      </c>
      <c r="N327" s="243" t="s">
        <v>40</v>
      </c>
      <c r="O327" s="47"/>
      <c r="P327" s="244">
        <f>O327*H327</f>
        <v>0</v>
      </c>
      <c r="Q327" s="244">
        <v>0</v>
      </c>
      <c r="R327" s="244">
        <f>Q327*H327</f>
        <v>0</v>
      </c>
      <c r="S327" s="244">
        <v>0</v>
      </c>
      <c r="T327" s="245">
        <f>S327*H327</f>
        <v>0</v>
      </c>
      <c r="AR327" s="24" t="s">
        <v>255</v>
      </c>
      <c r="AT327" s="24" t="s">
        <v>175</v>
      </c>
      <c r="AU327" s="24" t="s">
        <v>79</v>
      </c>
      <c r="AY327" s="24" t="s">
        <v>172</v>
      </c>
      <c r="BE327" s="246">
        <f>IF(N327="základní",J327,0)</f>
        <v>0</v>
      </c>
      <c r="BF327" s="246">
        <f>IF(N327="snížená",J327,0)</f>
        <v>0</v>
      </c>
      <c r="BG327" s="246">
        <f>IF(N327="zákl. přenesená",J327,0)</f>
        <v>0</v>
      </c>
      <c r="BH327" s="246">
        <f>IF(N327="sníž. přenesená",J327,0)</f>
        <v>0</v>
      </c>
      <c r="BI327" s="246">
        <f>IF(N327="nulová",J327,0)</f>
        <v>0</v>
      </c>
      <c r="BJ327" s="24" t="s">
        <v>76</v>
      </c>
      <c r="BK327" s="246">
        <f>ROUND(I327*H327,2)</f>
        <v>0</v>
      </c>
      <c r="BL327" s="24" t="s">
        <v>255</v>
      </c>
      <c r="BM327" s="24" t="s">
        <v>561</v>
      </c>
    </row>
    <row r="328" spans="2:51" s="12" customFormat="1" ht="13.5">
      <c r="B328" s="247"/>
      <c r="C328" s="248"/>
      <c r="D328" s="249" t="s">
        <v>182</v>
      </c>
      <c r="E328" s="250" t="s">
        <v>21</v>
      </c>
      <c r="F328" s="251" t="s">
        <v>1930</v>
      </c>
      <c r="G328" s="248"/>
      <c r="H328" s="252">
        <v>7</v>
      </c>
      <c r="I328" s="253"/>
      <c r="J328" s="248"/>
      <c r="K328" s="248"/>
      <c r="L328" s="254"/>
      <c r="M328" s="255"/>
      <c r="N328" s="256"/>
      <c r="O328" s="256"/>
      <c r="P328" s="256"/>
      <c r="Q328" s="256"/>
      <c r="R328" s="256"/>
      <c r="S328" s="256"/>
      <c r="T328" s="257"/>
      <c r="AT328" s="258" t="s">
        <v>182</v>
      </c>
      <c r="AU328" s="258" t="s">
        <v>79</v>
      </c>
      <c r="AV328" s="12" t="s">
        <v>79</v>
      </c>
      <c r="AW328" s="12" t="s">
        <v>33</v>
      </c>
      <c r="AX328" s="12" t="s">
        <v>76</v>
      </c>
      <c r="AY328" s="258" t="s">
        <v>172</v>
      </c>
    </row>
    <row r="329" spans="2:65" s="1" customFormat="1" ht="16.5" customHeight="1">
      <c r="B329" s="46"/>
      <c r="C329" s="235" t="s">
        <v>653</v>
      </c>
      <c r="D329" s="235" t="s">
        <v>175</v>
      </c>
      <c r="E329" s="236" t="s">
        <v>563</v>
      </c>
      <c r="F329" s="237" t="s">
        <v>564</v>
      </c>
      <c r="G329" s="238" t="s">
        <v>178</v>
      </c>
      <c r="H329" s="239">
        <v>1</v>
      </c>
      <c r="I329" s="240"/>
      <c r="J329" s="241">
        <f>ROUND(I329*H329,2)</f>
        <v>0</v>
      </c>
      <c r="K329" s="237" t="s">
        <v>424</v>
      </c>
      <c r="L329" s="72"/>
      <c r="M329" s="242" t="s">
        <v>21</v>
      </c>
      <c r="N329" s="243" t="s">
        <v>40</v>
      </c>
      <c r="O329" s="47"/>
      <c r="P329" s="244">
        <f>O329*H329</f>
        <v>0</v>
      </c>
      <c r="Q329" s="244">
        <v>0</v>
      </c>
      <c r="R329" s="244">
        <f>Q329*H329</f>
        <v>0</v>
      </c>
      <c r="S329" s="244">
        <v>0</v>
      </c>
      <c r="T329" s="245">
        <f>S329*H329</f>
        <v>0</v>
      </c>
      <c r="AR329" s="24" t="s">
        <v>255</v>
      </c>
      <c r="AT329" s="24" t="s">
        <v>175</v>
      </c>
      <c r="AU329" s="24" t="s">
        <v>79</v>
      </c>
      <c r="AY329" s="24" t="s">
        <v>172</v>
      </c>
      <c r="BE329" s="246">
        <f>IF(N329="základní",J329,0)</f>
        <v>0</v>
      </c>
      <c r="BF329" s="246">
        <f>IF(N329="snížená",J329,0)</f>
        <v>0</v>
      </c>
      <c r="BG329" s="246">
        <f>IF(N329="zákl. přenesená",J329,0)</f>
        <v>0</v>
      </c>
      <c r="BH329" s="246">
        <f>IF(N329="sníž. přenesená",J329,0)</f>
        <v>0</v>
      </c>
      <c r="BI329" s="246">
        <f>IF(N329="nulová",J329,0)</f>
        <v>0</v>
      </c>
      <c r="BJ329" s="24" t="s">
        <v>76</v>
      </c>
      <c r="BK329" s="246">
        <f>ROUND(I329*H329,2)</f>
        <v>0</v>
      </c>
      <c r="BL329" s="24" t="s">
        <v>255</v>
      </c>
      <c r="BM329" s="24" t="s">
        <v>1931</v>
      </c>
    </row>
    <row r="330" spans="2:65" s="1" customFormat="1" ht="16.5" customHeight="1">
      <c r="B330" s="46"/>
      <c r="C330" s="235" t="s">
        <v>657</v>
      </c>
      <c r="D330" s="235" t="s">
        <v>175</v>
      </c>
      <c r="E330" s="236" t="s">
        <v>567</v>
      </c>
      <c r="F330" s="237" t="s">
        <v>568</v>
      </c>
      <c r="G330" s="238" t="s">
        <v>258</v>
      </c>
      <c r="H330" s="239">
        <v>26</v>
      </c>
      <c r="I330" s="240"/>
      <c r="J330" s="241">
        <f>ROUND(I330*H330,2)</f>
        <v>0</v>
      </c>
      <c r="K330" s="237" t="s">
        <v>424</v>
      </c>
      <c r="L330" s="72"/>
      <c r="M330" s="242" t="s">
        <v>21</v>
      </c>
      <c r="N330" s="243" t="s">
        <v>40</v>
      </c>
      <c r="O330" s="47"/>
      <c r="P330" s="244">
        <f>O330*H330</f>
        <v>0</v>
      </c>
      <c r="Q330" s="244">
        <v>0</v>
      </c>
      <c r="R330" s="244">
        <f>Q330*H330</f>
        <v>0</v>
      </c>
      <c r="S330" s="244">
        <v>0</v>
      </c>
      <c r="T330" s="245">
        <f>S330*H330</f>
        <v>0</v>
      </c>
      <c r="AR330" s="24" t="s">
        <v>255</v>
      </c>
      <c r="AT330" s="24" t="s">
        <v>175</v>
      </c>
      <c r="AU330" s="24" t="s">
        <v>79</v>
      </c>
      <c r="AY330" s="24" t="s">
        <v>172</v>
      </c>
      <c r="BE330" s="246">
        <f>IF(N330="základní",J330,0)</f>
        <v>0</v>
      </c>
      <c r="BF330" s="246">
        <f>IF(N330="snížená",J330,0)</f>
        <v>0</v>
      </c>
      <c r="BG330" s="246">
        <f>IF(N330="zákl. přenesená",J330,0)</f>
        <v>0</v>
      </c>
      <c r="BH330" s="246">
        <f>IF(N330="sníž. přenesená",J330,0)</f>
        <v>0</v>
      </c>
      <c r="BI330" s="246">
        <f>IF(N330="nulová",J330,0)</f>
        <v>0</v>
      </c>
      <c r="BJ330" s="24" t="s">
        <v>76</v>
      </c>
      <c r="BK330" s="246">
        <f>ROUND(I330*H330,2)</f>
        <v>0</v>
      </c>
      <c r="BL330" s="24" t="s">
        <v>255</v>
      </c>
      <c r="BM330" s="24" t="s">
        <v>569</v>
      </c>
    </row>
    <row r="331" spans="2:51" s="12" customFormat="1" ht="13.5">
      <c r="B331" s="247"/>
      <c r="C331" s="248"/>
      <c r="D331" s="249" t="s">
        <v>182</v>
      </c>
      <c r="E331" s="250" t="s">
        <v>21</v>
      </c>
      <c r="F331" s="251" t="s">
        <v>1932</v>
      </c>
      <c r="G331" s="248"/>
      <c r="H331" s="252">
        <v>26</v>
      </c>
      <c r="I331" s="253"/>
      <c r="J331" s="248"/>
      <c r="K331" s="248"/>
      <c r="L331" s="254"/>
      <c r="M331" s="255"/>
      <c r="N331" s="256"/>
      <c r="O331" s="256"/>
      <c r="P331" s="256"/>
      <c r="Q331" s="256"/>
      <c r="R331" s="256"/>
      <c r="S331" s="256"/>
      <c r="T331" s="257"/>
      <c r="AT331" s="258" t="s">
        <v>182</v>
      </c>
      <c r="AU331" s="258" t="s">
        <v>79</v>
      </c>
      <c r="AV331" s="12" t="s">
        <v>79</v>
      </c>
      <c r="AW331" s="12" t="s">
        <v>33</v>
      </c>
      <c r="AX331" s="12" t="s">
        <v>76</v>
      </c>
      <c r="AY331" s="258" t="s">
        <v>172</v>
      </c>
    </row>
    <row r="332" spans="2:65" s="1" customFormat="1" ht="16.5" customHeight="1">
      <c r="B332" s="46"/>
      <c r="C332" s="235" t="s">
        <v>366</v>
      </c>
      <c r="D332" s="235" t="s">
        <v>175</v>
      </c>
      <c r="E332" s="236" t="s">
        <v>572</v>
      </c>
      <c r="F332" s="237" t="s">
        <v>573</v>
      </c>
      <c r="G332" s="238" t="s">
        <v>178</v>
      </c>
      <c r="H332" s="239">
        <v>1</v>
      </c>
      <c r="I332" s="240"/>
      <c r="J332" s="241">
        <f>ROUND(I332*H332,2)</f>
        <v>0</v>
      </c>
      <c r="K332" s="237" t="s">
        <v>21</v>
      </c>
      <c r="L332" s="72"/>
      <c r="M332" s="242" t="s">
        <v>21</v>
      </c>
      <c r="N332" s="243" t="s">
        <v>40</v>
      </c>
      <c r="O332" s="47"/>
      <c r="P332" s="244">
        <f>O332*H332</f>
        <v>0</v>
      </c>
      <c r="Q332" s="244">
        <v>0</v>
      </c>
      <c r="R332" s="244">
        <f>Q332*H332</f>
        <v>0</v>
      </c>
      <c r="S332" s="244">
        <v>0</v>
      </c>
      <c r="T332" s="245">
        <f>S332*H332</f>
        <v>0</v>
      </c>
      <c r="AR332" s="24" t="s">
        <v>255</v>
      </c>
      <c r="AT332" s="24" t="s">
        <v>175</v>
      </c>
      <c r="AU332" s="24" t="s">
        <v>79</v>
      </c>
      <c r="AY332" s="24" t="s">
        <v>172</v>
      </c>
      <c r="BE332" s="246">
        <f>IF(N332="základní",J332,0)</f>
        <v>0</v>
      </c>
      <c r="BF332" s="246">
        <f>IF(N332="snížená",J332,0)</f>
        <v>0</v>
      </c>
      <c r="BG332" s="246">
        <f>IF(N332="zákl. přenesená",J332,0)</f>
        <v>0</v>
      </c>
      <c r="BH332" s="246">
        <f>IF(N332="sníž. přenesená",J332,0)</f>
        <v>0</v>
      </c>
      <c r="BI332" s="246">
        <f>IF(N332="nulová",J332,0)</f>
        <v>0</v>
      </c>
      <c r="BJ332" s="24" t="s">
        <v>76</v>
      </c>
      <c r="BK332" s="246">
        <f>ROUND(I332*H332,2)</f>
        <v>0</v>
      </c>
      <c r="BL332" s="24" t="s">
        <v>255</v>
      </c>
      <c r="BM332" s="24" t="s">
        <v>574</v>
      </c>
    </row>
    <row r="333" spans="2:65" s="1" customFormat="1" ht="16.5" customHeight="1">
      <c r="B333" s="46"/>
      <c r="C333" s="235" t="s">
        <v>664</v>
      </c>
      <c r="D333" s="235" t="s">
        <v>175</v>
      </c>
      <c r="E333" s="236" t="s">
        <v>1434</v>
      </c>
      <c r="F333" s="237" t="s">
        <v>1933</v>
      </c>
      <c r="G333" s="238" t="s">
        <v>178</v>
      </c>
      <c r="H333" s="239">
        <v>1</v>
      </c>
      <c r="I333" s="240"/>
      <c r="J333" s="241">
        <f>ROUND(I333*H333,2)</f>
        <v>0</v>
      </c>
      <c r="K333" s="237" t="s">
        <v>21</v>
      </c>
      <c r="L333" s="72"/>
      <c r="M333" s="242" t="s">
        <v>21</v>
      </c>
      <c r="N333" s="243" t="s">
        <v>40</v>
      </c>
      <c r="O333" s="47"/>
      <c r="P333" s="244">
        <f>O333*H333</f>
        <v>0</v>
      </c>
      <c r="Q333" s="244">
        <v>0</v>
      </c>
      <c r="R333" s="244">
        <f>Q333*H333</f>
        <v>0</v>
      </c>
      <c r="S333" s="244">
        <v>0</v>
      </c>
      <c r="T333" s="245">
        <f>S333*H333</f>
        <v>0</v>
      </c>
      <c r="AR333" s="24" t="s">
        <v>255</v>
      </c>
      <c r="AT333" s="24" t="s">
        <v>175</v>
      </c>
      <c r="AU333" s="24" t="s">
        <v>79</v>
      </c>
      <c r="AY333" s="24" t="s">
        <v>172</v>
      </c>
      <c r="BE333" s="246">
        <f>IF(N333="základní",J333,0)</f>
        <v>0</v>
      </c>
      <c r="BF333" s="246">
        <f>IF(N333="snížená",J333,0)</f>
        <v>0</v>
      </c>
      <c r="BG333" s="246">
        <f>IF(N333="zákl. přenesená",J333,0)</f>
        <v>0</v>
      </c>
      <c r="BH333" s="246">
        <f>IF(N333="sníž. přenesená",J333,0)</f>
        <v>0</v>
      </c>
      <c r="BI333" s="246">
        <f>IF(N333="nulová",J333,0)</f>
        <v>0</v>
      </c>
      <c r="BJ333" s="24" t="s">
        <v>76</v>
      </c>
      <c r="BK333" s="246">
        <f>ROUND(I333*H333,2)</f>
        <v>0</v>
      </c>
      <c r="BL333" s="24" t="s">
        <v>255</v>
      </c>
      <c r="BM333" s="24" t="s">
        <v>1934</v>
      </c>
    </row>
    <row r="334" spans="2:65" s="1" customFormat="1" ht="16.5" customHeight="1">
      <c r="B334" s="46"/>
      <c r="C334" s="235" t="s">
        <v>668</v>
      </c>
      <c r="D334" s="235" t="s">
        <v>175</v>
      </c>
      <c r="E334" s="236" t="s">
        <v>1935</v>
      </c>
      <c r="F334" s="237" t="s">
        <v>1936</v>
      </c>
      <c r="G334" s="238" t="s">
        <v>258</v>
      </c>
      <c r="H334" s="239">
        <v>1</v>
      </c>
      <c r="I334" s="240"/>
      <c r="J334" s="241">
        <f>ROUND(I334*H334,2)</f>
        <v>0</v>
      </c>
      <c r="K334" s="237" t="s">
        <v>21</v>
      </c>
      <c r="L334" s="72"/>
      <c r="M334" s="242" t="s">
        <v>21</v>
      </c>
      <c r="N334" s="243" t="s">
        <v>40</v>
      </c>
      <c r="O334" s="47"/>
      <c r="P334" s="244">
        <f>O334*H334</f>
        <v>0</v>
      </c>
      <c r="Q334" s="244">
        <v>0</v>
      </c>
      <c r="R334" s="244">
        <f>Q334*H334</f>
        <v>0</v>
      </c>
      <c r="S334" s="244">
        <v>0</v>
      </c>
      <c r="T334" s="245">
        <f>S334*H334</f>
        <v>0</v>
      </c>
      <c r="AR334" s="24" t="s">
        <v>255</v>
      </c>
      <c r="AT334" s="24" t="s">
        <v>175</v>
      </c>
      <c r="AU334" s="24" t="s">
        <v>79</v>
      </c>
      <c r="AY334" s="24" t="s">
        <v>172</v>
      </c>
      <c r="BE334" s="246">
        <f>IF(N334="základní",J334,0)</f>
        <v>0</v>
      </c>
      <c r="BF334" s="246">
        <f>IF(N334="snížená",J334,0)</f>
        <v>0</v>
      </c>
      <c r="BG334" s="246">
        <f>IF(N334="zákl. přenesená",J334,0)</f>
        <v>0</v>
      </c>
      <c r="BH334" s="246">
        <f>IF(N334="sníž. přenesená",J334,0)</f>
        <v>0</v>
      </c>
      <c r="BI334" s="246">
        <f>IF(N334="nulová",J334,0)</f>
        <v>0</v>
      </c>
      <c r="BJ334" s="24" t="s">
        <v>76</v>
      </c>
      <c r="BK334" s="246">
        <f>ROUND(I334*H334,2)</f>
        <v>0</v>
      </c>
      <c r="BL334" s="24" t="s">
        <v>255</v>
      </c>
      <c r="BM334" s="24" t="s">
        <v>1937</v>
      </c>
    </row>
    <row r="335" spans="2:63" s="11" customFormat="1" ht="29.85" customHeight="1">
      <c r="B335" s="219"/>
      <c r="C335" s="220"/>
      <c r="D335" s="221" t="s">
        <v>68</v>
      </c>
      <c r="E335" s="233" t="s">
        <v>575</v>
      </c>
      <c r="F335" s="233" t="s">
        <v>576</v>
      </c>
      <c r="G335" s="220"/>
      <c r="H335" s="220"/>
      <c r="I335" s="223"/>
      <c r="J335" s="234">
        <f>BK335</f>
        <v>0</v>
      </c>
      <c r="K335" s="220"/>
      <c r="L335" s="225"/>
      <c r="M335" s="226"/>
      <c r="N335" s="227"/>
      <c r="O335" s="227"/>
      <c r="P335" s="228">
        <f>SUM(P336:P383)</f>
        <v>0</v>
      </c>
      <c r="Q335" s="227"/>
      <c r="R335" s="228">
        <f>SUM(R336:R383)</f>
        <v>0.08447</v>
      </c>
      <c r="S335" s="227"/>
      <c r="T335" s="229">
        <f>SUM(T336:T383)</f>
        <v>0.09929</v>
      </c>
      <c r="AR335" s="230" t="s">
        <v>79</v>
      </c>
      <c r="AT335" s="231" t="s">
        <v>68</v>
      </c>
      <c r="AU335" s="231" t="s">
        <v>76</v>
      </c>
      <c r="AY335" s="230" t="s">
        <v>172</v>
      </c>
      <c r="BK335" s="232">
        <f>SUM(BK336:BK383)</f>
        <v>0</v>
      </c>
    </row>
    <row r="336" spans="2:65" s="1" customFormat="1" ht="16.5" customHeight="1">
      <c r="B336" s="46"/>
      <c r="C336" s="235" t="s">
        <v>672</v>
      </c>
      <c r="D336" s="235" t="s">
        <v>175</v>
      </c>
      <c r="E336" s="236" t="s">
        <v>588</v>
      </c>
      <c r="F336" s="237" t="s">
        <v>589</v>
      </c>
      <c r="G336" s="238" t="s">
        <v>178</v>
      </c>
      <c r="H336" s="239">
        <v>1</v>
      </c>
      <c r="I336" s="240"/>
      <c r="J336" s="241">
        <f>ROUND(I336*H336,2)</f>
        <v>0</v>
      </c>
      <c r="K336" s="237" t="s">
        <v>21</v>
      </c>
      <c r="L336" s="72"/>
      <c r="M336" s="242" t="s">
        <v>21</v>
      </c>
      <c r="N336" s="243" t="s">
        <v>40</v>
      </c>
      <c r="O336" s="47"/>
      <c r="P336" s="244">
        <f>O336*H336</f>
        <v>0</v>
      </c>
      <c r="Q336" s="244">
        <v>1E-05</v>
      </c>
      <c r="R336" s="244">
        <f>Q336*H336</f>
        <v>1E-05</v>
      </c>
      <c r="S336" s="244">
        <v>0.0001</v>
      </c>
      <c r="T336" s="245">
        <f>S336*H336</f>
        <v>0.0001</v>
      </c>
      <c r="AR336" s="24" t="s">
        <v>180</v>
      </c>
      <c r="AT336" s="24" t="s">
        <v>175</v>
      </c>
      <c r="AU336" s="24" t="s">
        <v>79</v>
      </c>
      <c r="AY336" s="24" t="s">
        <v>172</v>
      </c>
      <c r="BE336" s="246">
        <f>IF(N336="základní",J336,0)</f>
        <v>0</v>
      </c>
      <c r="BF336" s="246">
        <f>IF(N336="snížená",J336,0)</f>
        <v>0</v>
      </c>
      <c r="BG336" s="246">
        <f>IF(N336="zákl. přenesená",J336,0)</f>
        <v>0</v>
      </c>
      <c r="BH336" s="246">
        <f>IF(N336="sníž. přenesená",J336,0)</f>
        <v>0</v>
      </c>
      <c r="BI336" s="246">
        <f>IF(N336="nulová",J336,0)</f>
        <v>0</v>
      </c>
      <c r="BJ336" s="24" t="s">
        <v>76</v>
      </c>
      <c r="BK336" s="246">
        <f>ROUND(I336*H336,2)</f>
        <v>0</v>
      </c>
      <c r="BL336" s="24" t="s">
        <v>180</v>
      </c>
      <c r="BM336" s="24" t="s">
        <v>590</v>
      </c>
    </row>
    <row r="337" spans="2:51" s="12" customFormat="1" ht="13.5">
      <c r="B337" s="247"/>
      <c r="C337" s="248"/>
      <c r="D337" s="249" t="s">
        <v>182</v>
      </c>
      <c r="E337" s="250" t="s">
        <v>21</v>
      </c>
      <c r="F337" s="251" t="s">
        <v>1929</v>
      </c>
      <c r="G337" s="248"/>
      <c r="H337" s="252">
        <v>1</v>
      </c>
      <c r="I337" s="253"/>
      <c r="J337" s="248"/>
      <c r="K337" s="248"/>
      <c r="L337" s="254"/>
      <c r="M337" s="255"/>
      <c r="N337" s="256"/>
      <c r="O337" s="256"/>
      <c r="P337" s="256"/>
      <c r="Q337" s="256"/>
      <c r="R337" s="256"/>
      <c r="S337" s="256"/>
      <c r="T337" s="257"/>
      <c r="AT337" s="258" t="s">
        <v>182</v>
      </c>
      <c r="AU337" s="258" t="s">
        <v>79</v>
      </c>
      <c r="AV337" s="12" t="s">
        <v>79</v>
      </c>
      <c r="AW337" s="12" t="s">
        <v>33</v>
      </c>
      <c r="AX337" s="12" t="s">
        <v>76</v>
      </c>
      <c r="AY337" s="258" t="s">
        <v>172</v>
      </c>
    </row>
    <row r="338" spans="2:65" s="1" customFormat="1" ht="16.5" customHeight="1">
      <c r="B338" s="46"/>
      <c r="C338" s="271" t="s">
        <v>676</v>
      </c>
      <c r="D338" s="271" t="s">
        <v>200</v>
      </c>
      <c r="E338" s="272" t="s">
        <v>592</v>
      </c>
      <c r="F338" s="273" t="s">
        <v>593</v>
      </c>
      <c r="G338" s="274" t="s">
        <v>178</v>
      </c>
      <c r="H338" s="275">
        <v>1</v>
      </c>
      <c r="I338" s="276"/>
      <c r="J338" s="277">
        <f>ROUND(I338*H338,2)</f>
        <v>0</v>
      </c>
      <c r="K338" s="273" t="s">
        <v>21</v>
      </c>
      <c r="L338" s="278"/>
      <c r="M338" s="279" t="s">
        <v>21</v>
      </c>
      <c r="N338" s="280" t="s">
        <v>40</v>
      </c>
      <c r="O338" s="47"/>
      <c r="P338" s="244">
        <f>O338*H338</f>
        <v>0</v>
      </c>
      <c r="Q338" s="244">
        <v>0.0015</v>
      </c>
      <c r="R338" s="244">
        <f>Q338*H338</f>
        <v>0.0015</v>
      </c>
      <c r="S338" s="244">
        <v>0</v>
      </c>
      <c r="T338" s="245">
        <f>S338*H338</f>
        <v>0</v>
      </c>
      <c r="AR338" s="24" t="s">
        <v>213</v>
      </c>
      <c r="AT338" s="24" t="s">
        <v>200</v>
      </c>
      <c r="AU338" s="24" t="s">
        <v>79</v>
      </c>
      <c r="AY338" s="24" t="s">
        <v>172</v>
      </c>
      <c r="BE338" s="246">
        <f>IF(N338="základní",J338,0)</f>
        <v>0</v>
      </c>
      <c r="BF338" s="246">
        <f>IF(N338="snížená",J338,0)</f>
        <v>0</v>
      </c>
      <c r="BG338" s="246">
        <f>IF(N338="zákl. přenesená",J338,0)</f>
        <v>0</v>
      </c>
      <c r="BH338" s="246">
        <f>IF(N338="sníž. přenesená",J338,0)</f>
        <v>0</v>
      </c>
      <c r="BI338" s="246">
        <f>IF(N338="nulová",J338,0)</f>
        <v>0</v>
      </c>
      <c r="BJ338" s="24" t="s">
        <v>76</v>
      </c>
      <c r="BK338" s="246">
        <f>ROUND(I338*H338,2)</f>
        <v>0</v>
      </c>
      <c r="BL338" s="24" t="s">
        <v>180</v>
      </c>
      <c r="BM338" s="24" t="s">
        <v>594</v>
      </c>
    </row>
    <row r="339" spans="2:51" s="12" customFormat="1" ht="13.5">
      <c r="B339" s="247"/>
      <c r="C339" s="248"/>
      <c r="D339" s="249" t="s">
        <v>182</v>
      </c>
      <c r="E339" s="250" t="s">
        <v>21</v>
      </c>
      <c r="F339" s="251" t="s">
        <v>1929</v>
      </c>
      <c r="G339" s="248"/>
      <c r="H339" s="252">
        <v>1</v>
      </c>
      <c r="I339" s="253"/>
      <c r="J339" s="248"/>
      <c r="K339" s="248"/>
      <c r="L339" s="254"/>
      <c r="M339" s="255"/>
      <c r="N339" s="256"/>
      <c r="O339" s="256"/>
      <c r="P339" s="256"/>
      <c r="Q339" s="256"/>
      <c r="R339" s="256"/>
      <c r="S339" s="256"/>
      <c r="T339" s="257"/>
      <c r="AT339" s="258" t="s">
        <v>182</v>
      </c>
      <c r="AU339" s="258" t="s">
        <v>79</v>
      </c>
      <c r="AV339" s="12" t="s">
        <v>79</v>
      </c>
      <c r="AW339" s="12" t="s">
        <v>33</v>
      </c>
      <c r="AX339" s="12" t="s">
        <v>76</v>
      </c>
      <c r="AY339" s="258" t="s">
        <v>172</v>
      </c>
    </row>
    <row r="340" spans="2:65" s="1" customFormat="1" ht="16.5" customHeight="1">
      <c r="B340" s="46"/>
      <c r="C340" s="235" t="s">
        <v>680</v>
      </c>
      <c r="D340" s="235" t="s">
        <v>175</v>
      </c>
      <c r="E340" s="236" t="s">
        <v>596</v>
      </c>
      <c r="F340" s="237" t="s">
        <v>597</v>
      </c>
      <c r="G340" s="238" t="s">
        <v>439</v>
      </c>
      <c r="H340" s="239">
        <v>2</v>
      </c>
      <c r="I340" s="240"/>
      <c r="J340" s="241">
        <f>ROUND(I340*H340,2)</f>
        <v>0</v>
      </c>
      <c r="K340" s="237" t="s">
        <v>179</v>
      </c>
      <c r="L340" s="72"/>
      <c r="M340" s="242" t="s">
        <v>21</v>
      </c>
      <c r="N340" s="243" t="s">
        <v>40</v>
      </c>
      <c r="O340" s="47"/>
      <c r="P340" s="244">
        <f>O340*H340</f>
        <v>0</v>
      </c>
      <c r="Q340" s="244">
        <v>0</v>
      </c>
      <c r="R340" s="244">
        <f>Q340*H340</f>
        <v>0</v>
      </c>
      <c r="S340" s="244">
        <v>0.01946</v>
      </c>
      <c r="T340" s="245">
        <f>S340*H340</f>
        <v>0.03892</v>
      </c>
      <c r="AR340" s="24" t="s">
        <v>255</v>
      </c>
      <c r="AT340" s="24" t="s">
        <v>175</v>
      </c>
      <c r="AU340" s="24" t="s">
        <v>79</v>
      </c>
      <c r="AY340" s="24" t="s">
        <v>172</v>
      </c>
      <c r="BE340" s="246">
        <f>IF(N340="základní",J340,0)</f>
        <v>0</v>
      </c>
      <c r="BF340" s="246">
        <f>IF(N340="snížená",J340,0)</f>
        <v>0</v>
      </c>
      <c r="BG340" s="246">
        <f>IF(N340="zákl. přenesená",J340,0)</f>
        <v>0</v>
      </c>
      <c r="BH340" s="246">
        <f>IF(N340="sníž. přenesená",J340,0)</f>
        <v>0</v>
      </c>
      <c r="BI340" s="246">
        <f>IF(N340="nulová",J340,0)</f>
        <v>0</v>
      </c>
      <c r="BJ340" s="24" t="s">
        <v>76</v>
      </c>
      <c r="BK340" s="246">
        <f>ROUND(I340*H340,2)</f>
        <v>0</v>
      </c>
      <c r="BL340" s="24" t="s">
        <v>255</v>
      </c>
      <c r="BM340" s="24" t="s">
        <v>598</v>
      </c>
    </row>
    <row r="341" spans="2:65" s="1" customFormat="1" ht="25.5" customHeight="1">
      <c r="B341" s="46"/>
      <c r="C341" s="235" t="s">
        <v>684</v>
      </c>
      <c r="D341" s="235" t="s">
        <v>175</v>
      </c>
      <c r="E341" s="236" t="s">
        <v>613</v>
      </c>
      <c r="F341" s="237" t="s">
        <v>614</v>
      </c>
      <c r="G341" s="238" t="s">
        <v>439</v>
      </c>
      <c r="H341" s="239">
        <v>1</v>
      </c>
      <c r="I341" s="240"/>
      <c r="J341" s="241">
        <f>ROUND(I341*H341,2)</f>
        <v>0</v>
      </c>
      <c r="K341" s="237" t="s">
        <v>21</v>
      </c>
      <c r="L341" s="72"/>
      <c r="M341" s="242" t="s">
        <v>21</v>
      </c>
      <c r="N341" s="243" t="s">
        <v>40</v>
      </c>
      <c r="O341" s="47"/>
      <c r="P341" s="244">
        <f>O341*H341</f>
        <v>0</v>
      </c>
      <c r="Q341" s="244">
        <v>0.00419</v>
      </c>
      <c r="R341" s="244">
        <f>Q341*H341</f>
        <v>0.00419</v>
      </c>
      <c r="S341" s="244">
        <v>0</v>
      </c>
      <c r="T341" s="245">
        <f>S341*H341</f>
        <v>0</v>
      </c>
      <c r="AR341" s="24" t="s">
        <v>255</v>
      </c>
      <c r="AT341" s="24" t="s">
        <v>175</v>
      </c>
      <c r="AU341" s="24" t="s">
        <v>79</v>
      </c>
      <c r="AY341" s="24" t="s">
        <v>172</v>
      </c>
      <c r="BE341" s="246">
        <f>IF(N341="základní",J341,0)</f>
        <v>0</v>
      </c>
      <c r="BF341" s="246">
        <f>IF(N341="snížená",J341,0)</f>
        <v>0</v>
      </c>
      <c r="BG341" s="246">
        <f>IF(N341="zákl. přenesená",J341,0)</f>
        <v>0</v>
      </c>
      <c r="BH341" s="246">
        <f>IF(N341="sníž. přenesená",J341,0)</f>
        <v>0</v>
      </c>
      <c r="BI341" s="246">
        <f>IF(N341="nulová",J341,0)</f>
        <v>0</v>
      </c>
      <c r="BJ341" s="24" t="s">
        <v>76</v>
      </c>
      <c r="BK341" s="246">
        <f>ROUND(I341*H341,2)</f>
        <v>0</v>
      </c>
      <c r="BL341" s="24" t="s">
        <v>255</v>
      </c>
      <c r="BM341" s="24" t="s">
        <v>615</v>
      </c>
    </row>
    <row r="342" spans="2:51" s="12" customFormat="1" ht="13.5">
      <c r="B342" s="247"/>
      <c r="C342" s="248"/>
      <c r="D342" s="249" t="s">
        <v>182</v>
      </c>
      <c r="E342" s="250" t="s">
        <v>21</v>
      </c>
      <c r="F342" s="251" t="s">
        <v>1929</v>
      </c>
      <c r="G342" s="248"/>
      <c r="H342" s="252">
        <v>1</v>
      </c>
      <c r="I342" s="253"/>
      <c r="J342" s="248"/>
      <c r="K342" s="248"/>
      <c r="L342" s="254"/>
      <c r="M342" s="255"/>
      <c r="N342" s="256"/>
      <c r="O342" s="256"/>
      <c r="P342" s="256"/>
      <c r="Q342" s="256"/>
      <c r="R342" s="256"/>
      <c r="S342" s="256"/>
      <c r="T342" s="257"/>
      <c r="AT342" s="258" t="s">
        <v>182</v>
      </c>
      <c r="AU342" s="258" t="s">
        <v>79</v>
      </c>
      <c r="AV342" s="12" t="s">
        <v>79</v>
      </c>
      <c r="AW342" s="12" t="s">
        <v>33</v>
      </c>
      <c r="AX342" s="12" t="s">
        <v>76</v>
      </c>
      <c r="AY342" s="258" t="s">
        <v>172</v>
      </c>
    </row>
    <row r="343" spans="2:65" s="1" customFormat="1" ht="16.5" customHeight="1">
      <c r="B343" s="46"/>
      <c r="C343" s="271" t="s">
        <v>688</v>
      </c>
      <c r="D343" s="271" t="s">
        <v>200</v>
      </c>
      <c r="E343" s="272" t="s">
        <v>617</v>
      </c>
      <c r="F343" s="273" t="s">
        <v>618</v>
      </c>
      <c r="G343" s="274" t="s">
        <v>178</v>
      </c>
      <c r="H343" s="275">
        <v>1</v>
      </c>
      <c r="I343" s="276"/>
      <c r="J343" s="277">
        <f>ROUND(I343*H343,2)</f>
        <v>0</v>
      </c>
      <c r="K343" s="273" t="s">
        <v>21</v>
      </c>
      <c r="L343" s="278"/>
      <c r="M343" s="279" t="s">
        <v>21</v>
      </c>
      <c r="N343" s="280" t="s">
        <v>40</v>
      </c>
      <c r="O343" s="47"/>
      <c r="P343" s="244">
        <f>O343*H343</f>
        <v>0</v>
      </c>
      <c r="Q343" s="244">
        <v>0.0165</v>
      </c>
      <c r="R343" s="244">
        <f>Q343*H343</f>
        <v>0.0165</v>
      </c>
      <c r="S343" s="244">
        <v>0</v>
      </c>
      <c r="T343" s="245">
        <f>S343*H343</f>
        <v>0</v>
      </c>
      <c r="AR343" s="24" t="s">
        <v>213</v>
      </c>
      <c r="AT343" s="24" t="s">
        <v>200</v>
      </c>
      <c r="AU343" s="24" t="s">
        <v>79</v>
      </c>
      <c r="AY343" s="24" t="s">
        <v>172</v>
      </c>
      <c r="BE343" s="246">
        <f>IF(N343="základní",J343,0)</f>
        <v>0</v>
      </c>
      <c r="BF343" s="246">
        <f>IF(N343="snížená",J343,0)</f>
        <v>0</v>
      </c>
      <c r="BG343" s="246">
        <f>IF(N343="zákl. přenesená",J343,0)</f>
        <v>0</v>
      </c>
      <c r="BH343" s="246">
        <f>IF(N343="sníž. přenesená",J343,0)</f>
        <v>0</v>
      </c>
      <c r="BI343" s="246">
        <f>IF(N343="nulová",J343,0)</f>
        <v>0</v>
      </c>
      <c r="BJ343" s="24" t="s">
        <v>76</v>
      </c>
      <c r="BK343" s="246">
        <f>ROUND(I343*H343,2)</f>
        <v>0</v>
      </c>
      <c r="BL343" s="24" t="s">
        <v>180</v>
      </c>
      <c r="BM343" s="24" t="s">
        <v>619</v>
      </c>
    </row>
    <row r="344" spans="2:51" s="12" customFormat="1" ht="13.5">
      <c r="B344" s="247"/>
      <c r="C344" s="248"/>
      <c r="D344" s="249" t="s">
        <v>182</v>
      </c>
      <c r="E344" s="250" t="s">
        <v>21</v>
      </c>
      <c r="F344" s="251" t="s">
        <v>1929</v>
      </c>
      <c r="G344" s="248"/>
      <c r="H344" s="252">
        <v>1</v>
      </c>
      <c r="I344" s="253"/>
      <c r="J344" s="248"/>
      <c r="K344" s="248"/>
      <c r="L344" s="254"/>
      <c r="M344" s="255"/>
      <c r="N344" s="256"/>
      <c r="O344" s="256"/>
      <c r="P344" s="256"/>
      <c r="Q344" s="256"/>
      <c r="R344" s="256"/>
      <c r="S344" s="256"/>
      <c r="T344" s="257"/>
      <c r="AT344" s="258" t="s">
        <v>182</v>
      </c>
      <c r="AU344" s="258" t="s">
        <v>79</v>
      </c>
      <c r="AV344" s="12" t="s">
        <v>79</v>
      </c>
      <c r="AW344" s="12" t="s">
        <v>33</v>
      </c>
      <c r="AX344" s="12" t="s">
        <v>76</v>
      </c>
      <c r="AY344" s="258" t="s">
        <v>172</v>
      </c>
    </row>
    <row r="345" spans="2:65" s="1" customFormat="1" ht="25.5" customHeight="1">
      <c r="B345" s="46"/>
      <c r="C345" s="271" t="s">
        <v>692</v>
      </c>
      <c r="D345" s="271" t="s">
        <v>200</v>
      </c>
      <c r="E345" s="272" t="s">
        <v>621</v>
      </c>
      <c r="F345" s="273" t="s">
        <v>622</v>
      </c>
      <c r="G345" s="274" t="s">
        <v>178</v>
      </c>
      <c r="H345" s="275">
        <v>1</v>
      </c>
      <c r="I345" s="276"/>
      <c r="J345" s="277">
        <f>ROUND(I345*H345,2)</f>
        <v>0</v>
      </c>
      <c r="K345" s="273" t="s">
        <v>21</v>
      </c>
      <c r="L345" s="278"/>
      <c r="M345" s="279" t="s">
        <v>21</v>
      </c>
      <c r="N345" s="280" t="s">
        <v>40</v>
      </c>
      <c r="O345" s="47"/>
      <c r="P345" s="244">
        <f>O345*H345</f>
        <v>0</v>
      </c>
      <c r="Q345" s="244">
        <v>0</v>
      </c>
      <c r="R345" s="244">
        <f>Q345*H345</f>
        <v>0</v>
      </c>
      <c r="S345" s="244">
        <v>0</v>
      </c>
      <c r="T345" s="245">
        <f>S345*H345</f>
        <v>0</v>
      </c>
      <c r="AR345" s="24" t="s">
        <v>213</v>
      </c>
      <c r="AT345" s="24" t="s">
        <v>200</v>
      </c>
      <c r="AU345" s="24" t="s">
        <v>79</v>
      </c>
      <c r="AY345" s="24" t="s">
        <v>172</v>
      </c>
      <c r="BE345" s="246">
        <f>IF(N345="základní",J345,0)</f>
        <v>0</v>
      </c>
      <c r="BF345" s="246">
        <f>IF(N345="snížená",J345,0)</f>
        <v>0</v>
      </c>
      <c r="BG345" s="246">
        <f>IF(N345="zákl. přenesená",J345,0)</f>
        <v>0</v>
      </c>
      <c r="BH345" s="246">
        <f>IF(N345="sníž. přenesená",J345,0)</f>
        <v>0</v>
      </c>
      <c r="BI345" s="246">
        <f>IF(N345="nulová",J345,0)</f>
        <v>0</v>
      </c>
      <c r="BJ345" s="24" t="s">
        <v>76</v>
      </c>
      <c r="BK345" s="246">
        <f>ROUND(I345*H345,2)</f>
        <v>0</v>
      </c>
      <c r="BL345" s="24" t="s">
        <v>180</v>
      </c>
      <c r="BM345" s="24" t="s">
        <v>623</v>
      </c>
    </row>
    <row r="346" spans="2:51" s="12" customFormat="1" ht="13.5">
      <c r="B346" s="247"/>
      <c r="C346" s="248"/>
      <c r="D346" s="249" t="s">
        <v>182</v>
      </c>
      <c r="E346" s="250" t="s">
        <v>21</v>
      </c>
      <c r="F346" s="251" t="s">
        <v>1929</v>
      </c>
      <c r="G346" s="248"/>
      <c r="H346" s="252">
        <v>1</v>
      </c>
      <c r="I346" s="253"/>
      <c r="J346" s="248"/>
      <c r="K346" s="248"/>
      <c r="L346" s="254"/>
      <c r="M346" s="255"/>
      <c r="N346" s="256"/>
      <c r="O346" s="256"/>
      <c r="P346" s="256"/>
      <c r="Q346" s="256"/>
      <c r="R346" s="256"/>
      <c r="S346" s="256"/>
      <c r="T346" s="257"/>
      <c r="AT346" s="258" t="s">
        <v>182</v>
      </c>
      <c r="AU346" s="258" t="s">
        <v>79</v>
      </c>
      <c r="AV346" s="12" t="s">
        <v>79</v>
      </c>
      <c r="AW346" s="12" t="s">
        <v>33</v>
      </c>
      <c r="AX346" s="12" t="s">
        <v>76</v>
      </c>
      <c r="AY346" s="258" t="s">
        <v>172</v>
      </c>
    </row>
    <row r="347" spans="2:65" s="1" customFormat="1" ht="25.5" customHeight="1">
      <c r="B347" s="46"/>
      <c r="C347" s="271" t="s">
        <v>696</v>
      </c>
      <c r="D347" s="271" t="s">
        <v>200</v>
      </c>
      <c r="E347" s="272" t="s">
        <v>625</v>
      </c>
      <c r="F347" s="273" t="s">
        <v>626</v>
      </c>
      <c r="G347" s="274" t="s">
        <v>178</v>
      </c>
      <c r="H347" s="275">
        <v>1</v>
      </c>
      <c r="I347" s="276"/>
      <c r="J347" s="277">
        <f>ROUND(I347*H347,2)</f>
        <v>0</v>
      </c>
      <c r="K347" s="273" t="s">
        <v>21</v>
      </c>
      <c r="L347" s="278"/>
      <c r="M347" s="279" t="s">
        <v>21</v>
      </c>
      <c r="N347" s="280" t="s">
        <v>40</v>
      </c>
      <c r="O347" s="47"/>
      <c r="P347" s="244">
        <f>O347*H347</f>
        <v>0</v>
      </c>
      <c r="Q347" s="244">
        <v>0.0165</v>
      </c>
      <c r="R347" s="244">
        <f>Q347*H347</f>
        <v>0.0165</v>
      </c>
      <c r="S347" s="244">
        <v>0</v>
      </c>
      <c r="T347" s="245">
        <f>S347*H347</f>
        <v>0</v>
      </c>
      <c r="AR347" s="24" t="s">
        <v>213</v>
      </c>
      <c r="AT347" s="24" t="s">
        <v>200</v>
      </c>
      <c r="AU347" s="24" t="s">
        <v>79</v>
      </c>
      <c r="AY347" s="24" t="s">
        <v>172</v>
      </c>
      <c r="BE347" s="246">
        <f>IF(N347="základní",J347,0)</f>
        <v>0</v>
      </c>
      <c r="BF347" s="246">
        <f>IF(N347="snížená",J347,0)</f>
        <v>0</v>
      </c>
      <c r="BG347" s="246">
        <f>IF(N347="zákl. přenesená",J347,0)</f>
        <v>0</v>
      </c>
      <c r="BH347" s="246">
        <f>IF(N347="sníž. přenesená",J347,0)</f>
        <v>0</v>
      </c>
      <c r="BI347" s="246">
        <f>IF(N347="nulová",J347,0)</f>
        <v>0</v>
      </c>
      <c r="BJ347" s="24" t="s">
        <v>76</v>
      </c>
      <c r="BK347" s="246">
        <f>ROUND(I347*H347,2)</f>
        <v>0</v>
      </c>
      <c r="BL347" s="24" t="s">
        <v>180</v>
      </c>
      <c r="BM347" s="24" t="s">
        <v>627</v>
      </c>
    </row>
    <row r="348" spans="2:51" s="12" customFormat="1" ht="13.5">
      <c r="B348" s="247"/>
      <c r="C348" s="248"/>
      <c r="D348" s="249" t="s">
        <v>182</v>
      </c>
      <c r="E348" s="250" t="s">
        <v>21</v>
      </c>
      <c r="F348" s="251" t="s">
        <v>1929</v>
      </c>
      <c r="G348" s="248"/>
      <c r="H348" s="252">
        <v>1</v>
      </c>
      <c r="I348" s="253"/>
      <c r="J348" s="248"/>
      <c r="K348" s="248"/>
      <c r="L348" s="254"/>
      <c r="M348" s="255"/>
      <c r="N348" s="256"/>
      <c r="O348" s="256"/>
      <c r="P348" s="256"/>
      <c r="Q348" s="256"/>
      <c r="R348" s="256"/>
      <c r="S348" s="256"/>
      <c r="T348" s="257"/>
      <c r="AT348" s="258" t="s">
        <v>182</v>
      </c>
      <c r="AU348" s="258" t="s">
        <v>79</v>
      </c>
      <c r="AV348" s="12" t="s">
        <v>79</v>
      </c>
      <c r="AW348" s="12" t="s">
        <v>33</v>
      </c>
      <c r="AX348" s="12" t="s">
        <v>76</v>
      </c>
      <c r="AY348" s="258" t="s">
        <v>172</v>
      </c>
    </row>
    <row r="349" spans="2:65" s="1" customFormat="1" ht="16.5" customHeight="1">
      <c r="B349" s="46"/>
      <c r="C349" s="235" t="s">
        <v>700</v>
      </c>
      <c r="D349" s="235" t="s">
        <v>175</v>
      </c>
      <c r="E349" s="236" t="s">
        <v>1938</v>
      </c>
      <c r="F349" s="237" t="s">
        <v>1939</v>
      </c>
      <c r="G349" s="238" t="s">
        <v>439</v>
      </c>
      <c r="H349" s="239">
        <v>1</v>
      </c>
      <c r="I349" s="240"/>
      <c r="J349" s="241">
        <f>ROUND(I349*H349,2)</f>
        <v>0</v>
      </c>
      <c r="K349" s="237" t="s">
        <v>179</v>
      </c>
      <c r="L349" s="72"/>
      <c r="M349" s="242" t="s">
        <v>21</v>
      </c>
      <c r="N349" s="243" t="s">
        <v>40</v>
      </c>
      <c r="O349" s="47"/>
      <c r="P349" s="244">
        <f>O349*H349</f>
        <v>0</v>
      </c>
      <c r="Q349" s="244">
        <v>0</v>
      </c>
      <c r="R349" s="244">
        <f>Q349*H349</f>
        <v>0</v>
      </c>
      <c r="S349" s="244">
        <v>0.0347</v>
      </c>
      <c r="T349" s="245">
        <f>S349*H349</f>
        <v>0.0347</v>
      </c>
      <c r="AR349" s="24" t="s">
        <v>255</v>
      </c>
      <c r="AT349" s="24" t="s">
        <v>175</v>
      </c>
      <c r="AU349" s="24" t="s">
        <v>79</v>
      </c>
      <c r="AY349" s="24" t="s">
        <v>172</v>
      </c>
      <c r="BE349" s="246">
        <f>IF(N349="základní",J349,0)</f>
        <v>0</v>
      </c>
      <c r="BF349" s="246">
        <f>IF(N349="snížená",J349,0)</f>
        <v>0</v>
      </c>
      <c r="BG349" s="246">
        <f>IF(N349="zákl. přenesená",J349,0)</f>
        <v>0</v>
      </c>
      <c r="BH349" s="246">
        <f>IF(N349="sníž. přenesená",J349,0)</f>
        <v>0</v>
      </c>
      <c r="BI349" s="246">
        <f>IF(N349="nulová",J349,0)</f>
        <v>0</v>
      </c>
      <c r="BJ349" s="24" t="s">
        <v>76</v>
      </c>
      <c r="BK349" s="246">
        <f>ROUND(I349*H349,2)</f>
        <v>0</v>
      </c>
      <c r="BL349" s="24" t="s">
        <v>255</v>
      </c>
      <c r="BM349" s="24" t="s">
        <v>1940</v>
      </c>
    </row>
    <row r="350" spans="2:65" s="1" customFormat="1" ht="16.5" customHeight="1">
      <c r="B350" s="46"/>
      <c r="C350" s="235" t="s">
        <v>704</v>
      </c>
      <c r="D350" s="235" t="s">
        <v>175</v>
      </c>
      <c r="E350" s="236" t="s">
        <v>633</v>
      </c>
      <c r="F350" s="237" t="s">
        <v>634</v>
      </c>
      <c r="G350" s="238" t="s">
        <v>439</v>
      </c>
      <c r="H350" s="239">
        <v>4</v>
      </c>
      <c r="I350" s="240"/>
      <c r="J350" s="241">
        <f>ROUND(I350*H350,2)</f>
        <v>0</v>
      </c>
      <c r="K350" s="237" t="s">
        <v>179</v>
      </c>
      <c r="L350" s="72"/>
      <c r="M350" s="242" t="s">
        <v>21</v>
      </c>
      <c r="N350" s="243" t="s">
        <v>40</v>
      </c>
      <c r="O350" s="47"/>
      <c r="P350" s="244">
        <f>O350*H350</f>
        <v>0</v>
      </c>
      <c r="Q350" s="244">
        <v>0</v>
      </c>
      <c r="R350" s="244">
        <f>Q350*H350</f>
        <v>0</v>
      </c>
      <c r="S350" s="244">
        <v>0.00156</v>
      </c>
      <c r="T350" s="245">
        <f>S350*H350</f>
        <v>0.00624</v>
      </c>
      <c r="AR350" s="24" t="s">
        <v>255</v>
      </c>
      <c r="AT350" s="24" t="s">
        <v>175</v>
      </c>
      <c r="AU350" s="24" t="s">
        <v>79</v>
      </c>
      <c r="AY350" s="24" t="s">
        <v>172</v>
      </c>
      <c r="BE350" s="246">
        <f>IF(N350="základní",J350,0)</f>
        <v>0</v>
      </c>
      <c r="BF350" s="246">
        <f>IF(N350="snížená",J350,0)</f>
        <v>0</v>
      </c>
      <c r="BG350" s="246">
        <f>IF(N350="zákl. přenesená",J350,0)</f>
        <v>0</v>
      </c>
      <c r="BH350" s="246">
        <f>IF(N350="sníž. přenesená",J350,0)</f>
        <v>0</v>
      </c>
      <c r="BI350" s="246">
        <f>IF(N350="nulová",J350,0)</f>
        <v>0</v>
      </c>
      <c r="BJ350" s="24" t="s">
        <v>76</v>
      </c>
      <c r="BK350" s="246">
        <f>ROUND(I350*H350,2)</f>
        <v>0</v>
      </c>
      <c r="BL350" s="24" t="s">
        <v>255</v>
      </c>
      <c r="BM350" s="24" t="s">
        <v>635</v>
      </c>
    </row>
    <row r="351" spans="2:65" s="1" customFormat="1" ht="25.5" customHeight="1">
      <c r="B351" s="46"/>
      <c r="C351" s="235" t="s">
        <v>708</v>
      </c>
      <c r="D351" s="235" t="s">
        <v>175</v>
      </c>
      <c r="E351" s="236" t="s">
        <v>654</v>
      </c>
      <c r="F351" s="237" t="s">
        <v>655</v>
      </c>
      <c r="G351" s="238" t="s">
        <v>434</v>
      </c>
      <c r="H351" s="270"/>
      <c r="I351" s="240"/>
      <c r="J351" s="241">
        <f>ROUND(I351*H351,2)</f>
        <v>0</v>
      </c>
      <c r="K351" s="237" t="s">
        <v>179</v>
      </c>
      <c r="L351" s="72"/>
      <c r="M351" s="242" t="s">
        <v>21</v>
      </c>
      <c r="N351" s="243" t="s">
        <v>40</v>
      </c>
      <c r="O351" s="47"/>
      <c r="P351" s="244">
        <f>O351*H351</f>
        <v>0</v>
      </c>
      <c r="Q351" s="244">
        <v>0</v>
      </c>
      <c r="R351" s="244">
        <f>Q351*H351</f>
        <v>0</v>
      </c>
      <c r="S351" s="244">
        <v>0</v>
      </c>
      <c r="T351" s="245">
        <f>S351*H351</f>
        <v>0</v>
      </c>
      <c r="AR351" s="24" t="s">
        <v>180</v>
      </c>
      <c r="AT351" s="24" t="s">
        <v>175</v>
      </c>
      <c r="AU351" s="24" t="s">
        <v>79</v>
      </c>
      <c r="AY351" s="24" t="s">
        <v>172</v>
      </c>
      <c r="BE351" s="246">
        <f>IF(N351="základní",J351,0)</f>
        <v>0</v>
      </c>
      <c r="BF351" s="246">
        <f>IF(N351="snížená",J351,0)</f>
        <v>0</v>
      </c>
      <c r="BG351" s="246">
        <f>IF(N351="zákl. přenesená",J351,0)</f>
        <v>0</v>
      </c>
      <c r="BH351" s="246">
        <f>IF(N351="sníž. přenesená",J351,0)</f>
        <v>0</v>
      </c>
      <c r="BI351" s="246">
        <f>IF(N351="nulová",J351,0)</f>
        <v>0</v>
      </c>
      <c r="BJ351" s="24" t="s">
        <v>76</v>
      </c>
      <c r="BK351" s="246">
        <f>ROUND(I351*H351,2)</f>
        <v>0</v>
      </c>
      <c r="BL351" s="24" t="s">
        <v>180</v>
      </c>
      <c r="BM351" s="24" t="s">
        <v>656</v>
      </c>
    </row>
    <row r="352" spans="2:65" s="1" customFormat="1" ht="25.5" customHeight="1">
      <c r="B352" s="46"/>
      <c r="C352" s="235" t="s">
        <v>714</v>
      </c>
      <c r="D352" s="235" t="s">
        <v>175</v>
      </c>
      <c r="E352" s="236" t="s">
        <v>1451</v>
      </c>
      <c r="F352" s="237" t="s">
        <v>1941</v>
      </c>
      <c r="G352" s="238" t="s">
        <v>178</v>
      </c>
      <c r="H352" s="239">
        <v>5</v>
      </c>
      <c r="I352" s="240"/>
      <c r="J352" s="241">
        <f>ROUND(I352*H352,2)</f>
        <v>0</v>
      </c>
      <c r="K352" s="237" t="s">
        <v>21</v>
      </c>
      <c r="L352" s="72"/>
      <c r="M352" s="242" t="s">
        <v>21</v>
      </c>
      <c r="N352" s="243" t="s">
        <v>40</v>
      </c>
      <c r="O352" s="47"/>
      <c r="P352" s="244">
        <f>O352*H352</f>
        <v>0</v>
      </c>
      <c r="Q352" s="244">
        <v>0</v>
      </c>
      <c r="R352" s="244">
        <f>Q352*H352</f>
        <v>0</v>
      </c>
      <c r="S352" s="244">
        <v>0</v>
      </c>
      <c r="T352" s="245">
        <f>S352*H352</f>
        <v>0</v>
      </c>
      <c r="AR352" s="24" t="s">
        <v>255</v>
      </c>
      <c r="AT352" s="24" t="s">
        <v>175</v>
      </c>
      <c r="AU352" s="24" t="s">
        <v>79</v>
      </c>
      <c r="AY352" s="24" t="s">
        <v>172</v>
      </c>
      <c r="BE352" s="246">
        <f>IF(N352="základní",J352,0)</f>
        <v>0</v>
      </c>
      <c r="BF352" s="246">
        <f>IF(N352="snížená",J352,0)</f>
        <v>0</v>
      </c>
      <c r="BG352" s="246">
        <f>IF(N352="zákl. přenesená",J352,0)</f>
        <v>0</v>
      </c>
      <c r="BH352" s="246">
        <f>IF(N352="sníž. přenesená",J352,0)</f>
        <v>0</v>
      </c>
      <c r="BI352" s="246">
        <f>IF(N352="nulová",J352,0)</f>
        <v>0</v>
      </c>
      <c r="BJ352" s="24" t="s">
        <v>76</v>
      </c>
      <c r="BK352" s="246">
        <f>ROUND(I352*H352,2)</f>
        <v>0</v>
      </c>
      <c r="BL352" s="24" t="s">
        <v>255</v>
      </c>
      <c r="BM352" s="24" t="s">
        <v>1942</v>
      </c>
    </row>
    <row r="353" spans="2:51" s="12" customFormat="1" ht="13.5">
      <c r="B353" s="247"/>
      <c r="C353" s="248"/>
      <c r="D353" s="249" t="s">
        <v>182</v>
      </c>
      <c r="E353" s="250" t="s">
        <v>21</v>
      </c>
      <c r="F353" s="251" t="s">
        <v>1943</v>
      </c>
      <c r="G353" s="248"/>
      <c r="H353" s="252">
        <v>5</v>
      </c>
      <c r="I353" s="253"/>
      <c r="J353" s="248"/>
      <c r="K353" s="248"/>
      <c r="L353" s="254"/>
      <c r="M353" s="255"/>
      <c r="N353" s="256"/>
      <c r="O353" s="256"/>
      <c r="P353" s="256"/>
      <c r="Q353" s="256"/>
      <c r="R353" s="256"/>
      <c r="S353" s="256"/>
      <c r="T353" s="257"/>
      <c r="AT353" s="258" t="s">
        <v>182</v>
      </c>
      <c r="AU353" s="258" t="s">
        <v>79</v>
      </c>
      <c r="AV353" s="12" t="s">
        <v>79</v>
      </c>
      <c r="AW353" s="12" t="s">
        <v>33</v>
      </c>
      <c r="AX353" s="12" t="s">
        <v>69</v>
      </c>
      <c r="AY353" s="258" t="s">
        <v>172</v>
      </c>
    </row>
    <row r="354" spans="2:65" s="1" customFormat="1" ht="16.5" customHeight="1">
      <c r="B354" s="46"/>
      <c r="C354" s="235" t="s">
        <v>718</v>
      </c>
      <c r="D354" s="235" t="s">
        <v>175</v>
      </c>
      <c r="E354" s="236" t="s">
        <v>1457</v>
      </c>
      <c r="F354" s="237" t="s">
        <v>1458</v>
      </c>
      <c r="G354" s="238" t="s">
        <v>178</v>
      </c>
      <c r="H354" s="239">
        <v>2</v>
      </c>
      <c r="I354" s="240"/>
      <c r="J354" s="241">
        <f>ROUND(I354*H354,2)</f>
        <v>0</v>
      </c>
      <c r="K354" s="237" t="s">
        <v>21</v>
      </c>
      <c r="L354" s="72"/>
      <c r="M354" s="242" t="s">
        <v>21</v>
      </c>
      <c r="N354" s="243" t="s">
        <v>40</v>
      </c>
      <c r="O354" s="47"/>
      <c r="P354" s="244">
        <f>O354*H354</f>
        <v>0</v>
      </c>
      <c r="Q354" s="244">
        <v>0</v>
      </c>
      <c r="R354" s="244">
        <f>Q354*H354</f>
        <v>0</v>
      </c>
      <c r="S354" s="244">
        <v>0</v>
      </c>
      <c r="T354" s="245">
        <f>S354*H354</f>
        <v>0</v>
      </c>
      <c r="AR354" s="24" t="s">
        <v>255</v>
      </c>
      <c r="AT354" s="24" t="s">
        <v>175</v>
      </c>
      <c r="AU354" s="24" t="s">
        <v>79</v>
      </c>
      <c r="AY354" s="24" t="s">
        <v>172</v>
      </c>
      <c r="BE354" s="246">
        <f>IF(N354="základní",J354,0)</f>
        <v>0</v>
      </c>
      <c r="BF354" s="246">
        <f>IF(N354="snížená",J354,0)</f>
        <v>0</v>
      </c>
      <c r="BG354" s="246">
        <f>IF(N354="zákl. přenesená",J354,0)</f>
        <v>0</v>
      </c>
      <c r="BH354" s="246">
        <f>IF(N354="sníž. přenesená",J354,0)</f>
        <v>0</v>
      </c>
      <c r="BI354" s="246">
        <f>IF(N354="nulová",J354,0)</f>
        <v>0</v>
      </c>
      <c r="BJ354" s="24" t="s">
        <v>76</v>
      </c>
      <c r="BK354" s="246">
        <f>ROUND(I354*H354,2)</f>
        <v>0</v>
      </c>
      <c r="BL354" s="24" t="s">
        <v>255</v>
      </c>
      <c r="BM354" s="24" t="s">
        <v>1944</v>
      </c>
    </row>
    <row r="355" spans="2:51" s="12" customFormat="1" ht="13.5">
      <c r="B355" s="247"/>
      <c r="C355" s="248"/>
      <c r="D355" s="249" t="s">
        <v>182</v>
      </c>
      <c r="E355" s="250" t="s">
        <v>21</v>
      </c>
      <c r="F355" s="251" t="s">
        <v>1460</v>
      </c>
      <c r="G355" s="248"/>
      <c r="H355" s="252">
        <v>2</v>
      </c>
      <c r="I355" s="253"/>
      <c r="J355" s="248"/>
      <c r="K355" s="248"/>
      <c r="L355" s="254"/>
      <c r="M355" s="255"/>
      <c r="N355" s="256"/>
      <c r="O355" s="256"/>
      <c r="P355" s="256"/>
      <c r="Q355" s="256"/>
      <c r="R355" s="256"/>
      <c r="S355" s="256"/>
      <c r="T355" s="257"/>
      <c r="AT355" s="258" t="s">
        <v>182</v>
      </c>
      <c r="AU355" s="258" t="s">
        <v>79</v>
      </c>
      <c r="AV355" s="12" t="s">
        <v>79</v>
      </c>
      <c r="AW355" s="12" t="s">
        <v>33</v>
      </c>
      <c r="AX355" s="12" t="s">
        <v>69</v>
      </c>
      <c r="AY355" s="258" t="s">
        <v>172</v>
      </c>
    </row>
    <row r="356" spans="2:65" s="1" customFormat="1" ht="25.5" customHeight="1">
      <c r="B356" s="46"/>
      <c r="C356" s="235" t="s">
        <v>724</v>
      </c>
      <c r="D356" s="235" t="s">
        <v>175</v>
      </c>
      <c r="E356" s="236" t="s">
        <v>658</v>
      </c>
      <c r="F356" s="237" t="s">
        <v>659</v>
      </c>
      <c r="G356" s="238" t="s">
        <v>178</v>
      </c>
      <c r="H356" s="239">
        <v>1</v>
      </c>
      <c r="I356" s="240"/>
      <c r="J356" s="241">
        <f>ROUND(I356*H356,2)</f>
        <v>0</v>
      </c>
      <c r="K356" s="237" t="s">
        <v>21</v>
      </c>
      <c r="L356" s="72"/>
      <c r="M356" s="242" t="s">
        <v>21</v>
      </c>
      <c r="N356" s="243" t="s">
        <v>40</v>
      </c>
      <c r="O356" s="47"/>
      <c r="P356" s="244">
        <f>O356*H356</f>
        <v>0</v>
      </c>
      <c r="Q356" s="244">
        <v>0</v>
      </c>
      <c r="R356" s="244">
        <f>Q356*H356</f>
        <v>0</v>
      </c>
      <c r="S356" s="244">
        <v>0</v>
      </c>
      <c r="T356" s="245">
        <f>S356*H356</f>
        <v>0</v>
      </c>
      <c r="AR356" s="24" t="s">
        <v>255</v>
      </c>
      <c r="AT356" s="24" t="s">
        <v>175</v>
      </c>
      <c r="AU356" s="24" t="s">
        <v>79</v>
      </c>
      <c r="AY356" s="24" t="s">
        <v>172</v>
      </c>
      <c r="BE356" s="246">
        <f>IF(N356="základní",J356,0)</f>
        <v>0</v>
      </c>
      <c r="BF356" s="246">
        <f>IF(N356="snížená",J356,0)</f>
        <v>0</v>
      </c>
      <c r="BG356" s="246">
        <f>IF(N356="zákl. přenesená",J356,0)</f>
        <v>0</v>
      </c>
      <c r="BH356" s="246">
        <f>IF(N356="sníž. přenesená",J356,0)</f>
        <v>0</v>
      </c>
      <c r="BI356" s="246">
        <f>IF(N356="nulová",J356,0)</f>
        <v>0</v>
      </c>
      <c r="BJ356" s="24" t="s">
        <v>76</v>
      </c>
      <c r="BK356" s="246">
        <f>ROUND(I356*H356,2)</f>
        <v>0</v>
      </c>
      <c r="BL356" s="24" t="s">
        <v>255</v>
      </c>
      <c r="BM356" s="24" t="s">
        <v>660</v>
      </c>
    </row>
    <row r="357" spans="2:51" s="12" customFormat="1" ht="13.5">
      <c r="B357" s="247"/>
      <c r="C357" s="248"/>
      <c r="D357" s="249" t="s">
        <v>182</v>
      </c>
      <c r="E357" s="250" t="s">
        <v>21</v>
      </c>
      <c r="F357" s="251" t="s">
        <v>1945</v>
      </c>
      <c r="G357" s="248"/>
      <c r="H357" s="252">
        <v>1</v>
      </c>
      <c r="I357" s="253"/>
      <c r="J357" s="248"/>
      <c r="K357" s="248"/>
      <c r="L357" s="254"/>
      <c r="M357" s="255"/>
      <c r="N357" s="256"/>
      <c r="O357" s="256"/>
      <c r="P357" s="256"/>
      <c r="Q357" s="256"/>
      <c r="R357" s="256"/>
      <c r="S357" s="256"/>
      <c r="T357" s="257"/>
      <c r="AT357" s="258" t="s">
        <v>182</v>
      </c>
      <c r="AU357" s="258" t="s">
        <v>79</v>
      </c>
      <c r="AV357" s="12" t="s">
        <v>79</v>
      </c>
      <c r="AW357" s="12" t="s">
        <v>33</v>
      </c>
      <c r="AX357" s="12" t="s">
        <v>76</v>
      </c>
      <c r="AY357" s="258" t="s">
        <v>172</v>
      </c>
    </row>
    <row r="358" spans="2:65" s="1" customFormat="1" ht="25.5" customHeight="1">
      <c r="B358" s="46"/>
      <c r="C358" s="235" t="s">
        <v>728</v>
      </c>
      <c r="D358" s="235" t="s">
        <v>175</v>
      </c>
      <c r="E358" s="236" t="s">
        <v>661</v>
      </c>
      <c r="F358" s="237" t="s">
        <v>662</v>
      </c>
      <c r="G358" s="238" t="s">
        <v>178</v>
      </c>
      <c r="H358" s="239">
        <v>1</v>
      </c>
      <c r="I358" s="240"/>
      <c r="J358" s="241">
        <f>ROUND(I358*H358,2)</f>
        <v>0</v>
      </c>
      <c r="K358" s="237" t="s">
        <v>21</v>
      </c>
      <c r="L358" s="72"/>
      <c r="M358" s="242" t="s">
        <v>21</v>
      </c>
      <c r="N358" s="243" t="s">
        <v>40</v>
      </c>
      <c r="O358" s="47"/>
      <c r="P358" s="244">
        <f>O358*H358</f>
        <v>0</v>
      </c>
      <c r="Q358" s="244">
        <v>0</v>
      </c>
      <c r="R358" s="244">
        <f>Q358*H358</f>
        <v>0</v>
      </c>
      <c r="S358" s="244">
        <v>0</v>
      </c>
      <c r="T358" s="245">
        <f>S358*H358</f>
        <v>0</v>
      </c>
      <c r="AR358" s="24" t="s">
        <v>255</v>
      </c>
      <c r="AT358" s="24" t="s">
        <v>175</v>
      </c>
      <c r="AU358" s="24" t="s">
        <v>79</v>
      </c>
      <c r="AY358" s="24" t="s">
        <v>172</v>
      </c>
      <c r="BE358" s="246">
        <f>IF(N358="základní",J358,0)</f>
        <v>0</v>
      </c>
      <c r="BF358" s="246">
        <f>IF(N358="snížená",J358,0)</f>
        <v>0</v>
      </c>
      <c r="BG358" s="246">
        <f>IF(N358="zákl. přenesená",J358,0)</f>
        <v>0</v>
      </c>
      <c r="BH358" s="246">
        <f>IF(N358="sníž. přenesená",J358,0)</f>
        <v>0</v>
      </c>
      <c r="BI358" s="246">
        <f>IF(N358="nulová",J358,0)</f>
        <v>0</v>
      </c>
      <c r="BJ358" s="24" t="s">
        <v>76</v>
      </c>
      <c r="BK358" s="246">
        <f>ROUND(I358*H358,2)</f>
        <v>0</v>
      </c>
      <c r="BL358" s="24" t="s">
        <v>255</v>
      </c>
      <c r="BM358" s="24" t="s">
        <v>663</v>
      </c>
    </row>
    <row r="359" spans="2:51" s="12" customFormat="1" ht="13.5">
      <c r="B359" s="247"/>
      <c r="C359" s="248"/>
      <c r="D359" s="249" t="s">
        <v>182</v>
      </c>
      <c r="E359" s="250" t="s">
        <v>21</v>
      </c>
      <c r="F359" s="251" t="s">
        <v>1945</v>
      </c>
      <c r="G359" s="248"/>
      <c r="H359" s="252">
        <v>1</v>
      </c>
      <c r="I359" s="253"/>
      <c r="J359" s="248"/>
      <c r="K359" s="248"/>
      <c r="L359" s="254"/>
      <c r="M359" s="255"/>
      <c r="N359" s="256"/>
      <c r="O359" s="256"/>
      <c r="P359" s="256"/>
      <c r="Q359" s="256"/>
      <c r="R359" s="256"/>
      <c r="S359" s="256"/>
      <c r="T359" s="257"/>
      <c r="AT359" s="258" t="s">
        <v>182</v>
      </c>
      <c r="AU359" s="258" t="s">
        <v>79</v>
      </c>
      <c r="AV359" s="12" t="s">
        <v>79</v>
      </c>
      <c r="AW359" s="12" t="s">
        <v>33</v>
      </c>
      <c r="AX359" s="12" t="s">
        <v>76</v>
      </c>
      <c r="AY359" s="258" t="s">
        <v>172</v>
      </c>
    </row>
    <row r="360" spans="2:65" s="1" customFormat="1" ht="16.5" customHeight="1">
      <c r="B360" s="46"/>
      <c r="C360" s="235" t="s">
        <v>734</v>
      </c>
      <c r="D360" s="235" t="s">
        <v>175</v>
      </c>
      <c r="E360" s="236" t="s">
        <v>665</v>
      </c>
      <c r="F360" s="237" t="s">
        <v>666</v>
      </c>
      <c r="G360" s="238" t="s">
        <v>178</v>
      </c>
      <c r="H360" s="239">
        <v>1</v>
      </c>
      <c r="I360" s="240"/>
      <c r="J360" s="241">
        <f>ROUND(I360*H360,2)</f>
        <v>0</v>
      </c>
      <c r="K360" s="237" t="s">
        <v>21</v>
      </c>
      <c r="L360" s="72"/>
      <c r="M360" s="242" t="s">
        <v>21</v>
      </c>
      <c r="N360" s="243" t="s">
        <v>40</v>
      </c>
      <c r="O360" s="47"/>
      <c r="P360" s="244">
        <f>O360*H360</f>
        <v>0</v>
      </c>
      <c r="Q360" s="244">
        <v>0</v>
      </c>
      <c r="R360" s="244">
        <f>Q360*H360</f>
        <v>0</v>
      </c>
      <c r="S360" s="244">
        <v>0</v>
      </c>
      <c r="T360" s="245">
        <f>S360*H360</f>
        <v>0</v>
      </c>
      <c r="AR360" s="24" t="s">
        <v>255</v>
      </c>
      <c r="AT360" s="24" t="s">
        <v>175</v>
      </c>
      <c r="AU360" s="24" t="s">
        <v>79</v>
      </c>
      <c r="AY360" s="24" t="s">
        <v>172</v>
      </c>
      <c r="BE360" s="246">
        <f>IF(N360="základní",J360,0)</f>
        <v>0</v>
      </c>
      <c r="BF360" s="246">
        <f>IF(N360="snížená",J360,0)</f>
        <v>0</v>
      </c>
      <c r="BG360" s="246">
        <f>IF(N360="zákl. přenesená",J360,0)</f>
        <v>0</v>
      </c>
      <c r="BH360" s="246">
        <f>IF(N360="sníž. přenesená",J360,0)</f>
        <v>0</v>
      </c>
      <c r="BI360" s="246">
        <f>IF(N360="nulová",J360,0)</f>
        <v>0</v>
      </c>
      <c r="BJ360" s="24" t="s">
        <v>76</v>
      </c>
      <c r="BK360" s="246">
        <f>ROUND(I360*H360,2)</f>
        <v>0</v>
      </c>
      <c r="BL360" s="24" t="s">
        <v>255</v>
      </c>
      <c r="BM360" s="24" t="s">
        <v>667</v>
      </c>
    </row>
    <row r="361" spans="2:51" s="12" customFormat="1" ht="13.5">
      <c r="B361" s="247"/>
      <c r="C361" s="248"/>
      <c r="D361" s="249" t="s">
        <v>182</v>
      </c>
      <c r="E361" s="250" t="s">
        <v>21</v>
      </c>
      <c r="F361" s="251" t="s">
        <v>1945</v>
      </c>
      <c r="G361" s="248"/>
      <c r="H361" s="252">
        <v>1</v>
      </c>
      <c r="I361" s="253"/>
      <c r="J361" s="248"/>
      <c r="K361" s="248"/>
      <c r="L361" s="254"/>
      <c r="M361" s="255"/>
      <c r="N361" s="256"/>
      <c r="O361" s="256"/>
      <c r="P361" s="256"/>
      <c r="Q361" s="256"/>
      <c r="R361" s="256"/>
      <c r="S361" s="256"/>
      <c r="T361" s="257"/>
      <c r="AT361" s="258" t="s">
        <v>182</v>
      </c>
      <c r="AU361" s="258" t="s">
        <v>79</v>
      </c>
      <c r="AV361" s="12" t="s">
        <v>79</v>
      </c>
      <c r="AW361" s="12" t="s">
        <v>33</v>
      </c>
      <c r="AX361" s="12" t="s">
        <v>76</v>
      </c>
      <c r="AY361" s="258" t="s">
        <v>172</v>
      </c>
    </row>
    <row r="362" spans="2:65" s="1" customFormat="1" ht="25.5" customHeight="1">
      <c r="B362" s="46"/>
      <c r="C362" s="235" t="s">
        <v>739</v>
      </c>
      <c r="D362" s="235" t="s">
        <v>175</v>
      </c>
      <c r="E362" s="236" t="s">
        <v>669</v>
      </c>
      <c r="F362" s="237" t="s">
        <v>670</v>
      </c>
      <c r="G362" s="238" t="s">
        <v>178</v>
      </c>
      <c r="H362" s="239">
        <v>1</v>
      </c>
      <c r="I362" s="240"/>
      <c r="J362" s="241">
        <f>ROUND(I362*H362,2)</f>
        <v>0</v>
      </c>
      <c r="K362" s="237" t="s">
        <v>21</v>
      </c>
      <c r="L362" s="72"/>
      <c r="M362" s="242" t="s">
        <v>21</v>
      </c>
      <c r="N362" s="243" t="s">
        <v>40</v>
      </c>
      <c r="O362" s="47"/>
      <c r="P362" s="244">
        <f>O362*H362</f>
        <v>0</v>
      </c>
      <c r="Q362" s="244">
        <v>0</v>
      </c>
      <c r="R362" s="244">
        <f>Q362*H362</f>
        <v>0</v>
      </c>
      <c r="S362" s="244">
        <v>0</v>
      </c>
      <c r="T362" s="245">
        <f>S362*H362</f>
        <v>0</v>
      </c>
      <c r="AR362" s="24" t="s">
        <v>255</v>
      </c>
      <c r="AT362" s="24" t="s">
        <v>175</v>
      </c>
      <c r="AU362" s="24" t="s">
        <v>79</v>
      </c>
      <c r="AY362" s="24" t="s">
        <v>172</v>
      </c>
      <c r="BE362" s="246">
        <f>IF(N362="základní",J362,0)</f>
        <v>0</v>
      </c>
      <c r="BF362" s="246">
        <f>IF(N362="snížená",J362,0)</f>
        <v>0</v>
      </c>
      <c r="BG362" s="246">
        <f>IF(N362="zákl. přenesená",J362,0)</f>
        <v>0</v>
      </c>
      <c r="BH362" s="246">
        <f>IF(N362="sníž. přenesená",J362,0)</f>
        <v>0</v>
      </c>
      <c r="BI362" s="246">
        <f>IF(N362="nulová",J362,0)</f>
        <v>0</v>
      </c>
      <c r="BJ362" s="24" t="s">
        <v>76</v>
      </c>
      <c r="BK362" s="246">
        <f>ROUND(I362*H362,2)</f>
        <v>0</v>
      </c>
      <c r="BL362" s="24" t="s">
        <v>255</v>
      </c>
      <c r="BM362" s="24" t="s">
        <v>671</v>
      </c>
    </row>
    <row r="363" spans="2:51" s="12" customFormat="1" ht="13.5">
      <c r="B363" s="247"/>
      <c r="C363" s="248"/>
      <c r="D363" s="249" t="s">
        <v>182</v>
      </c>
      <c r="E363" s="250" t="s">
        <v>21</v>
      </c>
      <c r="F363" s="251" t="s">
        <v>1945</v>
      </c>
      <c r="G363" s="248"/>
      <c r="H363" s="252">
        <v>1</v>
      </c>
      <c r="I363" s="253"/>
      <c r="J363" s="248"/>
      <c r="K363" s="248"/>
      <c r="L363" s="254"/>
      <c r="M363" s="255"/>
      <c r="N363" s="256"/>
      <c r="O363" s="256"/>
      <c r="P363" s="256"/>
      <c r="Q363" s="256"/>
      <c r="R363" s="256"/>
      <c r="S363" s="256"/>
      <c r="T363" s="257"/>
      <c r="AT363" s="258" t="s">
        <v>182</v>
      </c>
      <c r="AU363" s="258" t="s">
        <v>79</v>
      </c>
      <c r="AV363" s="12" t="s">
        <v>79</v>
      </c>
      <c r="AW363" s="12" t="s">
        <v>33</v>
      </c>
      <c r="AX363" s="12" t="s">
        <v>76</v>
      </c>
      <c r="AY363" s="258" t="s">
        <v>172</v>
      </c>
    </row>
    <row r="364" spans="2:65" s="1" customFormat="1" ht="25.5" customHeight="1">
      <c r="B364" s="46"/>
      <c r="C364" s="235" t="s">
        <v>744</v>
      </c>
      <c r="D364" s="235" t="s">
        <v>175</v>
      </c>
      <c r="E364" s="236" t="s">
        <v>673</v>
      </c>
      <c r="F364" s="237" t="s">
        <v>674</v>
      </c>
      <c r="G364" s="238" t="s">
        <v>178</v>
      </c>
      <c r="H364" s="239">
        <v>1</v>
      </c>
      <c r="I364" s="240"/>
      <c r="J364" s="241">
        <f>ROUND(I364*H364,2)</f>
        <v>0</v>
      </c>
      <c r="K364" s="237" t="s">
        <v>21</v>
      </c>
      <c r="L364" s="72"/>
      <c r="M364" s="242" t="s">
        <v>21</v>
      </c>
      <c r="N364" s="243" t="s">
        <v>40</v>
      </c>
      <c r="O364" s="47"/>
      <c r="P364" s="244">
        <f>O364*H364</f>
        <v>0</v>
      </c>
      <c r="Q364" s="244">
        <v>0</v>
      </c>
      <c r="R364" s="244">
        <f>Q364*H364</f>
        <v>0</v>
      </c>
      <c r="S364" s="244">
        <v>0</v>
      </c>
      <c r="T364" s="245">
        <f>S364*H364</f>
        <v>0</v>
      </c>
      <c r="AR364" s="24" t="s">
        <v>255</v>
      </c>
      <c r="AT364" s="24" t="s">
        <v>175</v>
      </c>
      <c r="AU364" s="24" t="s">
        <v>79</v>
      </c>
      <c r="AY364" s="24" t="s">
        <v>172</v>
      </c>
      <c r="BE364" s="246">
        <f>IF(N364="základní",J364,0)</f>
        <v>0</v>
      </c>
      <c r="BF364" s="246">
        <f>IF(N364="snížená",J364,0)</f>
        <v>0</v>
      </c>
      <c r="BG364" s="246">
        <f>IF(N364="zákl. přenesená",J364,0)</f>
        <v>0</v>
      </c>
      <c r="BH364" s="246">
        <f>IF(N364="sníž. přenesená",J364,0)</f>
        <v>0</v>
      </c>
      <c r="BI364" s="246">
        <f>IF(N364="nulová",J364,0)</f>
        <v>0</v>
      </c>
      <c r="BJ364" s="24" t="s">
        <v>76</v>
      </c>
      <c r="BK364" s="246">
        <f>ROUND(I364*H364,2)</f>
        <v>0</v>
      </c>
      <c r="BL364" s="24" t="s">
        <v>255</v>
      </c>
      <c r="BM364" s="24" t="s">
        <v>675</v>
      </c>
    </row>
    <row r="365" spans="2:51" s="12" customFormat="1" ht="13.5">
      <c r="B365" s="247"/>
      <c r="C365" s="248"/>
      <c r="D365" s="249" t="s">
        <v>182</v>
      </c>
      <c r="E365" s="250" t="s">
        <v>21</v>
      </c>
      <c r="F365" s="251" t="s">
        <v>1945</v>
      </c>
      <c r="G365" s="248"/>
      <c r="H365" s="252">
        <v>1</v>
      </c>
      <c r="I365" s="253"/>
      <c r="J365" s="248"/>
      <c r="K365" s="248"/>
      <c r="L365" s="254"/>
      <c r="M365" s="255"/>
      <c r="N365" s="256"/>
      <c r="O365" s="256"/>
      <c r="P365" s="256"/>
      <c r="Q365" s="256"/>
      <c r="R365" s="256"/>
      <c r="S365" s="256"/>
      <c r="T365" s="257"/>
      <c r="AT365" s="258" t="s">
        <v>182</v>
      </c>
      <c r="AU365" s="258" t="s">
        <v>79</v>
      </c>
      <c r="AV365" s="12" t="s">
        <v>79</v>
      </c>
      <c r="AW365" s="12" t="s">
        <v>33</v>
      </c>
      <c r="AX365" s="12" t="s">
        <v>76</v>
      </c>
      <c r="AY365" s="258" t="s">
        <v>172</v>
      </c>
    </row>
    <row r="366" spans="2:65" s="1" customFormat="1" ht="25.5" customHeight="1">
      <c r="B366" s="46"/>
      <c r="C366" s="235" t="s">
        <v>750</v>
      </c>
      <c r="D366" s="235" t="s">
        <v>175</v>
      </c>
      <c r="E366" s="236" t="s">
        <v>677</v>
      </c>
      <c r="F366" s="237" t="s">
        <v>678</v>
      </c>
      <c r="G366" s="238" t="s">
        <v>178</v>
      </c>
      <c r="H366" s="239">
        <v>1</v>
      </c>
      <c r="I366" s="240"/>
      <c r="J366" s="241">
        <f>ROUND(I366*H366,2)</f>
        <v>0</v>
      </c>
      <c r="K366" s="237" t="s">
        <v>21</v>
      </c>
      <c r="L366" s="72"/>
      <c r="M366" s="242" t="s">
        <v>21</v>
      </c>
      <c r="N366" s="243" t="s">
        <v>40</v>
      </c>
      <c r="O366" s="47"/>
      <c r="P366" s="244">
        <f>O366*H366</f>
        <v>0</v>
      </c>
      <c r="Q366" s="244">
        <v>0</v>
      </c>
      <c r="R366" s="244">
        <f>Q366*H366</f>
        <v>0</v>
      </c>
      <c r="S366" s="244">
        <v>0</v>
      </c>
      <c r="T366" s="245">
        <f>S366*H366</f>
        <v>0</v>
      </c>
      <c r="AR366" s="24" t="s">
        <v>255</v>
      </c>
      <c r="AT366" s="24" t="s">
        <v>175</v>
      </c>
      <c r="AU366" s="24" t="s">
        <v>79</v>
      </c>
      <c r="AY366" s="24" t="s">
        <v>172</v>
      </c>
      <c r="BE366" s="246">
        <f>IF(N366="základní",J366,0)</f>
        <v>0</v>
      </c>
      <c r="BF366" s="246">
        <f>IF(N366="snížená",J366,0)</f>
        <v>0</v>
      </c>
      <c r="BG366" s="246">
        <f>IF(N366="zákl. přenesená",J366,0)</f>
        <v>0</v>
      </c>
      <c r="BH366" s="246">
        <f>IF(N366="sníž. přenesená",J366,0)</f>
        <v>0</v>
      </c>
      <c r="BI366" s="246">
        <f>IF(N366="nulová",J366,0)</f>
        <v>0</v>
      </c>
      <c r="BJ366" s="24" t="s">
        <v>76</v>
      </c>
      <c r="BK366" s="246">
        <f>ROUND(I366*H366,2)</f>
        <v>0</v>
      </c>
      <c r="BL366" s="24" t="s">
        <v>255</v>
      </c>
      <c r="BM366" s="24" t="s">
        <v>679</v>
      </c>
    </row>
    <row r="367" spans="2:51" s="12" customFormat="1" ht="13.5">
      <c r="B367" s="247"/>
      <c r="C367" s="248"/>
      <c r="D367" s="249" t="s">
        <v>182</v>
      </c>
      <c r="E367" s="250" t="s">
        <v>21</v>
      </c>
      <c r="F367" s="251" t="s">
        <v>1945</v>
      </c>
      <c r="G367" s="248"/>
      <c r="H367" s="252">
        <v>1</v>
      </c>
      <c r="I367" s="253"/>
      <c r="J367" s="248"/>
      <c r="K367" s="248"/>
      <c r="L367" s="254"/>
      <c r="M367" s="255"/>
      <c r="N367" s="256"/>
      <c r="O367" s="256"/>
      <c r="P367" s="256"/>
      <c r="Q367" s="256"/>
      <c r="R367" s="256"/>
      <c r="S367" s="256"/>
      <c r="T367" s="257"/>
      <c r="AT367" s="258" t="s">
        <v>182</v>
      </c>
      <c r="AU367" s="258" t="s">
        <v>79</v>
      </c>
      <c r="AV367" s="12" t="s">
        <v>79</v>
      </c>
      <c r="AW367" s="12" t="s">
        <v>33</v>
      </c>
      <c r="AX367" s="12" t="s">
        <v>76</v>
      </c>
      <c r="AY367" s="258" t="s">
        <v>172</v>
      </c>
    </row>
    <row r="368" spans="2:65" s="1" customFormat="1" ht="25.5" customHeight="1">
      <c r="B368" s="46"/>
      <c r="C368" s="235" t="s">
        <v>755</v>
      </c>
      <c r="D368" s="235" t="s">
        <v>175</v>
      </c>
      <c r="E368" s="236" t="s">
        <v>681</v>
      </c>
      <c r="F368" s="237" t="s">
        <v>682</v>
      </c>
      <c r="G368" s="238" t="s">
        <v>178</v>
      </c>
      <c r="H368" s="239">
        <v>1</v>
      </c>
      <c r="I368" s="240"/>
      <c r="J368" s="241">
        <f>ROUND(I368*H368,2)</f>
        <v>0</v>
      </c>
      <c r="K368" s="237" t="s">
        <v>21</v>
      </c>
      <c r="L368" s="72"/>
      <c r="M368" s="242" t="s">
        <v>21</v>
      </c>
      <c r="N368" s="243" t="s">
        <v>40</v>
      </c>
      <c r="O368" s="47"/>
      <c r="P368" s="244">
        <f>O368*H368</f>
        <v>0</v>
      </c>
      <c r="Q368" s="244">
        <v>0</v>
      </c>
      <c r="R368" s="244">
        <f>Q368*H368</f>
        <v>0</v>
      </c>
      <c r="S368" s="244">
        <v>0</v>
      </c>
      <c r="T368" s="245">
        <f>S368*H368</f>
        <v>0</v>
      </c>
      <c r="AR368" s="24" t="s">
        <v>255</v>
      </c>
      <c r="AT368" s="24" t="s">
        <v>175</v>
      </c>
      <c r="AU368" s="24" t="s">
        <v>79</v>
      </c>
      <c r="AY368" s="24" t="s">
        <v>172</v>
      </c>
      <c r="BE368" s="246">
        <f>IF(N368="základní",J368,0)</f>
        <v>0</v>
      </c>
      <c r="BF368" s="246">
        <f>IF(N368="snížená",J368,0)</f>
        <v>0</v>
      </c>
      <c r="BG368" s="246">
        <f>IF(N368="zákl. přenesená",J368,0)</f>
        <v>0</v>
      </c>
      <c r="BH368" s="246">
        <f>IF(N368="sníž. přenesená",J368,0)</f>
        <v>0</v>
      </c>
      <c r="BI368" s="246">
        <f>IF(N368="nulová",J368,0)</f>
        <v>0</v>
      </c>
      <c r="BJ368" s="24" t="s">
        <v>76</v>
      </c>
      <c r="BK368" s="246">
        <f>ROUND(I368*H368,2)</f>
        <v>0</v>
      </c>
      <c r="BL368" s="24" t="s">
        <v>255</v>
      </c>
      <c r="BM368" s="24" t="s">
        <v>683</v>
      </c>
    </row>
    <row r="369" spans="2:51" s="12" customFormat="1" ht="13.5">
      <c r="B369" s="247"/>
      <c r="C369" s="248"/>
      <c r="D369" s="249" t="s">
        <v>182</v>
      </c>
      <c r="E369" s="250" t="s">
        <v>21</v>
      </c>
      <c r="F369" s="251" t="s">
        <v>1945</v>
      </c>
      <c r="G369" s="248"/>
      <c r="H369" s="252">
        <v>1</v>
      </c>
      <c r="I369" s="253"/>
      <c r="J369" s="248"/>
      <c r="K369" s="248"/>
      <c r="L369" s="254"/>
      <c r="M369" s="255"/>
      <c r="N369" s="256"/>
      <c r="O369" s="256"/>
      <c r="P369" s="256"/>
      <c r="Q369" s="256"/>
      <c r="R369" s="256"/>
      <c r="S369" s="256"/>
      <c r="T369" s="257"/>
      <c r="AT369" s="258" t="s">
        <v>182</v>
      </c>
      <c r="AU369" s="258" t="s">
        <v>79</v>
      </c>
      <c r="AV369" s="12" t="s">
        <v>79</v>
      </c>
      <c r="AW369" s="12" t="s">
        <v>33</v>
      </c>
      <c r="AX369" s="12" t="s">
        <v>76</v>
      </c>
      <c r="AY369" s="258" t="s">
        <v>172</v>
      </c>
    </row>
    <row r="370" spans="2:65" s="1" customFormat="1" ht="16.5" customHeight="1">
      <c r="B370" s="46"/>
      <c r="C370" s="235" t="s">
        <v>759</v>
      </c>
      <c r="D370" s="235" t="s">
        <v>175</v>
      </c>
      <c r="E370" s="236" t="s">
        <v>1946</v>
      </c>
      <c r="F370" s="237" t="s">
        <v>1947</v>
      </c>
      <c r="G370" s="238" t="s">
        <v>439</v>
      </c>
      <c r="H370" s="239">
        <v>1</v>
      </c>
      <c r="I370" s="240"/>
      <c r="J370" s="241">
        <f>ROUND(I370*H370,2)</f>
        <v>0</v>
      </c>
      <c r="K370" s="237" t="s">
        <v>21</v>
      </c>
      <c r="L370" s="72"/>
      <c r="M370" s="242" t="s">
        <v>21</v>
      </c>
      <c r="N370" s="243" t="s">
        <v>40</v>
      </c>
      <c r="O370" s="47"/>
      <c r="P370" s="244">
        <f>O370*H370</f>
        <v>0</v>
      </c>
      <c r="Q370" s="244">
        <v>0</v>
      </c>
      <c r="R370" s="244">
        <f>Q370*H370</f>
        <v>0</v>
      </c>
      <c r="S370" s="244">
        <v>0.01933</v>
      </c>
      <c r="T370" s="245">
        <f>S370*H370</f>
        <v>0.01933</v>
      </c>
      <c r="AR370" s="24" t="s">
        <v>255</v>
      </c>
      <c r="AT370" s="24" t="s">
        <v>175</v>
      </c>
      <c r="AU370" s="24" t="s">
        <v>79</v>
      </c>
      <c r="AY370" s="24" t="s">
        <v>172</v>
      </c>
      <c r="BE370" s="246">
        <f>IF(N370="základní",J370,0)</f>
        <v>0</v>
      </c>
      <c r="BF370" s="246">
        <f>IF(N370="snížená",J370,0)</f>
        <v>0</v>
      </c>
      <c r="BG370" s="246">
        <f>IF(N370="zákl. přenesená",J370,0)</f>
        <v>0</v>
      </c>
      <c r="BH370" s="246">
        <f>IF(N370="sníž. přenesená",J370,0)</f>
        <v>0</v>
      </c>
      <c r="BI370" s="246">
        <f>IF(N370="nulová",J370,0)</f>
        <v>0</v>
      </c>
      <c r="BJ370" s="24" t="s">
        <v>76</v>
      </c>
      <c r="BK370" s="246">
        <f>ROUND(I370*H370,2)</f>
        <v>0</v>
      </c>
      <c r="BL370" s="24" t="s">
        <v>255</v>
      </c>
      <c r="BM370" s="24" t="s">
        <v>1948</v>
      </c>
    </row>
    <row r="371" spans="2:65" s="1" customFormat="1" ht="25.5" customHeight="1">
      <c r="B371" s="46"/>
      <c r="C371" s="235" t="s">
        <v>764</v>
      </c>
      <c r="D371" s="235" t="s">
        <v>175</v>
      </c>
      <c r="E371" s="236" t="s">
        <v>685</v>
      </c>
      <c r="F371" s="237" t="s">
        <v>1468</v>
      </c>
      <c r="G371" s="238" t="s">
        <v>178</v>
      </c>
      <c r="H371" s="239">
        <v>1</v>
      </c>
      <c r="I371" s="240"/>
      <c r="J371" s="241">
        <f>ROUND(I371*H371,2)</f>
        <v>0</v>
      </c>
      <c r="K371" s="237" t="s">
        <v>21</v>
      </c>
      <c r="L371" s="72"/>
      <c r="M371" s="242" t="s">
        <v>21</v>
      </c>
      <c r="N371" s="243" t="s">
        <v>40</v>
      </c>
      <c r="O371" s="47"/>
      <c r="P371" s="244">
        <f>O371*H371</f>
        <v>0</v>
      </c>
      <c r="Q371" s="244">
        <v>0</v>
      </c>
      <c r="R371" s="244">
        <f>Q371*H371</f>
        <v>0</v>
      </c>
      <c r="S371" s="244">
        <v>0</v>
      </c>
      <c r="T371" s="245">
        <f>S371*H371</f>
        <v>0</v>
      </c>
      <c r="AR371" s="24" t="s">
        <v>255</v>
      </c>
      <c r="AT371" s="24" t="s">
        <v>175</v>
      </c>
      <c r="AU371" s="24" t="s">
        <v>79</v>
      </c>
      <c r="AY371" s="24" t="s">
        <v>172</v>
      </c>
      <c r="BE371" s="246">
        <f>IF(N371="základní",J371,0)</f>
        <v>0</v>
      </c>
      <c r="BF371" s="246">
        <f>IF(N371="snížená",J371,0)</f>
        <v>0</v>
      </c>
      <c r="BG371" s="246">
        <f>IF(N371="zákl. přenesená",J371,0)</f>
        <v>0</v>
      </c>
      <c r="BH371" s="246">
        <f>IF(N371="sníž. přenesená",J371,0)</f>
        <v>0</v>
      </c>
      <c r="BI371" s="246">
        <f>IF(N371="nulová",J371,0)</f>
        <v>0</v>
      </c>
      <c r="BJ371" s="24" t="s">
        <v>76</v>
      </c>
      <c r="BK371" s="246">
        <f>ROUND(I371*H371,2)</f>
        <v>0</v>
      </c>
      <c r="BL371" s="24" t="s">
        <v>255</v>
      </c>
      <c r="BM371" s="24" t="s">
        <v>687</v>
      </c>
    </row>
    <row r="372" spans="2:51" s="12" customFormat="1" ht="13.5">
      <c r="B372" s="247"/>
      <c r="C372" s="248"/>
      <c r="D372" s="249" t="s">
        <v>182</v>
      </c>
      <c r="E372" s="250" t="s">
        <v>21</v>
      </c>
      <c r="F372" s="251" t="s">
        <v>1945</v>
      </c>
      <c r="G372" s="248"/>
      <c r="H372" s="252">
        <v>1</v>
      </c>
      <c r="I372" s="253"/>
      <c r="J372" s="248"/>
      <c r="K372" s="248"/>
      <c r="L372" s="254"/>
      <c r="M372" s="255"/>
      <c r="N372" s="256"/>
      <c r="O372" s="256"/>
      <c r="P372" s="256"/>
      <c r="Q372" s="256"/>
      <c r="R372" s="256"/>
      <c r="S372" s="256"/>
      <c r="T372" s="257"/>
      <c r="AT372" s="258" t="s">
        <v>182</v>
      </c>
      <c r="AU372" s="258" t="s">
        <v>79</v>
      </c>
      <c r="AV372" s="12" t="s">
        <v>79</v>
      </c>
      <c r="AW372" s="12" t="s">
        <v>33</v>
      </c>
      <c r="AX372" s="12" t="s">
        <v>76</v>
      </c>
      <c r="AY372" s="258" t="s">
        <v>172</v>
      </c>
    </row>
    <row r="373" spans="2:65" s="1" customFormat="1" ht="16.5" customHeight="1">
      <c r="B373" s="46"/>
      <c r="C373" s="235" t="s">
        <v>769</v>
      </c>
      <c r="D373" s="235" t="s">
        <v>175</v>
      </c>
      <c r="E373" s="236" t="s">
        <v>1469</v>
      </c>
      <c r="F373" s="237" t="s">
        <v>1470</v>
      </c>
      <c r="G373" s="238" t="s">
        <v>439</v>
      </c>
      <c r="H373" s="239">
        <v>1</v>
      </c>
      <c r="I373" s="240"/>
      <c r="J373" s="241">
        <f>ROUND(I373*H373,2)</f>
        <v>0</v>
      </c>
      <c r="K373" s="237" t="s">
        <v>21</v>
      </c>
      <c r="L373" s="72"/>
      <c r="M373" s="242" t="s">
        <v>21</v>
      </c>
      <c r="N373" s="243" t="s">
        <v>40</v>
      </c>
      <c r="O373" s="47"/>
      <c r="P373" s="244">
        <f>O373*H373</f>
        <v>0</v>
      </c>
      <c r="Q373" s="244">
        <v>0.02275</v>
      </c>
      <c r="R373" s="244">
        <f>Q373*H373</f>
        <v>0.02275</v>
      </c>
      <c r="S373" s="244">
        <v>0</v>
      </c>
      <c r="T373" s="245">
        <f>S373*H373</f>
        <v>0</v>
      </c>
      <c r="AR373" s="24" t="s">
        <v>255</v>
      </c>
      <c r="AT373" s="24" t="s">
        <v>175</v>
      </c>
      <c r="AU373" s="24" t="s">
        <v>79</v>
      </c>
      <c r="AY373" s="24" t="s">
        <v>172</v>
      </c>
      <c r="BE373" s="246">
        <f>IF(N373="základní",J373,0)</f>
        <v>0</v>
      </c>
      <c r="BF373" s="246">
        <f>IF(N373="snížená",J373,0)</f>
        <v>0</v>
      </c>
      <c r="BG373" s="246">
        <f>IF(N373="zákl. přenesená",J373,0)</f>
        <v>0</v>
      </c>
      <c r="BH373" s="246">
        <f>IF(N373="sníž. přenesená",J373,0)</f>
        <v>0</v>
      </c>
      <c r="BI373" s="246">
        <f>IF(N373="nulová",J373,0)</f>
        <v>0</v>
      </c>
      <c r="BJ373" s="24" t="s">
        <v>76</v>
      </c>
      <c r="BK373" s="246">
        <f>ROUND(I373*H373,2)</f>
        <v>0</v>
      </c>
      <c r="BL373" s="24" t="s">
        <v>255</v>
      </c>
      <c r="BM373" s="24" t="s">
        <v>1949</v>
      </c>
    </row>
    <row r="374" spans="2:51" s="12" customFormat="1" ht="13.5">
      <c r="B374" s="247"/>
      <c r="C374" s="248"/>
      <c r="D374" s="249" t="s">
        <v>182</v>
      </c>
      <c r="E374" s="250" t="s">
        <v>21</v>
      </c>
      <c r="F374" s="251" t="s">
        <v>1929</v>
      </c>
      <c r="G374" s="248"/>
      <c r="H374" s="252">
        <v>1</v>
      </c>
      <c r="I374" s="253"/>
      <c r="J374" s="248"/>
      <c r="K374" s="248"/>
      <c r="L374" s="254"/>
      <c r="M374" s="255"/>
      <c r="N374" s="256"/>
      <c r="O374" s="256"/>
      <c r="P374" s="256"/>
      <c r="Q374" s="256"/>
      <c r="R374" s="256"/>
      <c r="S374" s="256"/>
      <c r="T374" s="257"/>
      <c r="AT374" s="258" t="s">
        <v>182</v>
      </c>
      <c r="AU374" s="258" t="s">
        <v>79</v>
      </c>
      <c r="AV374" s="12" t="s">
        <v>79</v>
      </c>
      <c r="AW374" s="12" t="s">
        <v>33</v>
      </c>
      <c r="AX374" s="12" t="s">
        <v>76</v>
      </c>
      <c r="AY374" s="258" t="s">
        <v>172</v>
      </c>
    </row>
    <row r="375" spans="2:65" s="1" customFormat="1" ht="25.5" customHeight="1">
      <c r="B375" s="46"/>
      <c r="C375" s="235" t="s">
        <v>774</v>
      </c>
      <c r="D375" s="235" t="s">
        <v>175</v>
      </c>
      <c r="E375" s="236" t="s">
        <v>1472</v>
      </c>
      <c r="F375" s="237" t="s">
        <v>1473</v>
      </c>
      <c r="G375" s="238" t="s">
        <v>439</v>
      </c>
      <c r="H375" s="239">
        <v>1</v>
      </c>
      <c r="I375" s="240"/>
      <c r="J375" s="241">
        <f>ROUND(I375*H375,2)</f>
        <v>0</v>
      </c>
      <c r="K375" s="237" t="s">
        <v>21</v>
      </c>
      <c r="L375" s="72"/>
      <c r="M375" s="242" t="s">
        <v>21</v>
      </c>
      <c r="N375" s="243" t="s">
        <v>40</v>
      </c>
      <c r="O375" s="47"/>
      <c r="P375" s="244">
        <f>O375*H375</f>
        <v>0</v>
      </c>
      <c r="Q375" s="244">
        <v>0.02275</v>
      </c>
      <c r="R375" s="244">
        <f>Q375*H375</f>
        <v>0.02275</v>
      </c>
      <c r="S375" s="244">
        <v>0</v>
      </c>
      <c r="T375" s="245">
        <f>S375*H375</f>
        <v>0</v>
      </c>
      <c r="AR375" s="24" t="s">
        <v>255</v>
      </c>
      <c r="AT375" s="24" t="s">
        <v>175</v>
      </c>
      <c r="AU375" s="24" t="s">
        <v>79</v>
      </c>
      <c r="AY375" s="24" t="s">
        <v>172</v>
      </c>
      <c r="BE375" s="246">
        <f>IF(N375="základní",J375,0)</f>
        <v>0</v>
      </c>
      <c r="BF375" s="246">
        <f>IF(N375="snížená",J375,0)</f>
        <v>0</v>
      </c>
      <c r="BG375" s="246">
        <f>IF(N375="zákl. přenesená",J375,0)</f>
        <v>0</v>
      </c>
      <c r="BH375" s="246">
        <f>IF(N375="sníž. přenesená",J375,0)</f>
        <v>0</v>
      </c>
      <c r="BI375" s="246">
        <f>IF(N375="nulová",J375,0)</f>
        <v>0</v>
      </c>
      <c r="BJ375" s="24" t="s">
        <v>76</v>
      </c>
      <c r="BK375" s="246">
        <f>ROUND(I375*H375,2)</f>
        <v>0</v>
      </c>
      <c r="BL375" s="24" t="s">
        <v>255</v>
      </c>
      <c r="BM375" s="24" t="s">
        <v>1950</v>
      </c>
    </row>
    <row r="376" spans="2:51" s="12" customFormat="1" ht="13.5">
      <c r="B376" s="247"/>
      <c r="C376" s="248"/>
      <c r="D376" s="249" t="s">
        <v>182</v>
      </c>
      <c r="E376" s="250" t="s">
        <v>21</v>
      </c>
      <c r="F376" s="251" t="s">
        <v>1929</v>
      </c>
      <c r="G376" s="248"/>
      <c r="H376" s="252">
        <v>1</v>
      </c>
      <c r="I376" s="253"/>
      <c r="J376" s="248"/>
      <c r="K376" s="248"/>
      <c r="L376" s="254"/>
      <c r="M376" s="255"/>
      <c r="N376" s="256"/>
      <c r="O376" s="256"/>
      <c r="P376" s="256"/>
      <c r="Q376" s="256"/>
      <c r="R376" s="256"/>
      <c r="S376" s="256"/>
      <c r="T376" s="257"/>
      <c r="AT376" s="258" t="s">
        <v>182</v>
      </c>
      <c r="AU376" s="258" t="s">
        <v>79</v>
      </c>
      <c r="AV376" s="12" t="s">
        <v>79</v>
      </c>
      <c r="AW376" s="12" t="s">
        <v>33</v>
      </c>
      <c r="AX376" s="12" t="s">
        <v>76</v>
      </c>
      <c r="AY376" s="258" t="s">
        <v>172</v>
      </c>
    </row>
    <row r="377" spans="2:65" s="1" customFormat="1" ht="25.5" customHeight="1">
      <c r="B377" s="46"/>
      <c r="C377" s="235" t="s">
        <v>779</v>
      </c>
      <c r="D377" s="235" t="s">
        <v>175</v>
      </c>
      <c r="E377" s="236" t="s">
        <v>697</v>
      </c>
      <c r="F377" s="237" t="s">
        <v>698</v>
      </c>
      <c r="G377" s="238" t="s">
        <v>178</v>
      </c>
      <c r="H377" s="239">
        <v>1</v>
      </c>
      <c r="I377" s="240"/>
      <c r="J377" s="241">
        <f>ROUND(I377*H377,2)</f>
        <v>0</v>
      </c>
      <c r="K377" s="237" t="s">
        <v>21</v>
      </c>
      <c r="L377" s="72"/>
      <c r="M377" s="242" t="s">
        <v>21</v>
      </c>
      <c r="N377" s="243" t="s">
        <v>40</v>
      </c>
      <c r="O377" s="47"/>
      <c r="P377" s="244">
        <f>O377*H377</f>
        <v>0</v>
      </c>
      <c r="Q377" s="244">
        <v>0</v>
      </c>
      <c r="R377" s="244">
        <f>Q377*H377</f>
        <v>0</v>
      </c>
      <c r="S377" s="244">
        <v>0</v>
      </c>
      <c r="T377" s="245">
        <f>S377*H377</f>
        <v>0</v>
      </c>
      <c r="AR377" s="24" t="s">
        <v>255</v>
      </c>
      <c r="AT377" s="24" t="s">
        <v>175</v>
      </c>
      <c r="AU377" s="24" t="s">
        <v>79</v>
      </c>
      <c r="AY377" s="24" t="s">
        <v>172</v>
      </c>
      <c r="BE377" s="246">
        <f>IF(N377="základní",J377,0)</f>
        <v>0</v>
      </c>
      <c r="BF377" s="246">
        <f>IF(N377="snížená",J377,0)</f>
        <v>0</v>
      </c>
      <c r="BG377" s="246">
        <f>IF(N377="zákl. přenesená",J377,0)</f>
        <v>0</v>
      </c>
      <c r="BH377" s="246">
        <f>IF(N377="sníž. přenesená",J377,0)</f>
        <v>0</v>
      </c>
      <c r="BI377" s="246">
        <f>IF(N377="nulová",J377,0)</f>
        <v>0</v>
      </c>
      <c r="BJ377" s="24" t="s">
        <v>76</v>
      </c>
      <c r="BK377" s="246">
        <f>ROUND(I377*H377,2)</f>
        <v>0</v>
      </c>
      <c r="BL377" s="24" t="s">
        <v>255</v>
      </c>
      <c r="BM377" s="24" t="s">
        <v>699</v>
      </c>
    </row>
    <row r="378" spans="2:51" s="12" customFormat="1" ht="13.5">
      <c r="B378" s="247"/>
      <c r="C378" s="248"/>
      <c r="D378" s="249" t="s">
        <v>182</v>
      </c>
      <c r="E378" s="250" t="s">
        <v>21</v>
      </c>
      <c r="F378" s="251" t="s">
        <v>1945</v>
      </c>
      <c r="G378" s="248"/>
      <c r="H378" s="252">
        <v>1</v>
      </c>
      <c r="I378" s="253"/>
      <c r="J378" s="248"/>
      <c r="K378" s="248"/>
      <c r="L378" s="254"/>
      <c r="M378" s="255"/>
      <c r="N378" s="256"/>
      <c r="O378" s="256"/>
      <c r="P378" s="256"/>
      <c r="Q378" s="256"/>
      <c r="R378" s="256"/>
      <c r="S378" s="256"/>
      <c r="T378" s="257"/>
      <c r="AT378" s="258" t="s">
        <v>182</v>
      </c>
      <c r="AU378" s="258" t="s">
        <v>79</v>
      </c>
      <c r="AV378" s="12" t="s">
        <v>79</v>
      </c>
      <c r="AW378" s="12" t="s">
        <v>33</v>
      </c>
      <c r="AX378" s="12" t="s">
        <v>76</v>
      </c>
      <c r="AY378" s="258" t="s">
        <v>172</v>
      </c>
    </row>
    <row r="379" spans="2:65" s="1" customFormat="1" ht="25.5" customHeight="1">
      <c r="B379" s="46"/>
      <c r="C379" s="235" t="s">
        <v>784</v>
      </c>
      <c r="D379" s="235" t="s">
        <v>175</v>
      </c>
      <c r="E379" s="236" t="s">
        <v>701</v>
      </c>
      <c r="F379" s="237" t="s">
        <v>702</v>
      </c>
      <c r="G379" s="238" t="s">
        <v>178</v>
      </c>
      <c r="H379" s="239">
        <v>1</v>
      </c>
      <c r="I379" s="240"/>
      <c r="J379" s="241">
        <f>ROUND(I379*H379,2)</f>
        <v>0</v>
      </c>
      <c r="K379" s="237" t="s">
        <v>21</v>
      </c>
      <c r="L379" s="72"/>
      <c r="M379" s="242" t="s">
        <v>21</v>
      </c>
      <c r="N379" s="243" t="s">
        <v>40</v>
      </c>
      <c r="O379" s="47"/>
      <c r="P379" s="244">
        <f>O379*H379</f>
        <v>0</v>
      </c>
      <c r="Q379" s="244">
        <v>0</v>
      </c>
      <c r="R379" s="244">
        <f>Q379*H379</f>
        <v>0</v>
      </c>
      <c r="S379" s="244">
        <v>0</v>
      </c>
      <c r="T379" s="245">
        <f>S379*H379</f>
        <v>0</v>
      </c>
      <c r="AR379" s="24" t="s">
        <v>255</v>
      </c>
      <c r="AT379" s="24" t="s">
        <v>175</v>
      </c>
      <c r="AU379" s="24" t="s">
        <v>79</v>
      </c>
      <c r="AY379" s="24" t="s">
        <v>172</v>
      </c>
      <c r="BE379" s="246">
        <f>IF(N379="základní",J379,0)</f>
        <v>0</v>
      </c>
      <c r="BF379" s="246">
        <f>IF(N379="snížená",J379,0)</f>
        <v>0</v>
      </c>
      <c r="BG379" s="246">
        <f>IF(N379="zákl. přenesená",J379,0)</f>
        <v>0</v>
      </c>
      <c r="BH379" s="246">
        <f>IF(N379="sníž. přenesená",J379,0)</f>
        <v>0</v>
      </c>
      <c r="BI379" s="246">
        <f>IF(N379="nulová",J379,0)</f>
        <v>0</v>
      </c>
      <c r="BJ379" s="24" t="s">
        <v>76</v>
      </c>
      <c r="BK379" s="246">
        <f>ROUND(I379*H379,2)</f>
        <v>0</v>
      </c>
      <c r="BL379" s="24" t="s">
        <v>255</v>
      </c>
      <c r="BM379" s="24" t="s">
        <v>703</v>
      </c>
    </row>
    <row r="380" spans="2:51" s="12" customFormat="1" ht="13.5">
      <c r="B380" s="247"/>
      <c r="C380" s="248"/>
      <c r="D380" s="249" t="s">
        <v>182</v>
      </c>
      <c r="E380" s="250" t="s">
        <v>21</v>
      </c>
      <c r="F380" s="251" t="s">
        <v>1945</v>
      </c>
      <c r="G380" s="248"/>
      <c r="H380" s="252">
        <v>1</v>
      </c>
      <c r="I380" s="253"/>
      <c r="J380" s="248"/>
      <c r="K380" s="248"/>
      <c r="L380" s="254"/>
      <c r="M380" s="255"/>
      <c r="N380" s="256"/>
      <c r="O380" s="256"/>
      <c r="P380" s="256"/>
      <c r="Q380" s="256"/>
      <c r="R380" s="256"/>
      <c r="S380" s="256"/>
      <c r="T380" s="257"/>
      <c r="AT380" s="258" t="s">
        <v>182</v>
      </c>
      <c r="AU380" s="258" t="s">
        <v>79</v>
      </c>
      <c r="AV380" s="12" t="s">
        <v>79</v>
      </c>
      <c r="AW380" s="12" t="s">
        <v>33</v>
      </c>
      <c r="AX380" s="12" t="s">
        <v>76</v>
      </c>
      <c r="AY380" s="258" t="s">
        <v>172</v>
      </c>
    </row>
    <row r="381" spans="2:65" s="1" customFormat="1" ht="25.5" customHeight="1">
      <c r="B381" s="46"/>
      <c r="C381" s="235" t="s">
        <v>789</v>
      </c>
      <c r="D381" s="235" t="s">
        <v>175</v>
      </c>
      <c r="E381" s="236" t="s">
        <v>705</v>
      </c>
      <c r="F381" s="237" t="s">
        <v>706</v>
      </c>
      <c r="G381" s="238" t="s">
        <v>178</v>
      </c>
      <c r="H381" s="239">
        <v>1</v>
      </c>
      <c r="I381" s="240"/>
      <c r="J381" s="241">
        <f>ROUND(I381*H381,2)</f>
        <v>0</v>
      </c>
      <c r="K381" s="237" t="s">
        <v>21</v>
      </c>
      <c r="L381" s="72"/>
      <c r="M381" s="242" t="s">
        <v>21</v>
      </c>
      <c r="N381" s="243" t="s">
        <v>40</v>
      </c>
      <c r="O381" s="47"/>
      <c r="P381" s="244">
        <f>O381*H381</f>
        <v>0</v>
      </c>
      <c r="Q381" s="244">
        <v>0</v>
      </c>
      <c r="R381" s="244">
        <f>Q381*H381</f>
        <v>0</v>
      </c>
      <c r="S381" s="244">
        <v>0</v>
      </c>
      <c r="T381" s="245">
        <f>S381*H381</f>
        <v>0</v>
      </c>
      <c r="AR381" s="24" t="s">
        <v>255</v>
      </c>
      <c r="AT381" s="24" t="s">
        <v>175</v>
      </c>
      <c r="AU381" s="24" t="s">
        <v>79</v>
      </c>
      <c r="AY381" s="24" t="s">
        <v>172</v>
      </c>
      <c r="BE381" s="246">
        <f>IF(N381="základní",J381,0)</f>
        <v>0</v>
      </c>
      <c r="BF381" s="246">
        <f>IF(N381="snížená",J381,0)</f>
        <v>0</v>
      </c>
      <c r="BG381" s="246">
        <f>IF(N381="zákl. přenesená",J381,0)</f>
        <v>0</v>
      </c>
      <c r="BH381" s="246">
        <f>IF(N381="sníž. přenesená",J381,0)</f>
        <v>0</v>
      </c>
      <c r="BI381" s="246">
        <f>IF(N381="nulová",J381,0)</f>
        <v>0</v>
      </c>
      <c r="BJ381" s="24" t="s">
        <v>76</v>
      </c>
      <c r="BK381" s="246">
        <f>ROUND(I381*H381,2)</f>
        <v>0</v>
      </c>
      <c r="BL381" s="24" t="s">
        <v>255</v>
      </c>
      <c r="BM381" s="24" t="s">
        <v>707</v>
      </c>
    </row>
    <row r="382" spans="2:51" s="12" customFormat="1" ht="13.5">
      <c r="B382" s="247"/>
      <c r="C382" s="248"/>
      <c r="D382" s="249" t="s">
        <v>182</v>
      </c>
      <c r="E382" s="250" t="s">
        <v>21</v>
      </c>
      <c r="F382" s="251" t="s">
        <v>1945</v>
      </c>
      <c r="G382" s="248"/>
      <c r="H382" s="252">
        <v>1</v>
      </c>
      <c r="I382" s="253"/>
      <c r="J382" s="248"/>
      <c r="K382" s="248"/>
      <c r="L382" s="254"/>
      <c r="M382" s="255"/>
      <c r="N382" s="256"/>
      <c r="O382" s="256"/>
      <c r="P382" s="256"/>
      <c r="Q382" s="256"/>
      <c r="R382" s="256"/>
      <c r="S382" s="256"/>
      <c r="T382" s="257"/>
      <c r="AT382" s="258" t="s">
        <v>182</v>
      </c>
      <c r="AU382" s="258" t="s">
        <v>79</v>
      </c>
      <c r="AV382" s="12" t="s">
        <v>79</v>
      </c>
      <c r="AW382" s="12" t="s">
        <v>33</v>
      </c>
      <c r="AX382" s="12" t="s">
        <v>76</v>
      </c>
      <c r="AY382" s="258" t="s">
        <v>172</v>
      </c>
    </row>
    <row r="383" spans="2:65" s="1" customFormat="1" ht="16.5" customHeight="1">
      <c r="B383" s="46"/>
      <c r="C383" s="235" t="s">
        <v>796</v>
      </c>
      <c r="D383" s="235" t="s">
        <v>175</v>
      </c>
      <c r="E383" s="236" t="s">
        <v>709</v>
      </c>
      <c r="F383" s="237" t="s">
        <v>710</v>
      </c>
      <c r="G383" s="238" t="s">
        <v>178</v>
      </c>
      <c r="H383" s="239">
        <v>3</v>
      </c>
      <c r="I383" s="240"/>
      <c r="J383" s="241">
        <f>ROUND(I383*H383,2)</f>
        <v>0</v>
      </c>
      <c r="K383" s="237" t="s">
        <v>21</v>
      </c>
      <c r="L383" s="72"/>
      <c r="M383" s="242" t="s">
        <v>21</v>
      </c>
      <c r="N383" s="243" t="s">
        <v>40</v>
      </c>
      <c r="O383" s="47"/>
      <c r="P383" s="244">
        <f>O383*H383</f>
        <v>0</v>
      </c>
      <c r="Q383" s="244">
        <v>9E-05</v>
      </c>
      <c r="R383" s="244">
        <f>Q383*H383</f>
        <v>0.00027</v>
      </c>
      <c r="S383" s="244">
        <v>0</v>
      </c>
      <c r="T383" s="245">
        <f>S383*H383</f>
        <v>0</v>
      </c>
      <c r="AR383" s="24" t="s">
        <v>180</v>
      </c>
      <c r="AT383" s="24" t="s">
        <v>175</v>
      </c>
      <c r="AU383" s="24" t="s">
        <v>79</v>
      </c>
      <c r="AY383" s="24" t="s">
        <v>172</v>
      </c>
      <c r="BE383" s="246">
        <f>IF(N383="základní",J383,0)</f>
        <v>0</v>
      </c>
      <c r="BF383" s="246">
        <f>IF(N383="snížená",J383,0)</f>
        <v>0</v>
      </c>
      <c r="BG383" s="246">
        <f>IF(N383="zákl. přenesená",J383,0)</f>
        <v>0</v>
      </c>
      <c r="BH383" s="246">
        <f>IF(N383="sníž. přenesená",J383,0)</f>
        <v>0</v>
      </c>
      <c r="BI383" s="246">
        <f>IF(N383="nulová",J383,0)</f>
        <v>0</v>
      </c>
      <c r="BJ383" s="24" t="s">
        <v>76</v>
      </c>
      <c r="BK383" s="246">
        <f>ROUND(I383*H383,2)</f>
        <v>0</v>
      </c>
      <c r="BL383" s="24" t="s">
        <v>180</v>
      </c>
      <c r="BM383" s="24" t="s">
        <v>711</v>
      </c>
    </row>
    <row r="384" spans="2:63" s="11" customFormat="1" ht="29.85" customHeight="1">
      <c r="B384" s="219"/>
      <c r="C384" s="220"/>
      <c r="D384" s="221" t="s">
        <v>68</v>
      </c>
      <c r="E384" s="233" t="s">
        <v>712</v>
      </c>
      <c r="F384" s="233" t="s">
        <v>713</v>
      </c>
      <c r="G384" s="220"/>
      <c r="H384" s="220"/>
      <c r="I384" s="223"/>
      <c r="J384" s="234">
        <f>BK384</f>
        <v>0</v>
      </c>
      <c r="K384" s="220"/>
      <c r="L384" s="225"/>
      <c r="M384" s="226"/>
      <c r="N384" s="227"/>
      <c r="O384" s="227"/>
      <c r="P384" s="228">
        <f>SUM(P385:P389)</f>
        <v>0</v>
      </c>
      <c r="Q384" s="227"/>
      <c r="R384" s="228">
        <f>SUM(R385:R389)</f>
        <v>0</v>
      </c>
      <c r="S384" s="227"/>
      <c r="T384" s="229">
        <f>SUM(T385:T389)</f>
        <v>0</v>
      </c>
      <c r="AR384" s="230" t="s">
        <v>79</v>
      </c>
      <c r="AT384" s="231" t="s">
        <v>68</v>
      </c>
      <c r="AU384" s="231" t="s">
        <v>76</v>
      </c>
      <c r="AY384" s="230" t="s">
        <v>172</v>
      </c>
      <c r="BK384" s="232">
        <f>SUM(BK385:BK389)</f>
        <v>0</v>
      </c>
    </row>
    <row r="385" spans="2:65" s="1" customFormat="1" ht="16.5" customHeight="1">
      <c r="B385" s="46"/>
      <c r="C385" s="235" t="s">
        <v>800</v>
      </c>
      <c r="D385" s="235" t="s">
        <v>175</v>
      </c>
      <c r="E385" s="236" t="s">
        <v>715</v>
      </c>
      <c r="F385" s="237" t="s">
        <v>716</v>
      </c>
      <c r="G385" s="238" t="s">
        <v>439</v>
      </c>
      <c r="H385" s="239">
        <v>1</v>
      </c>
      <c r="I385" s="240"/>
      <c r="J385" s="241">
        <f>ROUND(I385*H385,2)</f>
        <v>0</v>
      </c>
      <c r="K385" s="237" t="s">
        <v>21</v>
      </c>
      <c r="L385" s="72"/>
      <c r="M385" s="242" t="s">
        <v>21</v>
      </c>
      <c r="N385" s="243" t="s">
        <v>40</v>
      </c>
      <c r="O385" s="47"/>
      <c r="P385" s="244">
        <f>O385*H385</f>
        <v>0</v>
      </c>
      <c r="Q385" s="244">
        <v>0</v>
      </c>
      <c r="R385" s="244">
        <f>Q385*H385</f>
        <v>0</v>
      </c>
      <c r="S385" s="244">
        <v>0</v>
      </c>
      <c r="T385" s="245">
        <f>S385*H385</f>
        <v>0</v>
      </c>
      <c r="AR385" s="24" t="s">
        <v>255</v>
      </c>
      <c r="AT385" s="24" t="s">
        <v>175</v>
      </c>
      <c r="AU385" s="24" t="s">
        <v>79</v>
      </c>
      <c r="AY385" s="24" t="s">
        <v>172</v>
      </c>
      <c r="BE385" s="246">
        <f>IF(N385="základní",J385,0)</f>
        <v>0</v>
      </c>
      <c r="BF385" s="246">
        <f>IF(N385="snížená",J385,0)</f>
        <v>0</v>
      </c>
      <c r="BG385" s="246">
        <f>IF(N385="zákl. přenesená",J385,0)</f>
        <v>0</v>
      </c>
      <c r="BH385" s="246">
        <f>IF(N385="sníž. přenesená",J385,0)</f>
        <v>0</v>
      </c>
      <c r="BI385" s="246">
        <f>IF(N385="nulová",J385,0)</f>
        <v>0</v>
      </c>
      <c r="BJ385" s="24" t="s">
        <v>76</v>
      </c>
      <c r="BK385" s="246">
        <f>ROUND(I385*H385,2)</f>
        <v>0</v>
      </c>
      <c r="BL385" s="24" t="s">
        <v>255</v>
      </c>
      <c r="BM385" s="24" t="s">
        <v>717</v>
      </c>
    </row>
    <row r="386" spans="2:65" s="1" customFormat="1" ht="16.5" customHeight="1">
      <c r="B386" s="46"/>
      <c r="C386" s="235" t="s">
        <v>807</v>
      </c>
      <c r="D386" s="235" t="s">
        <v>175</v>
      </c>
      <c r="E386" s="236" t="s">
        <v>719</v>
      </c>
      <c r="F386" s="237" t="s">
        <v>720</v>
      </c>
      <c r="G386" s="238" t="s">
        <v>721</v>
      </c>
      <c r="H386" s="239">
        <v>6</v>
      </c>
      <c r="I386" s="240"/>
      <c r="J386" s="241">
        <f>ROUND(I386*H386,2)</f>
        <v>0</v>
      </c>
      <c r="K386" s="237" t="s">
        <v>21</v>
      </c>
      <c r="L386" s="72"/>
      <c r="M386" s="242" t="s">
        <v>21</v>
      </c>
      <c r="N386" s="243" t="s">
        <v>40</v>
      </c>
      <c r="O386" s="47"/>
      <c r="P386" s="244">
        <f>O386*H386</f>
        <v>0</v>
      </c>
      <c r="Q386" s="244">
        <v>0</v>
      </c>
      <c r="R386" s="244">
        <f>Q386*H386</f>
        <v>0</v>
      </c>
      <c r="S386" s="244">
        <v>0</v>
      </c>
      <c r="T386" s="245">
        <f>S386*H386</f>
        <v>0</v>
      </c>
      <c r="AR386" s="24" t="s">
        <v>255</v>
      </c>
      <c r="AT386" s="24" t="s">
        <v>175</v>
      </c>
      <c r="AU386" s="24" t="s">
        <v>79</v>
      </c>
      <c r="AY386" s="24" t="s">
        <v>172</v>
      </c>
      <c r="BE386" s="246">
        <f>IF(N386="základní",J386,0)</f>
        <v>0</v>
      </c>
      <c r="BF386" s="246">
        <f>IF(N386="snížená",J386,0)</f>
        <v>0</v>
      </c>
      <c r="BG386" s="246">
        <f>IF(N386="zákl. přenesená",J386,0)</f>
        <v>0</v>
      </c>
      <c r="BH386" s="246">
        <f>IF(N386="sníž. přenesená",J386,0)</f>
        <v>0</v>
      </c>
      <c r="BI386" s="246">
        <f>IF(N386="nulová",J386,0)</f>
        <v>0</v>
      </c>
      <c r="BJ386" s="24" t="s">
        <v>76</v>
      </c>
      <c r="BK386" s="246">
        <f>ROUND(I386*H386,2)</f>
        <v>0</v>
      </c>
      <c r="BL386" s="24" t="s">
        <v>255</v>
      </c>
      <c r="BM386" s="24" t="s">
        <v>722</v>
      </c>
    </row>
    <row r="387" spans="2:51" s="12" customFormat="1" ht="13.5">
      <c r="B387" s="247"/>
      <c r="C387" s="248"/>
      <c r="D387" s="249" t="s">
        <v>182</v>
      </c>
      <c r="E387" s="250" t="s">
        <v>21</v>
      </c>
      <c r="F387" s="251" t="s">
        <v>1951</v>
      </c>
      <c r="G387" s="248"/>
      <c r="H387" s="252">
        <v>6</v>
      </c>
      <c r="I387" s="253"/>
      <c r="J387" s="248"/>
      <c r="K387" s="248"/>
      <c r="L387" s="254"/>
      <c r="M387" s="255"/>
      <c r="N387" s="256"/>
      <c r="O387" s="256"/>
      <c r="P387" s="256"/>
      <c r="Q387" s="256"/>
      <c r="R387" s="256"/>
      <c r="S387" s="256"/>
      <c r="T387" s="257"/>
      <c r="AT387" s="258" t="s">
        <v>182</v>
      </c>
      <c r="AU387" s="258" t="s">
        <v>79</v>
      </c>
      <c r="AV387" s="12" t="s">
        <v>79</v>
      </c>
      <c r="AW387" s="12" t="s">
        <v>33</v>
      </c>
      <c r="AX387" s="12" t="s">
        <v>76</v>
      </c>
      <c r="AY387" s="258" t="s">
        <v>172</v>
      </c>
    </row>
    <row r="388" spans="2:65" s="1" customFormat="1" ht="16.5" customHeight="1">
      <c r="B388" s="46"/>
      <c r="C388" s="235" t="s">
        <v>812</v>
      </c>
      <c r="D388" s="235" t="s">
        <v>175</v>
      </c>
      <c r="E388" s="236" t="s">
        <v>725</v>
      </c>
      <c r="F388" s="237" t="s">
        <v>726</v>
      </c>
      <c r="G388" s="238" t="s">
        <v>439</v>
      </c>
      <c r="H388" s="239">
        <v>1</v>
      </c>
      <c r="I388" s="240"/>
      <c r="J388" s="241">
        <f>ROUND(I388*H388,2)</f>
        <v>0</v>
      </c>
      <c r="K388" s="237" t="s">
        <v>21</v>
      </c>
      <c r="L388" s="72"/>
      <c r="M388" s="242" t="s">
        <v>21</v>
      </c>
      <c r="N388" s="243" t="s">
        <v>40</v>
      </c>
      <c r="O388" s="47"/>
      <c r="P388" s="244">
        <f>O388*H388</f>
        <v>0</v>
      </c>
      <c r="Q388" s="244">
        <v>0</v>
      </c>
      <c r="R388" s="244">
        <f>Q388*H388</f>
        <v>0</v>
      </c>
      <c r="S388" s="244">
        <v>0</v>
      </c>
      <c r="T388" s="245">
        <f>S388*H388</f>
        <v>0</v>
      </c>
      <c r="AR388" s="24" t="s">
        <v>255</v>
      </c>
      <c r="AT388" s="24" t="s">
        <v>175</v>
      </c>
      <c r="AU388" s="24" t="s">
        <v>79</v>
      </c>
      <c r="AY388" s="24" t="s">
        <v>172</v>
      </c>
      <c r="BE388" s="246">
        <f>IF(N388="základní",J388,0)</f>
        <v>0</v>
      </c>
      <c r="BF388" s="246">
        <f>IF(N388="snížená",J388,0)</f>
        <v>0</v>
      </c>
      <c r="BG388" s="246">
        <f>IF(N388="zákl. přenesená",J388,0)</f>
        <v>0</v>
      </c>
      <c r="BH388" s="246">
        <f>IF(N388="sníž. přenesená",J388,0)</f>
        <v>0</v>
      </c>
      <c r="BI388" s="246">
        <f>IF(N388="nulová",J388,0)</f>
        <v>0</v>
      </c>
      <c r="BJ388" s="24" t="s">
        <v>76</v>
      </c>
      <c r="BK388" s="246">
        <f>ROUND(I388*H388,2)</f>
        <v>0</v>
      </c>
      <c r="BL388" s="24" t="s">
        <v>255</v>
      </c>
      <c r="BM388" s="24" t="s">
        <v>727</v>
      </c>
    </row>
    <row r="389" spans="2:65" s="1" customFormat="1" ht="16.5" customHeight="1">
      <c r="B389" s="46"/>
      <c r="C389" s="235" t="s">
        <v>817</v>
      </c>
      <c r="D389" s="235" t="s">
        <v>175</v>
      </c>
      <c r="E389" s="236" t="s">
        <v>729</v>
      </c>
      <c r="F389" s="237" t="s">
        <v>730</v>
      </c>
      <c r="G389" s="238" t="s">
        <v>439</v>
      </c>
      <c r="H389" s="239">
        <v>1</v>
      </c>
      <c r="I389" s="240"/>
      <c r="J389" s="241">
        <f>ROUND(I389*H389,2)</f>
        <v>0</v>
      </c>
      <c r="K389" s="237" t="s">
        <v>21</v>
      </c>
      <c r="L389" s="72"/>
      <c r="M389" s="242" t="s">
        <v>21</v>
      </c>
      <c r="N389" s="243" t="s">
        <v>40</v>
      </c>
      <c r="O389" s="47"/>
      <c r="P389" s="244">
        <f>O389*H389</f>
        <v>0</v>
      </c>
      <c r="Q389" s="244">
        <v>0</v>
      </c>
      <c r="R389" s="244">
        <f>Q389*H389</f>
        <v>0</v>
      </c>
      <c r="S389" s="244">
        <v>0</v>
      </c>
      <c r="T389" s="245">
        <f>S389*H389</f>
        <v>0</v>
      </c>
      <c r="AR389" s="24" t="s">
        <v>255</v>
      </c>
      <c r="AT389" s="24" t="s">
        <v>175</v>
      </c>
      <c r="AU389" s="24" t="s">
        <v>79</v>
      </c>
      <c r="AY389" s="24" t="s">
        <v>172</v>
      </c>
      <c r="BE389" s="246">
        <f>IF(N389="základní",J389,0)</f>
        <v>0</v>
      </c>
      <c r="BF389" s="246">
        <f>IF(N389="snížená",J389,0)</f>
        <v>0</v>
      </c>
      <c r="BG389" s="246">
        <f>IF(N389="zákl. přenesená",J389,0)</f>
        <v>0</v>
      </c>
      <c r="BH389" s="246">
        <f>IF(N389="sníž. přenesená",J389,0)</f>
        <v>0</v>
      </c>
      <c r="BI389" s="246">
        <f>IF(N389="nulová",J389,0)</f>
        <v>0</v>
      </c>
      <c r="BJ389" s="24" t="s">
        <v>76</v>
      </c>
      <c r="BK389" s="246">
        <f>ROUND(I389*H389,2)</f>
        <v>0</v>
      </c>
      <c r="BL389" s="24" t="s">
        <v>255</v>
      </c>
      <c r="BM389" s="24" t="s">
        <v>731</v>
      </c>
    </row>
    <row r="390" spans="2:63" s="11" customFormat="1" ht="29.85" customHeight="1">
      <c r="B390" s="219"/>
      <c r="C390" s="220"/>
      <c r="D390" s="221" t="s">
        <v>68</v>
      </c>
      <c r="E390" s="233" t="s">
        <v>732</v>
      </c>
      <c r="F390" s="233" t="s">
        <v>733</v>
      </c>
      <c r="G390" s="220"/>
      <c r="H390" s="220"/>
      <c r="I390" s="223"/>
      <c r="J390" s="234">
        <f>BK390</f>
        <v>0</v>
      </c>
      <c r="K390" s="220"/>
      <c r="L390" s="225"/>
      <c r="M390" s="226"/>
      <c r="N390" s="227"/>
      <c r="O390" s="227"/>
      <c r="P390" s="228">
        <f>SUM(P391:P395)</f>
        <v>0</v>
      </c>
      <c r="Q390" s="227"/>
      <c r="R390" s="228">
        <f>SUM(R391:R395)</f>
        <v>1.0203881</v>
      </c>
      <c r="S390" s="227"/>
      <c r="T390" s="229">
        <f>SUM(T391:T395)</f>
        <v>0</v>
      </c>
      <c r="AR390" s="230" t="s">
        <v>79</v>
      </c>
      <c r="AT390" s="231" t="s">
        <v>68</v>
      </c>
      <c r="AU390" s="231" t="s">
        <v>76</v>
      </c>
      <c r="AY390" s="230" t="s">
        <v>172</v>
      </c>
      <c r="BK390" s="232">
        <f>SUM(BK391:BK395)</f>
        <v>0</v>
      </c>
    </row>
    <row r="391" spans="2:65" s="1" customFormat="1" ht="25.5" customHeight="1">
      <c r="B391" s="46"/>
      <c r="C391" s="235" t="s">
        <v>821</v>
      </c>
      <c r="D391" s="235" t="s">
        <v>175</v>
      </c>
      <c r="E391" s="236" t="s">
        <v>1952</v>
      </c>
      <c r="F391" s="237" t="s">
        <v>1953</v>
      </c>
      <c r="G391" s="238" t="s">
        <v>186</v>
      </c>
      <c r="H391" s="239">
        <v>75.82</v>
      </c>
      <c r="I391" s="240"/>
      <c r="J391" s="241">
        <f>ROUND(I391*H391,2)</f>
        <v>0</v>
      </c>
      <c r="K391" s="237" t="s">
        <v>21</v>
      </c>
      <c r="L391" s="72"/>
      <c r="M391" s="242" t="s">
        <v>21</v>
      </c>
      <c r="N391" s="243" t="s">
        <v>40</v>
      </c>
      <c r="O391" s="47"/>
      <c r="P391" s="244">
        <f>O391*H391</f>
        <v>0</v>
      </c>
      <c r="Q391" s="244">
        <v>0.01223</v>
      </c>
      <c r="R391" s="244">
        <f>Q391*H391</f>
        <v>0.9272785999999998</v>
      </c>
      <c r="S391" s="244">
        <v>0</v>
      </c>
      <c r="T391" s="245">
        <f>S391*H391</f>
        <v>0</v>
      </c>
      <c r="AR391" s="24" t="s">
        <v>255</v>
      </c>
      <c r="AT391" s="24" t="s">
        <v>175</v>
      </c>
      <c r="AU391" s="24" t="s">
        <v>79</v>
      </c>
      <c r="AY391" s="24" t="s">
        <v>172</v>
      </c>
      <c r="BE391" s="246">
        <f>IF(N391="základní",J391,0)</f>
        <v>0</v>
      </c>
      <c r="BF391" s="246">
        <f>IF(N391="snížená",J391,0)</f>
        <v>0</v>
      </c>
      <c r="BG391" s="246">
        <f>IF(N391="zákl. přenesená",J391,0)</f>
        <v>0</v>
      </c>
      <c r="BH391" s="246">
        <f>IF(N391="sníž. přenesená",J391,0)</f>
        <v>0</v>
      </c>
      <c r="BI391" s="246">
        <f>IF(N391="nulová",J391,0)</f>
        <v>0</v>
      </c>
      <c r="BJ391" s="24" t="s">
        <v>76</v>
      </c>
      <c r="BK391" s="246">
        <f>ROUND(I391*H391,2)</f>
        <v>0</v>
      </c>
      <c r="BL391" s="24" t="s">
        <v>255</v>
      </c>
      <c r="BM391" s="24" t="s">
        <v>737</v>
      </c>
    </row>
    <row r="392" spans="2:51" s="12" customFormat="1" ht="13.5">
      <c r="B392" s="247"/>
      <c r="C392" s="248"/>
      <c r="D392" s="249" t="s">
        <v>182</v>
      </c>
      <c r="E392" s="250" t="s">
        <v>21</v>
      </c>
      <c r="F392" s="251" t="s">
        <v>1954</v>
      </c>
      <c r="G392" s="248"/>
      <c r="H392" s="252">
        <v>75.82</v>
      </c>
      <c r="I392" s="253"/>
      <c r="J392" s="248"/>
      <c r="K392" s="248"/>
      <c r="L392" s="254"/>
      <c r="M392" s="255"/>
      <c r="N392" s="256"/>
      <c r="O392" s="256"/>
      <c r="P392" s="256"/>
      <c r="Q392" s="256"/>
      <c r="R392" s="256"/>
      <c r="S392" s="256"/>
      <c r="T392" s="257"/>
      <c r="AT392" s="258" t="s">
        <v>182</v>
      </c>
      <c r="AU392" s="258" t="s">
        <v>79</v>
      </c>
      <c r="AV392" s="12" t="s">
        <v>79</v>
      </c>
      <c r="AW392" s="12" t="s">
        <v>33</v>
      </c>
      <c r="AX392" s="12" t="s">
        <v>76</v>
      </c>
      <c r="AY392" s="258" t="s">
        <v>172</v>
      </c>
    </row>
    <row r="393" spans="2:65" s="1" customFormat="1" ht="25.5" customHeight="1">
      <c r="B393" s="46"/>
      <c r="C393" s="235" t="s">
        <v>825</v>
      </c>
      <c r="D393" s="235" t="s">
        <v>175</v>
      </c>
      <c r="E393" s="236" t="s">
        <v>740</v>
      </c>
      <c r="F393" s="237" t="s">
        <v>741</v>
      </c>
      <c r="G393" s="238" t="s">
        <v>186</v>
      </c>
      <c r="H393" s="239">
        <v>7.425</v>
      </c>
      <c r="I393" s="240"/>
      <c r="J393" s="241">
        <f>ROUND(I393*H393,2)</f>
        <v>0</v>
      </c>
      <c r="K393" s="237" t="s">
        <v>179</v>
      </c>
      <c r="L393" s="72"/>
      <c r="M393" s="242" t="s">
        <v>21</v>
      </c>
      <c r="N393" s="243" t="s">
        <v>40</v>
      </c>
      <c r="O393" s="47"/>
      <c r="P393" s="244">
        <f>O393*H393</f>
        <v>0</v>
      </c>
      <c r="Q393" s="244">
        <v>0.01254</v>
      </c>
      <c r="R393" s="244">
        <f>Q393*H393</f>
        <v>0.0931095</v>
      </c>
      <c r="S393" s="244">
        <v>0</v>
      </c>
      <c r="T393" s="245">
        <f>S393*H393</f>
        <v>0</v>
      </c>
      <c r="AR393" s="24" t="s">
        <v>255</v>
      </c>
      <c r="AT393" s="24" t="s">
        <v>175</v>
      </c>
      <c r="AU393" s="24" t="s">
        <v>79</v>
      </c>
      <c r="AY393" s="24" t="s">
        <v>172</v>
      </c>
      <c r="BE393" s="246">
        <f>IF(N393="základní",J393,0)</f>
        <v>0</v>
      </c>
      <c r="BF393" s="246">
        <f>IF(N393="snížená",J393,0)</f>
        <v>0</v>
      </c>
      <c r="BG393" s="246">
        <f>IF(N393="zákl. přenesená",J393,0)</f>
        <v>0</v>
      </c>
      <c r="BH393" s="246">
        <f>IF(N393="sníž. přenesená",J393,0)</f>
        <v>0</v>
      </c>
      <c r="BI393" s="246">
        <f>IF(N393="nulová",J393,0)</f>
        <v>0</v>
      </c>
      <c r="BJ393" s="24" t="s">
        <v>76</v>
      </c>
      <c r="BK393" s="246">
        <f>ROUND(I393*H393,2)</f>
        <v>0</v>
      </c>
      <c r="BL393" s="24" t="s">
        <v>255</v>
      </c>
      <c r="BM393" s="24" t="s">
        <v>742</v>
      </c>
    </row>
    <row r="394" spans="2:51" s="12" customFormat="1" ht="13.5">
      <c r="B394" s="247"/>
      <c r="C394" s="248"/>
      <c r="D394" s="249" t="s">
        <v>182</v>
      </c>
      <c r="E394" s="250" t="s">
        <v>21</v>
      </c>
      <c r="F394" s="251" t="s">
        <v>1955</v>
      </c>
      <c r="G394" s="248"/>
      <c r="H394" s="252">
        <v>7.425</v>
      </c>
      <c r="I394" s="253"/>
      <c r="J394" s="248"/>
      <c r="K394" s="248"/>
      <c r="L394" s="254"/>
      <c r="M394" s="255"/>
      <c r="N394" s="256"/>
      <c r="O394" s="256"/>
      <c r="P394" s="256"/>
      <c r="Q394" s="256"/>
      <c r="R394" s="256"/>
      <c r="S394" s="256"/>
      <c r="T394" s="257"/>
      <c r="AT394" s="258" t="s">
        <v>182</v>
      </c>
      <c r="AU394" s="258" t="s">
        <v>79</v>
      </c>
      <c r="AV394" s="12" t="s">
        <v>79</v>
      </c>
      <c r="AW394" s="12" t="s">
        <v>33</v>
      </c>
      <c r="AX394" s="12" t="s">
        <v>76</v>
      </c>
      <c r="AY394" s="258" t="s">
        <v>172</v>
      </c>
    </row>
    <row r="395" spans="2:65" s="1" customFormat="1" ht="16.5" customHeight="1">
      <c r="B395" s="46"/>
      <c r="C395" s="235" t="s">
        <v>830</v>
      </c>
      <c r="D395" s="235" t="s">
        <v>175</v>
      </c>
      <c r="E395" s="236" t="s">
        <v>745</v>
      </c>
      <c r="F395" s="237" t="s">
        <v>746</v>
      </c>
      <c r="G395" s="238" t="s">
        <v>434</v>
      </c>
      <c r="H395" s="270"/>
      <c r="I395" s="240"/>
      <c r="J395" s="241">
        <f>ROUND(I395*H395,2)</f>
        <v>0</v>
      </c>
      <c r="K395" s="237" t="s">
        <v>179</v>
      </c>
      <c r="L395" s="72"/>
      <c r="M395" s="242" t="s">
        <v>21</v>
      </c>
      <c r="N395" s="243" t="s">
        <v>40</v>
      </c>
      <c r="O395" s="47"/>
      <c r="P395" s="244">
        <f>O395*H395</f>
        <v>0</v>
      </c>
      <c r="Q395" s="244">
        <v>0</v>
      </c>
      <c r="R395" s="244">
        <f>Q395*H395</f>
        <v>0</v>
      </c>
      <c r="S395" s="244">
        <v>0</v>
      </c>
      <c r="T395" s="245">
        <f>S395*H395</f>
        <v>0</v>
      </c>
      <c r="AR395" s="24" t="s">
        <v>255</v>
      </c>
      <c r="AT395" s="24" t="s">
        <v>175</v>
      </c>
      <c r="AU395" s="24" t="s">
        <v>79</v>
      </c>
      <c r="AY395" s="24" t="s">
        <v>172</v>
      </c>
      <c r="BE395" s="246">
        <f>IF(N395="základní",J395,0)</f>
        <v>0</v>
      </c>
      <c r="BF395" s="246">
        <f>IF(N395="snížená",J395,0)</f>
        <v>0</v>
      </c>
      <c r="BG395" s="246">
        <f>IF(N395="zákl. přenesená",J395,0)</f>
        <v>0</v>
      </c>
      <c r="BH395" s="246">
        <f>IF(N395="sníž. přenesená",J395,0)</f>
        <v>0</v>
      </c>
      <c r="BI395" s="246">
        <f>IF(N395="nulová",J395,0)</f>
        <v>0</v>
      </c>
      <c r="BJ395" s="24" t="s">
        <v>76</v>
      </c>
      <c r="BK395" s="246">
        <f>ROUND(I395*H395,2)</f>
        <v>0</v>
      </c>
      <c r="BL395" s="24" t="s">
        <v>255</v>
      </c>
      <c r="BM395" s="24" t="s">
        <v>747</v>
      </c>
    </row>
    <row r="396" spans="2:63" s="11" customFormat="1" ht="29.85" customHeight="1">
      <c r="B396" s="219"/>
      <c r="C396" s="220"/>
      <c r="D396" s="221" t="s">
        <v>68</v>
      </c>
      <c r="E396" s="233" t="s">
        <v>748</v>
      </c>
      <c r="F396" s="233" t="s">
        <v>749</v>
      </c>
      <c r="G396" s="220"/>
      <c r="H396" s="220"/>
      <c r="I396" s="223"/>
      <c r="J396" s="234">
        <f>BK396</f>
        <v>0</v>
      </c>
      <c r="K396" s="220"/>
      <c r="L396" s="225"/>
      <c r="M396" s="226"/>
      <c r="N396" s="227"/>
      <c r="O396" s="227"/>
      <c r="P396" s="228">
        <f>SUM(P397:P405)</f>
        <v>0</v>
      </c>
      <c r="Q396" s="227"/>
      <c r="R396" s="228">
        <f>SUM(R397:R405)</f>
        <v>0</v>
      </c>
      <c r="S396" s="227"/>
      <c r="T396" s="229">
        <f>SUM(T397:T405)</f>
        <v>0.096</v>
      </c>
      <c r="AR396" s="230" t="s">
        <v>79</v>
      </c>
      <c r="AT396" s="231" t="s">
        <v>68</v>
      </c>
      <c r="AU396" s="231" t="s">
        <v>76</v>
      </c>
      <c r="AY396" s="230" t="s">
        <v>172</v>
      </c>
      <c r="BK396" s="232">
        <f>SUM(BK397:BK405)</f>
        <v>0</v>
      </c>
    </row>
    <row r="397" spans="2:65" s="1" customFormat="1" ht="16.5" customHeight="1">
      <c r="B397" s="46"/>
      <c r="C397" s="235" t="s">
        <v>836</v>
      </c>
      <c r="D397" s="235" t="s">
        <v>175</v>
      </c>
      <c r="E397" s="236" t="s">
        <v>751</v>
      </c>
      <c r="F397" s="237" t="s">
        <v>752</v>
      </c>
      <c r="G397" s="238" t="s">
        <v>178</v>
      </c>
      <c r="H397" s="239">
        <v>4</v>
      </c>
      <c r="I397" s="240"/>
      <c r="J397" s="241">
        <f>ROUND(I397*H397,2)</f>
        <v>0</v>
      </c>
      <c r="K397" s="237" t="s">
        <v>179</v>
      </c>
      <c r="L397" s="72"/>
      <c r="M397" s="242" t="s">
        <v>21</v>
      </c>
      <c r="N397" s="243" t="s">
        <v>40</v>
      </c>
      <c r="O397" s="47"/>
      <c r="P397" s="244">
        <f>O397*H397</f>
        <v>0</v>
      </c>
      <c r="Q397" s="244">
        <v>0</v>
      </c>
      <c r="R397" s="244">
        <f>Q397*H397</f>
        <v>0</v>
      </c>
      <c r="S397" s="244">
        <v>0.024</v>
      </c>
      <c r="T397" s="245">
        <f>S397*H397</f>
        <v>0.096</v>
      </c>
      <c r="AR397" s="24" t="s">
        <v>255</v>
      </c>
      <c r="AT397" s="24" t="s">
        <v>175</v>
      </c>
      <c r="AU397" s="24" t="s">
        <v>79</v>
      </c>
      <c r="AY397" s="24" t="s">
        <v>172</v>
      </c>
      <c r="BE397" s="246">
        <f>IF(N397="základní",J397,0)</f>
        <v>0</v>
      </c>
      <c r="BF397" s="246">
        <f>IF(N397="snížená",J397,0)</f>
        <v>0</v>
      </c>
      <c r="BG397" s="246">
        <f>IF(N397="zákl. přenesená",J397,0)</f>
        <v>0</v>
      </c>
      <c r="BH397" s="246">
        <f>IF(N397="sníž. přenesená",J397,0)</f>
        <v>0</v>
      </c>
      <c r="BI397" s="246">
        <f>IF(N397="nulová",J397,0)</f>
        <v>0</v>
      </c>
      <c r="BJ397" s="24" t="s">
        <v>76</v>
      </c>
      <c r="BK397" s="246">
        <f>ROUND(I397*H397,2)</f>
        <v>0</v>
      </c>
      <c r="BL397" s="24" t="s">
        <v>255</v>
      </c>
      <c r="BM397" s="24" t="s">
        <v>753</v>
      </c>
    </row>
    <row r="398" spans="2:51" s="12" customFormat="1" ht="13.5">
      <c r="B398" s="247"/>
      <c r="C398" s="248"/>
      <c r="D398" s="249" t="s">
        <v>182</v>
      </c>
      <c r="E398" s="250" t="s">
        <v>21</v>
      </c>
      <c r="F398" s="251" t="s">
        <v>1956</v>
      </c>
      <c r="G398" s="248"/>
      <c r="H398" s="252">
        <v>4</v>
      </c>
      <c r="I398" s="253"/>
      <c r="J398" s="248"/>
      <c r="K398" s="248"/>
      <c r="L398" s="254"/>
      <c r="M398" s="255"/>
      <c r="N398" s="256"/>
      <c r="O398" s="256"/>
      <c r="P398" s="256"/>
      <c r="Q398" s="256"/>
      <c r="R398" s="256"/>
      <c r="S398" s="256"/>
      <c r="T398" s="257"/>
      <c r="AT398" s="258" t="s">
        <v>182</v>
      </c>
      <c r="AU398" s="258" t="s">
        <v>79</v>
      </c>
      <c r="AV398" s="12" t="s">
        <v>79</v>
      </c>
      <c r="AW398" s="12" t="s">
        <v>33</v>
      </c>
      <c r="AX398" s="12" t="s">
        <v>76</v>
      </c>
      <c r="AY398" s="258" t="s">
        <v>172</v>
      </c>
    </row>
    <row r="399" spans="2:65" s="1" customFormat="1" ht="25.5" customHeight="1">
      <c r="B399" s="46"/>
      <c r="C399" s="235" t="s">
        <v>841</v>
      </c>
      <c r="D399" s="235" t="s">
        <v>175</v>
      </c>
      <c r="E399" s="236" t="s">
        <v>756</v>
      </c>
      <c r="F399" s="237" t="s">
        <v>757</v>
      </c>
      <c r="G399" s="238" t="s">
        <v>434</v>
      </c>
      <c r="H399" s="270"/>
      <c r="I399" s="240"/>
      <c r="J399" s="241">
        <f>ROUND(I399*H399,2)</f>
        <v>0</v>
      </c>
      <c r="K399" s="237" t="s">
        <v>179</v>
      </c>
      <c r="L399" s="72"/>
      <c r="M399" s="242" t="s">
        <v>21</v>
      </c>
      <c r="N399" s="243" t="s">
        <v>40</v>
      </c>
      <c r="O399" s="47"/>
      <c r="P399" s="244">
        <f>O399*H399</f>
        <v>0</v>
      </c>
      <c r="Q399" s="244">
        <v>0</v>
      </c>
      <c r="R399" s="244">
        <f>Q399*H399</f>
        <v>0</v>
      </c>
      <c r="S399" s="244">
        <v>0</v>
      </c>
      <c r="T399" s="245">
        <f>S399*H399</f>
        <v>0</v>
      </c>
      <c r="AR399" s="24" t="s">
        <v>255</v>
      </c>
      <c r="AT399" s="24" t="s">
        <v>175</v>
      </c>
      <c r="AU399" s="24" t="s">
        <v>79</v>
      </c>
      <c r="AY399" s="24" t="s">
        <v>172</v>
      </c>
      <c r="BE399" s="246">
        <f>IF(N399="základní",J399,0)</f>
        <v>0</v>
      </c>
      <c r="BF399" s="246">
        <f>IF(N399="snížená",J399,0)</f>
        <v>0</v>
      </c>
      <c r="BG399" s="246">
        <f>IF(N399="zákl. přenesená",J399,0)</f>
        <v>0</v>
      </c>
      <c r="BH399" s="246">
        <f>IF(N399="sníž. přenesená",J399,0)</f>
        <v>0</v>
      </c>
      <c r="BI399" s="246">
        <f>IF(N399="nulová",J399,0)</f>
        <v>0</v>
      </c>
      <c r="BJ399" s="24" t="s">
        <v>76</v>
      </c>
      <c r="BK399" s="246">
        <f>ROUND(I399*H399,2)</f>
        <v>0</v>
      </c>
      <c r="BL399" s="24" t="s">
        <v>255</v>
      </c>
      <c r="BM399" s="24" t="s">
        <v>758</v>
      </c>
    </row>
    <row r="400" spans="2:65" s="1" customFormat="1" ht="25.5" customHeight="1">
      <c r="B400" s="46"/>
      <c r="C400" s="235" t="s">
        <v>845</v>
      </c>
      <c r="D400" s="235" t="s">
        <v>175</v>
      </c>
      <c r="E400" s="236" t="s">
        <v>1957</v>
      </c>
      <c r="F400" s="237" t="s">
        <v>1958</v>
      </c>
      <c r="G400" s="238" t="s">
        <v>178</v>
      </c>
      <c r="H400" s="239">
        <v>1</v>
      </c>
      <c r="I400" s="240"/>
      <c r="J400" s="241">
        <f>ROUND(I400*H400,2)</f>
        <v>0</v>
      </c>
      <c r="K400" s="237" t="s">
        <v>21</v>
      </c>
      <c r="L400" s="72"/>
      <c r="M400" s="242" t="s">
        <v>21</v>
      </c>
      <c r="N400" s="243" t="s">
        <v>40</v>
      </c>
      <c r="O400" s="47"/>
      <c r="P400" s="244">
        <f>O400*H400</f>
        <v>0</v>
      </c>
      <c r="Q400" s="244">
        <v>0</v>
      </c>
      <c r="R400" s="244">
        <f>Q400*H400</f>
        <v>0</v>
      </c>
      <c r="S400" s="244">
        <v>0</v>
      </c>
      <c r="T400" s="245">
        <f>S400*H400</f>
        <v>0</v>
      </c>
      <c r="AR400" s="24" t="s">
        <v>255</v>
      </c>
      <c r="AT400" s="24" t="s">
        <v>175</v>
      </c>
      <c r="AU400" s="24" t="s">
        <v>79</v>
      </c>
      <c r="AY400" s="24" t="s">
        <v>172</v>
      </c>
      <c r="BE400" s="246">
        <f>IF(N400="základní",J400,0)</f>
        <v>0</v>
      </c>
      <c r="BF400" s="246">
        <f>IF(N400="snížená",J400,0)</f>
        <v>0</v>
      </c>
      <c r="BG400" s="246">
        <f>IF(N400="zákl. přenesená",J400,0)</f>
        <v>0</v>
      </c>
      <c r="BH400" s="246">
        <f>IF(N400="sníž. přenesená",J400,0)</f>
        <v>0</v>
      </c>
      <c r="BI400" s="246">
        <f>IF(N400="nulová",J400,0)</f>
        <v>0</v>
      </c>
      <c r="BJ400" s="24" t="s">
        <v>76</v>
      </c>
      <c r="BK400" s="246">
        <f>ROUND(I400*H400,2)</f>
        <v>0</v>
      </c>
      <c r="BL400" s="24" t="s">
        <v>255</v>
      </c>
      <c r="BM400" s="24" t="s">
        <v>1959</v>
      </c>
    </row>
    <row r="401" spans="2:51" s="12" customFormat="1" ht="13.5">
      <c r="B401" s="247"/>
      <c r="C401" s="248"/>
      <c r="D401" s="249" t="s">
        <v>182</v>
      </c>
      <c r="E401" s="250" t="s">
        <v>21</v>
      </c>
      <c r="F401" s="251" t="s">
        <v>1960</v>
      </c>
      <c r="G401" s="248"/>
      <c r="H401" s="252">
        <v>1</v>
      </c>
      <c r="I401" s="253"/>
      <c r="J401" s="248"/>
      <c r="K401" s="248"/>
      <c r="L401" s="254"/>
      <c r="M401" s="255"/>
      <c r="N401" s="256"/>
      <c r="O401" s="256"/>
      <c r="P401" s="256"/>
      <c r="Q401" s="256"/>
      <c r="R401" s="256"/>
      <c r="S401" s="256"/>
      <c r="T401" s="257"/>
      <c r="AT401" s="258" t="s">
        <v>182</v>
      </c>
      <c r="AU401" s="258" t="s">
        <v>79</v>
      </c>
      <c r="AV401" s="12" t="s">
        <v>79</v>
      </c>
      <c r="AW401" s="12" t="s">
        <v>33</v>
      </c>
      <c r="AX401" s="12" t="s">
        <v>76</v>
      </c>
      <c r="AY401" s="258" t="s">
        <v>172</v>
      </c>
    </row>
    <row r="402" spans="2:65" s="1" customFormat="1" ht="25.5" customHeight="1">
      <c r="B402" s="46"/>
      <c r="C402" s="235" t="s">
        <v>852</v>
      </c>
      <c r="D402" s="235" t="s">
        <v>175</v>
      </c>
      <c r="E402" s="236" t="s">
        <v>1961</v>
      </c>
      <c r="F402" s="237" t="s">
        <v>771</v>
      </c>
      <c r="G402" s="238" t="s">
        <v>178</v>
      </c>
      <c r="H402" s="239">
        <v>1</v>
      </c>
      <c r="I402" s="240"/>
      <c r="J402" s="241">
        <f>ROUND(I402*H402,2)</f>
        <v>0</v>
      </c>
      <c r="K402" s="237" t="s">
        <v>21</v>
      </c>
      <c r="L402" s="72"/>
      <c r="M402" s="242" t="s">
        <v>21</v>
      </c>
      <c r="N402" s="243" t="s">
        <v>40</v>
      </c>
      <c r="O402" s="47"/>
      <c r="P402" s="244">
        <f>O402*H402</f>
        <v>0</v>
      </c>
      <c r="Q402" s="244">
        <v>0</v>
      </c>
      <c r="R402" s="244">
        <f>Q402*H402</f>
        <v>0</v>
      </c>
      <c r="S402" s="244">
        <v>0</v>
      </c>
      <c r="T402" s="245">
        <f>S402*H402</f>
        <v>0</v>
      </c>
      <c r="AR402" s="24" t="s">
        <v>255</v>
      </c>
      <c r="AT402" s="24" t="s">
        <v>175</v>
      </c>
      <c r="AU402" s="24" t="s">
        <v>79</v>
      </c>
      <c r="AY402" s="24" t="s">
        <v>172</v>
      </c>
      <c r="BE402" s="246">
        <f>IF(N402="základní",J402,0)</f>
        <v>0</v>
      </c>
      <c r="BF402" s="246">
        <f>IF(N402="snížená",J402,0)</f>
        <v>0</v>
      </c>
      <c r="BG402" s="246">
        <f>IF(N402="zákl. přenesená",J402,0)</f>
        <v>0</v>
      </c>
      <c r="BH402" s="246">
        <f>IF(N402="sníž. přenesená",J402,0)</f>
        <v>0</v>
      </c>
      <c r="BI402" s="246">
        <f>IF(N402="nulová",J402,0)</f>
        <v>0</v>
      </c>
      <c r="BJ402" s="24" t="s">
        <v>76</v>
      </c>
      <c r="BK402" s="246">
        <f>ROUND(I402*H402,2)</f>
        <v>0</v>
      </c>
      <c r="BL402" s="24" t="s">
        <v>255</v>
      </c>
      <c r="BM402" s="24" t="s">
        <v>1962</v>
      </c>
    </row>
    <row r="403" spans="2:51" s="12" customFormat="1" ht="13.5">
      <c r="B403" s="247"/>
      <c r="C403" s="248"/>
      <c r="D403" s="249" t="s">
        <v>182</v>
      </c>
      <c r="E403" s="250" t="s">
        <v>21</v>
      </c>
      <c r="F403" s="251" t="s">
        <v>1963</v>
      </c>
      <c r="G403" s="248"/>
      <c r="H403" s="252">
        <v>1</v>
      </c>
      <c r="I403" s="253"/>
      <c r="J403" s="248"/>
      <c r="K403" s="248"/>
      <c r="L403" s="254"/>
      <c r="M403" s="255"/>
      <c r="N403" s="256"/>
      <c r="O403" s="256"/>
      <c r="P403" s="256"/>
      <c r="Q403" s="256"/>
      <c r="R403" s="256"/>
      <c r="S403" s="256"/>
      <c r="T403" s="257"/>
      <c r="AT403" s="258" t="s">
        <v>182</v>
      </c>
      <c r="AU403" s="258" t="s">
        <v>79</v>
      </c>
      <c r="AV403" s="12" t="s">
        <v>79</v>
      </c>
      <c r="AW403" s="12" t="s">
        <v>33</v>
      </c>
      <c r="AX403" s="12" t="s">
        <v>76</v>
      </c>
      <c r="AY403" s="258" t="s">
        <v>172</v>
      </c>
    </row>
    <row r="404" spans="2:65" s="1" customFormat="1" ht="25.5" customHeight="1">
      <c r="B404" s="46"/>
      <c r="C404" s="235" t="s">
        <v>856</v>
      </c>
      <c r="D404" s="235" t="s">
        <v>175</v>
      </c>
      <c r="E404" s="236" t="s">
        <v>1964</v>
      </c>
      <c r="F404" s="237" t="s">
        <v>776</v>
      </c>
      <c r="G404" s="238" t="s">
        <v>178</v>
      </c>
      <c r="H404" s="239">
        <v>1</v>
      </c>
      <c r="I404" s="240"/>
      <c r="J404" s="241">
        <f>ROUND(I404*H404,2)</f>
        <v>0</v>
      </c>
      <c r="K404" s="237" t="s">
        <v>21</v>
      </c>
      <c r="L404" s="72"/>
      <c r="M404" s="242" t="s">
        <v>21</v>
      </c>
      <c r="N404" s="243" t="s">
        <v>40</v>
      </c>
      <c r="O404" s="47"/>
      <c r="P404" s="244">
        <f>O404*H404</f>
        <v>0</v>
      </c>
      <c r="Q404" s="244">
        <v>0</v>
      </c>
      <c r="R404" s="244">
        <f>Q404*H404</f>
        <v>0</v>
      </c>
      <c r="S404" s="244">
        <v>0</v>
      </c>
      <c r="T404" s="245">
        <f>S404*H404</f>
        <v>0</v>
      </c>
      <c r="AR404" s="24" t="s">
        <v>255</v>
      </c>
      <c r="AT404" s="24" t="s">
        <v>175</v>
      </c>
      <c r="AU404" s="24" t="s">
        <v>79</v>
      </c>
      <c r="AY404" s="24" t="s">
        <v>172</v>
      </c>
      <c r="BE404" s="246">
        <f>IF(N404="základní",J404,0)</f>
        <v>0</v>
      </c>
      <c r="BF404" s="246">
        <f>IF(N404="snížená",J404,0)</f>
        <v>0</v>
      </c>
      <c r="BG404" s="246">
        <f>IF(N404="zákl. přenesená",J404,0)</f>
        <v>0</v>
      </c>
      <c r="BH404" s="246">
        <f>IF(N404="sníž. přenesená",J404,0)</f>
        <v>0</v>
      </c>
      <c r="BI404" s="246">
        <f>IF(N404="nulová",J404,0)</f>
        <v>0</v>
      </c>
      <c r="BJ404" s="24" t="s">
        <v>76</v>
      </c>
      <c r="BK404" s="246">
        <f>ROUND(I404*H404,2)</f>
        <v>0</v>
      </c>
      <c r="BL404" s="24" t="s">
        <v>255</v>
      </c>
      <c r="BM404" s="24" t="s">
        <v>1965</v>
      </c>
    </row>
    <row r="405" spans="2:51" s="12" customFormat="1" ht="13.5">
      <c r="B405" s="247"/>
      <c r="C405" s="248"/>
      <c r="D405" s="249" t="s">
        <v>182</v>
      </c>
      <c r="E405" s="250" t="s">
        <v>21</v>
      </c>
      <c r="F405" s="251" t="s">
        <v>1966</v>
      </c>
      <c r="G405" s="248"/>
      <c r="H405" s="252">
        <v>1</v>
      </c>
      <c r="I405" s="253"/>
      <c r="J405" s="248"/>
      <c r="K405" s="248"/>
      <c r="L405" s="254"/>
      <c r="M405" s="255"/>
      <c r="N405" s="256"/>
      <c r="O405" s="256"/>
      <c r="P405" s="256"/>
      <c r="Q405" s="256"/>
      <c r="R405" s="256"/>
      <c r="S405" s="256"/>
      <c r="T405" s="257"/>
      <c r="AT405" s="258" t="s">
        <v>182</v>
      </c>
      <c r="AU405" s="258" t="s">
        <v>79</v>
      </c>
      <c r="AV405" s="12" t="s">
        <v>79</v>
      </c>
      <c r="AW405" s="12" t="s">
        <v>33</v>
      </c>
      <c r="AX405" s="12" t="s">
        <v>76</v>
      </c>
      <c r="AY405" s="258" t="s">
        <v>172</v>
      </c>
    </row>
    <row r="406" spans="2:63" s="11" customFormat="1" ht="29.85" customHeight="1">
      <c r="B406" s="219"/>
      <c r="C406" s="220"/>
      <c r="D406" s="221" t="s">
        <v>68</v>
      </c>
      <c r="E406" s="233" t="s">
        <v>794</v>
      </c>
      <c r="F406" s="233" t="s">
        <v>795</v>
      </c>
      <c r="G406" s="220"/>
      <c r="H406" s="220"/>
      <c r="I406" s="223"/>
      <c r="J406" s="234">
        <f>BK406</f>
        <v>0</v>
      </c>
      <c r="K406" s="220"/>
      <c r="L406" s="225"/>
      <c r="M406" s="226"/>
      <c r="N406" s="227"/>
      <c r="O406" s="227"/>
      <c r="P406" s="228">
        <f>SUM(P407:P409)</f>
        <v>0</v>
      </c>
      <c r="Q406" s="227"/>
      <c r="R406" s="228">
        <f>SUM(R407:R409)</f>
        <v>0</v>
      </c>
      <c r="S406" s="227"/>
      <c r="T406" s="229">
        <f>SUM(T407:T409)</f>
        <v>0</v>
      </c>
      <c r="AR406" s="230" t="s">
        <v>79</v>
      </c>
      <c r="AT406" s="231" t="s">
        <v>68</v>
      </c>
      <c r="AU406" s="231" t="s">
        <v>76</v>
      </c>
      <c r="AY406" s="230" t="s">
        <v>172</v>
      </c>
      <c r="BK406" s="232">
        <f>SUM(BK407:BK409)</f>
        <v>0</v>
      </c>
    </row>
    <row r="407" spans="2:65" s="1" customFormat="1" ht="25.5" customHeight="1">
      <c r="B407" s="46"/>
      <c r="C407" s="235" t="s">
        <v>861</v>
      </c>
      <c r="D407" s="235" t="s">
        <v>175</v>
      </c>
      <c r="E407" s="236" t="s">
        <v>797</v>
      </c>
      <c r="F407" s="237" t="s">
        <v>798</v>
      </c>
      <c r="G407" s="238" t="s">
        <v>434</v>
      </c>
      <c r="H407" s="270"/>
      <c r="I407" s="240"/>
      <c r="J407" s="241">
        <f>ROUND(I407*H407,2)</f>
        <v>0</v>
      </c>
      <c r="K407" s="237" t="s">
        <v>179</v>
      </c>
      <c r="L407" s="72"/>
      <c r="M407" s="242" t="s">
        <v>21</v>
      </c>
      <c r="N407" s="243" t="s">
        <v>40</v>
      </c>
      <c r="O407" s="47"/>
      <c r="P407" s="244">
        <f>O407*H407</f>
        <v>0</v>
      </c>
      <c r="Q407" s="244">
        <v>0</v>
      </c>
      <c r="R407" s="244">
        <f>Q407*H407</f>
        <v>0</v>
      </c>
      <c r="S407" s="244">
        <v>0</v>
      </c>
      <c r="T407" s="245">
        <f>S407*H407</f>
        <v>0</v>
      </c>
      <c r="AR407" s="24" t="s">
        <v>255</v>
      </c>
      <c r="AT407" s="24" t="s">
        <v>175</v>
      </c>
      <c r="AU407" s="24" t="s">
        <v>79</v>
      </c>
      <c r="AY407" s="24" t="s">
        <v>172</v>
      </c>
      <c r="BE407" s="246">
        <f>IF(N407="základní",J407,0)</f>
        <v>0</v>
      </c>
      <c r="BF407" s="246">
        <f>IF(N407="snížená",J407,0)</f>
        <v>0</v>
      </c>
      <c r="BG407" s="246">
        <f>IF(N407="zákl. přenesená",J407,0)</f>
        <v>0</v>
      </c>
      <c r="BH407" s="246">
        <f>IF(N407="sníž. přenesená",J407,0)</f>
        <v>0</v>
      </c>
      <c r="BI407" s="246">
        <f>IF(N407="nulová",J407,0)</f>
        <v>0</v>
      </c>
      <c r="BJ407" s="24" t="s">
        <v>76</v>
      </c>
      <c r="BK407" s="246">
        <f>ROUND(I407*H407,2)</f>
        <v>0</v>
      </c>
      <c r="BL407" s="24" t="s">
        <v>255</v>
      </c>
      <c r="BM407" s="24" t="s">
        <v>799</v>
      </c>
    </row>
    <row r="408" spans="2:65" s="1" customFormat="1" ht="16.5" customHeight="1">
      <c r="B408" s="46"/>
      <c r="C408" s="235" t="s">
        <v>868</v>
      </c>
      <c r="D408" s="235" t="s">
        <v>175</v>
      </c>
      <c r="E408" s="236" t="s">
        <v>801</v>
      </c>
      <c r="F408" s="237" t="s">
        <v>1967</v>
      </c>
      <c r="G408" s="238" t="s">
        <v>178</v>
      </c>
      <c r="H408" s="239">
        <v>1</v>
      </c>
      <c r="I408" s="240"/>
      <c r="J408" s="241">
        <f>ROUND(I408*H408,2)</f>
        <v>0</v>
      </c>
      <c r="K408" s="237" t="s">
        <v>21</v>
      </c>
      <c r="L408" s="72"/>
      <c r="M408" s="242" t="s">
        <v>21</v>
      </c>
      <c r="N408" s="243" t="s">
        <v>40</v>
      </c>
      <c r="O408" s="47"/>
      <c r="P408" s="244">
        <f>O408*H408</f>
        <v>0</v>
      </c>
      <c r="Q408" s="244">
        <v>0</v>
      </c>
      <c r="R408" s="244">
        <f>Q408*H408</f>
        <v>0</v>
      </c>
      <c r="S408" s="244">
        <v>0</v>
      </c>
      <c r="T408" s="245">
        <f>S408*H408</f>
        <v>0</v>
      </c>
      <c r="AR408" s="24" t="s">
        <v>255</v>
      </c>
      <c r="AT408" s="24" t="s">
        <v>175</v>
      </c>
      <c r="AU408" s="24" t="s">
        <v>79</v>
      </c>
      <c r="AY408" s="24" t="s">
        <v>172</v>
      </c>
      <c r="BE408" s="246">
        <f>IF(N408="základní",J408,0)</f>
        <v>0</v>
      </c>
      <c r="BF408" s="246">
        <f>IF(N408="snížená",J408,0)</f>
        <v>0</v>
      </c>
      <c r="BG408" s="246">
        <f>IF(N408="zákl. přenesená",J408,0)</f>
        <v>0</v>
      </c>
      <c r="BH408" s="246">
        <f>IF(N408="sníž. přenesená",J408,0)</f>
        <v>0</v>
      </c>
      <c r="BI408" s="246">
        <f>IF(N408="nulová",J408,0)</f>
        <v>0</v>
      </c>
      <c r="BJ408" s="24" t="s">
        <v>76</v>
      </c>
      <c r="BK408" s="246">
        <f>ROUND(I408*H408,2)</f>
        <v>0</v>
      </c>
      <c r="BL408" s="24" t="s">
        <v>255</v>
      </c>
      <c r="BM408" s="24" t="s">
        <v>803</v>
      </c>
    </row>
    <row r="409" spans="2:51" s="12" customFormat="1" ht="13.5">
      <c r="B409" s="247"/>
      <c r="C409" s="248"/>
      <c r="D409" s="249" t="s">
        <v>182</v>
      </c>
      <c r="E409" s="250" t="s">
        <v>21</v>
      </c>
      <c r="F409" s="251" t="s">
        <v>1865</v>
      </c>
      <c r="G409" s="248"/>
      <c r="H409" s="252">
        <v>1</v>
      </c>
      <c r="I409" s="253"/>
      <c r="J409" s="248"/>
      <c r="K409" s="248"/>
      <c r="L409" s="254"/>
      <c r="M409" s="255"/>
      <c r="N409" s="256"/>
      <c r="O409" s="256"/>
      <c r="P409" s="256"/>
      <c r="Q409" s="256"/>
      <c r="R409" s="256"/>
      <c r="S409" s="256"/>
      <c r="T409" s="257"/>
      <c r="AT409" s="258" t="s">
        <v>182</v>
      </c>
      <c r="AU409" s="258" t="s">
        <v>79</v>
      </c>
      <c r="AV409" s="12" t="s">
        <v>79</v>
      </c>
      <c r="AW409" s="12" t="s">
        <v>33</v>
      </c>
      <c r="AX409" s="12" t="s">
        <v>76</v>
      </c>
      <c r="AY409" s="258" t="s">
        <v>172</v>
      </c>
    </row>
    <row r="410" spans="2:63" s="11" customFormat="1" ht="29.85" customHeight="1">
      <c r="B410" s="219"/>
      <c r="C410" s="220"/>
      <c r="D410" s="221" t="s">
        <v>68</v>
      </c>
      <c r="E410" s="233" t="s">
        <v>805</v>
      </c>
      <c r="F410" s="233" t="s">
        <v>806</v>
      </c>
      <c r="G410" s="220"/>
      <c r="H410" s="220"/>
      <c r="I410" s="223"/>
      <c r="J410" s="234">
        <f>BK410</f>
        <v>0</v>
      </c>
      <c r="K410" s="220"/>
      <c r="L410" s="225"/>
      <c r="M410" s="226"/>
      <c r="N410" s="227"/>
      <c r="O410" s="227"/>
      <c r="P410" s="228">
        <f>SUM(P411:P439)</f>
        <v>0</v>
      </c>
      <c r="Q410" s="227"/>
      <c r="R410" s="228">
        <f>SUM(R411:R439)</f>
        <v>0.2562624</v>
      </c>
      <c r="S410" s="227"/>
      <c r="T410" s="229">
        <f>SUM(T411:T439)</f>
        <v>0</v>
      </c>
      <c r="AR410" s="230" t="s">
        <v>79</v>
      </c>
      <c r="AT410" s="231" t="s">
        <v>68</v>
      </c>
      <c r="AU410" s="231" t="s">
        <v>76</v>
      </c>
      <c r="AY410" s="230" t="s">
        <v>172</v>
      </c>
      <c r="BK410" s="232">
        <f>SUM(BK411:BK439)</f>
        <v>0</v>
      </c>
    </row>
    <row r="411" spans="2:65" s="1" customFormat="1" ht="25.5" customHeight="1">
      <c r="B411" s="46"/>
      <c r="C411" s="235" t="s">
        <v>872</v>
      </c>
      <c r="D411" s="235" t="s">
        <v>175</v>
      </c>
      <c r="E411" s="236" t="s">
        <v>1968</v>
      </c>
      <c r="F411" s="237" t="s">
        <v>1969</v>
      </c>
      <c r="G411" s="238" t="s">
        <v>258</v>
      </c>
      <c r="H411" s="239">
        <v>35.1</v>
      </c>
      <c r="I411" s="240"/>
      <c r="J411" s="241">
        <f>ROUND(I411*H411,2)</f>
        <v>0</v>
      </c>
      <c r="K411" s="237" t="s">
        <v>179</v>
      </c>
      <c r="L411" s="72"/>
      <c r="M411" s="242" t="s">
        <v>21</v>
      </c>
      <c r="N411" s="243" t="s">
        <v>40</v>
      </c>
      <c r="O411" s="47"/>
      <c r="P411" s="244">
        <f>O411*H411</f>
        <v>0</v>
      </c>
      <c r="Q411" s="244">
        <v>0.00147</v>
      </c>
      <c r="R411" s="244">
        <f>Q411*H411</f>
        <v>0.051597</v>
      </c>
      <c r="S411" s="244">
        <v>0</v>
      </c>
      <c r="T411" s="245">
        <f>S411*H411</f>
        <v>0</v>
      </c>
      <c r="AR411" s="24" t="s">
        <v>255</v>
      </c>
      <c r="AT411" s="24" t="s">
        <v>175</v>
      </c>
      <c r="AU411" s="24" t="s">
        <v>79</v>
      </c>
      <c r="AY411" s="24" t="s">
        <v>172</v>
      </c>
      <c r="BE411" s="246">
        <f>IF(N411="základní",J411,0)</f>
        <v>0</v>
      </c>
      <c r="BF411" s="246">
        <f>IF(N411="snížená",J411,0)</f>
        <v>0</v>
      </c>
      <c r="BG411" s="246">
        <f>IF(N411="zákl. přenesená",J411,0)</f>
        <v>0</v>
      </c>
      <c r="BH411" s="246">
        <f>IF(N411="sníž. přenesená",J411,0)</f>
        <v>0</v>
      </c>
      <c r="BI411" s="246">
        <f>IF(N411="nulová",J411,0)</f>
        <v>0</v>
      </c>
      <c r="BJ411" s="24" t="s">
        <v>76</v>
      </c>
      <c r="BK411" s="246">
        <f>ROUND(I411*H411,2)</f>
        <v>0</v>
      </c>
      <c r="BL411" s="24" t="s">
        <v>255</v>
      </c>
      <c r="BM411" s="24" t="s">
        <v>1970</v>
      </c>
    </row>
    <row r="412" spans="2:51" s="12" customFormat="1" ht="13.5">
      <c r="B412" s="247"/>
      <c r="C412" s="248"/>
      <c r="D412" s="249" t="s">
        <v>182</v>
      </c>
      <c r="E412" s="250" t="s">
        <v>21</v>
      </c>
      <c r="F412" s="251" t="s">
        <v>1971</v>
      </c>
      <c r="G412" s="248"/>
      <c r="H412" s="252">
        <v>35.1</v>
      </c>
      <c r="I412" s="253"/>
      <c r="J412" s="248"/>
      <c r="K412" s="248"/>
      <c r="L412" s="254"/>
      <c r="M412" s="255"/>
      <c r="N412" s="256"/>
      <c r="O412" s="256"/>
      <c r="P412" s="256"/>
      <c r="Q412" s="256"/>
      <c r="R412" s="256"/>
      <c r="S412" s="256"/>
      <c r="T412" s="257"/>
      <c r="AT412" s="258" t="s">
        <v>182</v>
      </c>
      <c r="AU412" s="258" t="s">
        <v>79</v>
      </c>
      <c r="AV412" s="12" t="s">
        <v>79</v>
      </c>
      <c r="AW412" s="12" t="s">
        <v>33</v>
      </c>
      <c r="AX412" s="12" t="s">
        <v>76</v>
      </c>
      <c r="AY412" s="258" t="s">
        <v>172</v>
      </c>
    </row>
    <row r="413" spans="2:65" s="1" customFormat="1" ht="16.5" customHeight="1">
      <c r="B413" s="46"/>
      <c r="C413" s="271" t="s">
        <v>877</v>
      </c>
      <c r="D413" s="271" t="s">
        <v>200</v>
      </c>
      <c r="E413" s="272" t="s">
        <v>1972</v>
      </c>
      <c r="F413" s="273" t="s">
        <v>1973</v>
      </c>
      <c r="G413" s="274" t="s">
        <v>186</v>
      </c>
      <c r="H413" s="275">
        <v>12.11</v>
      </c>
      <c r="I413" s="276"/>
      <c r="J413" s="277">
        <f>ROUND(I413*H413,2)</f>
        <v>0</v>
      </c>
      <c r="K413" s="273" t="s">
        <v>21</v>
      </c>
      <c r="L413" s="278"/>
      <c r="M413" s="279" t="s">
        <v>21</v>
      </c>
      <c r="N413" s="280" t="s">
        <v>40</v>
      </c>
      <c r="O413" s="47"/>
      <c r="P413" s="244">
        <f>O413*H413</f>
        <v>0</v>
      </c>
      <c r="Q413" s="244">
        <v>0</v>
      </c>
      <c r="R413" s="244">
        <f>Q413*H413</f>
        <v>0</v>
      </c>
      <c r="S413" s="244">
        <v>0</v>
      </c>
      <c r="T413" s="245">
        <f>S413*H413</f>
        <v>0</v>
      </c>
      <c r="AR413" s="24" t="s">
        <v>337</v>
      </c>
      <c r="AT413" s="24" t="s">
        <v>200</v>
      </c>
      <c r="AU413" s="24" t="s">
        <v>79</v>
      </c>
      <c r="AY413" s="24" t="s">
        <v>172</v>
      </c>
      <c r="BE413" s="246">
        <f>IF(N413="základní",J413,0)</f>
        <v>0</v>
      </c>
      <c r="BF413" s="246">
        <f>IF(N413="snížená",J413,0)</f>
        <v>0</v>
      </c>
      <c r="BG413" s="246">
        <f>IF(N413="zákl. přenesená",J413,0)</f>
        <v>0</v>
      </c>
      <c r="BH413" s="246">
        <f>IF(N413="sníž. přenesená",J413,0)</f>
        <v>0</v>
      </c>
      <c r="BI413" s="246">
        <f>IF(N413="nulová",J413,0)</f>
        <v>0</v>
      </c>
      <c r="BJ413" s="24" t="s">
        <v>76</v>
      </c>
      <c r="BK413" s="246">
        <f>ROUND(I413*H413,2)</f>
        <v>0</v>
      </c>
      <c r="BL413" s="24" t="s">
        <v>255</v>
      </c>
      <c r="BM413" s="24" t="s">
        <v>1974</v>
      </c>
    </row>
    <row r="414" spans="2:51" s="12" customFormat="1" ht="13.5">
      <c r="B414" s="247"/>
      <c r="C414" s="248"/>
      <c r="D414" s="249" t="s">
        <v>182</v>
      </c>
      <c r="E414" s="250" t="s">
        <v>21</v>
      </c>
      <c r="F414" s="251" t="s">
        <v>1975</v>
      </c>
      <c r="G414" s="248"/>
      <c r="H414" s="252">
        <v>12.11</v>
      </c>
      <c r="I414" s="253"/>
      <c r="J414" s="248"/>
      <c r="K414" s="248"/>
      <c r="L414" s="254"/>
      <c r="M414" s="255"/>
      <c r="N414" s="256"/>
      <c r="O414" s="256"/>
      <c r="P414" s="256"/>
      <c r="Q414" s="256"/>
      <c r="R414" s="256"/>
      <c r="S414" s="256"/>
      <c r="T414" s="257"/>
      <c r="AT414" s="258" t="s">
        <v>182</v>
      </c>
      <c r="AU414" s="258" t="s">
        <v>79</v>
      </c>
      <c r="AV414" s="12" t="s">
        <v>79</v>
      </c>
      <c r="AW414" s="12" t="s">
        <v>33</v>
      </c>
      <c r="AX414" s="12" t="s">
        <v>76</v>
      </c>
      <c r="AY414" s="258" t="s">
        <v>172</v>
      </c>
    </row>
    <row r="415" spans="2:65" s="1" customFormat="1" ht="25.5" customHeight="1">
      <c r="B415" s="46"/>
      <c r="C415" s="235" t="s">
        <v>881</v>
      </c>
      <c r="D415" s="235" t="s">
        <v>175</v>
      </c>
      <c r="E415" s="236" t="s">
        <v>1976</v>
      </c>
      <c r="F415" s="237" t="s">
        <v>1977</v>
      </c>
      <c r="G415" s="238" t="s">
        <v>258</v>
      </c>
      <c r="H415" s="239">
        <v>35.1</v>
      </c>
      <c r="I415" s="240"/>
      <c r="J415" s="241">
        <f>ROUND(I415*H415,2)</f>
        <v>0</v>
      </c>
      <c r="K415" s="237" t="s">
        <v>179</v>
      </c>
      <c r="L415" s="72"/>
      <c r="M415" s="242" t="s">
        <v>21</v>
      </c>
      <c r="N415" s="243" t="s">
        <v>40</v>
      </c>
      <c r="O415" s="47"/>
      <c r="P415" s="244">
        <f>O415*H415</f>
        <v>0</v>
      </c>
      <c r="Q415" s="244">
        <v>0.00098</v>
      </c>
      <c r="R415" s="244">
        <f>Q415*H415</f>
        <v>0.034398</v>
      </c>
      <c r="S415" s="244">
        <v>0</v>
      </c>
      <c r="T415" s="245">
        <f>S415*H415</f>
        <v>0</v>
      </c>
      <c r="AR415" s="24" t="s">
        <v>255</v>
      </c>
      <c r="AT415" s="24" t="s">
        <v>175</v>
      </c>
      <c r="AU415" s="24" t="s">
        <v>79</v>
      </c>
      <c r="AY415" s="24" t="s">
        <v>172</v>
      </c>
      <c r="BE415" s="246">
        <f>IF(N415="základní",J415,0)</f>
        <v>0</v>
      </c>
      <c r="BF415" s="246">
        <f>IF(N415="snížená",J415,0)</f>
        <v>0</v>
      </c>
      <c r="BG415" s="246">
        <f>IF(N415="zákl. přenesená",J415,0)</f>
        <v>0</v>
      </c>
      <c r="BH415" s="246">
        <f>IF(N415="sníž. přenesená",J415,0)</f>
        <v>0</v>
      </c>
      <c r="BI415" s="246">
        <f>IF(N415="nulová",J415,0)</f>
        <v>0</v>
      </c>
      <c r="BJ415" s="24" t="s">
        <v>76</v>
      </c>
      <c r="BK415" s="246">
        <f>ROUND(I415*H415,2)</f>
        <v>0</v>
      </c>
      <c r="BL415" s="24" t="s">
        <v>255</v>
      </c>
      <c r="BM415" s="24" t="s">
        <v>1978</v>
      </c>
    </row>
    <row r="416" spans="2:51" s="12" customFormat="1" ht="13.5">
      <c r="B416" s="247"/>
      <c r="C416" s="248"/>
      <c r="D416" s="249" t="s">
        <v>182</v>
      </c>
      <c r="E416" s="250" t="s">
        <v>21</v>
      </c>
      <c r="F416" s="251" t="s">
        <v>1971</v>
      </c>
      <c r="G416" s="248"/>
      <c r="H416" s="252">
        <v>35.1</v>
      </c>
      <c r="I416" s="253"/>
      <c r="J416" s="248"/>
      <c r="K416" s="248"/>
      <c r="L416" s="254"/>
      <c r="M416" s="255"/>
      <c r="N416" s="256"/>
      <c r="O416" s="256"/>
      <c r="P416" s="256"/>
      <c r="Q416" s="256"/>
      <c r="R416" s="256"/>
      <c r="S416" s="256"/>
      <c r="T416" s="257"/>
      <c r="AT416" s="258" t="s">
        <v>182</v>
      </c>
      <c r="AU416" s="258" t="s">
        <v>79</v>
      </c>
      <c r="AV416" s="12" t="s">
        <v>79</v>
      </c>
      <c r="AW416" s="12" t="s">
        <v>33</v>
      </c>
      <c r="AX416" s="12" t="s">
        <v>76</v>
      </c>
      <c r="AY416" s="258" t="s">
        <v>172</v>
      </c>
    </row>
    <row r="417" spans="2:65" s="1" customFormat="1" ht="16.5" customHeight="1">
      <c r="B417" s="46"/>
      <c r="C417" s="271" t="s">
        <v>887</v>
      </c>
      <c r="D417" s="271" t="s">
        <v>200</v>
      </c>
      <c r="E417" s="272" t="s">
        <v>1979</v>
      </c>
      <c r="F417" s="273" t="s">
        <v>1980</v>
      </c>
      <c r="G417" s="274" t="s">
        <v>186</v>
      </c>
      <c r="H417" s="275">
        <v>8.073</v>
      </c>
      <c r="I417" s="276"/>
      <c r="J417" s="277">
        <f>ROUND(I417*H417,2)</f>
        <v>0</v>
      </c>
      <c r="K417" s="273" t="s">
        <v>21</v>
      </c>
      <c r="L417" s="278"/>
      <c r="M417" s="279" t="s">
        <v>21</v>
      </c>
      <c r="N417" s="280" t="s">
        <v>40</v>
      </c>
      <c r="O417" s="47"/>
      <c r="P417" s="244">
        <f>O417*H417</f>
        <v>0</v>
      </c>
      <c r="Q417" s="244">
        <v>0</v>
      </c>
      <c r="R417" s="244">
        <f>Q417*H417</f>
        <v>0</v>
      </c>
      <c r="S417" s="244">
        <v>0</v>
      </c>
      <c r="T417" s="245">
        <f>S417*H417</f>
        <v>0</v>
      </c>
      <c r="AR417" s="24" t="s">
        <v>337</v>
      </c>
      <c r="AT417" s="24" t="s">
        <v>200</v>
      </c>
      <c r="AU417" s="24" t="s">
        <v>79</v>
      </c>
      <c r="AY417" s="24" t="s">
        <v>172</v>
      </c>
      <c r="BE417" s="246">
        <f>IF(N417="základní",J417,0)</f>
        <v>0</v>
      </c>
      <c r="BF417" s="246">
        <f>IF(N417="snížená",J417,0)</f>
        <v>0</v>
      </c>
      <c r="BG417" s="246">
        <f>IF(N417="zákl. přenesená",J417,0)</f>
        <v>0</v>
      </c>
      <c r="BH417" s="246">
        <f>IF(N417="sníž. přenesená",J417,0)</f>
        <v>0</v>
      </c>
      <c r="BI417" s="246">
        <f>IF(N417="nulová",J417,0)</f>
        <v>0</v>
      </c>
      <c r="BJ417" s="24" t="s">
        <v>76</v>
      </c>
      <c r="BK417" s="246">
        <f>ROUND(I417*H417,2)</f>
        <v>0</v>
      </c>
      <c r="BL417" s="24" t="s">
        <v>255</v>
      </c>
      <c r="BM417" s="24" t="s">
        <v>1981</v>
      </c>
    </row>
    <row r="418" spans="2:51" s="12" customFormat="1" ht="13.5">
      <c r="B418" s="247"/>
      <c r="C418" s="248"/>
      <c r="D418" s="249" t="s">
        <v>182</v>
      </c>
      <c r="E418" s="250" t="s">
        <v>21</v>
      </c>
      <c r="F418" s="251" t="s">
        <v>1982</v>
      </c>
      <c r="G418" s="248"/>
      <c r="H418" s="252">
        <v>8.073</v>
      </c>
      <c r="I418" s="253"/>
      <c r="J418" s="248"/>
      <c r="K418" s="248"/>
      <c r="L418" s="254"/>
      <c r="M418" s="255"/>
      <c r="N418" s="256"/>
      <c r="O418" s="256"/>
      <c r="P418" s="256"/>
      <c r="Q418" s="256"/>
      <c r="R418" s="256"/>
      <c r="S418" s="256"/>
      <c r="T418" s="257"/>
      <c r="AT418" s="258" t="s">
        <v>182</v>
      </c>
      <c r="AU418" s="258" t="s">
        <v>79</v>
      </c>
      <c r="AV418" s="12" t="s">
        <v>79</v>
      </c>
      <c r="AW418" s="12" t="s">
        <v>33</v>
      </c>
      <c r="AX418" s="12" t="s">
        <v>76</v>
      </c>
      <c r="AY418" s="258" t="s">
        <v>172</v>
      </c>
    </row>
    <row r="419" spans="2:65" s="1" customFormat="1" ht="16.5" customHeight="1">
      <c r="B419" s="46"/>
      <c r="C419" s="235" t="s">
        <v>894</v>
      </c>
      <c r="D419" s="235" t="s">
        <v>175</v>
      </c>
      <c r="E419" s="236" t="s">
        <v>1983</v>
      </c>
      <c r="F419" s="237" t="s">
        <v>1984</v>
      </c>
      <c r="G419" s="238" t="s">
        <v>258</v>
      </c>
      <c r="H419" s="239">
        <v>6.2</v>
      </c>
      <c r="I419" s="240"/>
      <c r="J419" s="241">
        <f>ROUND(I419*H419,2)</f>
        <v>0</v>
      </c>
      <c r="K419" s="237" t="s">
        <v>179</v>
      </c>
      <c r="L419" s="72"/>
      <c r="M419" s="242" t="s">
        <v>21</v>
      </c>
      <c r="N419" s="243" t="s">
        <v>40</v>
      </c>
      <c r="O419" s="47"/>
      <c r="P419" s="244">
        <f>O419*H419</f>
        <v>0</v>
      </c>
      <c r="Q419" s="244">
        <v>0.00056</v>
      </c>
      <c r="R419" s="244">
        <f>Q419*H419</f>
        <v>0.003472</v>
      </c>
      <c r="S419" s="244">
        <v>0</v>
      </c>
      <c r="T419" s="245">
        <f>S419*H419</f>
        <v>0</v>
      </c>
      <c r="AR419" s="24" t="s">
        <v>255</v>
      </c>
      <c r="AT419" s="24" t="s">
        <v>175</v>
      </c>
      <c r="AU419" s="24" t="s">
        <v>79</v>
      </c>
      <c r="AY419" s="24" t="s">
        <v>172</v>
      </c>
      <c r="BE419" s="246">
        <f>IF(N419="základní",J419,0)</f>
        <v>0</v>
      </c>
      <c r="BF419" s="246">
        <f>IF(N419="snížená",J419,0)</f>
        <v>0</v>
      </c>
      <c r="BG419" s="246">
        <f>IF(N419="zákl. přenesená",J419,0)</f>
        <v>0</v>
      </c>
      <c r="BH419" s="246">
        <f>IF(N419="sníž. přenesená",J419,0)</f>
        <v>0</v>
      </c>
      <c r="BI419" s="246">
        <f>IF(N419="nulová",J419,0)</f>
        <v>0</v>
      </c>
      <c r="BJ419" s="24" t="s">
        <v>76</v>
      </c>
      <c r="BK419" s="246">
        <f>ROUND(I419*H419,2)</f>
        <v>0</v>
      </c>
      <c r="BL419" s="24" t="s">
        <v>255</v>
      </c>
      <c r="BM419" s="24" t="s">
        <v>1985</v>
      </c>
    </row>
    <row r="420" spans="2:51" s="12" customFormat="1" ht="13.5">
      <c r="B420" s="247"/>
      <c r="C420" s="248"/>
      <c r="D420" s="249" t="s">
        <v>182</v>
      </c>
      <c r="E420" s="250" t="s">
        <v>21</v>
      </c>
      <c r="F420" s="251" t="s">
        <v>1986</v>
      </c>
      <c r="G420" s="248"/>
      <c r="H420" s="252">
        <v>6.2</v>
      </c>
      <c r="I420" s="253"/>
      <c r="J420" s="248"/>
      <c r="K420" s="248"/>
      <c r="L420" s="254"/>
      <c r="M420" s="255"/>
      <c r="N420" s="256"/>
      <c r="O420" s="256"/>
      <c r="P420" s="256"/>
      <c r="Q420" s="256"/>
      <c r="R420" s="256"/>
      <c r="S420" s="256"/>
      <c r="T420" s="257"/>
      <c r="AT420" s="258" t="s">
        <v>182</v>
      </c>
      <c r="AU420" s="258" t="s">
        <v>79</v>
      </c>
      <c r="AV420" s="12" t="s">
        <v>79</v>
      </c>
      <c r="AW420" s="12" t="s">
        <v>33</v>
      </c>
      <c r="AX420" s="12" t="s">
        <v>76</v>
      </c>
      <c r="AY420" s="258" t="s">
        <v>172</v>
      </c>
    </row>
    <row r="421" spans="2:65" s="1" customFormat="1" ht="16.5" customHeight="1">
      <c r="B421" s="46"/>
      <c r="C421" s="271" t="s">
        <v>900</v>
      </c>
      <c r="D421" s="271" t="s">
        <v>200</v>
      </c>
      <c r="E421" s="272" t="s">
        <v>1979</v>
      </c>
      <c r="F421" s="273" t="s">
        <v>1980</v>
      </c>
      <c r="G421" s="274" t="s">
        <v>186</v>
      </c>
      <c r="H421" s="275">
        <v>0.713</v>
      </c>
      <c r="I421" s="276"/>
      <c r="J421" s="277">
        <f>ROUND(I421*H421,2)</f>
        <v>0</v>
      </c>
      <c r="K421" s="273" t="s">
        <v>21</v>
      </c>
      <c r="L421" s="278"/>
      <c r="M421" s="279" t="s">
        <v>21</v>
      </c>
      <c r="N421" s="280" t="s">
        <v>40</v>
      </c>
      <c r="O421" s="47"/>
      <c r="P421" s="244">
        <f>O421*H421</f>
        <v>0</v>
      </c>
      <c r="Q421" s="244">
        <v>0</v>
      </c>
      <c r="R421" s="244">
        <f>Q421*H421</f>
        <v>0</v>
      </c>
      <c r="S421" s="244">
        <v>0</v>
      </c>
      <c r="T421" s="245">
        <f>S421*H421</f>
        <v>0</v>
      </c>
      <c r="AR421" s="24" t="s">
        <v>337</v>
      </c>
      <c r="AT421" s="24" t="s">
        <v>200</v>
      </c>
      <c r="AU421" s="24" t="s">
        <v>79</v>
      </c>
      <c r="AY421" s="24" t="s">
        <v>172</v>
      </c>
      <c r="BE421" s="246">
        <f>IF(N421="základní",J421,0)</f>
        <v>0</v>
      </c>
      <c r="BF421" s="246">
        <f>IF(N421="snížená",J421,0)</f>
        <v>0</v>
      </c>
      <c r="BG421" s="246">
        <f>IF(N421="zákl. přenesená",J421,0)</f>
        <v>0</v>
      </c>
      <c r="BH421" s="246">
        <f>IF(N421="sníž. přenesená",J421,0)</f>
        <v>0</v>
      </c>
      <c r="BI421" s="246">
        <f>IF(N421="nulová",J421,0)</f>
        <v>0</v>
      </c>
      <c r="BJ421" s="24" t="s">
        <v>76</v>
      </c>
      <c r="BK421" s="246">
        <f>ROUND(I421*H421,2)</f>
        <v>0</v>
      </c>
      <c r="BL421" s="24" t="s">
        <v>255</v>
      </c>
      <c r="BM421" s="24" t="s">
        <v>1987</v>
      </c>
    </row>
    <row r="422" spans="2:51" s="12" customFormat="1" ht="13.5">
      <c r="B422" s="247"/>
      <c r="C422" s="248"/>
      <c r="D422" s="249" t="s">
        <v>182</v>
      </c>
      <c r="E422" s="250" t="s">
        <v>21</v>
      </c>
      <c r="F422" s="251" t="s">
        <v>1988</v>
      </c>
      <c r="G422" s="248"/>
      <c r="H422" s="252">
        <v>0.713</v>
      </c>
      <c r="I422" s="253"/>
      <c r="J422" s="248"/>
      <c r="K422" s="248"/>
      <c r="L422" s="254"/>
      <c r="M422" s="255"/>
      <c r="N422" s="256"/>
      <c r="O422" s="256"/>
      <c r="P422" s="256"/>
      <c r="Q422" s="256"/>
      <c r="R422" s="256"/>
      <c r="S422" s="256"/>
      <c r="T422" s="257"/>
      <c r="AT422" s="258" t="s">
        <v>182</v>
      </c>
      <c r="AU422" s="258" t="s">
        <v>79</v>
      </c>
      <c r="AV422" s="12" t="s">
        <v>79</v>
      </c>
      <c r="AW422" s="12" t="s">
        <v>33</v>
      </c>
      <c r="AX422" s="12" t="s">
        <v>76</v>
      </c>
      <c r="AY422" s="258" t="s">
        <v>172</v>
      </c>
    </row>
    <row r="423" spans="2:65" s="1" customFormat="1" ht="25.5" customHeight="1">
      <c r="B423" s="46"/>
      <c r="C423" s="235" t="s">
        <v>905</v>
      </c>
      <c r="D423" s="235" t="s">
        <v>175</v>
      </c>
      <c r="E423" s="236" t="s">
        <v>1989</v>
      </c>
      <c r="F423" s="237" t="s">
        <v>1990</v>
      </c>
      <c r="G423" s="238" t="s">
        <v>258</v>
      </c>
      <c r="H423" s="239">
        <v>13</v>
      </c>
      <c r="I423" s="240"/>
      <c r="J423" s="241">
        <f>ROUND(I423*H423,2)</f>
        <v>0</v>
      </c>
      <c r="K423" s="237" t="s">
        <v>179</v>
      </c>
      <c r="L423" s="72"/>
      <c r="M423" s="242" t="s">
        <v>21</v>
      </c>
      <c r="N423" s="243" t="s">
        <v>40</v>
      </c>
      <c r="O423" s="47"/>
      <c r="P423" s="244">
        <f>O423*H423</f>
        <v>0</v>
      </c>
      <c r="Q423" s="244">
        <v>0.00056</v>
      </c>
      <c r="R423" s="244">
        <f>Q423*H423</f>
        <v>0.007279999999999999</v>
      </c>
      <c r="S423" s="244">
        <v>0</v>
      </c>
      <c r="T423" s="245">
        <f>S423*H423</f>
        <v>0</v>
      </c>
      <c r="AR423" s="24" t="s">
        <v>255</v>
      </c>
      <c r="AT423" s="24" t="s">
        <v>175</v>
      </c>
      <c r="AU423" s="24" t="s">
        <v>79</v>
      </c>
      <c r="AY423" s="24" t="s">
        <v>172</v>
      </c>
      <c r="BE423" s="246">
        <f>IF(N423="základní",J423,0)</f>
        <v>0</v>
      </c>
      <c r="BF423" s="246">
        <f>IF(N423="snížená",J423,0)</f>
        <v>0</v>
      </c>
      <c r="BG423" s="246">
        <f>IF(N423="zákl. přenesená",J423,0)</f>
        <v>0</v>
      </c>
      <c r="BH423" s="246">
        <f>IF(N423="sníž. přenesená",J423,0)</f>
        <v>0</v>
      </c>
      <c r="BI423" s="246">
        <f>IF(N423="nulová",J423,0)</f>
        <v>0</v>
      </c>
      <c r="BJ423" s="24" t="s">
        <v>76</v>
      </c>
      <c r="BK423" s="246">
        <f>ROUND(I423*H423,2)</f>
        <v>0</v>
      </c>
      <c r="BL423" s="24" t="s">
        <v>255</v>
      </c>
      <c r="BM423" s="24" t="s">
        <v>1991</v>
      </c>
    </row>
    <row r="424" spans="2:51" s="12" customFormat="1" ht="13.5">
      <c r="B424" s="247"/>
      <c r="C424" s="248"/>
      <c r="D424" s="249" t="s">
        <v>182</v>
      </c>
      <c r="E424" s="250" t="s">
        <v>21</v>
      </c>
      <c r="F424" s="251" t="s">
        <v>1992</v>
      </c>
      <c r="G424" s="248"/>
      <c r="H424" s="252">
        <v>13</v>
      </c>
      <c r="I424" s="253"/>
      <c r="J424" s="248"/>
      <c r="K424" s="248"/>
      <c r="L424" s="254"/>
      <c r="M424" s="255"/>
      <c r="N424" s="256"/>
      <c r="O424" s="256"/>
      <c r="P424" s="256"/>
      <c r="Q424" s="256"/>
      <c r="R424" s="256"/>
      <c r="S424" s="256"/>
      <c r="T424" s="257"/>
      <c r="AT424" s="258" t="s">
        <v>182</v>
      </c>
      <c r="AU424" s="258" t="s">
        <v>79</v>
      </c>
      <c r="AV424" s="12" t="s">
        <v>79</v>
      </c>
      <c r="AW424" s="12" t="s">
        <v>33</v>
      </c>
      <c r="AX424" s="12" t="s">
        <v>76</v>
      </c>
      <c r="AY424" s="258" t="s">
        <v>172</v>
      </c>
    </row>
    <row r="425" spans="2:65" s="1" customFormat="1" ht="16.5" customHeight="1">
      <c r="B425" s="46"/>
      <c r="C425" s="271" t="s">
        <v>1494</v>
      </c>
      <c r="D425" s="271" t="s">
        <v>200</v>
      </c>
      <c r="E425" s="272" t="s">
        <v>1979</v>
      </c>
      <c r="F425" s="273" t="s">
        <v>1980</v>
      </c>
      <c r="G425" s="274" t="s">
        <v>186</v>
      </c>
      <c r="H425" s="275">
        <v>1.495</v>
      </c>
      <c r="I425" s="276"/>
      <c r="J425" s="277">
        <f>ROUND(I425*H425,2)</f>
        <v>0</v>
      </c>
      <c r="K425" s="273" t="s">
        <v>21</v>
      </c>
      <c r="L425" s="278"/>
      <c r="M425" s="279" t="s">
        <v>21</v>
      </c>
      <c r="N425" s="280" t="s">
        <v>40</v>
      </c>
      <c r="O425" s="47"/>
      <c r="P425" s="244">
        <f>O425*H425</f>
        <v>0</v>
      </c>
      <c r="Q425" s="244">
        <v>0</v>
      </c>
      <c r="R425" s="244">
        <f>Q425*H425</f>
        <v>0</v>
      </c>
      <c r="S425" s="244">
        <v>0</v>
      </c>
      <c r="T425" s="245">
        <f>S425*H425</f>
        <v>0</v>
      </c>
      <c r="AR425" s="24" t="s">
        <v>337</v>
      </c>
      <c r="AT425" s="24" t="s">
        <v>200</v>
      </c>
      <c r="AU425" s="24" t="s">
        <v>79</v>
      </c>
      <c r="AY425" s="24" t="s">
        <v>172</v>
      </c>
      <c r="BE425" s="246">
        <f>IF(N425="základní",J425,0)</f>
        <v>0</v>
      </c>
      <c r="BF425" s="246">
        <f>IF(N425="snížená",J425,0)</f>
        <v>0</v>
      </c>
      <c r="BG425" s="246">
        <f>IF(N425="zákl. přenesená",J425,0)</f>
        <v>0</v>
      </c>
      <c r="BH425" s="246">
        <f>IF(N425="sníž. přenesená",J425,0)</f>
        <v>0</v>
      </c>
      <c r="BI425" s="246">
        <f>IF(N425="nulová",J425,0)</f>
        <v>0</v>
      </c>
      <c r="BJ425" s="24" t="s">
        <v>76</v>
      </c>
      <c r="BK425" s="246">
        <f>ROUND(I425*H425,2)</f>
        <v>0</v>
      </c>
      <c r="BL425" s="24" t="s">
        <v>255</v>
      </c>
      <c r="BM425" s="24" t="s">
        <v>1993</v>
      </c>
    </row>
    <row r="426" spans="2:51" s="12" customFormat="1" ht="13.5">
      <c r="B426" s="247"/>
      <c r="C426" s="248"/>
      <c r="D426" s="249" t="s">
        <v>182</v>
      </c>
      <c r="E426" s="250" t="s">
        <v>21</v>
      </c>
      <c r="F426" s="251" t="s">
        <v>1994</v>
      </c>
      <c r="G426" s="248"/>
      <c r="H426" s="252">
        <v>1.495</v>
      </c>
      <c r="I426" s="253"/>
      <c r="J426" s="248"/>
      <c r="K426" s="248"/>
      <c r="L426" s="254"/>
      <c r="M426" s="255"/>
      <c r="N426" s="256"/>
      <c r="O426" s="256"/>
      <c r="P426" s="256"/>
      <c r="Q426" s="256"/>
      <c r="R426" s="256"/>
      <c r="S426" s="256"/>
      <c r="T426" s="257"/>
      <c r="AT426" s="258" t="s">
        <v>182</v>
      </c>
      <c r="AU426" s="258" t="s">
        <v>79</v>
      </c>
      <c r="AV426" s="12" t="s">
        <v>79</v>
      </c>
      <c r="AW426" s="12" t="s">
        <v>33</v>
      </c>
      <c r="AX426" s="12" t="s">
        <v>76</v>
      </c>
      <c r="AY426" s="258" t="s">
        <v>172</v>
      </c>
    </row>
    <row r="427" spans="2:65" s="1" customFormat="1" ht="25.5" customHeight="1">
      <c r="B427" s="46"/>
      <c r="C427" s="235" t="s">
        <v>1499</v>
      </c>
      <c r="D427" s="235" t="s">
        <v>175</v>
      </c>
      <c r="E427" s="236" t="s">
        <v>808</v>
      </c>
      <c r="F427" s="237" t="s">
        <v>809</v>
      </c>
      <c r="G427" s="238" t="s">
        <v>186</v>
      </c>
      <c r="H427" s="239">
        <v>19.44</v>
      </c>
      <c r="I427" s="240"/>
      <c r="J427" s="241">
        <f>ROUND(I427*H427,2)</f>
        <v>0</v>
      </c>
      <c r="K427" s="237" t="s">
        <v>179</v>
      </c>
      <c r="L427" s="72"/>
      <c r="M427" s="242" t="s">
        <v>21</v>
      </c>
      <c r="N427" s="243" t="s">
        <v>40</v>
      </c>
      <c r="O427" s="47"/>
      <c r="P427" s="244">
        <f>O427*H427</f>
        <v>0</v>
      </c>
      <c r="Q427" s="244">
        <v>0.00416</v>
      </c>
      <c r="R427" s="244">
        <f>Q427*H427</f>
        <v>0.0808704</v>
      </c>
      <c r="S427" s="244">
        <v>0</v>
      </c>
      <c r="T427" s="245">
        <f>S427*H427</f>
        <v>0</v>
      </c>
      <c r="AR427" s="24" t="s">
        <v>255</v>
      </c>
      <c r="AT427" s="24" t="s">
        <v>175</v>
      </c>
      <c r="AU427" s="24" t="s">
        <v>79</v>
      </c>
      <c r="AY427" s="24" t="s">
        <v>172</v>
      </c>
      <c r="BE427" s="246">
        <f>IF(N427="základní",J427,0)</f>
        <v>0</v>
      </c>
      <c r="BF427" s="246">
        <f>IF(N427="snížená",J427,0)</f>
        <v>0</v>
      </c>
      <c r="BG427" s="246">
        <f>IF(N427="zákl. přenesená",J427,0)</f>
        <v>0</v>
      </c>
      <c r="BH427" s="246">
        <f>IF(N427="sníž. přenesená",J427,0)</f>
        <v>0</v>
      </c>
      <c r="BI427" s="246">
        <f>IF(N427="nulová",J427,0)</f>
        <v>0</v>
      </c>
      <c r="BJ427" s="24" t="s">
        <v>76</v>
      </c>
      <c r="BK427" s="246">
        <f>ROUND(I427*H427,2)</f>
        <v>0</v>
      </c>
      <c r="BL427" s="24" t="s">
        <v>255</v>
      </c>
      <c r="BM427" s="24" t="s">
        <v>810</v>
      </c>
    </row>
    <row r="428" spans="2:51" s="12" customFormat="1" ht="13.5">
      <c r="B428" s="247"/>
      <c r="C428" s="248"/>
      <c r="D428" s="249" t="s">
        <v>182</v>
      </c>
      <c r="E428" s="250" t="s">
        <v>21</v>
      </c>
      <c r="F428" s="251" t="s">
        <v>1995</v>
      </c>
      <c r="G428" s="248"/>
      <c r="H428" s="252">
        <v>19.44</v>
      </c>
      <c r="I428" s="253"/>
      <c r="J428" s="248"/>
      <c r="K428" s="248"/>
      <c r="L428" s="254"/>
      <c r="M428" s="255"/>
      <c r="N428" s="256"/>
      <c r="O428" s="256"/>
      <c r="P428" s="256"/>
      <c r="Q428" s="256"/>
      <c r="R428" s="256"/>
      <c r="S428" s="256"/>
      <c r="T428" s="257"/>
      <c r="AT428" s="258" t="s">
        <v>182</v>
      </c>
      <c r="AU428" s="258" t="s">
        <v>79</v>
      </c>
      <c r="AV428" s="12" t="s">
        <v>79</v>
      </c>
      <c r="AW428" s="12" t="s">
        <v>33</v>
      </c>
      <c r="AX428" s="12" t="s">
        <v>76</v>
      </c>
      <c r="AY428" s="258" t="s">
        <v>172</v>
      </c>
    </row>
    <row r="429" spans="2:65" s="1" customFormat="1" ht="16.5" customHeight="1">
      <c r="B429" s="46"/>
      <c r="C429" s="271" t="s">
        <v>911</v>
      </c>
      <c r="D429" s="271" t="s">
        <v>200</v>
      </c>
      <c r="E429" s="272" t="s">
        <v>813</v>
      </c>
      <c r="F429" s="273" t="s">
        <v>814</v>
      </c>
      <c r="G429" s="274" t="s">
        <v>186</v>
      </c>
      <c r="H429" s="275">
        <v>21.384</v>
      </c>
      <c r="I429" s="276"/>
      <c r="J429" s="277">
        <f>ROUND(I429*H429,2)</f>
        <v>0</v>
      </c>
      <c r="K429" s="273" t="s">
        <v>21</v>
      </c>
      <c r="L429" s="278"/>
      <c r="M429" s="279" t="s">
        <v>21</v>
      </c>
      <c r="N429" s="280" t="s">
        <v>40</v>
      </c>
      <c r="O429" s="47"/>
      <c r="P429" s="244">
        <f>O429*H429</f>
        <v>0</v>
      </c>
      <c r="Q429" s="244">
        <v>0</v>
      </c>
      <c r="R429" s="244">
        <f>Q429*H429</f>
        <v>0</v>
      </c>
      <c r="S429" s="244">
        <v>0</v>
      </c>
      <c r="T429" s="245">
        <f>S429*H429</f>
        <v>0</v>
      </c>
      <c r="AR429" s="24" t="s">
        <v>337</v>
      </c>
      <c r="AT429" s="24" t="s">
        <v>200</v>
      </c>
      <c r="AU429" s="24" t="s">
        <v>79</v>
      </c>
      <c r="AY429" s="24" t="s">
        <v>172</v>
      </c>
      <c r="BE429" s="246">
        <f>IF(N429="základní",J429,0)</f>
        <v>0</v>
      </c>
      <c r="BF429" s="246">
        <f>IF(N429="snížená",J429,0)</f>
        <v>0</v>
      </c>
      <c r="BG429" s="246">
        <f>IF(N429="zákl. přenesená",J429,0)</f>
        <v>0</v>
      </c>
      <c r="BH429" s="246">
        <f>IF(N429="sníž. přenesená",J429,0)</f>
        <v>0</v>
      </c>
      <c r="BI429" s="246">
        <f>IF(N429="nulová",J429,0)</f>
        <v>0</v>
      </c>
      <c r="BJ429" s="24" t="s">
        <v>76</v>
      </c>
      <c r="BK429" s="246">
        <f>ROUND(I429*H429,2)</f>
        <v>0</v>
      </c>
      <c r="BL429" s="24" t="s">
        <v>255</v>
      </c>
      <c r="BM429" s="24" t="s">
        <v>815</v>
      </c>
    </row>
    <row r="430" spans="2:51" s="12" customFormat="1" ht="13.5">
      <c r="B430" s="247"/>
      <c r="C430" s="248"/>
      <c r="D430" s="249" t="s">
        <v>182</v>
      </c>
      <c r="E430" s="250" t="s">
        <v>21</v>
      </c>
      <c r="F430" s="251" t="s">
        <v>1996</v>
      </c>
      <c r="G430" s="248"/>
      <c r="H430" s="252">
        <v>21.384</v>
      </c>
      <c r="I430" s="253"/>
      <c r="J430" s="248"/>
      <c r="K430" s="248"/>
      <c r="L430" s="254"/>
      <c r="M430" s="255"/>
      <c r="N430" s="256"/>
      <c r="O430" s="256"/>
      <c r="P430" s="256"/>
      <c r="Q430" s="256"/>
      <c r="R430" s="256"/>
      <c r="S430" s="256"/>
      <c r="T430" s="257"/>
      <c r="AT430" s="258" t="s">
        <v>182</v>
      </c>
      <c r="AU430" s="258" t="s">
        <v>79</v>
      </c>
      <c r="AV430" s="12" t="s">
        <v>79</v>
      </c>
      <c r="AW430" s="12" t="s">
        <v>33</v>
      </c>
      <c r="AX430" s="12" t="s">
        <v>76</v>
      </c>
      <c r="AY430" s="258" t="s">
        <v>172</v>
      </c>
    </row>
    <row r="431" spans="2:65" s="1" customFormat="1" ht="16.5" customHeight="1">
      <c r="B431" s="46"/>
      <c r="C431" s="235" t="s">
        <v>915</v>
      </c>
      <c r="D431" s="235" t="s">
        <v>175</v>
      </c>
      <c r="E431" s="236" t="s">
        <v>818</v>
      </c>
      <c r="F431" s="237" t="s">
        <v>819</v>
      </c>
      <c r="G431" s="238" t="s">
        <v>186</v>
      </c>
      <c r="H431" s="239">
        <v>76.37</v>
      </c>
      <c r="I431" s="240"/>
      <c r="J431" s="241">
        <f>ROUND(I431*H431,2)</f>
        <v>0</v>
      </c>
      <c r="K431" s="237" t="s">
        <v>179</v>
      </c>
      <c r="L431" s="72"/>
      <c r="M431" s="242" t="s">
        <v>21</v>
      </c>
      <c r="N431" s="243" t="s">
        <v>40</v>
      </c>
      <c r="O431" s="47"/>
      <c r="P431" s="244">
        <f>O431*H431</f>
        <v>0</v>
      </c>
      <c r="Q431" s="244">
        <v>0</v>
      </c>
      <c r="R431" s="244">
        <f>Q431*H431</f>
        <v>0</v>
      </c>
      <c r="S431" s="244">
        <v>0</v>
      </c>
      <c r="T431" s="245">
        <f>S431*H431</f>
        <v>0</v>
      </c>
      <c r="AR431" s="24" t="s">
        <v>255</v>
      </c>
      <c r="AT431" s="24" t="s">
        <v>175</v>
      </c>
      <c r="AU431" s="24" t="s">
        <v>79</v>
      </c>
      <c r="AY431" s="24" t="s">
        <v>172</v>
      </c>
      <c r="BE431" s="246">
        <f>IF(N431="základní",J431,0)</f>
        <v>0</v>
      </c>
      <c r="BF431" s="246">
        <f>IF(N431="snížená",J431,0)</f>
        <v>0</v>
      </c>
      <c r="BG431" s="246">
        <f>IF(N431="zákl. přenesená",J431,0)</f>
        <v>0</v>
      </c>
      <c r="BH431" s="246">
        <f>IF(N431="sníž. přenesená",J431,0)</f>
        <v>0</v>
      </c>
      <c r="BI431" s="246">
        <f>IF(N431="nulová",J431,0)</f>
        <v>0</v>
      </c>
      <c r="BJ431" s="24" t="s">
        <v>76</v>
      </c>
      <c r="BK431" s="246">
        <f>ROUND(I431*H431,2)</f>
        <v>0</v>
      </c>
      <c r="BL431" s="24" t="s">
        <v>255</v>
      </c>
      <c r="BM431" s="24" t="s">
        <v>820</v>
      </c>
    </row>
    <row r="432" spans="2:65" s="1" customFormat="1" ht="25.5" customHeight="1">
      <c r="B432" s="46"/>
      <c r="C432" s="235" t="s">
        <v>922</v>
      </c>
      <c r="D432" s="235" t="s">
        <v>175</v>
      </c>
      <c r="E432" s="236" t="s">
        <v>822</v>
      </c>
      <c r="F432" s="237" t="s">
        <v>823</v>
      </c>
      <c r="G432" s="238" t="s">
        <v>186</v>
      </c>
      <c r="H432" s="239">
        <v>7.83</v>
      </c>
      <c r="I432" s="240"/>
      <c r="J432" s="241">
        <f>ROUND(I432*H432,2)</f>
        <v>0</v>
      </c>
      <c r="K432" s="237" t="s">
        <v>179</v>
      </c>
      <c r="L432" s="72"/>
      <c r="M432" s="242" t="s">
        <v>21</v>
      </c>
      <c r="N432" s="243" t="s">
        <v>40</v>
      </c>
      <c r="O432" s="47"/>
      <c r="P432" s="244">
        <f>O432*H432</f>
        <v>0</v>
      </c>
      <c r="Q432" s="244">
        <v>0</v>
      </c>
      <c r="R432" s="244">
        <f>Q432*H432</f>
        <v>0</v>
      </c>
      <c r="S432" s="244">
        <v>0</v>
      </c>
      <c r="T432" s="245">
        <f>S432*H432</f>
        <v>0</v>
      </c>
      <c r="AR432" s="24" t="s">
        <v>255</v>
      </c>
      <c r="AT432" s="24" t="s">
        <v>175</v>
      </c>
      <c r="AU432" s="24" t="s">
        <v>79</v>
      </c>
      <c r="AY432" s="24" t="s">
        <v>172</v>
      </c>
      <c r="BE432" s="246">
        <f>IF(N432="základní",J432,0)</f>
        <v>0</v>
      </c>
      <c r="BF432" s="246">
        <f>IF(N432="snížená",J432,0)</f>
        <v>0</v>
      </c>
      <c r="BG432" s="246">
        <f>IF(N432="zákl. přenesená",J432,0)</f>
        <v>0</v>
      </c>
      <c r="BH432" s="246">
        <f>IF(N432="sníž. přenesená",J432,0)</f>
        <v>0</v>
      </c>
      <c r="BI432" s="246">
        <f>IF(N432="nulová",J432,0)</f>
        <v>0</v>
      </c>
      <c r="BJ432" s="24" t="s">
        <v>76</v>
      </c>
      <c r="BK432" s="246">
        <f>ROUND(I432*H432,2)</f>
        <v>0</v>
      </c>
      <c r="BL432" s="24" t="s">
        <v>255</v>
      </c>
      <c r="BM432" s="24" t="s">
        <v>824</v>
      </c>
    </row>
    <row r="433" spans="2:51" s="12" customFormat="1" ht="13.5">
      <c r="B433" s="247"/>
      <c r="C433" s="248"/>
      <c r="D433" s="249" t="s">
        <v>182</v>
      </c>
      <c r="E433" s="250" t="s">
        <v>21</v>
      </c>
      <c r="F433" s="251" t="s">
        <v>1997</v>
      </c>
      <c r="G433" s="248"/>
      <c r="H433" s="252">
        <v>7.83</v>
      </c>
      <c r="I433" s="253"/>
      <c r="J433" s="248"/>
      <c r="K433" s="248"/>
      <c r="L433" s="254"/>
      <c r="M433" s="255"/>
      <c r="N433" s="256"/>
      <c r="O433" s="256"/>
      <c r="P433" s="256"/>
      <c r="Q433" s="256"/>
      <c r="R433" s="256"/>
      <c r="S433" s="256"/>
      <c r="T433" s="257"/>
      <c r="AT433" s="258" t="s">
        <v>182</v>
      </c>
      <c r="AU433" s="258" t="s">
        <v>79</v>
      </c>
      <c r="AV433" s="12" t="s">
        <v>79</v>
      </c>
      <c r="AW433" s="12" t="s">
        <v>33</v>
      </c>
      <c r="AX433" s="12" t="s">
        <v>76</v>
      </c>
      <c r="AY433" s="258" t="s">
        <v>172</v>
      </c>
    </row>
    <row r="434" spans="2:65" s="1" customFormat="1" ht="16.5" customHeight="1">
      <c r="B434" s="46"/>
      <c r="C434" s="235" t="s">
        <v>928</v>
      </c>
      <c r="D434" s="235" t="s">
        <v>175</v>
      </c>
      <c r="E434" s="236" t="s">
        <v>826</v>
      </c>
      <c r="F434" s="237" t="s">
        <v>827</v>
      </c>
      <c r="G434" s="238" t="s">
        <v>186</v>
      </c>
      <c r="H434" s="239">
        <v>262.15</v>
      </c>
      <c r="I434" s="240"/>
      <c r="J434" s="241">
        <f>ROUND(I434*H434,2)</f>
        <v>0</v>
      </c>
      <c r="K434" s="237" t="s">
        <v>179</v>
      </c>
      <c r="L434" s="72"/>
      <c r="M434" s="242" t="s">
        <v>21</v>
      </c>
      <c r="N434" s="243" t="s">
        <v>40</v>
      </c>
      <c r="O434" s="47"/>
      <c r="P434" s="244">
        <f>O434*H434</f>
        <v>0</v>
      </c>
      <c r="Q434" s="244">
        <v>0.0003</v>
      </c>
      <c r="R434" s="244">
        <f>Q434*H434</f>
        <v>0.07864499999999999</v>
      </c>
      <c r="S434" s="244">
        <v>0</v>
      </c>
      <c r="T434" s="245">
        <f>S434*H434</f>
        <v>0</v>
      </c>
      <c r="AR434" s="24" t="s">
        <v>255</v>
      </c>
      <c r="AT434" s="24" t="s">
        <v>175</v>
      </c>
      <c r="AU434" s="24" t="s">
        <v>79</v>
      </c>
      <c r="AY434" s="24" t="s">
        <v>172</v>
      </c>
      <c r="BE434" s="246">
        <f>IF(N434="základní",J434,0)</f>
        <v>0</v>
      </c>
      <c r="BF434" s="246">
        <f>IF(N434="snížená",J434,0)</f>
        <v>0</v>
      </c>
      <c r="BG434" s="246">
        <f>IF(N434="zákl. přenesená",J434,0)</f>
        <v>0</v>
      </c>
      <c r="BH434" s="246">
        <f>IF(N434="sníž. přenesená",J434,0)</f>
        <v>0</v>
      </c>
      <c r="BI434" s="246">
        <f>IF(N434="nulová",J434,0)</f>
        <v>0</v>
      </c>
      <c r="BJ434" s="24" t="s">
        <v>76</v>
      </c>
      <c r="BK434" s="246">
        <f>ROUND(I434*H434,2)</f>
        <v>0</v>
      </c>
      <c r="BL434" s="24" t="s">
        <v>255</v>
      </c>
      <c r="BM434" s="24" t="s">
        <v>828</v>
      </c>
    </row>
    <row r="435" spans="2:51" s="12" customFormat="1" ht="13.5">
      <c r="B435" s="247"/>
      <c r="C435" s="248"/>
      <c r="D435" s="249" t="s">
        <v>182</v>
      </c>
      <c r="E435" s="250" t="s">
        <v>21</v>
      </c>
      <c r="F435" s="251" t="s">
        <v>1998</v>
      </c>
      <c r="G435" s="248"/>
      <c r="H435" s="252">
        <v>396.6</v>
      </c>
      <c r="I435" s="253"/>
      <c r="J435" s="248"/>
      <c r="K435" s="248"/>
      <c r="L435" s="254"/>
      <c r="M435" s="255"/>
      <c r="N435" s="256"/>
      <c r="O435" s="256"/>
      <c r="P435" s="256"/>
      <c r="Q435" s="256"/>
      <c r="R435" s="256"/>
      <c r="S435" s="256"/>
      <c r="T435" s="257"/>
      <c r="AT435" s="258" t="s">
        <v>182</v>
      </c>
      <c r="AU435" s="258" t="s">
        <v>79</v>
      </c>
      <c r="AV435" s="12" t="s">
        <v>79</v>
      </c>
      <c r="AW435" s="12" t="s">
        <v>33</v>
      </c>
      <c r="AX435" s="12" t="s">
        <v>69</v>
      </c>
      <c r="AY435" s="258" t="s">
        <v>172</v>
      </c>
    </row>
    <row r="436" spans="2:51" s="12" customFormat="1" ht="13.5">
      <c r="B436" s="247"/>
      <c r="C436" s="248"/>
      <c r="D436" s="249" t="s">
        <v>182</v>
      </c>
      <c r="E436" s="250" t="s">
        <v>21</v>
      </c>
      <c r="F436" s="251" t="s">
        <v>1999</v>
      </c>
      <c r="G436" s="248"/>
      <c r="H436" s="252">
        <v>17.55</v>
      </c>
      <c r="I436" s="253"/>
      <c r="J436" s="248"/>
      <c r="K436" s="248"/>
      <c r="L436" s="254"/>
      <c r="M436" s="255"/>
      <c r="N436" s="256"/>
      <c r="O436" s="256"/>
      <c r="P436" s="256"/>
      <c r="Q436" s="256"/>
      <c r="R436" s="256"/>
      <c r="S436" s="256"/>
      <c r="T436" s="257"/>
      <c r="AT436" s="258" t="s">
        <v>182</v>
      </c>
      <c r="AU436" s="258" t="s">
        <v>79</v>
      </c>
      <c r="AV436" s="12" t="s">
        <v>79</v>
      </c>
      <c r="AW436" s="12" t="s">
        <v>33</v>
      </c>
      <c r="AX436" s="12" t="s">
        <v>69</v>
      </c>
      <c r="AY436" s="258" t="s">
        <v>172</v>
      </c>
    </row>
    <row r="437" spans="2:51" s="12" customFormat="1" ht="13.5">
      <c r="B437" s="247"/>
      <c r="C437" s="248"/>
      <c r="D437" s="249" t="s">
        <v>182</v>
      </c>
      <c r="E437" s="250" t="s">
        <v>21</v>
      </c>
      <c r="F437" s="251" t="s">
        <v>2000</v>
      </c>
      <c r="G437" s="248"/>
      <c r="H437" s="252">
        <v>-152</v>
      </c>
      <c r="I437" s="253"/>
      <c r="J437" s="248"/>
      <c r="K437" s="248"/>
      <c r="L437" s="254"/>
      <c r="M437" s="255"/>
      <c r="N437" s="256"/>
      <c r="O437" s="256"/>
      <c r="P437" s="256"/>
      <c r="Q437" s="256"/>
      <c r="R437" s="256"/>
      <c r="S437" s="256"/>
      <c r="T437" s="257"/>
      <c r="AT437" s="258" t="s">
        <v>182</v>
      </c>
      <c r="AU437" s="258" t="s">
        <v>79</v>
      </c>
      <c r="AV437" s="12" t="s">
        <v>79</v>
      </c>
      <c r="AW437" s="12" t="s">
        <v>33</v>
      </c>
      <c r="AX437" s="12" t="s">
        <v>69</v>
      </c>
      <c r="AY437" s="258" t="s">
        <v>172</v>
      </c>
    </row>
    <row r="438" spans="2:51" s="13" customFormat="1" ht="13.5">
      <c r="B438" s="259"/>
      <c r="C438" s="260"/>
      <c r="D438" s="249" t="s">
        <v>182</v>
      </c>
      <c r="E438" s="261" t="s">
        <v>21</v>
      </c>
      <c r="F438" s="262" t="s">
        <v>190</v>
      </c>
      <c r="G438" s="260"/>
      <c r="H438" s="263">
        <v>262.15</v>
      </c>
      <c r="I438" s="264"/>
      <c r="J438" s="260"/>
      <c r="K438" s="260"/>
      <c r="L438" s="265"/>
      <c r="M438" s="266"/>
      <c r="N438" s="267"/>
      <c r="O438" s="267"/>
      <c r="P438" s="267"/>
      <c r="Q438" s="267"/>
      <c r="R438" s="267"/>
      <c r="S438" s="267"/>
      <c r="T438" s="268"/>
      <c r="AT438" s="269" t="s">
        <v>182</v>
      </c>
      <c r="AU438" s="269" t="s">
        <v>79</v>
      </c>
      <c r="AV438" s="13" t="s">
        <v>180</v>
      </c>
      <c r="AW438" s="13" t="s">
        <v>33</v>
      </c>
      <c r="AX438" s="13" t="s">
        <v>76</v>
      </c>
      <c r="AY438" s="269" t="s">
        <v>172</v>
      </c>
    </row>
    <row r="439" spans="2:65" s="1" customFormat="1" ht="25.5" customHeight="1">
      <c r="B439" s="46"/>
      <c r="C439" s="235" t="s">
        <v>933</v>
      </c>
      <c r="D439" s="235" t="s">
        <v>175</v>
      </c>
      <c r="E439" s="236" t="s">
        <v>831</v>
      </c>
      <c r="F439" s="237" t="s">
        <v>832</v>
      </c>
      <c r="G439" s="238" t="s">
        <v>434</v>
      </c>
      <c r="H439" s="270"/>
      <c r="I439" s="240"/>
      <c r="J439" s="241">
        <f>ROUND(I439*H439,2)</f>
        <v>0</v>
      </c>
      <c r="K439" s="237" t="s">
        <v>179</v>
      </c>
      <c r="L439" s="72"/>
      <c r="M439" s="242" t="s">
        <v>21</v>
      </c>
      <c r="N439" s="243" t="s">
        <v>40</v>
      </c>
      <c r="O439" s="47"/>
      <c r="P439" s="244">
        <f>O439*H439</f>
        <v>0</v>
      </c>
      <c r="Q439" s="244">
        <v>0</v>
      </c>
      <c r="R439" s="244">
        <f>Q439*H439</f>
        <v>0</v>
      </c>
      <c r="S439" s="244">
        <v>0</v>
      </c>
      <c r="T439" s="245">
        <f>S439*H439</f>
        <v>0</v>
      </c>
      <c r="AR439" s="24" t="s">
        <v>255</v>
      </c>
      <c r="AT439" s="24" t="s">
        <v>175</v>
      </c>
      <c r="AU439" s="24" t="s">
        <v>79</v>
      </c>
      <c r="AY439" s="24" t="s">
        <v>172</v>
      </c>
      <c r="BE439" s="246">
        <f>IF(N439="základní",J439,0)</f>
        <v>0</v>
      </c>
      <c r="BF439" s="246">
        <f>IF(N439="snížená",J439,0)</f>
        <v>0</v>
      </c>
      <c r="BG439" s="246">
        <f>IF(N439="zákl. přenesená",J439,0)</f>
        <v>0</v>
      </c>
      <c r="BH439" s="246">
        <f>IF(N439="sníž. přenesená",J439,0)</f>
        <v>0</v>
      </c>
      <c r="BI439" s="246">
        <f>IF(N439="nulová",J439,0)</f>
        <v>0</v>
      </c>
      <c r="BJ439" s="24" t="s">
        <v>76</v>
      </c>
      <c r="BK439" s="246">
        <f>ROUND(I439*H439,2)</f>
        <v>0</v>
      </c>
      <c r="BL439" s="24" t="s">
        <v>255</v>
      </c>
      <c r="BM439" s="24" t="s">
        <v>833</v>
      </c>
    </row>
    <row r="440" spans="2:63" s="11" customFormat="1" ht="29.85" customHeight="1">
      <c r="B440" s="219"/>
      <c r="C440" s="220"/>
      <c r="D440" s="221" t="s">
        <v>68</v>
      </c>
      <c r="E440" s="233" t="s">
        <v>834</v>
      </c>
      <c r="F440" s="233" t="s">
        <v>835</v>
      </c>
      <c r="G440" s="220"/>
      <c r="H440" s="220"/>
      <c r="I440" s="223"/>
      <c r="J440" s="234">
        <f>BK440</f>
        <v>0</v>
      </c>
      <c r="K440" s="220"/>
      <c r="L440" s="225"/>
      <c r="M440" s="226"/>
      <c r="N440" s="227"/>
      <c r="O440" s="227"/>
      <c r="P440" s="228">
        <f>SUM(P441:P445)</f>
        <v>0</v>
      </c>
      <c r="Q440" s="227"/>
      <c r="R440" s="228">
        <f>SUM(R441:R445)</f>
        <v>0</v>
      </c>
      <c r="S440" s="227"/>
      <c r="T440" s="229">
        <f>SUM(T441:T445)</f>
        <v>0.22779000000000002</v>
      </c>
      <c r="AR440" s="230" t="s">
        <v>79</v>
      </c>
      <c r="AT440" s="231" t="s">
        <v>68</v>
      </c>
      <c r="AU440" s="231" t="s">
        <v>76</v>
      </c>
      <c r="AY440" s="230" t="s">
        <v>172</v>
      </c>
      <c r="BK440" s="232">
        <f>SUM(BK441:BK445)</f>
        <v>0</v>
      </c>
    </row>
    <row r="441" spans="2:65" s="1" customFormat="1" ht="16.5" customHeight="1">
      <c r="B441" s="46"/>
      <c r="C441" s="235" t="s">
        <v>1515</v>
      </c>
      <c r="D441" s="235" t="s">
        <v>175</v>
      </c>
      <c r="E441" s="236" t="s">
        <v>837</v>
      </c>
      <c r="F441" s="237" t="s">
        <v>838</v>
      </c>
      <c r="G441" s="238" t="s">
        <v>186</v>
      </c>
      <c r="H441" s="239">
        <v>75.93</v>
      </c>
      <c r="I441" s="240"/>
      <c r="J441" s="241">
        <f>ROUND(I441*H441,2)</f>
        <v>0</v>
      </c>
      <c r="K441" s="237" t="s">
        <v>179</v>
      </c>
      <c r="L441" s="72"/>
      <c r="M441" s="242" t="s">
        <v>21</v>
      </c>
      <c r="N441" s="243" t="s">
        <v>40</v>
      </c>
      <c r="O441" s="47"/>
      <c r="P441" s="244">
        <f>O441*H441</f>
        <v>0</v>
      </c>
      <c r="Q441" s="244">
        <v>0</v>
      </c>
      <c r="R441" s="244">
        <f>Q441*H441</f>
        <v>0</v>
      </c>
      <c r="S441" s="244">
        <v>0.003</v>
      </c>
      <c r="T441" s="245">
        <f>S441*H441</f>
        <v>0.22779000000000002</v>
      </c>
      <c r="AR441" s="24" t="s">
        <v>255</v>
      </c>
      <c r="AT441" s="24" t="s">
        <v>175</v>
      </c>
      <c r="AU441" s="24" t="s">
        <v>79</v>
      </c>
      <c r="AY441" s="24" t="s">
        <v>172</v>
      </c>
      <c r="BE441" s="246">
        <f>IF(N441="základní",J441,0)</f>
        <v>0</v>
      </c>
      <c r="BF441" s="246">
        <f>IF(N441="snížená",J441,0)</f>
        <v>0</v>
      </c>
      <c r="BG441" s="246">
        <f>IF(N441="zákl. přenesená",J441,0)</f>
        <v>0</v>
      </c>
      <c r="BH441" s="246">
        <f>IF(N441="sníž. přenesená",J441,0)</f>
        <v>0</v>
      </c>
      <c r="BI441" s="246">
        <f>IF(N441="nulová",J441,0)</f>
        <v>0</v>
      </c>
      <c r="BJ441" s="24" t="s">
        <v>76</v>
      </c>
      <c r="BK441" s="246">
        <f>ROUND(I441*H441,2)</f>
        <v>0</v>
      </c>
      <c r="BL441" s="24" t="s">
        <v>255</v>
      </c>
      <c r="BM441" s="24" t="s">
        <v>839</v>
      </c>
    </row>
    <row r="442" spans="2:51" s="12" customFormat="1" ht="13.5">
      <c r="B442" s="247"/>
      <c r="C442" s="248"/>
      <c r="D442" s="249" t="s">
        <v>182</v>
      </c>
      <c r="E442" s="250" t="s">
        <v>21</v>
      </c>
      <c r="F442" s="251" t="s">
        <v>2001</v>
      </c>
      <c r="G442" s="248"/>
      <c r="H442" s="252">
        <v>75.93</v>
      </c>
      <c r="I442" s="253"/>
      <c r="J442" s="248"/>
      <c r="K442" s="248"/>
      <c r="L442" s="254"/>
      <c r="M442" s="255"/>
      <c r="N442" s="256"/>
      <c r="O442" s="256"/>
      <c r="P442" s="256"/>
      <c r="Q442" s="256"/>
      <c r="R442" s="256"/>
      <c r="S442" s="256"/>
      <c r="T442" s="257"/>
      <c r="AT442" s="258" t="s">
        <v>182</v>
      </c>
      <c r="AU442" s="258" t="s">
        <v>79</v>
      </c>
      <c r="AV442" s="12" t="s">
        <v>79</v>
      </c>
      <c r="AW442" s="12" t="s">
        <v>33</v>
      </c>
      <c r="AX442" s="12" t="s">
        <v>76</v>
      </c>
      <c r="AY442" s="258" t="s">
        <v>172</v>
      </c>
    </row>
    <row r="443" spans="2:65" s="1" customFormat="1" ht="25.5" customHeight="1">
      <c r="B443" s="46"/>
      <c r="C443" s="235" t="s">
        <v>1520</v>
      </c>
      <c r="D443" s="235" t="s">
        <v>175</v>
      </c>
      <c r="E443" s="236" t="s">
        <v>842</v>
      </c>
      <c r="F443" s="237" t="s">
        <v>843</v>
      </c>
      <c r="G443" s="238" t="s">
        <v>434</v>
      </c>
      <c r="H443" s="270"/>
      <c r="I443" s="240"/>
      <c r="J443" s="241">
        <f>ROUND(I443*H443,2)</f>
        <v>0</v>
      </c>
      <c r="K443" s="237" t="s">
        <v>179</v>
      </c>
      <c r="L443" s="72"/>
      <c r="M443" s="242" t="s">
        <v>21</v>
      </c>
      <c r="N443" s="243" t="s">
        <v>40</v>
      </c>
      <c r="O443" s="47"/>
      <c r="P443" s="244">
        <f>O443*H443</f>
        <v>0</v>
      </c>
      <c r="Q443" s="244">
        <v>0</v>
      </c>
      <c r="R443" s="244">
        <f>Q443*H443</f>
        <v>0</v>
      </c>
      <c r="S443" s="244">
        <v>0</v>
      </c>
      <c r="T443" s="245">
        <f>S443*H443</f>
        <v>0</v>
      </c>
      <c r="AR443" s="24" t="s">
        <v>255</v>
      </c>
      <c r="AT443" s="24" t="s">
        <v>175</v>
      </c>
      <c r="AU443" s="24" t="s">
        <v>79</v>
      </c>
      <c r="AY443" s="24" t="s">
        <v>172</v>
      </c>
      <c r="BE443" s="246">
        <f>IF(N443="základní",J443,0)</f>
        <v>0</v>
      </c>
      <c r="BF443" s="246">
        <f>IF(N443="snížená",J443,0)</f>
        <v>0</v>
      </c>
      <c r="BG443" s="246">
        <f>IF(N443="zákl. přenesená",J443,0)</f>
        <v>0</v>
      </c>
      <c r="BH443" s="246">
        <f>IF(N443="sníž. přenesená",J443,0)</f>
        <v>0</v>
      </c>
      <c r="BI443" s="246">
        <f>IF(N443="nulová",J443,0)</f>
        <v>0</v>
      </c>
      <c r="BJ443" s="24" t="s">
        <v>76</v>
      </c>
      <c r="BK443" s="246">
        <f>ROUND(I443*H443,2)</f>
        <v>0</v>
      </c>
      <c r="BL443" s="24" t="s">
        <v>255</v>
      </c>
      <c r="BM443" s="24" t="s">
        <v>844</v>
      </c>
    </row>
    <row r="444" spans="2:65" s="1" customFormat="1" ht="25.5" customHeight="1">
      <c r="B444" s="46"/>
      <c r="C444" s="235" t="s">
        <v>1525</v>
      </c>
      <c r="D444" s="235" t="s">
        <v>175</v>
      </c>
      <c r="E444" s="236" t="s">
        <v>846</v>
      </c>
      <c r="F444" s="237" t="s">
        <v>847</v>
      </c>
      <c r="G444" s="238" t="s">
        <v>186</v>
      </c>
      <c r="H444" s="239">
        <v>84.23</v>
      </c>
      <c r="I444" s="240"/>
      <c r="J444" s="241">
        <f>ROUND(I444*H444,2)</f>
        <v>0</v>
      </c>
      <c r="K444" s="237" t="s">
        <v>21</v>
      </c>
      <c r="L444" s="72"/>
      <c r="M444" s="242" t="s">
        <v>21</v>
      </c>
      <c r="N444" s="243" t="s">
        <v>40</v>
      </c>
      <c r="O444" s="47"/>
      <c r="P444" s="244">
        <f>O444*H444</f>
        <v>0</v>
      </c>
      <c r="Q444" s="244">
        <v>0</v>
      </c>
      <c r="R444" s="244">
        <f>Q444*H444</f>
        <v>0</v>
      </c>
      <c r="S444" s="244">
        <v>0</v>
      </c>
      <c r="T444" s="245">
        <f>S444*H444</f>
        <v>0</v>
      </c>
      <c r="AR444" s="24" t="s">
        <v>255</v>
      </c>
      <c r="AT444" s="24" t="s">
        <v>175</v>
      </c>
      <c r="AU444" s="24" t="s">
        <v>79</v>
      </c>
      <c r="AY444" s="24" t="s">
        <v>172</v>
      </c>
      <c r="BE444" s="246">
        <f>IF(N444="základní",J444,0)</f>
        <v>0</v>
      </c>
      <c r="BF444" s="246">
        <f>IF(N444="snížená",J444,0)</f>
        <v>0</v>
      </c>
      <c r="BG444" s="246">
        <f>IF(N444="zákl. přenesená",J444,0)</f>
        <v>0</v>
      </c>
      <c r="BH444" s="246">
        <f>IF(N444="sníž. přenesená",J444,0)</f>
        <v>0</v>
      </c>
      <c r="BI444" s="246">
        <f>IF(N444="nulová",J444,0)</f>
        <v>0</v>
      </c>
      <c r="BJ444" s="24" t="s">
        <v>76</v>
      </c>
      <c r="BK444" s="246">
        <f>ROUND(I444*H444,2)</f>
        <v>0</v>
      </c>
      <c r="BL444" s="24" t="s">
        <v>255</v>
      </c>
      <c r="BM444" s="24" t="s">
        <v>848</v>
      </c>
    </row>
    <row r="445" spans="2:51" s="12" customFormat="1" ht="13.5">
      <c r="B445" s="247"/>
      <c r="C445" s="248"/>
      <c r="D445" s="249" t="s">
        <v>182</v>
      </c>
      <c r="E445" s="250" t="s">
        <v>21</v>
      </c>
      <c r="F445" s="251" t="s">
        <v>2002</v>
      </c>
      <c r="G445" s="248"/>
      <c r="H445" s="252">
        <v>84.23</v>
      </c>
      <c r="I445" s="253"/>
      <c r="J445" s="248"/>
      <c r="K445" s="248"/>
      <c r="L445" s="254"/>
      <c r="M445" s="255"/>
      <c r="N445" s="256"/>
      <c r="O445" s="256"/>
      <c r="P445" s="256"/>
      <c r="Q445" s="256"/>
      <c r="R445" s="256"/>
      <c r="S445" s="256"/>
      <c r="T445" s="257"/>
      <c r="AT445" s="258" t="s">
        <v>182</v>
      </c>
      <c r="AU445" s="258" t="s">
        <v>79</v>
      </c>
      <c r="AV445" s="12" t="s">
        <v>79</v>
      </c>
      <c r="AW445" s="12" t="s">
        <v>33</v>
      </c>
      <c r="AX445" s="12" t="s">
        <v>76</v>
      </c>
      <c r="AY445" s="258" t="s">
        <v>172</v>
      </c>
    </row>
    <row r="446" spans="2:63" s="11" customFormat="1" ht="29.85" customHeight="1">
      <c r="B446" s="219"/>
      <c r="C446" s="220"/>
      <c r="D446" s="221" t="s">
        <v>68</v>
      </c>
      <c r="E446" s="233" t="s">
        <v>850</v>
      </c>
      <c r="F446" s="233" t="s">
        <v>851</v>
      </c>
      <c r="G446" s="220"/>
      <c r="H446" s="220"/>
      <c r="I446" s="223"/>
      <c r="J446" s="234">
        <f>BK446</f>
        <v>0</v>
      </c>
      <c r="K446" s="220"/>
      <c r="L446" s="225"/>
      <c r="M446" s="226"/>
      <c r="N446" s="227"/>
      <c r="O446" s="227"/>
      <c r="P446" s="228">
        <f>SUM(P447:P451)</f>
        <v>0</v>
      </c>
      <c r="Q446" s="227"/>
      <c r="R446" s="228">
        <f>SUM(R447:R451)</f>
        <v>1.9318125</v>
      </c>
      <c r="S446" s="227"/>
      <c r="T446" s="229">
        <f>SUM(T447:T451)</f>
        <v>0</v>
      </c>
      <c r="AR446" s="230" t="s">
        <v>79</v>
      </c>
      <c r="AT446" s="231" t="s">
        <v>68</v>
      </c>
      <c r="AU446" s="231" t="s">
        <v>76</v>
      </c>
      <c r="AY446" s="230" t="s">
        <v>172</v>
      </c>
      <c r="BK446" s="232">
        <f>SUM(BK447:BK451)</f>
        <v>0</v>
      </c>
    </row>
    <row r="447" spans="2:65" s="1" customFormat="1" ht="16.5" customHeight="1">
      <c r="B447" s="46"/>
      <c r="C447" s="235" t="s">
        <v>1530</v>
      </c>
      <c r="D447" s="235" t="s">
        <v>175</v>
      </c>
      <c r="E447" s="236" t="s">
        <v>853</v>
      </c>
      <c r="F447" s="237" t="s">
        <v>854</v>
      </c>
      <c r="G447" s="238" t="s">
        <v>434</v>
      </c>
      <c r="H447" s="270"/>
      <c r="I447" s="240"/>
      <c r="J447" s="241">
        <f>ROUND(I447*H447,2)</f>
        <v>0</v>
      </c>
      <c r="K447" s="237" t="s">
        <v>179</v>
      </c>
      <c r="L447" s="72"/>
      <c r="M447" s="242" t="s">
        <v>21</v>
      </c>
      <c r="N447" s="243" t="s">
        <v>40</v>
      </c>
      <c r="O447" s="47"/>
      <c r="P447" s="244">
        <f>O447*H447</f>
        <v>0</v>
      </c>
      <c r="Q447" s="244">
        <v>0</v>
      </c>
      <c r="R447" s="244">
        <f>Q447*H447</f>
        <v>0</v>
      </c>
      <c r="S447" s="244">
        <v>0</v>
      </c>
      <c r="T447" s="245">
        <f>S447*H447</f>
        <v>0</v>
      </c>
      <c r="AR447" s="24" t="s">
        <v>255</v>
      </c>
      <c r="AT447" s="24" t="s">
        <v>175</v>
      </c>
      <c r="AU447" s="24" t="s">
        <v>79</v>
      </c>
      <c r="AY447" s="24" t="s">
        <v>172</v>
      </c>
      <c r="BE447" s="246">
        <f>IF(N447="základní",J447,0)</f>
        <v>0</v>
      </c>
      <c r="BF447" s="246">
        <f>IF(N447="snížená",J447,0)</f>
        <v>0</v>
      </c>
      <c r="BG447" s="246">
        <f>IF(N447="zákl. přenesená",J447,0)</f>
        <v>0</v>
      </c>
      <c r="BH447" s="246">
        <f>IF(N447="sníž. přenesená",J447,0)</f>
        <v>0</v>
      </c>
      <c r="BI447" s="246">
        <f>IF(N447="nulová",J447,0)</f>
        <v>0</v>
      </c>
      <c r="BJ447" s="24" t="s">
        <v>76</v>
      </c>
      <c r="BK447" s="246">
        <f>ROUND(I447*H447,2)</f>
        <v>0</v>
      </c>
      <c r="BL447" s="24" t="s">
        <v>255</v>
      </c>
      <c r="BM447" s="24" t="s">
        <v>855</v>
      </c>
    </row>
    <row r="448" spans="2:65" s="1" customFormat="1" ht="25.5" customHeight="1">
      <c r="B448" s="46"/>
      <c r="C448" s="235" t="s">
        <v>1535</v>
      </c>
      <c r="D448" s="235" t="s">
        <v>175</v>
      </c>
      <c r="E448" s="236" t="s">
        <v>857</v>
      </c>
      <c r="F448" s="237" t="s">
        <v>1551</v>
      </c>
      <c r="G448" s="238" t="s">
        <v>186</v>
      </c>
      <c r="H448" s="239">
        <v>92.425</v>
      </c>
      <c r="I448" s="240"/>
      <c r="J448" s="241">
        <f>ROUND(I448*H448,2)</f>
        <v>0</v>
      </c>
      <c r="K448" s="237" t="s">
        <v>21</v>
      </c>
      <c r="L448" s="72"/>
      <c r="M448" s="242" t="s">
        <v>21</v>
      </c>
      <c r="N448" s="243" t="s">
        <v>40</v>
      </c>
      <c r="O448" s="47"/>
      <c r="P448" s="244">
        <f>O448*H448</f>
        <v>0</v>
      </c>
      <c r="Q448" s="244">
        <v>0.0075</v>
      </c>
      <c r="R448" s="244">
        <f>Q448*H448</f>
        <v>0.6931875</v>
      </c>
      <c r="S448" s="244">
        <v>0</v>
      </c>
      <c r="T448" s="245">
        <f>S448*H448</f>
        <v>0</v>
      </c>
      <c r="AR448" s="24" t="s">
        <v>255</v>
      </c>
      <c r="AT448" s="24" t="s">
        <v>175</v>
      </c>
      <c r="AU448" s="24" t="s">
        <v>79</v>
      </c>
      <c r="AY448" s="24" t="s">
        <v>172</v>
      </c>
      <c r="BE448" s="246">
        <f>IF(N448="základní",J448,0)</f>
        <v>0</v>
      </c>
      <c r="BF448" s="246">
        <f>IF(N448="snížená",J448,0)</f>
        <v>0</v>
      </c>
      <c r="BG448" s="246">
        <f>IF(N448="zákl. přenesená",J448,0)</f>
        <v>0</v>
      </c>
      <c r="BH448" s="246">
        <f>IF(N448="sníž. přenesená",J448,0)</f>
        <v>0</v>
      </c>
      <c r="BI448" s="246">
        <f>IF(N448="nulová",J448,0)</f>
        <v>0</v>
      </c>
      <c r="BJ448" s="24" t="s">
        <v>76</v>
      </c>
      <c r="BK448" s="246">
        <f>ROUND(I448*H448,2)</f>
        <v>0</v>
      </c>
      <c r="BL448" s="24" t="s">
        <v>255</v>
      </c>
      <c r="BM448" s="24" t="s">
        <v>859</v>
      </c>
    </row>
    <row r="449" spans="2:51" s="12" customFormat="1" ht="13.5">
      <c r="B449" s="247"/>
      <c r="C449" s="248"/>
      <c r="D449" s="249" t="s">
        <v>182</v>
      </c>
      <c r="E449" s="250" t="s">
        <v>21</v>
      </c>
      <c r="F449" s="251" t="s">
        <v>2003</v>
      </c>
      <c r="G449" s="248"/>
      <c r="H449" s="252">
        <v>92.425</v>
      </c>
      <c r="I449" s="253"/>
      <c r="J449" s="248"/>
      <c r="K449" s="248"/>
      <c r="L449" s="254"/>
      <c r="M449" s="255"/>
      <c r="N449" s="256"/>
      <c r="O449" s="256"/>
      <c r="P449" s="256"/>
      <c r="Q449" s="256"/>
      <c r="R449" s="256"/>
      <c r="S449" s="256"/>
      <c r="T449" s="257"/>
      <c r="AT449" s="258" t="s">
        <v>182</v>
      </c>
      <c r="AU449" s="258" t="s">
        <v>79</v>
      </c>
      <c r="AV449" s="12" t="s">
        <v>79</v>
      </c>
      <c r="AW449" s="12" t="s">
        <v>33</v>
      </c>
      <c r="AX449" s="12" t="s">
        <v>76</v>
      </c>
      <c r="AY449" s="258" t="s">
        <v>172</v>
      </c>
    </row>
    <row r="450" spans="2:65" s="1" customFormat="1" ht="16.5" customHeight="1">
      <c r="B450" s="46"/>
      <c r="C450" s="235" t="s">
        <v>1537</v>
      </c>
      <c r="D450" s="235" t="s">
        <v>175</v>
      </c>
      <c r="E450" s="236" t="s">
        <v>862</v>
      </c>
      <c r="F450" s="237" t="s">
        <v>863</v>
      </c>
      <c r="G450" s="238" t="s">
        <v>186</v>
      </c>
      <c r="H450" s="239">
        <v>165.15</v>
      </c>
      <c r="I450" s="240"/>
      <c r="J450" s="241">
        <f>ROUND(I450*H450,2)</f>
        <v>0</v>
      </c>
      <c r="K450" s="237" t="s">
        <v>21</v>
      </c>
      <c r="L450" s="72"/>
      <c r="M450" s="242" t="s">
        <v>21</v>
      </c>
      <c r="N450" s="243" t="s">
        <v>40</v>
      </c>
      <c r="O450" s="47"/>
      <c r="P450" s="244">
        <f>O450*H450</f>
        <v>0</v>
      </c>
      <c r="Q450" s="244">
        <v>0.0075</v>
      </c>
      <c r="R450" s="244">
        <f>Q450*H450</f>
        <v>1.238625</v>
      </c>
      <c r="S450" s="244">
        <v>0</v>
      </c>
      <c r="T450" s="245">
        <f>S450*H450</f>
        <v>0</v>
      </c>
      <c r="AR450" s="24" t="s">
        <v>255</v>
      </c>
      <c r="AT450" s="24" t="s">
        <v>175</v>
      </c>
      <c r="AU450" s="24" t="s">
        <v>79</v>
      </c>
      <c r="AY450" s="24" t="s">
        <v>172</v>
      </c>
      <c r="BE450" s="246">
        <f>IF(N450="základní",J450,0)</f>
        <v>0</v>
      </c>
      <c r="BF450" s="246">
        <f>IF(N450="snížená",J450,0)</f>
        <v>0</v>
      </c>
      <c r="BG450" s="246">
        <f>IF(N450="zákl. přenesená",J450,0)</f>
        <v>0</v>
      </c>
      <c r="BH450" s="246">
        <f>IF(N450="sníž. přenesená",J450,0)</f>
        <v>0</v>
      </c>
      <c r="BI450" s="246">
        <f>IF(N450="nulová",J450,0)</f>
        <v>0</v>
      </c>
      <c r="BJ450" s="24" t="s">
        <v>76</v>
      </c>
      <c r="BK450" s="246">
        <f>ROUND(I450*H450,2)</f>
        <v>0</v>
      </c>
      <c r="BL450" s="24" t="s">
        <v>255</v>
      </c>
      <c r="BM450" s="24" t="s">
        <v>2004</v>
      </c>
    </row>
    <row r="451" spans="2:51" s="12" customFormat="1" ht="13.5">
      <c r="B451" s="247"/>
      <c r="C451" s="248"/>
      <c r="D451" s="249" t="s">
        <v>182</v>
      </c>
      <c r="E451" s="250" t="s">
        <v>21</v>
      </c>
      <c r="F451" s="251" t="s">
        <v>2005</v>
      </c>
      <c r="G451" s="248"/>
      <c r="H451" s="252">
        <v>165.15</v>
      </c>
      <c r="I451" s="253"/>
      <c r="J451" s="248"/>
      <c r="K451" s="248"/>
      <c r="L451" s="254"/>
      <c r="M451" s="255"/>
      <c r="N451" s="256"/>
      <c r="O451" s="256"/>
      <c r="P451" s="256"/>
      <c r="Q451" s="256"/>
      <c r="R451" s="256"/>
      <c r="S451" s="256"/>
      <c r="T451" s="257"/>
      <c r="AT451" s="258" t="s">
        <v>182</v>
      </c>
      <c r="AU451" s="258" t="s">
        <v>79</v>
      </c>
      <c r="AV451" s="12" t="s">
        <v>79</v>
      </c>
      <c r="AW451" s="12" t="s">
        <v>33</v>
      </c>
      <c r="AX451" s="12" t="s">
        <v>76</v>
      </c>
      <c r="AY451" s="258" t="s">
        <v>172</v>
      </c>
    </row>
    <row r="452" spans="2:63" s="11" customFormat="1" ht="29.85" customHeight="1">
      <c r="B452" s="219"/>
      <c r="C452" s="220"/>
      <c r="D452" s="221" t="s">
        <v>68</v>
      </c>
      <c r="E452" s="233" t="s">
        <v>866</v>
      </c>
      <c r="F452" s="233" t="s">
        <v>867</v>
      </c>
      <c r="G452" s="220"/>
      <c r="H452" s="220"/>
      <c r="I452" s="223"/>
      <c r="J452" s="234">
        <f>BK452</f>
        <v>0</v>
      </c>
      <c r="K452" s="220"/>
      <c r="L452" s="225"/>
      <c r="M452" s="226"/>
      <c r="N452" s="227"/>
      <c r="O452" s="227"/>
      <c r="P452" s="228">
        <f>SUM(P453:P458)</f>
        <v>0</v>
      </c>
      <c r="Q452" s="227"/>
      <c r="R452" s="228">
        <f>SUM(R453:R458)</f>
        <v>0.0731823</v>
      </c>
      <c r="S452" s="227"/>
      <c r="T452" s="229">
        <f>SUM(T453:T458)</f>
        <v>0</v>
      </c>
      <c r="AR452" s="230" t="s">
        <v>79</v>
      </c>
      <c r="AT452" s="231" t="s">
        <v>68</v>
      </c>
      <c r="AU452" s="231" t="s">
        <v>76</v>
      </c>
      <c r="AY452" s="230" t="s">
        <v>172</v>
      </c>
      <c r="BK452" s="232">
        <f>SUM(BK453:BK458)</f>
        <v>0</v>
      </c>
    </row>
    <row r="453" spans="2:65" s="1" customFormat="1" ht="25.5" customHeight="1">
      <c r="B453" s="46"/>
      <c r="C453" s="235" t="s">
        <v>1539</v>
      </c>
      <c r="D453" s="235" t="s">
        <v>175</v>
      </c>
      <c r="E453" s="236" t="s">
        <v>869</v>
      </c>
      <c r="F453" s="237" t="s">
        <v>870</v>
      </c>
      <c r="G453" s="238" t="s">
        <v>186</v>
      </c>
      <c r="H453" s="239">
        <v>21.09</v>
      </c>
      <c r="I453" s="240"/>
      <c r="J453" s="241">
        <f>ROUND(I453*H453,2)</f>
        <v>0</v>
      </c>
      <c r="K453" s="237" t="s">
        <v>179</v>
      </c>
      <c r="L453" s="72"/>
      <c r="M453" s="242" t="s">
        <v>21</v>
      </c>
      <c r="N453" s="243" t="s">
        <v>40</v>
      </c>
      <c r="O453" s="47"/>
      <c r="P453" s="244">
        <f>O453*H453</f>
        <v>0</v>
      </c>
      <c r="Q453" s="244">
        <v>0.0032</v>
      </c>
      <c r="R453" s="244">
        <f>Q453*H453</f>
        <v>0.067488</v>
      </c>
      <c r="S453" s="244">
        <v>0</v>
      </c>
      <c r="T453" s="245">
        <f>S453*H453</f>
        <v>0</v>
      </c>
      <c r="AR453" s="24" t="s">
        <v>255</v>
      </c>
      <c r="AT453" s="24" t="s">
        <v>175</v>
      </c>
      <c r="AU453" s="24" t="s">
        <v>79</v>
      </c>
      <c r="AY453" s="24" t="s">
        <v>172</v>
      </c>
      <c r="BE453" s="246">
        <f>IF(N453="základní",J453,0)</f>
        <v>0</v>
      </c>
      <c r="BF453" s="246">
        <f>IF(N453="snížená",J453,0)</f>
        <v>0</v>
      </c>
      <c r="BG453" s="246">
        <f>IF(N453="zákl. přenesená",J453,0)</f>
        <v>0</v>
      </c>
      <c r="BH453" s="246">
        <f>IF(N453="sníž. přenesená",J453,0)</f>
        <v>0</v>
      </c>
      <c r="BI453" s="246">
        <f>IF(N453="nulová",J453,0)</f>
        <v>0</v>
      </c>
      <c r="BJ453" s="24" t="s">
        <v>76</v>
      </c>
      <c r="BK453" s="246">
        <f>ROUND(I453*H453,2)</f>
        <v>0</v>
      </c>
      <c r="BL453" s="24" t="s">
        <v>255</v>
      </c>
      <c r="BM453" s="24" t="s">
        <v>871</v>
      </c>
    </row>
    <row r="454" spans="2:51" s="12" customFormat="1" ht="13.5">
      <c r="B454" s="247"/>
      <c r="C454" s="248"/>
      <c r="D454" s="249" t="s">
        <v>182</v>
      </c>
      <c r="E454" s="250" t="s">
        <v>21</v>
      </c>
      <c r="F454" s="251" t="s">
        <v>1817</v>
      </c>
      <c r="G454" s="248"/>
      <c r="H454" s="252">
        <v>21.09</v>
      </c>
      <c r="I454" s="253"/>
      <c r="J454" s="248"/>
      <c r="K454" s="248"/>
      <c r="L454" s="254"/>
      <c r="M454" s="255"/>
      <c r="N454" s="256"/>
      <c r="O454" s="256"/>
      <c r="P454" s="256"/>
      <c r="Q454" s="256"/>
      <c r="R454" s="256"/>
      <c r="S454" s="256"/>
      <c r="T454" s="257"/>
      <c r="AT454" s="258" t="s">
        <v>182</v>
      </c>
      <c r="AU454" s="258" t="s">
        <v>79</v>
      </c>
      <c r="AV454" s="12" t="s">
        <v>79</v>
      </c>
      <c r="AW454" s="12" t="s">
        <v>33</v>
      </c>
      <c r="AX454" s="12" t="s">
        <v>76</v>
      </c>
      <c r="AY454" s="258" t="s">
        <v>172</v>
      </c>
    </row>
    <row r="455" spans="2:65" s="1" customFormat="1" ht="16.5" customHeight="1">
      <c r="B455" s="46"/>
      <c r="C455" s="271" t="s">
        <v>1540</v>
      </c>
      <c r="D455" s="271" t="s">
        <v>200</v>
      </c>
      <c r="E455" s="272" t="s">
        <v>873</v>
      </c>
      <c r="F455" s="273" t="s">
        <v>874</v>
      </c>
      <c r="G455" s="274" t="s">
        <v>186</v>
      </c>
      <c r="H455" s="275">
        <v>23.199</v>
      </c>
      <c r="I455" s="276"/>
      <c r="J455" s="277">
        <f>ROUND(I455*H455,2)</f>
        <v>0</v>
      </c>
      <c r="K455" s="273" t="s">
        <v>21</v>
      </c>
      <c r="L455" s="278"/>
      <c r="M455" s="279" t="s">
        <v>21</v>
      </c>
      <c r="N455" s="280" t="s">
        <v>40</v>
      </c>
      <c r="O455" s="47"/>
      <c r="P455" s="244">
        <f>O455*H455</f>
        <v>0</v>
      </c>
      <c r="Q455" s="244">
        <v>0</v>
      </c>
      <c r="R455" s="244">
        <f>Q455*H455</f>
        <v>0</v>
      </c>
      <c r="S455" s="244">
        <v>0</v>
      </c>
      <c r="T455" s="245">
        <f>S455*H455</f>
        <v>0</v>
      </c>
      <c r="AR455" s="24" t="s">
        <v>337</v>
      </c>
      <c r="AT455" s="24" t="s">
        <v>200</v>
      </c>
      <c r="AU455" s="24" t="s">
        <v>79</v>
      </c>
      <c r="AY455" s="24" t="s">
        <v>172</v>
      </c>
      <c r="BE455" s="246">
        <f>IF(N455="základní",J455,0)</f>
        <v>0</v>
      </c>
      <c r="BF455" s="246">
        <f>IF(N455="snížená",J455,0)</f>
        <v>0</v>
      </c>
      <c r="BG455" s="246">
        <f>IF(N455="zákl. přenesená",J455,0)</f>
        <v>0</v>
      </c>
      <c r="BH455" s="246">
        <f>IF(N455="sníž. přenesená",J455,0)</f>
        <v>0</v>
      </c>
      <c r="BI455" s="246">
        <f>IF(N455="nulová",J455,0)</f>
        <v>0</v>
      </c>
      <c r="BJ455" s="24" t="s">
        <v>76</v>
      </c>
      <c r="BK455" s="246">
        <f>ROUND(I455*H455,2)</f>
        <v>0</v>
      </c>
      <c r="BL455" s="24" t="s">
        <v>255</v>
      </c>
      <c r="BM455" s="24" t="s">
        <v>875</v>
      </c>
    </row>
    <row r="456" spans="2:51" s="12" customFormat="1" ht="13.5">
      <c r="B456" s="247"/>
      <c r="C456" s="248"/>
      <c r="D456" s="249" t="s">
        <v>182</v>
      </c>
      <c r="E456" s="250" t="s">
        <v>21</v>
      </c>
      <c r="F456" s="251" t="s">
        <v>2006</v>
      </c>
      <c r="G456" s="248"/>
      <c r="H456" s="252">
        <v>23.199</v>
      </c>
      <c r="I456" s="253"/>
      <c r="J456" s="248"/>
      <c r="K456" s="248"/>
      <c r="L456" s="254"/>
      <c r="M456" s="255"/>
      <c r="N456" s="256"/>
      <c r="O456" s="256"/>
      <c r="P456" s="256"/>
      <c r="Q456" s="256"/>
      <c r="R456" s="256"/>
      <c r="S456" s="256"/>
      <c r="T456" s="257"/>
      <c r="AT456" s="258" t="s">
        <v>182</v>
      </c>
      <c r="AU456" s="258" t="s">
        <v>79</v>
      </c>
      <c r="AV456" s="12" t="s">
        <v>79</v>
      </c>
      <c r="AW456" s="12" t="s">
        <v>33</v>
      </c>
      <c r="AX456" s="12" t="s">
        <v>76</v>
      </c>
      <c r="AY456" s="258" t="s">
        <v>172</v>
      </c>
    </row>
    <row r="457" spans="2:65" s="1" customFormat="1" ht="25.5" customHeight="1">
      <c r="B457" s="46"/>
      <c r="C457" s="235" t="s">
        <v>1541</v>
      </c>
      <c r="D457" s="235" t="s">
        <v>175</v>
      </c>
      <c r="E457" s="236" t="s">
        <v>878</v>
      </c>
      <c r="F457" s="237" t="s">
        <v>879</v>
      </c>
      <c r="G457" s="238" t="s">
        <v>186</v>
      </c>
      <c r="H457" s="239">
        <v>21.09</v>
      </c>
      <c r="I457" s="240"/>
      <c r="J457" s="241">
        <f>ROUND(I457*H457,2)</f>
        <v>0</v>
      </c>
      <c r="K457" s="237" t="s">
        <v>179</v>
      </c>
      <c r="L457" s="72"/>
      <c r="M457" s="242" t="s">
        <v>21</v>
      </c>
      <c r="N457" s="243" t="s">
        <v>40</v>
      </c>
      <c r="O457" s="47"/>
      <c r="P457" s="244">
        <f>O457*H457</f>
        <v>0</v>
      </c>
      <c r="Q457" s="244">
        <v>0.00027</v>
      </c>
      <c r="R457" s="244">
        <f>Q457*H457</f>
        <v>0.0056943</v>
      </c>
      <c r="S457" s="244">
        <v>0</v>
      </c>
      <c r="T457" s="245">
        <f>S457*H457</f>
        <v>0</v>
      </c>
      <c r="AR457" s="24" t="s">
        <v>255</v>
      </c>
      <c r="AT457" s="24" t="s">
        <v>175</v>
      </c>
      <c r="AU457" s="24" t="s">
        <v>79</v>
      </c>
      <c r="AY457" s="24" t="s">
        <v>172</v>
      </c>
      <c r="BE457" s="246">
        <f>IF(N457="základní",J457,0)</f>
        <v>0</v>
      </c>
      <c r="BF457" s="246">
        <f>IF(N457="snížená",J457,0)</f>
        <v>0</v>
      </c>
      <c r="BG457" s="246">
        <f>IF(N457="zákl. přenesená",J457,0)</f>
        <v>0</v>
      </c>
      <c r="BH457" s="246">
        <f>IF(N457="sníž. přenesená",J457,0)</f>
        <v>0</v>
      </c>
      <c r="BI457" s="246">
        <f>IF(N457="nulová",J457,0)</f>
        <v>0</v>
      </c>
      <c r="BJ457" s="24" t="s">
        <v>76</v>
      </c>
      <c r="BK457" s="246">
        <f>ROUND(I457*H457,2)</f>
        <v>0</v>
      </c>
      <c r="BL457" s="24" t="s">
        <v>255</v>
      </c>
      <c r="BM457" s="24" t="s">
        <v>880</v>
      </c>
    </row>
    <row r="458" spans="2:65" s="1" customFormat="1" ht="25.5" customHeight="1">
      <c r="B458" s="46"/>
      <c r="C458" s="235" t="s">
        <v>1543</v>
      </c>
      <c r="D458" s="235" t="s">
        <v>175</v>
      </c>
      <c r="E458" s="236" t="s">
        <v>882</v>
      </c>
      <c r="F458" s="237" t="s">
        <v>883</v>
      </c>
      <c r="G458" s="238" t="s">
        <v>434</v>
      </c>
      <c r="H458" s="270"/>
      <c r="I458" s="240"/>
      <c r="J458" s="241">
        <f>ROUND(I458*H458,2)</f>
        <v>0</v>
      </c>
      <c r="K458" s="237" t="s">
        <v>179</v>
      </c>
      <c r="L458" s="72"/>
      <c r="M458" s="242" t="s">
        <v>21</v>
      </c>
      <c r="N458" s="243" t="s">
        <v>40</v>
      </c>
      <c r="O458" s="47"/>
      <c r="P458" s="244">
        <f>O458*H458</f>
        <v>0</v>
      </c>
      <c r="Q458" s="244">
        <v>0</v>
      </c>
      <c r="R458" s="244">
        <f>Q458*H458</f>
        <v>0</v>
      </c>
      <c r="S458" s="244">
        <v>0</v>
      </c>
      <c r="T458" s="245">
        <f>S458*H458</f>
        <v>0</v>
      </c>
      <c r="AR458" s="24" t="s">
        <v>255</v>
      </c>
      <c r="AT458" s="24" t="s">
        <v>175</v>
      </c>
      <c r="AU458" s="24" t="s">
        <v>79</v>
      </c>
      <c r="AY458" s="24" t="s">
        <v>172</v>
      </c>
      <c r="BE458" s="246">
        <f>IF(N458="základní",J458,0)</f>
        <v>0</v>
      </c>
      <c r="BF458" s="246">
        <f>IF(N458="snížená",J458,0)</f>
        <v>0</v>
      </c>
      <c r="BG458" s="246">
        <f>IF(N458="zákl. přenesená",J458,0)</f>
        <v>0</v>
      </c>
      <c r="BH458" s="246">
        <f>IF(N458="sníž. přenesená",J458,0)</f>
        <v>0</v>
      </c>
      <c r="BI458" s="246">
        <f>IF(N458="nulová",J458,0)</f>
        <v>0</v>
      </c>
      <c r="BJ458" s="24" t="s">
        <v>76</v>
      </c>
      <c r="BK458" s="246">
        <f>ROUND(I458*H458,2)</f>
        <v>0</v>
      </c>
      <c r="BL458" s="24" t="s">
        <v>255</v>
      </c>
      <c r="BM458" s="24" t="s">
        <v>884</v>
      </c>
    </row>
    <row r="459" spans="2:63" s="11" customFormat="1" ht="29.85" customHeight="1">
      <c r="B459" s="219"/>
      <c r="C459" s="220"/>
      <c r="D459" s="221" t="s">
        <v>68</v>
      </c>
      <c r="E459" s="233" t="s">
        <v>885</v>
      </c>
      <c r="F459" s="233" t="s">
        <v>886</v>
      </c>
      <c r="G459" s="220"/>
      <c r="H459" s="220"/>
      <c r="I459" s="223"/>
      <c r="J459" s="234">
        <f>BK459</f>
        <v>0</v>
      </c>
      <c r="K459" s="220"/>
      <c r="L459" s="225"/>
      <c r="M459" s="226"/>
      <c r="N459" s="227"/>
      <c r="O459" s="227"/>
      <c r="P459" s="228">
        <f>SUM(P460:P461)</f>
        <v>0</v>
      </c>
      <c r="Q459" s="227"/>
      <c r="R459" s="228">
        <f>SUM(R460:R461)</f>
        <v>0</v>
      </c>
      <c r="S459" s="227"/>
      <c r="T459" s="229">
        <f>SUM(T460:T461)</f>
        <v>0</v>
      </c>
      <c r="AR459" s="230" t="s">
        <v>79</v>
      </c>
      <c r="AT459" s="231" t="s">
        <v>68</v>
      </c>
      <c r="AU459" s="231" t="s">
        <v>76</v>
      </c>
      <c r="AY459" s="230" t="s">
        <v>172</v>
      </c>
      <c r="BK459" s="232">
        <f>SUM(BK460:BK461)</f>
        <v>0</v>
      </c>
    </row>
    <row r="460" spans="2:65" s="1" customFormat="1" ht="16.5" customHeight="1">
      <c r="B460" s="46"/>
      <c r="C460" s="235" t="s">
        <v>1544</v>
      </c>
      <c r="D460" s="235" t="s">
        <v>175</v>
      </c>
      <c r="E460" s="236" t="s">
        <v>888</v>
      </c>
      <c r="F460" s="237" t="s">
        <v>2007</v>
      </c>
      <c r="G460" s="238" t="s">
        <v>178</v>
      </c>
      <c r="H460" s="239">
        <v>4</v>
      </c>
      <c r="I460" s="240"/>
      <c r="J460" s="241">
        <f>ROUND(I460*H460,2)</f>
        <v>0</v>
      </c>
      <c r="K460" s="237" t="s">
        <v>21</v>
      </c>
      <c r="L460" s="72"/>
      <c r="M460" s="242" t="s">
        <v>21</v>
      </c>
      <c r="N460" s="243" t="s">
        <v>40</v>
      </c>
      <c r="O460" s="47"/>
      <c r="P460" s="244">
        <f>O460*H460</f>
        <v>0</v>
      </c>
      <c r="Q460" s="244">
        <v>0</v>
      </c>
      <c r="R460" s="244">
        <f>Q460*H460</f>
        <v>0</v>
      </c>
      <c r="S460" s="244">
        <v>0</v>
      </c>
      <c r="T460" s="245">
        <f>S460*H460</f>
        <v>0</v>
      </c>
      <c r="AR460" s="24" t="s">
        <v>255</v>
      </c>
      <c r="AT460" s="24" t="s">
        <v>175</v>
      </c>
      <c r="AU460" s="24" t="s">
        <v>79</v>
      </c>
      <c r="AY460" s="24" t="s">
        <v>172</v>
      </c>
      <c r="BE460" s="246">
        <f>IF(N460="základní",J460,0)</f>
        <v>0</v>
      </c>
      <c r="BF460" s="246">
        <f>IF(N460="snížená",J460,0)</f>
        <v>0</v>
      </c>
      <c r="BG460" s="246">
        <f>IF(N460="zákl. přenesená",J460,0)</f>
        <v>0</v>
      </c>
      <c r="BH460" s="246">
        <f>IF(N460="sníž. přenesená",J460,0)</f>
        <v>0</v>
      </c>
      <c r="BI460" s="246">
        <f>IF(N460="nulová",J460,0)</f>
        <v>0</v>
      </c>
      <c r="BJ460" s="24" t="s">
        <v>76</v>
      </c>
      <c r="BK460" s="246">
        <f>ROUND(I460*H460,2)</f>
        <v>0</v>
      </c>
      <c r="BL460" s="24" t="s">
        <v>255</v>
      </c>
      <c r="BM460" s="24" t="s">
        <v>890</v>
      </c>
    </row>
    <row r="461" spans="2:51" s="12" customFormat="1" ht="13.5">
      <c r="B461" s="247"/>
      <c r="C461" s="248"/>
      <c r="D461" s="249" t="s">
        <v>182</v>
      </c>
      <c r="E461" s="250" t="s">
        <v>21</v>
      </c>
      <c r="F461" s="251" t="s">
        <v>2008</v>
      </c>
      <c r="G461" s="248"/>
      <c r="H461" s="252">
        <v>4</v>
      </c>
      <c r="I461" s="253"/>
      <c r="J461" s="248"/>
      <c r="K461" s="248"/>
      <c r="L461" s="254"/>
      <c r="M461" s="255"/>
      <c r="N461" s="256"/>
      <c r="O461" s="256"/>
      <c r="P461" s="256"/>
      <c r="Q461" s="256"/>
      <c r="R461" s="256"/>
      <c r="S461" s="256"/>
      <c r="T461" s="257"/>
      <c r="AT461" s="258" t="s">
        <v>182</v>
      </c>
      <c r="AU461" s="258" t="s">
        <v>79</v>
      </c>
      <c r="AV461" s="12" t="s">
        <v>79</v>
      </c>
      <c r="AW461" s="12" t="s">
        <v>33</v>
      </c>
      <c r="AX461" s="12" t="s">
        <v>76</v>
      </c>
      <c r="AY461" s="258" t="s">
        <v>172</v>
      </c>
    </row>
    <row r="462" spans="2:63" s="11" customFormat="1" ht="29.85" customHeight="1">
      <c r="B462" s="219"/>
      <c r="C462" s="220"/>
      <c r="D462" s="221" t="s">
        <v>68</v>
      </c>
      <c r="E462" s="233" t="s">
        <v>892</v>
      </c>
      <c r="F462" s="233" t="s">
        <v>893</v>
      </c>
      <c r="G462" s="220"/>
      <c r="H462" s="220"/>
      <c r="I462" s="223"/>
      <c r="J462" s="234">
        <f>BK462</f>
        <v>0</v>
      </c>
      <c r="K462" s="220"/>
      <c r="L462" s="225"/>
      <c r="M462" s="226"/>
      <c r="N462" s="227"/>
      <c r="O462" s="227"/>
      <c r="P462" s="228">
        <f>SUM(P463:P484)</f>
        <v>0</v>
      </c>
      <c r="Q462" s="227"/>
      <c r="R462" s="228">
        <f>SUM(R463:R484)</f>
        <v>0.6228282900000001</v>
      </c>
      <c r="S462" s="227"/>
      <c r="T462" s="229">
        <f>SUM(T463:T484)</f>
        <v>0.09499764000000001</v>
      </c>
      <c r="AR462" s="230" t="s">
        <v>79</v>
      </c>
      <c r="AT462" s="231" t="s">
        <v>68</v>
      </c>
      <c r="AU462" s="231" t="s">
        <v>76</v>
      </c>
      <c r="AY462" s="230" t="s">
        <v>172</v>
      </c>
      <c r="BK462" s="232">
        <f>SUM(BK463:BK484)</f>
        <v>0</v>
      </c>
    </row>
    <row r="463" spans="2:65" s="1" customFormat="1" ht="16.5" customHeight="1">
      <c r="B463" s="46"/>
      <c r="C463" s="235" t="s">
        <v>1546</v>
      </c>
      <c r="D463" s="235" t="s">
        <v>175</v>
      </c>
      <c r="E463" s="236" t="s">
        <v>895</v>
      </c>
      <c r="F463" s="237" t="s">
        <v>896</v>
      </c>
      <c r="G463" s="238" t="s">
        <v>186</v>
      </c>
      <c r="H463" s="239">
        <v>306.444</v>
      </c>
      <c r="I463" s="240"/>
      <c r="J463" s="241">
        <f>ROUND(I463*H463,2)</f>
        <v>0</v>
      </c>
      <c r="K463" s="237" t="s">
        <v>179</v>
      </c>
      <c r="L463" s="72"/>
      <c r="M463" s="242" t="s">
        <v>21</v>
      </c>
      <c r="N463" s="243" t="s">
        <v>40</v>
      </c>
      <c r="O463" s="47"/>
      <c r="P463" s="244">
        <f>O463*H463</f>
        <v>0</v>
      </c>
      <c r="Q463" s="244">
        <v>0.001</v>
      </c>
      <c r="R463" s="244">
        <f>Q463*H463</f>
        <v>0.30644400000000005</v>
      </c>
      <c r="S463" s="244">
        <v>0.00031</v>
      </c>
      <c r="T463" s="245">
        <f>S463*H463</f>
        <v>0.09499764000000001</v>
      </c>
      <c r="AR463" s="24" t="s">
        <v>255</v>
      </c>
      <c r="AT463" s="24" t="s">
        <v>175</v>
      </c>
      <c r="AU463" s="24" t="s">
        <v>79</v>
      </c>
      <c r="AY463" s="24" t="s">
        <v>172</v>
      </c>
      <c r="BE463" s="246">
        <f>IF(N463="základní",J463,0)</f>
        <v>0</v>
      </c>
      <c r="BF463" s="246">
        <f>IF(N463="snížená",J463,0)</f>
        <v>0</v>
      </c>
      <c r="BG463" s="246">
        <f>IF(N463="zákl. přenesená",J463,0)</f>
        <v>0</v>
      </c>
      <c r="BH463" s="246">
        <f>IF(N463="sníž. přenesená",J463,0)</f>
        <v>0</v>
      </c>
      <c r="BI463" s="246">
        <f>IF(N463="nulová",J463,0)</f>
        <v>0</v>
      </c>
      <c r="BJ463" s="24" t="s">
        <v>76</v>
      </c>
      <c r="BK463" s="246">
        <f>ROUND(I463*H463,2)</f>
        <v>0</v>
      </c>
      <c r="BL463" s="24" t="s">
        <v>255</v>
      </c>
      <c r="BM463" s="24" t="s">
        <v>897</v>
      </c>
    </row>
    <row r="464" spans="2:51" s="12" customFormat="1" ht="13.5">
      <c r="B464" s="247"/>
      <c r="C464" s="248"/>
      <c r="D464" s="249" t="s">
        <v>182</v>
      </c>
      <c r="E464" s="250" t="s">
        <v>21</v>
      </c>
      <c r="F464" s="251" t="s">
        <v>1807</v>
      </c>
      <c r="G464" s="248"/>
      <c r="H464" s="252">
        <v>49.775</v>
      </c>
      <c r="I464" s="253"/>
      <c r="J464" s="248"/>
      <c r="K464" s="248"/>
      <c r="L464" s="254"/>
      <c r="M464" s="255"/>
      <c r="N464" s="256"/>
      <c r="O464" s="256"/>
      <c r="P464" s="256"/>
      <c r="Q464" s="256"/>
      <c r="R464" s="256"/>
      <c r="S464" s="256"/>
      <c r="T464" s="257"/>
      <c r="AT464" s="258" t="s">
        <v>182</v>
      </c>
      <c r="AU464" s="258" t="s">
        <v>79</v>
      </c>
      <c r="AV464" s="12" t="s">
        <v>79</v>
      </c>
      <c r="AW464" s="12" t="s">
        <v>33</v>
      </c>
      <c r="AX464" s="12" t="s">
        <v>69</v>
      </c>
      <c r="AY464" s="258" t="s">
        <v>172</v>
      </c>
    </row>
    <row r="465" spans="2:51" s="12" customFormat="1" ht="13.5">
      <c r="B465" s="247"/>
      <c r="C465" s="248"/>
      <c r="D465" s="249" t="s">
        <v>182</v>
      </c>
      <c r="E465" s="250" t="s">
        <v>21</v>
      </c>
      <c r="F465" s="251" t="s">
        <v>1814</v>
      </c>
      <c r="G465" s="248"/>
      <c r="H465" s="252">
        <v>345.807</v>
      </c>
      <c r="I465" s="253"/>
      <c r="J465" s="248"/>
      <c r="K465" s="248"/>
      <c r="L465" s="254"/>
      <c r="M465" s="255"/>
      <c r="N465" s="256"/>
      <c r="O465" s="256"/>
      <c r="P465" s="256"/>
      <c r="Q465" s="256"/>
      <c r="R465" s="256"/>
      <c r="S465" s="256"/>
      <c r="T465" s="257"/>
      <c r="AT465" s="258" t="s">
        <v>182</v>
      </c>
      <c r="AU465" s="258" t="s">
        <v>79</v>
      </c>
      <c r="AV465" s="12" t="s">
        <v>79</v>
      </c>
      <c r="AW465" s="12" t="s">
        <v>33</v>
      </c>
      <c r="AX465" s="12" t="s">
        <v>69</v>
      </c>
      <c r="AY465" s="258" t="s">
        <v>172</v>
      </c>
    </row>
    <row r="466" spans="2:51" s="12" customFormat="1" ht="13.5">
      <c r="B466" s="247"/>
      <c r="C466" s="248"/>
      <c r="D466" s="249" t="s">
        <v>182</v>
      </c>
      <c r="E466" s="250" t="s">
        <v>21</v>
      </c>
      <c r="F466" s="251" t="s">
        <v>1815</v>
      </c>
      <c r="G466" s="248"/>
      <c r="H466" s="252">
        <v>92.87</v>
      </c>
      <c r="I466" s="253"/>
      <c r="J466" s="248"/>
      <c r="K466" s="248"/>
      <c r="L466" s="254"/>
      <c r="M466" s="255"/>
      <c r="N466" s="256"/>
      <c r="O466" s="256"/>
      <c r="P466" s="256"/>
      <c r="Q466" s="256"/>
      <c r="R466" s="256"/>
      <c r="S466" s="256"/>
      <c r="T466" s="257"/>
      <c r="AT466" s="258" t="s">
        <v>182</v>
      </c>
      <c r="AU466" s="258" t="s">
        <v>79</v>
      </c>
      <c r="AV466" s="12" t="s">
        <v>79</v>
      </c>
      <c r="AW466" s="12" t="s">
        <v>33</v>
      </c>
      <c r="AX466" s="12" t="s">
        <v>69</v>
      </c>
      <c r="AY466" s="258" t="s">
        <v>172</v>
      </c>
    </row>
    <row r="467" spans="2:51" s="12" customFormat="1" ht="13.5">
      <c r="B467" s="247"/>
      <c r="C467" s="248"/>
      <c r="D467" s="249" t="s">
        <v>182</v>
      </c>
      <c r="E467" s="250" t="s">
        <v>21</v>
      </c>
      <c r="F467" s="251" t="s">
        <v>2009</v>
      </c>
      <c r="G467" s="248"/>
      <c r="H467" s="252">
        <v>-182.008</v>
      </c>
      <c r="I467" s="253"/>
      <c r="J467" s="248"/>
      <c r="K467" s="248"/>
      <c r="L467" s="254"/>
      <c r="M467" s="255"/>
      <c r="N467" s="256"/>
      <c r="O467" s="256"/>
      <c r="P467" s="256"/>
      <c r="Q467" s="256"/>
      <c r="R467" s="256"/>
      <c r="S467" s="256"/>
      <c r="T467" s="257"/>
      <c r="AT467" s="258" t="s">
        <v>182</v>
      </c>
      <c r="AU467" s="258" t="s">
        <v>79</v>
      </c>
      <c r="AV467" s="12" t="s">
        <v>79</v>
      </c>
      <c r="AW467" s="12" t="s">
        <v>33</v>
      </c>
      <c r="AX467" s="12" t="s">
        <v>69</v>
      </c>
      <c r="AY467" s="258" t="s">
        <v>172</v>
      </c>
    </row>
    <row r="468" spans="2:51" s="13" customFormat="1" ht="13.5">
      <c r="B468" s="259"/>
      <c r="C468" s="260"/>
      <c r="D468" s="249" t="s">
        <v>182</v>
      </c>
      <c r="E468" s="261" t="s">
        <v>21</v>
      </c>
      <c r="F468" s="262" t="s">
        <v>190</v>
      </c>
      <c r="G468" s="260"/>
      <c r="H468" s="263">
        <v>306.444</v>
      </c>
      <c r="I468" s="264"/>
      <c r="J468" s="260"/>
      <c r="K468" s="260"/>
      <c r="L468" s="265"/>
      <c r="M468" s="266"/>
      <c r="N468" s="267"/>
      <c r="O468" s="267"/>
      <c r="P468" s="267"/>
      <c r="Q468" s="267"/>
      <c r="R468" s="267"/>
      <c r="S468" s="267"/>
      <c r="T468" s="268"/>
      <c r="AT468" s="269" t="s">
        <v>182</v>
      </c>
      <c r="AU468" s="269" t="s">
        <v>79</v>
      </c>
      <c r="AV468" s="13" t="s">
        <v>180</v>
      </c>
      <c r="AW468" s="13" t="s">
        <v>33</v>
      </c>
      <c r="AX468" s="13" t="s">
        <v>76</v>
      </c>
      <c r="AY468" s="269" t="s">
        <v>172</v>
      </c>
    </row>
    <row r="469" spans="2:65" s="1" customFormat="1" ht="25.5" customHeight="1">
      <c r="B469" s="46"/>
      <c r="C469" s="235" t="s">
        <v>1547</v>
      </c>
      <c r="D469" s="235" t="s">
        <v>175</v>
      </c>
      <c r="E469" s="236" t="s">
        <v>901</v>
      </c>
      <c r="F469" s="237" t="s">
        <v>902</v>
      </c>
      <c r="G469" s="238" t="s">
        <v>186</v>
      </c>
      <c r="H469" s="239">
        <v>771.669</v>
      </c>
      <c r="I469" s="240"/>
      <c r="J469" s="241">
        <f>ROUND(I469*H469,2)</f>
        <v>0</v>
      </c>
      <c r="K469" s="237" t="s">
        <v>179</v>
      </c>
      <c r="L469" s="72"/>
      <c r="M469" s="242" t="s">
        <v>21</v>
      </c>
      <c r="N469" s="243" t="s">
        <v>40</v>
      </c>
      <c r="O469" s="47"/>
      <c r="P469" s="244">
        <f>O469*H469</f>
        <v>0</v>
      </c>
      <c r="Q469" s="244">
        <v>0.00021</v>
      </c>
      <c r="R469" s="244">
        <f>Q469*H469</f>
        <v>0.16205049</v>
      </c>
      <c r="S469" s="244">
        <v>0</v>
      </c>
      <c r="T469" s="245">
        <f>S469*H469</f>
        <v>0</v>
      </c>
      <c r="AR469" s="24" t="s">
        <v>255</v>
      </c>
      <c r="AT469" s="24" t="s">
        <v>175</v>
      </c>
      <c r="AU469" s="24" t="s">
        <v>79</v>
      </c>
      <c r="AY469" s="24" t="s">
        <v>172</v>
      </c>
      <c r="BE469" s="246">
        <f>IF(N469="základní",J469,0)</f>
        <v>0</v>
      </c>
      <c r="BF469" s="246">
        <f>IF(N469="snížená",J469,0)</f>
        <v>0</v>
      </c>
      <c r="BG469" s="246">
        <f>IF(N469="zákl. přenesená",J469,0)</f>
        <v>0</v>
      </c>
      <c r="BH469" s="246">
        <f>IF(N469="sníž. přenesená",J469,0)</f>
        <v>0</v>
      </c>
      <c r="BI469" s="246">
        <f>IF(N469="nulová",J469,0)</f>
        <v>0</v>
      </c>
      <c r="BJ469" s="24" t="s">
        <v>76</v>
      </c>
      <c r="BK469" s="246">
        <f>ROUND(I469*H469,2)</f>
        <v>0</v>
      </c>
      <c r="BL469" s="24" t="s">
        <v>255</v>
      </c>
      <c r="BM469" s="24" t="s">
        <v>903</v>
      </c>
    </row>
    <row r="470" spans="2:51" s="12" customFormat="1" ht="13.5">
      <c r="B470" s="247"/>
      <c r="C470" s="248"/>
      <c r="D470" s="249" t="s">
        <v>182</v>
      </c>
      <c r="E470" s="250" t="s">
        <v>21</v>
      </c>
      <c r="F470" s="251" t="s">
        <v>1807</v>
      </c>
      <c r="G470" s="248"/>
      <c r="H470" s="252">
        <v>49.775</v>
      </c>
      <c r="I470" s="253"/>
      <c r="J470" s="248"/>
      <c r="K470" s="248"/>
      <c r="L470" s="254"/>
      <c r="M470" s="255"/>
      <c r="N470" s="256"/>
      <c r="O470" s="256"/>
      <c r="P470" s="256"/>
      <c r="Q470" s="256"/>
      <c r="R470" s="256"/>
      <c r="S470" s="256"/>
      <c r="T470" s="257"/>
      <c r="AT470" s="258" t="s">
        <v>182</v>
      </c>
      <c r="AU470" s="258" t="s">
        <v>79</v>
      </c>
      <c r="AV470" s="12" t="s">
        <v>79</v>
      </c>
      <c r="AW470" s="12" t="s">
        <v>33</v>
      </c>
      <c r="AX470" s="12" t="s">
        <v>69</v>
      </c>
      <c r="AY470" s="258" t="s">
        <v>172</v>
      </c>
    </row>
    <row r="471" spans="2:51" s="12" customFormat="1" ht="13.5">
      <c r="B471" s="247"/>
      <c r="C471" s="248"/>
      <c r="D471" s="249" t="s">
        <v>182</v>
      </c>
      <c r="E471" s="250" t="s">
        <v>21</v>
      </c>
      <c r="F471" s="251" t="s">
        <v>1814</v>
      </c>
      <c r="G471" s="248"/>
      <c r="H471" s="252">
        <v>345.807</v>
      </c>
      <c r="I471" s="253"/>
      <c r="J471" s="248"/>
      <c r="K471" s="248"/>
      <c r="L471" s="254"/>
      <c r="M471" s="255"/>
      <c r="N471" s="256"/>
      <c r="O471" s="256"/>
      <c r="P471" s="256"/>
      <c r="Q471" s="256"/>
      <c r="R471" s="256"/>
      <c r="S471" s="256"/>
      <c r="T471" s="257"/>
      <c r="AT471" s="258" t="s">
        <v>182</v>
      </c>
      <c r="AU471" s="258" t="s">
        <v>79</v>
      </c>
      <c r="AV471" s="12" t="s">
        <v>79</v>
      </c>
      <c r="AW471" s="12" t="s">
        <v>33</v>
      </c>
      <c r="AX471" s="12" t="s">
        <v>69</v>
      </c>
      <c r="AY471" s="258" t="s">
        <v>172</v>
      </c>
    </row>
    <row r="472" spans="2:51" s="12" customFormat="1" ht="13.5">
      <c r="B472" s="247"/>
      <c r="C472" s="248"/>
      <c r="D472" s="249" t="s">
        <v>182</v>
      </c>
      <c r="E472" s="250" t="s">
        <v>21</v>
      </c>
      <c r="F472" s="251" t="s">
        <v>1815</v>
      </c>
      <c r="G472" s="248"/>
      <c r="H472" s="252">
        <v>92.87</v>
      </c>
      <c r="I472" s="253"/>
      <c r="J472" s="248"/>
      <c r="K472" s="248"/>
      <c r="L472" s="254"/>
      <c r="M472" s="255"/>
      <c r="N472" s="256"/>
      <c r="O472" s="256"/>
      <c r="P472" s="256"/>
      <c r="Q472" s="256"/>
      <c r="R472" s="256"/>
      <c r="S472" s="256"/>
      <c r="T472" s="257"/>
      <c r="AT472" s="258" t="s">
        <v>182</v>
      </c>
      <c r="AU472" s="258" t="s">
        <v>79</v>
      </c>
      <c r="AV472" s="12" t="s">
        <v>79</v>
      </c>
      <c r="AW472" s="12" t="s">
        <v>33</v>
      </c>
      <c r="AX472" s="12" t="s">
        <v>69</v>
      </c>
      <c r="AY472" s="258" t="s">
        <v>172</v>
      </c>
    </row>
    <row r="473" spans="2:51" s="12" customFormat="1" ht="13.5">
      <c r="B473" s="247"/>
      <c r="C473" s="248"/>
      <c r="D473" s="249" t="s">
        <v>182</v>
      </c>
      <c r="E473" s="250" t="s">
        <v>21</v>
      </c>
      <c r="F473" s="251" t="s">
        <v>2010</v>
      </c>
      <c r="G473" s="248"/>
      <c r="H473" s="252">
        <v>125.325</v>
      </c>
      <c r="I473" s="253"/>
      <c r="J473" s="248"/>
      <c r="K473" s="248"/>
      <c r="L473" s="254"/>
      <c r="M473" s="255"/>
      <c r="N473" s="256"/>
      <c r="O473" s="256"/>
      <c r="P473" s="256"/>
      <c r="Q473" s="256"/>
      <c r="R473" s="256"/>
      <c r="S473" s="256"/>
      <c r="T473" s="257"/>
      <c r="AT473" s="258" t="s">
        <v>182</v>
      </c>
      <c r="AU473" s="258" t="s">
        <v>79</v>
      </c>
      <c r="AV473" s="12" t="s">
        <v>79</v>
      </c>
      <c r="AW473" s="12" t="s">
        <v>33</v>
      </c>
      <c r="AX473" s="12" t="s">
        <v>69</v>
      </c>
      <c r="AY473" s="258" t="s">
        <v>172</v>
      </c>
    </row>
    <row r="474" spans="2:51" s="12" customFormat="1" ht="13.5">
      <c r="B474" s="247"/>
      <c r="C474" s="248"/>
      <c r="D474" s="249" t="s">
        <v>182</v>
      </c>
      <c r="E474" s="250" t="s">
        <v>21</v>
      </c>
      <c r="F474" s="251" t="s">
        <v>2011</v>
      </c>
      <c r="G474" s="248"/>
      <c r="H474" s="252">
        <v>339.9</v>
      </c>
      <c r="I474" s="253"/>
      <c r="J474" s="248"/>
      <c r="K474" s="248"/>
      <c r="L474" s="254"/>
      <c r="M474" s="255"/>
      <c r="N474" s="256"/>
      <c r="O474" s="256"/>
      <c r="P474" s="256"/>
      <c r="Q474" s="256"/>
      <c r="R474" s="256"/>
      <c r="S474" s="256"/>
      <c r="T474" s="257"/>
      <c r="AT474" s="258" t="s">
        <v>182</v>
      </c>
      <c r="AU474" s="258" t="s">
        <v>79</v>
      </c>
      <c r="AV474" s="12" t="s">
        <v>79</v>
      </c>
      <c r="AW474" s="12" t="s">
        <v>33</v>
      </c>
      <c r="AX474" s="12" t="s">
        <v>69</v>
      </c>
      <c r="AY474" s="258" t="s">
        <v>172</v>
      </c>
    </row>
    <row r="475" spans="2:51" s="12" customFormat="1" ht="13.5">
      <c r="B475" s="247"/>
      <c r="C475" s="248"/>
      <c r="D475" s="249" t="s">
        <v>182</v>
      </c>
      <c r="E475" s="250" t="s">
        <v>21</v>
      </c>
      <c r="F475" s="251" t="s">
        <v>2009</v>
      </c>
      <c r="G475" s="248"/>
      <c r="H475" s="252">
        <v>-182.008</v>
      </c>
      <c r="I475" s="253"/>
      <c r="J475" s="248"/>
      <c r="K475" s="248"/>
      <c r="L475" s="254"/>
      <c r="M475" s="255"/>
      <c r="N475" s="256"/>
      <c r="O475" s="256"/>
      <c r="P475" s="256"/>
      <c r="Q475" s="256"/>
      <c r="R475" s="256"/>
      <c r="S475" s="256"/>
      <c r="T475" s="257"/>
      <c r="AT475" s="258" t="s">
        <v>182</v>
      </c>
      <c r="AU475" s="258" t="s">
        <v>79</v>
      </c>
      <c r="AV475" s="12" t="s">
        <v>79</v>
      </c>
      <c r="AW475" s="12" t="s">
        <v>33</v>
      </c>
      <c r="AX475" s="12" t="s">
        <v>69</v>
      </c>
      <c r="AY475" s="258" t="s">
        <v>172</v>
      </c>
    </row>
    <row r="476" spans="2:51" s="13" customFormat="1" ht="13.5">
      <c r="B476" s="259"/>
      <c r="C476" s="260"/>
      <c r="D476" s="249" t="s">
        <v>182</v>
      </c>
      <c r="E476" s="261" t="s">
        <v>21</v>
      </c>
      <c r="F476" s="262" t="s">
        <v>190</v>
      </c>
      <c r="G476" s="260"/>
      <c r="H476" s="263">
        <v>771.669</v>
      </c>
      <c r="I476" s="264"/>
      <c r="J476" s="260"/>
      <c r="K476" s="260"/>
      <c r="L476" s="265"/>
      <c r="M476" s="266"/>
      <c r="N476" s="267"/>
      <c r="O476" s="267"/>
      <c r="P476" s="267"/>
      <c r="Q476" s="267"/>
      <c r="R476" s="267"/>
      <c r="S476" s="267"/>
      <c r="T476" s="268"/>
      <c r="AT476" s="269" t="s">
        <v>182</v>
      </c>
      <c r="AU476" s="269" t="s">
        <v>79</v>
      </c>
      <c r="AV476" s="13" t="s">
        <v>180</v>
      </c>
      <c r="AW476" s="13" t="s">
        <v>33</v>
      </c>
      <c r="AX476" s="13" t="s">
        <v>76</v>
      </c>
      <c r="AY476" s="269" t="s">
        <v>172</v>
      </c>
    </row>
    <row r="477" spans="2:65" s="1" customFormat="1" ht="25.5" customHeight="1">
      <c r="B477" s="46"/>
      <c r="C477" s="235" t="s">
        <v>1549</v>
      </c>
      <c r="D477" s="235" t="s">
        <v>175</v>
      </c>
      <c r="E477" s="236" t="s">
        <v>906</v>
      </c>
      <c r="F477" s="237" t="s">
        <v>907</v>
      </c>
      <c r="G477" s="238" t="s">
        <v>186</v>
      </c>
      <c r="H477" s="239">
        <v>771.669</v>
      </c>
      <c r="I477" s="240"/>
      <c r="J477" s="241">
        <f>ROUND(I477*H477,2)</f>
        <v>0</v>
      </c>
      <c r="K477" s="237" t="s">
        <v>179</v>
      </c>
      <c r="L477" s="72"/>
      <c r="M477" s="242" t="s">
        <v>21</v>
      </c>
      <c r="N477" s="243" t="s">
        <v>40</v>
      </c>
      <c r="O477" s="47"/>
      <c r="P477" s="244">
        <f>O477*H477</f>
        <v>0</v>
      </c>
      <c r="Q477" s="244">
        <v>0.0002</v>
      </c>
      <c r="R477" s="244">
        <f>Q477*H477</f>
        <v>0.1543338</v>
      </c>
      <c r="S477" s="244">
        <v>0</v>
      </c>
      <c r="T477" s="245">
        <f>S477*H477</f>
        <v>0</v>
      </c>
      <c r="AR477" s="24" t="s">
        <v>255</v>
      </c>
      <c r="AT477" s="24" t="s">
        <v>175</v>
      </c>
      <c r="AU477" s="24" t="s">
        <v>79</v>
      </c>
      <c r="AY477" s="24" t="s">
        <v>172</v>
      </c>
      <c r="BE477" s="246">
        <f>IF(N477="základní",J477,0)</f>
        <v>0</v>
      </c>
      <c r="BF477" s="246">
        <f>IF(N477="snížená",J477,0)</f>
        <v>0</v>
      </c>
      <c r="BG477" s="246">
        <f>IF(N477="zákl. přenesená",J477,0)</f>
        <v>0</v>
      </c>
      <c r="BH477" s="246">
        <f>IF(N477="sníž. přenesená",J477,0)</f>
        <v>0</v>
      </c>
      <c r="BI477" s="246">
        <f>IF(N477="nulová",J477,0)</f>
        <v>0</v>
      </c>
      <c r="BJ477" s="24" t="s">
        <v>76</v>
      </c>
      <c r="BK477" s="246">
        <f>ROUND(I477*H477,2)</f>
        <v>0</v>
      </c>
      <c r="BL477" s="24" t="s">
        <v>255</v>
      </c>
      <c r="BM477" s="24" t="s">
        <v>908</v>
      </c>
    </row>
    <row r="478" spans="2:51" s="12" customFormat="1" ht="13.5">
      <c r="B478" s="247"/>
      <c r="C478" s="248"/>
      <c r="D478" s="249" t="s">
        <v>182</v>
      </c>
      <c r="E478" s="250" t="s">
        <v>21</v>
      </c>
      <c r="F478" s="251" t="s">
        <v>1807</v>
      </c>
      <c r="G478" s="248"/>
      <c r="H478" s="252">
        <v>49.775</v>
      </c>
      <c r="I478" s="253"/>
      <c r="J478" s="248"/>
      <c r="K478" s="248"/>
      <c r="L478" s="254"/>
      <c r="M478" s="255"/>
      <c r="N478" s="256"/>
      <c r="O478" s="256"/>
      <c r="P478" s="256"/>
      <c r="Q478" s="256"/>
      <c r="R478" s="256"/>
      <c r="S478" s="256"/>
      <c r="T478" s="257"/>
      <c r="AT478" s="258" t="s">
        <v>182</v>
      </c>
      <c r="AU478" s="258" t="s">
        <v>79</v>
      </c>
      <c r="AV478" s="12" t="s">
        <v>79</v>
      </c>
      <c r="AW478" s="12" t="s">
        <v>33</v>
      </c>
      <c r="AX478" s="12" t="s">
        <v>69</v>
      </c>
      <c r="AY478" s="258" t="s">
        <v>172</v>
      </c>
    </row>
    <row r="479" spans="2:51" s="12" customFormat="1" ht="13.5">
      <c r="B479" s="247"/>
      <c r="C479" s="248"/>
      <c r="D479" s="249" t="s">
        <v>182</v>
      </c>
      <c r="E479" s="250" t="s">
        <v>21</v>
      </c>
      <c r="F479" s="251" t="s">
        <v>1814</v>
      </c>
      <c r="G479" s="248"/>
      <c r="H479" s="252">
        <v>345.807</v>
      </c>
      <c r="I479" s="253"/>
      <c r="J479" s="248"/>
      <c r="K479" s="248"/>
      <c r="L479" s="254"/>
      <c r="M479" s="255"/>
      <c r="N479" s="256"/>
      <c r="O479" s="256"/>
      <c r="P479" s="256"/>
      <c r="Q479" s="256"/>
      <c r="R479" s="256"/>
      <c r="S479" s="256"/>
      <c r="T479" s="257"/>
      <c r="AT479" s="258" t="s">
        <v>182</v>
      </c>
      <c r="AU479" s="258" t="s">
        <v>79</v>
      </c>
      <c r="AV479" s="12" t="s">
        <v>79</v>
      </c>
      <c r="AW479" s="12" t="s">
        <v>33</v>
      </c>
      <c r="AX479" s="12" t="s">
        <v>69</v>
      </c>
      <c r="AY479" s="258" t="s">
        <v>172</v>
      </c>
    </row>
    <row r="480" spans="2:51" s="12" customFormat="1" ht="13.5">
      <c r="B480" s="247"/>
      <c r="C480" s="248"/>
      <c r="D480" s="249" t="s">
        <v>182</v>
      </c>
      <c r="E480" s="250" t="s">
        <v>21</v>
      </c>
      <c r="F480" s="251" t="s">
        <v>1815</v>
      </c>
      <c r="G480" s="248"/>
      <c r="H480" s="252">
        <v>92.87</v>
      </c>
      <c r="I480" s="253"/>
      <c r="J480" s="248"/>
      <c r="K480" s="248"/>
      <c r="L480" s="254"/>
      <c r="M480" s="255"/>
      <c r="N480" s="256"/>
      <c r="O480" s="256"/>
      <c r="P480" s="256"/>
      <c r="Q480" s="256"/>
      <c r="R480" s="256"/>
      <c r="S480" s="256"/>
      <c r="T480" s="257"/>
      <c r="AT480" s="258" t="s">
        <v>182</v>
      </c>
      <c r="AU480" s="258" t="s">
        <v>79</v>
      </c>
      <c r="AV480" s="12" t="s">
        <v>79</v>
      </c>
      <c r="AW480" s="12" t="s">
        <v>33</v>
      </c>
      <c r="AX480" s="12" t="s">
        <v>69</v>
      </c>
      <c r="AY480" s="258" t="s">
        <v>172</v>
      </c>
    </row>
    <row r="481" spans="2:51" s="12" customFormat="1" ht="13.5">
      <c r="B481" s="247"/>
      <c r="C481" s="248"/>
      <c r="D481" s="249" t="s">
        <v>182</v>
      </c>
      <c r="E481" s="250" t="s">
        <v>21</v>
      </c>
      <c r="F481" s="251" t="s">
        <v>2010</v>
      </c>
      <c r="G481" s="248"/>
      <c r="H481" s="252">
        <v>125.325</v>
      </c>
      <c r="I481" s="253"/>
      <c r="J481" s="248"/>
      <c r="K481" s="248"/>
      <c r="L481" s="254"/>
      <c r="M481" s="255"/>
      <c r="N481" s="256"/>
      <c r="O481" s="256"/>
      <c r="P481" s="256"/>
      <c r="Q481" s="256"/>
      <c r="R481" s="256"/>
      <c r="S481" s="256"/>
      <c r="T481" s="257"/>
      <c r="AT481" s="258" t="s">
        <v>182</v>
      </c>
      <c r="AU481" s="258" t="s">
        <v>79</v>
      </c>
      <c r="AV481" s="12" t="s">
        <v>79</v>
      </c>
      <c r="AW481" s="12" t="s">
        <v>33</v>
      </c>
      <c r="AX481" s="12" t="s">
        <v>69</v>
      </c>
      <c r="AY481" s="258" t="s">
        <v>172</v>
      </c>
    </row>
    <row r="482" spans="2:51" s="12" customFormat="1" ht="13.5">
      <c r="B482" s="247"/>
      <c r="C482" s="248"/>
      <c r="D482" s="249" t="s">
        <v>182</v>
      </c>
      <c r="E482" s="250" t="s">
        <v>21</v>
      </c>
      <c r="F482" s="251" t="s">
        <v>2011</v>
      </c>
      <c r="G482" s="248"/>
      <c r="H482" s="252">
        <v>339.9</v>
      </c>
      <c r="I482" s="253"/>
      <c r="J482" s="248"/>
      <c r="K482" s="248"/>
      <c r="L482" s="254"/>
      <c r="M482" s="255"/>
      <c r="N482" s="256"/>
      <c r="O482" s="256"/>
      <c r="P482" s="256"/>
      <c r="Q482" s="256"/>
      <c r="R482" s="256"/>
      <c r="S482" s="256"/>
      <c r="T482" s="257"/>
      <c r="AT482" s="258" t="s">
        <v>182</v>
      </c>
      <c r="AU482" s="258" t="s">
        <v>79</v>
      </c>
      <c r="AV482" s="12" t="s">
        <v>79</v>
      </c>
      <c r="AW482" s="12" t="s">
        <v>33</v>
      </c>
      <c r="AX482" s="12" t="s">
        <v>69</v>
      </c>
      <c r="AY482" s="258" t="s">
        <v>172</v>
      </c>
    </row>
    <row r="483" spans="2:51" s="12" customFormat="1" ht="13.5">
      <c r="B483" s="247"/>
      <c r="C483" s="248"/>
      <c r="D483" s="249" t="s">
        <v>182</v>
      </c>
      <c r="E483" s="250" t="s">
        <v>21</v>
      </c>
      <c r="F483" s="251" t="s">
        <v>2009</v>
      </c>
      <c r="G483" s="248"/>
      <c r="H483" s="252">
        <v>-182.008</v>
      </c>
      <c r="I483" s="253"/>
      <c r="J483" s="248"/>
      <c r="K483" s="248"/>
      <c r="L483" s="254"/>
      <c r="M483" s="255"/>
      <c r="N483" s="256"/>
      <c r="O483" s="256"/>
      <c r="P483" s="256"/>
      <c r="Q483" s="256"/>
      <c r="R483" s="256"/>
      <c r="S483" s="256"/>
      <c r="T483" s="257"/>
      <c r="AT483" s="258" t="s">
        <v>182</v>
      </c>
      <c r="AU483" s="258" t="s">
        <v>79</v>
      </c>
      <c r="AV483" s="12" t="s">
        <v>79</v>
      </c>
      <c r="AW483" s="12" t="s">
        <v>33</v>
      </c>
      <c r="AX483" s="12" t="s">
        <v>69</v>
      </c>
      <c r="AY483" s="258" t="s">
        <v>172</v>
      </c>
    </row>
    <row r="484" spans="2:51" s="13" customFormat="1" ht="13.5">
      <c r="B484" s="259"/>
      <c r="C484" s="260"/>
      <c r="D484" s="249" t="s">
        <v>182</v>
      </c>
      <c r="E484" s="261" t="s">
        <v>21</v>
      </c>
      <c r="F484" s="262" t="s">
        <v>190</v>
      </c>
      <c r="G484" s="260"/>
      <c r="H484" s="263">
        <v>771.669</v>
      </c>
      <c r="I484" s="264"/>
      <c r="J484" s="260"/>
      <c r="K484" s="260"/>
      <c r="L484" s="265"/>
      <c r="M484" s="266"/>
      <c r="N484" s="267"/>
      <c r="O484" s="267"/>
      <c r="P484" s="267"/>
      <c r="Q484" s="267"/>
      <c r="R484" s="267"/>
      <c r="S484" s="267"/>
      <c r="T484" s="268"/>
      <c r="AT484" s="269" t="s">
        <v>182</v>
      </c>
      <c r="AU484" s="269" t="s">
        <v>79</v>
      </c>
      <c r="AV484" s="13" t="s">
        <v>180</v>
      </c>
      <c r="AW484" s="13" t="s">
        <v>33</v>
      </c>
      <c r="AX484" s="13" t="s">
        <v>76</v>
      </c>
      <c r="AY484" s="269" t="s">
        <v>172</v>
      </c>
    </row>
    <row r="485" spans="2:63" s="11" customFormat="1" ht="37.4" customHeight="1">
      <c r="B485" s="219"/>
      <c r="C485" s="220"/>
      <c r="D485" s="221" t="s">
        <v>68</v>
      </c>
      <c r="E485" s="222" t="s">
        <v>909</v>
      </c>
      <c r="F485" s="222" t="s">
        <v>909</v>
      </c>
      <c r="G485" s="220"/>
      <c r="H485" s="220"/>
      <c r="I485" s="223"/>
      <c r="J485" s="224">
        <f>BK485</f>
        <v>0</v>
      </c>
      <c r="K485" s="220"/>
      <c r="L485" s="225"/>
      <c r="M485" s="226"/>
      <c r="N485" s="227"/>
      <c r="O485" s="227"/>
      <c r="P485" s="228">
        <f>P486+P490</f>
        <v>0</v>
      </c>
      <c r="Q485" s="227"/>
      <c r="R485" s="228">
        <f>R486+R490</f>
        <v>0</v>
      </c>
      <c r="S485" s="227"/>
      <c r="T485" s="229">
        <f>T486+T490</f>
        <v>0</v>
      </c>
      <c r="AR485" s="230" t="s">
        <v>197</v>
      </c>
      <c r="AT485" s="231" t="s">
        <v>68</v>
      </c>
      <c r="AU485" s="231" t="s">
        <v>69</v>
      </c>
      <c r="AY485" s="230" t="s">
        <v>172</v>
      </c>
      <c r="BK485" s="232">
        <f>BK486+BK490</f>
        <v>0</v>
      </c>
    </row>
    <row r="486" spans="2:63" s="11" customFormat="1" ht="19.9" customHeight="1">
      <c r="B486" s="219"/>
      <c r="C486" s="220"/>
      <c r="D486" s="221" t="s">
        <v>68</v>
      </c>
      <c r="E486" s="233" t="s">
        <v>69</v>
      </c>
      <c r="F486" s="233" t="s">
        <v>910</v>
      </c>
      <c r="G486" s="220"/>
      <c r="H486" s="220"/>
      <c r="I486" s="223"/>
      <c r="J486" s="234">
        <f>BK486</f>
        <v>0</v>
      </c>
      <c r="K486" s="220"/>
      <c r="L486" s="225"/>
      <c r="M486" s="226"/>
      <c r="N486" s="227"/>
      <c r="O486" s="227"/>
      <c r="P486" s="228">
        <f>SUM(P487:P489)</f>
        <v>0</v>
      </c>
      <c r="Q486" s="227"/>
      <c r="R486" s="228">
        <f>SUM(R487:R489)</f>
        <v>0</v>
      </c>
      <c r="S486" s="227"/>
      <c r="T486" s="229">
        <f>SUM(T487:T489)</f>
        <v>0</v>
      </c>
      <c r="AR486" s="230" t="s">
        <v>197</v>
      </c>
      <c r="AT486" s="231" t="s">
        <v>68</v>
      </c>
      <c r="AU486" s="231" t="s">
        <v>76</v>
      </c>
      <c r="AY486" s="230" t="s">
        <v>172</v>
      </c>
      <c r="BK486" s="232">
        <f>SUM(BK487:BK489)</f>
        <v>0</v>
      </c>
    </row>
    <row r="487" spans="2:65" s="1" customFormat="1" ht="16.5" customHeight="1">
      <c r="B487" s="46"/>
      <c r="C487" s="235" t="s">
        <v>1556</v>
      </c>
      <c r="D487" s="235" t="s">
        <v>175</v>
      </c>
      <c r="E487" s="236" t="s">
        <v>912</v>
      </c>
      <c r="F487" s="237" t="s">
        <v>913</v>
      </c>
      <c r="G487" s="238" t="s">
        <v>439</v>
      </c>
      <c r="H487" s="239">
        <v>1</v>
      </c>
      <c r="I487" s="240"/>
      <c r="J487" s="241">
        <f>ROUND(I487*H487,2)</f>
        <v>0</v>
      </c>
      <c r="K487" s="237" t="s">
        <v>21</v>
      </c>
      <c r="L487" s="72"/>
      <c r="M487" s="242" t="s">
        <v>21</v>
      </c>
      <c r="N487" s="243" t="s">
        <v>40</v>
      </c>
      <c r="O487" s="47"/>
      <c r="P487" s="244">
        <f>O487*H487</f>
        <v>0</v>
      </c>
      <c r="Q487" s="244">
        <v>0</v>
      </c>
      <c r="R487" s="244">
        <f>Q487*H487</f>
        <v>0</v>
      </c>
      <c r="S487" s="244">
        <v>0</v>
      </c>
      <c r="T487" s="245">
        <f>S487*H487</f>
        <v>0</v>
      </c>
      <c r="AR487" s="24" t="s">
        <v>180</v>
      </c>
      <c r="AT487" s="24" t="s">
        <v>175</v>
      </c>
      <c r="AU487" s="24" t="s">
        <v>79</v>
      </c>
      <c r="AY487" s="24" t="s">
        <v>172</v>
      </c>
      <c r="BE487" s="246">
        <f>IF(N487="základní",J487,0)</f>
        <v>0</v>
      </c>
      <c r="BF487" s="246">
        <f>IF(N487="snížená",J487,0)</f>
        <v>0</v>
      </c>
      <c r="BG487" s="246">
        <f>IF(N487="zákl. přenesená",J487,0)</f>
        <v>0</v>
      </c>
      <c r="BH487" s="246">
        <f>IF(N487="sníž. přenesená",J487,0)</f>
        <v>0</v>
      </c>
      <c r="BI487" s="246">
        <f>IF(N487="nulová",J487,0)</f>
        <v>0</v>
      </c>
      <c r="BJ487" s="24" t="s">
        <v>76</v>
      </c>
      <c r="BK487" s="246">
        <f>ROUND(I487*H487,2)</f>
        <v>0</v>
      </c>
      <c r="BL487" s="24" t="s">
        <v>180</v>
      </c>
      <c r="BM487" s="24" t="s">
        <v>914</v>
      </c>
    </row>
    <row r="488" spans="2:65" s="1" customFormat="1" ht="16.5" customHeight="1">
      <c r="B488" s="46"/>
      <c r="C488" s="235" t="s">
        <v>1558</v>
      </c>
      <c r="D488" s="235" t="s">
        <v>175</v>
      </c>
      <c r="E488" s="236" t="s">
        <v>916</v>
      </c>
      <c r="F488" s="237" t="s">
        <v>917</v>
      </c>
      <c r="G488" s="238" t="s">
        <v>439</v>
      </c>
      <c r="H488" s="239">
        <v>1</v>
      </c>
      <c r="I488" s="240"/>
      <c r="J488" s="241">
        <f>ROUND(I488*H488,2)</f>
        <v>0</v>
      </c>
      <c r="K488" s="237" t="s">
        <v>21</v>
      </c>
      <c r="L488" s="72"/>
      <c r="M488" s="242" t="s">
        <v>21</v>
      </c>
      <c r="N488" s="243" t="s">
        <v>40</v>
      </c>
      <c r="O488" s="47"/>
      <c r="P488" s="244">
        <f>O488*H488</f>
        <v>0</v>
      </c>
      <c r="Q488" s="244">
        <v>0</v>
      </c>
      <c r="R488" s="244">
        <f>Q488*H488</f>
        <v>0</v>
      </c>
      <c r="S488" s="244">
        <v>0</v>
      </c>
      <c r="T488" s="245">
        <f>S488*H488</f>
        <v>0</v>
      </c>
      <c r="AR488" s="24" t="s">
        <v>180</v>
      </c>
      <c r="AT488" s="24" t="s">
        <v>175</v>
      </c>
      <c r="AU488" s="24" t="s">
        <v>79</v>
      </c>
      <c r="AY488" s="24" t="s">
        <v>172</v>
      </c>
      <c r="BE488" s="246">
        <f>IF(N488="základní",J488,0)</f>
        <v>0</v>
      </c>
      <c r="BF488" s="246">
        <f>IF(N488="snížená",J488,0)</f>
        <v>0</v>
      </c>
      <c r="BG488" s="246">
        <f>IF(N488="zákl. přenesená",J488,0)</f>
        <v>0</v>
      </c>
      <c r="BH488" s="246">
        <f>IF(N488="sníž. přenesená",J488,0)</f>
        <v>0</v>
      </c>
      <c r="BI488" s="246">
        <f>IF(N488="nulová",J488,0)</f>
        <v>0</v>
      </c>
      <c r="BJ488" s="24" t="s">
        <v>76</v>
      </c>
      <c r="BK488" s="246">
        <f>ROUND(I488*H488,2)</f>
        <v>0</v>
      </c>
      <c r="BL488" s="24" t="s">
        <v>180</v>
      </c>
      <c r="BM488" s="24" t="s">
        <v>918</v>
      </c>
    </row>
    <row r="489" spans="2:47" s="1" customFormat="1" ht="13.5">
      <c r="B489" s="46"/>
      <c r="C489" s="74"/>
      <c r="D489" s="249" t="s">
        <v>464</v>
      </c>
      <c r="E489" s="74"/>
      <c r="F489" s="281" t="s">
        <v>919</v>
      </c>
      <c r="G489" s="74"/>
      <c r="H489" s="74"/>
      <c r="I489" s="203"/>
      <c r="J489" s="74"/>
      <c r="K489" s="74"/>
      <c r="L489" s="72"/>
      <c r="M489" s="282"/>
      <c r="N489" s="47"/>
      <c r="O489" s="47"/>
      <c r="P489" s="47"/>
      <c r="Q489" s="47"/>
      <c r="R489" s="47"/>
      <c r="S489" s="47"/>
      <c r="T489" s="95"/>
      <c r="AT489" s="24" t="s">
        <v>464</v>
      </c>
      <c r="AU489" s="24" t="s">
        <v>79</v>
      </c>
    </row>
    <row r="490" spans="2:63" s="11" customFormat="1" ht="29.85" customHeight="1">
      <c r="B490" s="219"/>
      <c r="C490" s="220"/>
      <c r="D490" s="221" t="s">
        <v>68</v>
      </c>
      <c r="E490" s="233" t="s">
        <v>920</v>
      </c>
      <c r="F490" s="233" t="s">
        <v>921</v>
      </c>
      <c r="G490" s="220"/>
      <c r="H490" s="220"/>
      <c r="I490" s="223"/>
      <c r="J490" s="234">
        <f>BK490</f>
        <v>0</v>
      </c>
      <c r="K490" s="220"/>
      <c r="L490" s="225"/>
      <c r="M490" s="226"/>
      <c r="N490" s="227"/>
      <c r="O490" s="227"/>
      <c r="P490" s="228">
        <f>SUM(P491:P496)</f>
        <v>0</v>
      </c>
      <c r="Q490" s="227"/>
      <c r="R490" s="228">
        <f>SUM(R491:R496)</f>
        <v>0</v>
      </c>
      <c r="S490" s="227"/>
      <c r="T490" s="229">
        <f>SUM(T491:T496)</f>
        <v>0</v>
      </c>
      <c r="AR490" s="230" t="s">
        <v>197</v>
      </c>
      <c r="AT490" s="231" t="s">
        <v>68</v>
      </c>
      <c r="AU490" s="231" t="s">
        <v>76</v>
      </c>
      <c r="AY490" s="230" t="s">
        <v>172</v>
      </c>
      <c r="BK490" s="232">
        <f>SUM(BK491:BK496)</f>
        <v>0</v>
      </c>
    </row>
    <row r="491" spans="2:65" s="1" customFormat="1" ht="16.5" customHeight="1">
      <c r="B491" s="46"/>
      <c r="C491" s="235" t="s">
        <v>1560</v>
      </c>
      <c r="D491" s="235" t="s">
        <v>175</v>
      </c>
      <c r="E491" s="236" t="s">
        <v>923</v>
      </c>
      <c r="F491" s="237" t="s">
        <v>924</v>
      </c>
      <c r="G491" s="238" t="s">
        <v>439</v>
      </c>
      <c r="H491" s="239">
        <v>1</v>
      </c>
      <c r="I491" s="240"/>
      <c r="J491" s="241">
        <f>ROUND(I491*H491,2)</f>
        <v>0</v>
      </c>
      <c r="K491" s="237" t="s">
        <v>179</v>
      </c>
      <c r="L491" s="72"/>
      <c r="M491" s="242" t="s">
        <v>21</v>
      </c>
      <c r="N491" s="243" t="s">
        <v>40</v>
      </c>
      <c r="O491" s="47"/>
      <c r="P491" s="244">
        <f>O491*H491</f>
        <v>0</v>
      </c>
      <c r="Q491" s="244">
        <v>0</v>
      </c>
      <c r="R491" s="244">
        <f>Q491*H491</f>
        <v>0</v>
      </c>
      <c r="S491" s="244">
        <v>0</v>
      </c>
      <c r="T491" s="245">
        <f>S491*H491</f>
        <v>0</v>
      </c>
      <c r="AR491" s="24" t="s">
        <v>925</v>
      </c>
      <c r="AT491" s="24" t="s">
        <v>175</v>
      </c>
      <c r="AU491" s="24" t="s">
        <v>79</v>
      </c>
      <c r="AY491" s="24" t="s">
        <v>172</v>
      </c>
      <c r="BE491" s="246">
        <f>IF(N491="základní",J491,0)</f>
        <v>0</v>
      </c>
      <c r="BF491" s="246">
        <f>IF(N491="snížená",J491,0)</f>
        <v>0</v>
      </c>
      <c r="BG491" s="246">
        <f>IF(N491="zákl. přenesená",J491,0)</f>
        <v>0</v>
      </c>
      <c r="BH491" s="246">
        <f>IF(N491="sníž. přenesená",J491,0)</f>
        <v>0</v>
      </c>
      <c r="BI491" s="246">
        <f>IF(N491="nulová",J491,0)</f>
        <v>0</v>
      </c>
      <c r="BJ491" s="24" t="s">
        <v>76</v>
      </c>
      <c r="BK491" s="246">
        <f>ROUND(I491*H491,2)</f>
        <v>0</v>
      </c>
      <c r="BL491" s="24" t="s">
        <v>925</v>
      </c>
      <c r="BM491" s="24" t="s">
        <v>926</v>
      </c>
    </row>
    <row r="492" spans="2:47" s="1" customFormat="1" ht="13.5">
      <c r="B492" s="46"/>
      <c r="C492" s="74"/>
      <c r="D492" s="249" t="s">
        <v>464</v>
      </c>
      <c r="E492" s="74"/>
      <c r="F492" s="281" t="s">
        <v>927</v>
      </c>
      <c r="G492" s="74"/>
      <c r="H492" s="74"/>
      <c r="I492" s="203"/>
      <c r="J492" s="74"/>
      <c r="K492" s="74"/>
      <c r="L492" s="72"/>
      <c r="M492" s="282"/>
      <c r="N492" s="47"/>
      <c r="O492" s="47"/>
      <c r="P492" s="47"/>
      <c r="Q492" s="47"/>
      <c r="R492" s="47"/>
      <c r="S492" s="47"/>
      <c r="T492" s="95"/>
      <c r="AT492" s="24" t="s">
        <v>464</v>
      </c>
      <c r="AU492" s="24" t="s">
        <v>79</v>
      </c>
    </row>
    <row r="493" spans="2:65" s="1" customFormat="1" ht="16.5" customHeight="1">
      <c r="B493" s="46"/>
      <c r="C493" s="235" t="s">
        <v>1561</v>
      </c>
      <c r="D493" s="235" t="s">
        <v>175</v>
      </c>
      <c r="E493" s="236" t="s">
        <v>929</v>
      </c>
      <c r="F493" s="237" t="s">
        <v>930</v>
      </c>
      <c r="G493" s="238" t="s">
        <v>439</v>
      </c>
      <c r="H493" s="239">
        <v>1</v>
      </c>
      <c r="I493" s="240"/>
      <c r="J493" s="241">
        <f>ROUND(I493*H493,2)</f>
        <v>0</v>
      </c>
      <c r="K493" s="237" t="s">
        <v>179</v>
      </c>
      <c r="L493" s="72"/>
      <c r="M493" s="242" t="s">
        <v>21</v>
      </c>
      <c r="N493" s="243" t="s">
        <v>40</v>
      </c>
      <c r="O493" s="47"/>
      <c r="P493" s="244">
        <f>O493*H493</f>
        <v>0</v>
      </c>
      <c r="Q493" s="244">
        <v>0</v>
      </c>
      <c r="R493" s="244">
        <f>Q493*H493</f>
        <v>0</v>
      </c>
      <c r="S493" s="244">
        <v>0</v>
      </c>
      <c r="T493" s="245">
        <f>S493*H493</f>
        <v>0</v>
      </c>
      <c r="AR493" s="24" t="s">
        <v>925</v>
      </c>
      <c r="AT493" s="24" t="s">
        <v>175</v>
      </c>
      <c r="AU493" s="24" t="s">
        <v>79</v>
      </c>
      <c r="AY493" s="24" t="s">
        <v>172</v>
      </c>
      <c r="BE493" s="246">
        <f>IF(N493="základní",J493,0)</f>
        <v>0</v>
      </c>
      <c r="BF493" s="246">
        <f>IF(N493="snížená",J493,0)</f>
        <v>0</v>
      </c>
      <c r="BG493" s="246">
        <f>IF(N493="zákl. přenesená",J493,0)</f>
        <v>0</v>
      </c>
      <c r="BH493" s="246">
        <f>IF(N493="sníž. přenesená",J493,0)</f>
        <v>0</v>
      </c>
      <c r="BI493" s="246">
        <f>IF(N493="nulová",J493,0)</f>
        <v>0</v>
      </c>
      <c r="BJ493" s="24" t="s">
        <v>76</v>
      </c>
      <c r="BK493" s="246">
        <f>ROUND(I493*H493,2)</f>
        <v>0</v>
      </c>
      <c r="BL493" s="24" t="s">
        <v>925</v>
      </c>
      <c r="BM493" s="24" t="s">
        <v>931</v>
      </c>
    </row>
    <row r="494" spans="2:47" s="1" customFormat="1" ht="13.5">
      <c r="B494" s="46"/>
      <c r="C494" s="74"/>
      <c r="D494" s="249" t="s">
        <v>464</v>
      </c>
      <c r="E494" s="74"/>
      <c r="F494" s="281" t="s">
        <v>932</v>
      </c>
      <c r="G494" s="74"/>
      <c r="H494" s="74"/>
      <c r="I494" s="203"/>
      <c r="J494" s="74"/>
      <c r="K494" s="74"/>
      <c r="L494" s="72"/>
      <c r="M494" s="282"/>
      <c r="N494" s="47"/>
      <c r="O494" s="47"/>
      <c r="P494" s="47"/>
      <c r="Q494" s="47"/>
      <c r="R494" s="47"/>
      <c r="S494" s="47"/>
      <c r="T494" s="95"/>
      <c r="AT494" s="24" t="s">
        <v>464</v>
      </c>
      <c r="AU494" s="24" t="s">
        <v>79</v>
      </c>
    </row>
    <row r="495" spans="2:65" s="1" customFormat="1" ht="16.5" customHeight="1">
      <c r="B495" s="46"/>
      <c r="C495" s="235" t="s">
        <v>1562</v>
      </c>
      <c r="D495" s="235" t="s">
        <v>175</v>
      </c>
      <c r="E495" s="236" t="s">
        <v>934</v>
      </c>
      <c r="F495" s="237" t="s">
        <v>935</v>
      </c>
      <c r="G495" s="238" t="s">
        <v>439</v>
      </c>
      <c r="H495" s="239">
        <v>1</v>
      </c>
      <c r="I495" s="240"/>
      <c r="J495" s="241">
        <f>ROUND(I495*H495,2)</f>
        <v>0</v>
      </c>
      <c r="K495" s="237" t="s">
        <v>179</v>
      </c>
      <c r="L495" s="72"/>
      <c r="M495" s="242" t="s">
        <v>21</v>
      </c>
      <c r="N495" s="243" t="s">
        <v>40</v>
      </c>
      <c r="O495" s="47"/>
      <c r="P495" s="244">
        <f>O495*H495</f>
        <v>0</v>
      </c>
      <c r="Q495" s="244">
        <v>0</v>
      </c>
      <c r="R495" s="244">
        <f>Q495*H495</f>
        <v>0</v>
      </c>
      <c r="S495" s="244">
        <v>0</v>
      </c>
      <c r="T495" s="245">
        <f>S495*H495</f>
        <v>0</v>
      </c>
      <c r="AR495" s="24" t="s">
        <v>925</v>
      </c>
      <c r="AT495" s="24" t="s">
        <v>175</v>
      </c>
      <c r="AU495" s="24" t="s">
        <v>79</v>
      </c>
      <c r="AY495" s="24" t="s">
        <v>172</v>
      </c>
      <c r="BE495" s="246">
        <f>IF(N495="základní",J495,0)</f>
        <v>0</v>
      </c>
      <c r="BF495" s="246">
        <f>IF(N495="snížená",J495,0)</f>
        <v>0</v>
      </c>
      <c r="BG495" s="246">
        <f>IF(N495="zákl. přenesená",J495,0)</f>
        <v>0</v>
      </c>
      <c r="BH495" s="246">
        <f>IF(N495="sníž. přenesená",J495,0)</f>
        <v>0</v>
      </c>
      <c r="BI495" s="246">
        <f>IF(N495="nulová",J495,0)</f>
        <v>0</v>
      </c>
      <c r="BJ495" s="24" t="s">
        <v>76</v>
      </c>
      <c r="BK495" s="246">
        <f>ROUND(I495*H495,2)</f>
        <v>0</v>
      </c>
      <c r="BL495" s="24" t="s">
        <v>925</v>
      </c>
      <c r="BM495" s="24" t="s">
        <v>936</v>
      </c>
    </row>
    <row r="496" spans="2:47" s="1" customFormat="1" ht="13.5">
      <c r="B496" s="46"/>
      <c r="C496" s="74"/>
      <c r="D496" s="249" t="s">
        <v>464</v>
      </c>
      <c r="E496" s="74"/>
      <c r="F496" s="281" t="s">
        <v>937</v>
      </c>
      <c r="G496" s="74"/>
      <c r="H496" s="74"/>
      <c r="I496" s="203"/>
      <c r="J496" s="74"/>
      <c r="K496" s="74"/>
      <c r="L496" s="72"/>
      <c r="M496" s="293"/>
      <c r="N496" s="294"/>
      <c r="O496" s="294"/>
      <c r="P496" s="294"/>
      <c r="Q496" s="294"/>
      <c r="R496" s="294"/>
      <c r="S496" s="294"/>
      <c r="T496" s="295"/>
      <c r="AT496" s="24" t="s">
        <v>464</v>
      </c>
      <c r="AU496" s="24" t="s">
        <v>79</v>
      </c>
    </row>
    <row r="497" spans="2:12" s="1" customFormat="1" ht="6.95" customHeight="1">
      <c r="B497" s="67"/>
      <c r="C497" s="68"/>
      <c r="D497" s="68"/>
      <c r="E497" s="68"/>
      <c r="F497" s="68"/>
      <c r="G497" s="68"/>
      <c r="H497" s="68"/>
      <c r="I497" s="178"/>
      <c r="J497" s="68"/>
      <c r="K497" s="68"/>
      <c r="L497" s="72"/>
    </row>
  </sheetData>
  <sheetProtection password="CC35" sheet="1" objects="1" scenarios="1" formatColumns="0" formatRows="0" autoFilter="0"/>
  <autoFilter ref="C109:K49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98:H98"/>
    <mergeCell ref="E100:H100"/>
    <mergeCell ref="E102:H102"/>
    <mergeCell ref="G1:H1"/>
    <mergeCell ref="L2:V2"/>
  </mergeCells>
  <hyperlinks>
    <hyperlink ref="F1:G1" location="C2" display="1) Krycí list soupisu"/>
    <hyperlink ref="G1:H1" location="C58" display="2) Rekapitulace"/>
    <hyperlink ref="J1" location="C10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BARBORAKYKOEFDD\barborakyskova</dc:creator>
  <cp:keywords/>
  <dc:description/>
  <cp:lastModifiedBy>BARBORAKYKOEFDD\barborakyskova</cp:lastModifiedBy>
  <dcterms:created xsi:type="dcterms:W3CDTF">2018-01-16T20:29:39Z</dcterms:created>
  <dcterms:modified xsi:type="dcterms:W3CDTF">2018-01-16T20:30:13Z</dcterms:modified>
  <cp:category/>
  <cp:version/>
  <cp:contentType/>
  <cp:contentStatus/>
</cp:coreProperties>
</file>