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Rekonstrukce odborn..." sheetId="2" r:id="rId2"/>
    <sheet name="005 - Rekonstrukce odborn..." sheetId="3" r:id="rId3"/>
    <sheet name="008 - Rekonstrukce odborn..." sheetId="4" r:id="rId4"/>
    <sheet name="010 - Elektro cvičná kuch..." sheetId="5" r:id="rId5"/>
    <sheet name="011 - Elektro rukodělná a..." sheetId="6" r:id="rId6"/>
    <sheet name="012 - Elektro" sheetId="7" r:id="rId7"/>
    <sheet name="013 - IT do stavby " sheetId="8" r:id="rId8"/>
    <sheet name="001 - Rekonstrukce odborn..._01" sheetId="9" r:id="rId9"/>
    <sheet name="004 - Rekonstrukce odborn..." sheetId="10" r:id="rId10"/>
    <sheet name="007 - Rekonstrukce odborn..." sheetId="11" r:id="rId11"/>
    <sheet name="010 - Elektro  cvičná kuc..." sheetId="12" r:id="rId12"/>
    <sheet name="011 - Elektro přírodní vědy" sheetId="13" r:id="rId13"/>
    <sheet name="012 - Elektro_01" sheetId="14" r:id="rId14"/>
    <sheet name="013 - IT do stavby" sheetId="15" r:id="rId15"/>
    <sheet name="001 - Rekonstrukce odborn..._02" sheetId="16" r:id="rId16"/>
    <sheet name="004 - Rekonstrukce odborn..._01" sheetId="17" r:id="rId17"/>
    <sheet name="007 - Rekonstrukce odborn..._01" sheetId="18" r:id="rId18"/>
    <sheet name="010 - Elektro jazyková uč..." sheetId="19" r:id="rId19"/>
    <sheet name="011 - Elektro učebna info..." sheetId="20" r:id="rId20"/>
    <sheet name="012 - Elektro_02" sheetId="21" r:id="rId21"/>
    <sheet name="013 - IT do stavby _01" sheetId="22" r:id="rId22"/>
    <sheet name="001 - Reitalizace zeleně ..." sheetId="23" r:id="rId23"/>
    <sheet name="Pokyny pro vyplnění" sheetId="24" r:id="rId24"/>
  </sheets>
  <definedNames>
    <definedName name="_xlnm.Print_Area" localSheetId="0">'Rekapitulace stavby'!$D$4:$AO$33,'Rekapitulace stavby'!$C$39:$AQ$78</definedName>
    <definedName name="_xlnm._FilterDatabase" localSheetId="1" hidden="1">'001 - Rekonstrukce odborn...'!$C$110:$K$543</definedName>
    <definedName name="_xlnm.Print_Area" localSheetId="1">'001 - Rekonstrukce odborn...'!$C$4:$J$38,'001 - Rekonstrukce odborn...'!$C$44:$J$90,'001 - Rekonstrukce odborn...'!$C$96:$K$543</definedName>
    <definedName name="_xlnm._FilterDatabase" localSheetId="2" hidden="1">'005 - Rekonstrukce odborn...'!$C$103:$K$291</definedName>
    <definedName name="_xlnm.Print_Area" localSheetId="2">'005 - Rekonstrukce odborn...'!$C$4:$J$38,'005 - Rekonstrukce odborn...'!$C$44:$J$83,'005 - Rekonstrukce odborn...'!$C$89:$K$291</definedName>
    <definedName name="_xlnm._FilterDatabase" localSheetId="3" hidden="1">'008 - Rekonstrukce odborn...'!$C$102:$K$276</definedName>
    <definedName name="_xlnm.Print_Area" localSheetId="3">'008 - Rekonstrukce odborn...'!$C$4:$J$38,'008 - Rekonstrukce odborn...'!$C$44:$J$82,'008 - Rekonstrukce odborn...'!$C$88:$K$276</definedName>
    <definedName name="_xlnm._FilterDatabase" localSheetId="4" hidden="1">'010 - Elektro cvičná kuch...'!$C$87:$K$192</definedName>
    <definedName name="_xlnm.Print_Area" localSheetId="4">'010 - Elektro cvičná kuch...'!$C$4:$J$38,'010 - Elektro cvičná kuch...'!$C$44:$J$67,'010 - Elektro cvičná kuch...'!$C$73:$K$192</definedName>
    <definedName name="_xlnm._FilterDatabase" localSheetId="5" hidden="1">'011 - Elektro rukodělná a...'!$C$87:$K$154</definedName>
    <definedName name="_xlnm.Print_Area" localSheetId="5">'011 - Elektro rukodělná a...'!$C$4:$J$38,'011 - Elektro rukodělná a...'!$C$44:$J$67,'011 - Elektro rukodělná a...'!$C$73:$K$154</definedName>
    <definedName name="_xlnm._FilterDatabase" localSheetId="6" hidden="1">'012 - Elektro'!$C$88:$K$237</definedName>
    <definedName name="_xlnm.Print_Area" localSheetId="6">'012 - Elektro'!$C$4:$J$38,'012 - Elektro'!$C$44:$J$68,'012 - Elektro'!$C$74:$K$237</definedName>
    <definedName name="_xlnm._FilterDatabase" localSheetId="7" hidden="1">'013 - IT do stavby '!$C$85:$K$228</definedName>
    <definedName name="_xlnm.Print_Area" localSheetId="7">'013 - IT do stavby '!$C$4:$J$38,'013 - IT do stavby '!$C$44:$J$65,'013 - IT do stavby '!$C$71:$K$228</definedName>
    <definedName name="_xlnm._FilterDatabase" localSheetId="8" hidden="1">'001 - Rekonstrukce odborn..._01'!$C$106:$K$416</definedName>
    <definedName name="_xlnm.Print_Area" localSheetId="8">'001 - Rekonstrukce odborn..._01'!$C$4:$J$38,'001 - Rekonstrukce odborn..._01'!$C$44:$J$86,'001 - Rekonstrukce odborn..._01'!$C$92:$K$416</definedName>
    <definedName name="_xlnm._FilterDatabase" localSheetId="9" hidden="1">'004 - Rekonstrukce odborn...'!$C$106:$K$334</definedName>
    <definedName name="_xlnm.Print_Area" localSheetId="9">'004 - Rekonstrukce odborn...'!$C$4:$J$38,'004 - Rekonstrukce odborn...'!$C$44:$J$86,'004 - Rekonstrukce odborn...'!$C$92:$K$334</definedName>
    <definedName name="_xlnm._FilterDatabase" localSheetId="10" hidden="1">'007 - Rekonstrukce odborn...'!$C$104:$K$275</definedName>
    <definedName name="_xlnm.Print_Area" localSheetId="10">'007 - Rekonstrukce odborn...'!$C$4:$J$38,'007 - Rekonstrukce odborn...'!$C$44:$J$84,'007 - Rekonstrukce odborn...'!$C$90:$K$275</definedName>
    <definedName name="_xlnm._FilterDatabase" localSheetId="11" hidden="1">'010 - Elektro  cvičná kuc...'!$C$88:$K$209</definedName>
    <definedName name="_xlnm.Print_Area" localSheetId="11">'010 - Elektro  cvičná kuc...'!$C$4:$J$38,'010 - Elektro  cvičná kuc...'!$C$44:$J$68,'010 - Elektro  cvičná kuc...'!$C$74:$K$209</definedName>
    <definedName name="_xlnm._FilterDatabase" localSheetId="12" hidden="1">'011 - Elektro přírodní vědy'!$C$88:$K$197</definedName>
    <definedName name="_xlnm.Print_Area" localSheetId="12">'011 - Elektro přírodní vědy'!$C$4:$J$38,'011 - Elektro přírodní vědy'!$C$44:$J$68,'011 - Elektro přírodní vědy'!$C$74:$K$197</definedName>
    <definedName name="_xlnm._FilterDatabase" localSheetId="13" hidden="1">'012 - Elektro_01'!$C$89:$K$235</definedName>
    <definedName name="_xlnm.Print_Area" localSheetId="13">'012 - Elektro_01'!$C$4:$J$38,'012 - Elektro_01'!$C$44:$J$69,'012 - Elektro_01'!$C$75:$K$235</definedName>
    <definedName name="_xlnm._FilterDatabase" localSheetId="14" hidden="1">'013 - IT do stavby'!$C$85:$K$224</definedName>
    <definedName name="_xlnm.Print_Area" localSheetId="14">'013 - IT do stavby'!$C$4:$J$38,'013 - IT do stavby'!$C$44:$J$65,'013 - IT do stavby'!$C$71:$K$224</definedName>
    <definedName name="_xlnm._FilterDatabase" localSheetId="15" hidden="1">'001 - Rekonstrukce odborn..._02'!$C$110:$K$458</definedName>
    <definedName name="_xlnm.Print_Area" localSheetId="15">'001 - Rekonstrukce odborn..._02'!$C$4:$J$38,'001 - Rekonstrukce odborn..._02'!$C$44:$J$90,'001 - Rekonstrukce odborn..._02'!$C$96:$K$458</definedName>
    <definedName name="_xlnm._FilterDatabase" localSheetId="16" hidden="1">'004 - Rekonstrukce odborn..._01'!$C$106:$K$287</definedName>
    <definedName name="_xlnm.Print_Area" localSheetId="16">'004 - Rekonstrukce odborn..._01'!$C$4:$J$38,'004 - Rekonstrukce odborn..._01'!$C$44:$J$86,'004 - Rekonstrukce odborn..._01'!$C$92:$K$287</definedName>
    <definedName name="_xlnm._FilterDatabase" localSheetId="17" hidden="1">'007 - Rekonstrukce odborn..._01'!$C$107:$K$305</definedName>
    <definedName name="_xlnm.Print_Area" localSheetId="17">'007 - Rekonstrukce odborn..._01'!$C$4:$J$38,'007 - Rekonstrukce odborn..._01'!$C$44:$J$87,'007 - Rekonstrukce odborn..._01'!$C$93:$K$305</definedName>
    <definedName name="_xlnm._FilterDatabase" localSheetId="18" hidden="1">'010 - Elektro jazyková uč...'!$C$87:$K$194</definedName>
    <definedName name="_xlnm.Print_Area" localSheetId="18">'010 - Elektro jazyková uč...'!$C$4:$J$38,'010 - Elektro jazyková uč...'!$C$44:$J$67,'010 - Elektro jazyková uč...'!$C$73:$K$194</definedName>
    <definedName name="_xlnm._FilterDatabase" localSheetId="19" hidden="1">'011 - Elektro učebna info...'!$C$86:$K$182</definedName>
    <definedName name="_xlnm.Print_Area" localSheetId="19">'011 - Elektro učebna info...'!$C$4:$J$38,'011 - Elektro učebna info...'!$C$44:$J$66,'011 - Elektro učebna info...'!$C$72:$K$182</definedName>
    <definedName name="_xlnm._FilterDatabase" localSheetId="20" hidden="1">'012 - Elektro_02'!$C$88:$K$237</definedName>
    <definedName name="_xlnm.Print_Area" localSheetId="20">'012 - Elektro_02'!$C$4:$J$38,'012 - Elektro_02'!$C$44:$J$68,'012 - Elektro_02'!$C$74:$K$237</definedName>
    <definedName name="_xlnm._FilterDatabase" localSheetId="21" hidden="1">'013 - IT do stavby _01'!$C$85:$K$216</definedName>
    <definedName name="_xlnm.Print_Area" localSheetId="21">'013 - IT do stavby _01'!$C$4:$J$38,'013 - IT do stavby _01'!$C$44:$J$65,'013 - IT do stavby _01'!$C$71:$K$216</definedName>
    <definedName name="_xlnm._FilterDatabase" localSheetId="22" hidden="1">'001 - Reitalizace zeleně ...'!$C$86:$K$163</definedName>
    <definedName name="_xlnm.Print_Area" localSheetId="22">'001 - Reitalizace zeleně ...'!$C$4:$J$38,'001 - Reitalizace zeleně ...'!$C$44:$J$66,'001 - Reitalizace zeleně ...'!$C$72:$K$163</definedName>
    <definedName name="_xlnm.Print_Area" localSheetId="23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'001 - Rekonstrukce odborn...'!$110:$110</definedName>
    <definedName name="_xlnm.Print_Titles" localSheetId="2">'005 - Rekonstrukce odborn...'!$103:$103</definedName>
    <definedName name="_xlnm.Print_Titles" localSheetId="3">'008 - Rekonstrukce odborn...'!$102:$102</definedName>
    <definedName name="_xlnm.Print_Titles" localSheetId="4">'010 - Elektro cvičná kuch...'!$87:$87</definedName>
    <definedName name="_xlnm.Print_Titles" localSheetId="5">'011 - Elektro rukodělná a...'!$87:$87</definedName>
    <definedName name="_xlnm.Print_Titles" localSheetId="6">'012 - Elektro'!$88:$88</definedName>
    <definedName name="_xlnm.Print_Titles" localSheetId="7">'013 - IT do stavby '!$85:$85</definedName>
    <definedName name="_xlnm.Print_Titles" localSheetId="8">'001 - Rekonstrukce odborn..._01'!$106:$106</definedName>
    <definedName name="_xlnm.Print_Titles" localSheetId="9">'004 - Rekonstrukce odborn...'!$106:$106</definedName>
    <definedName name="_xlnm.Print_Titles" localSheetId="10">'007 - Rekonstrukce odborn...'!$104:$104</definedName>
    <definedName name="_xlnm.Print_Titles" localSheetId="11">'010 - Elektro  cvičná kuc...'!$88:$88</definedName>
    <definedName name="_xlnm.Print_Titles" localSheetId="12">'011 - Elektro přírodní vědy'!$88:$88</definedName>
    <definedName name="_xlnm.Print_Titles" localSheetId="13">'012 - Elektro_01'!$89:$89</definedName>
    <definedName name="_xlnm.Print_Titles" localSheetId="14">'013 - IT do stavby'!$85:$85</definedName>
    <definedName name="_xlnm.Print_Titles" localSheetId="15">'001 - Rekonstrukce odborn..._02'!$110:$110</definedName>
    <definedName name="_xlnm.Print_Titles" localSheetId="16">'004 - Rekonstrukce odborn..._01'!$106:$106</definedName>
    <definedName name="_xlnm.Print_Titles" localSheetId="17">'007 - Rekonstrukce odborn..._01'!$107:$107</definedName>
    <definedName name="_xlnm.Print_Titles" localSheetId="18">'010 - Elektro jazyková uč...'!$87:$87</definedName>
    <definedName name="_xlnm.Print_Titles" localSheetId="19">'011 - Elektro učebna info...'!$86:$86</definedName>
    <definedName name="_xlnm.Print_Titles" localSheetId="20">'012 - Elektro_02'!$88:$88</definedName>
    <definedName name="_xlnm.Print_Titles" localSheetId="21">'013 - IT do stavby _01'!$85:$85</definedName>
    <definedName name="_xlnm.Print_Titles" localSheetId="22">'001 - Reitalizace zeleně ...'!$86:$86</definedName>
  </definedNames>
  <calcPr fullCalcOnLoad="1"/>
</workbook>
</file>

<file path=xl/sharedStrings.xml><?xml version="1.0" encoding="utf-8"?>
<sst xmlns="http://schemas.openxmlformats.org/spreadsheetml/2006/main" count="43533" uniqueCount="2497">
  <si>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</si>
  <si>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</si>
  <si>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</si>
  <si>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</si>
  <si>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</si>
  <si>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</si>
  <si>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</si>
  <si>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{8192ee17-795a-4342-9bd9-ee1c0b781806}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</si>
  <si>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</si>
  <si>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</si>
  <si>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</si>
  <si>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</si>
  <si>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</si>
  <si>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</si>
  <si>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</si>
  <si>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</si>
  <si>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001K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</si>
  <si>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</si>
  <si>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</si>
  <si>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odborných učeben ZŠ Karviná - školy II - stavba</t>
  </si>
  <si>
    <t>KSO:</t>
  </si>
  <si>
    <t/>
  </si>
  <si>
    <t>CC-CZ:</t>
  </si>
  <si>
    <t>Místo:</t>
  </si>
  <si>
    <t xml:space="preserve"> </t>
  </si>
  <si>
    <t>Datum:</t>
  </si>
  <si>
    <t>4. 9. 2017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</si>
  <si>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</si>
  <si>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</si>
  <si>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</si>
  <si>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</si>
  <si>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</si>
  <si>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</si>
  <si>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</si>
  <si>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</si>
  <si>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</si>
  <si>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</si>
  <si>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</si>
  <si>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</si>
  <si>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</si>
  <si>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</si>
  <si>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</si>
  <si>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</si>
  <si>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</si>
  <si>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</si>
  <si>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</si>
  <si>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</si>
  <si>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</si>
  <si>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</si>
  <si>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</si>
  <si>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</si>
  <si>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</si>
  <si>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</si>
  <si>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</si>
  <si>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</si>
  <si>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</si>
  <si>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</si>
  <si>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</si>
  <si>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</si>
  <si>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</si>
  <si>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</si>
  <si>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</si>
  <si>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</si>
  <si>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</si>
  <si>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</si>
  <si>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</si>
  <si>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</si>
  <si>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</si>
  <si>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</si>
  <si>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</si>
  <si>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</si>
  <si>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</si>
  <si>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</si>
  <si>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20171701001RS</t>
  </si>
  <si>
    <t>Rekonstrukce odborných učeben ZŠ a MŠ Školská Karviná - stavba</t>
  </si>
  <si>
    <t>STA</t>
  </si>
  <si>
    <t>1</t>
  </si>
  <si>
    <t>{671c82bc-2a57-43af-b2ed-a780e38abf4e}</t>
  </si>
  <si>
    <t>801 32</t>
  </si>
  <si>
    <t>2</t>
  </si>
  <si>
    <t>/</t>
  </si>
  <si>
    <t>001</t>
  </si>
  <si>
    <t>Rekonstrukce odborných učeben ZŠ a MŠ Školská Karviná</t>
  </si>
  <si>
    <t>Soupis</t>
  </si>
  <si>
    <t>{4a73f0c4-69b2-455e-a311-576941dc8c07}</t>
  </si>
  <si>
    <t>005</t>
  </si>
  <si>
    <t>Rekonstrukce odborných učeben ZŠ a MŠ Školská Karviná - cvičná kuchyně</t>
  </si>
  <si>
    <t>{2d44c7d4-cda5-4c4f-9844-ad5b14a50b49}</t>
  </si>
  <si>
    <t>008</t>
  </si>
  <si>
    <t>Rekonstrukce odborných učeben ZŠ a MŠ Školská Karviná - rukodělná a keramická dílna</t>
  </si>
  <si>
    <t>{202b12d8-3cce-49d8-8b13-053117e54670}</t>
  </si>
  <si>
    <t>010</t>
  </si>
  <si>
    <t xml:space="preserve">Elektro cvičná kuchyňka </t>
  </si>
  <si>
    <t>{ec06bb1a-6080-49eb-89e2-46a8a96bb324}</t>
  </si>
  <si>
    <t>011</t>
  </si>
  <si>
    <t xml:space="preserve">Elektro rukodělná a keramická dílna </t>
  </si>
  <si>
    <t>{237df4f9-3607-43bf-b0e8-79aa3c7f9655}</t>
  </si>
  <si>
    <t>012</t>
  </si>
  <si>
    <t>Elektro</t>
  </si>
  <si>
    <t>{a0003dae-de19-4780-a7e3-332c2f1bc0ed}</t>
  </si>
  <si>
    <t>013</t>
  </si>
  <si>
    <t xml:space="preserve">IT do stavby </t>
  </si>
  <si>
    <t>{0a1f5bda-db8d-4712-88da-bcbf256f7c86}</t>
  </si>
  <si>
    <t>20171701002RS</t>
  </si>
  <si>
    <t>Rekonstrukce odborných učeben ZŠ a MŠ Borovského  Karviná - stavba</t>
  </si>
  <si>
    <t>{795dbcda-c4ba-453e-8955-3319a960b51f}</t>
  </si>
  <si>
    <t>Rekonstrukce odborných učeben ZŠ a MŠ Borovského  Karviná</t>
  </si>
  <si>
    <t>{c467fdca-1fce-4b19-9504-8a3bb215e2f8}</t>
  </si>
  <si>
    <t>004</t>
  </si>
  <si>
    <t xml:space="preserve">Rekonstrukce odborných učeben ZŠ a MŠ Borovského  Karviná - cvičná kuchyňka </t>
  </si>
  <si>
    <t>{fd80650d-c6e1-4d96-9206-13ddd3871248}</t>
  </si>
  <si>
    <t>007</t>
  </si>
  <si>
    <t>Rekonstrukce odborných učeben ZŠ a MŠ Borovského  Karviná - učebna přírodních věd</t>
  </si>
  <si>
    <t>{bf58fb47-f0f5-48f3-ae82-74ff59836300}</t>
  </si>
  <si>
    <t xml:space="preserve">Elektro  cvičná kuchyňka </t>
  </si>
  <si>
    <t>{a5536921-3899-4090-9a71-c64a253c8f96}</t>
  </si>
  <si>
    <t>Elektro přírodní vědy</t>
  </si>
  <si>
    <t>{3a4fb495-235b-4122-a6b5-b9dfe002a192}</t>
  </si>
  <si>
    <t>{0264f1b9-7e73-450f-a781-d16e006536ce}</t>
  </si>
  <si>
    <t>IT do stavby</t>
  </si>
  <si>
    <t>{88dde47d-c2b1-4175-a694-11360aa7ad7b}</t>
  </si>
  <si>
    <t>20171701003RS</t>
  </si>
  <si>
    <t>Rekonstrukce odborných učeben ZŠ a MŠ Cihelní   Karviná - stavba</t>
  </si>
  <si>
    <t>{afa7ea7e-c6d8-4aa8-ac7f-a6900c691516}</t>
  </si>
  <si>
    <t>Rekonstrukce odborných učeben ZŠ a MŠ Cihelní  Karviná</t>
  </si>
  <si>
    <t>{d207cfa7-cc0f-42e3-8392-1ecca2f9ffc8}</t>
  </si>
  <si>
    <t xml:space="preserve">Rekonstrukce odborných učeben ZŠ a MŠ Cihelní  Karviná - jazyková učebna </t>
  </si>
  <si>
    <t>{6bb58902-98a4-41c9-91f3-cf327bc7ed52}</t>
  </si>
  <si>
    <t>Rekonstrukce odborných učeben ZŠ a MŠ Cihelní  Karviná - učebna informatiky</t>
  </si>
  <si>
    <t>{23893f86-3c2b-4809-b56b-1148fac8a87e}</t>
  </si>
  <si>
    <t xml:space="preserve">Elektro jazyková učebna </t>
  </si>
  <si>
    <t>{1cd3b36f-3c47-4577-a20f-6be2d27d9621}</t>
  </si>
  <si>
    <t>Elektro učebna informatiky</t>
  </si>
  <si>
    <t>{2f11fe97-f222-41c5-ab70-8e16710f7d02}</t>
  </si>
  <si>
    <t>{81741de8-75fa-44e8-b57e-7089a6d307ee}</t>
  </si>
  <si>
    <t>{60970ce6-404a-441c-928f-12f4afcddb99}</t>
  </si>
  <si>
    <t>20171701004</t>
  </si>
  <si>
    <t>Rekonstrukce odborných učeben v Karviné - revitalizace zeleně u ZŠ Borovského</t>
  </si>
  <si>
    <t>{b6f377f0-a79f-43a7-a98b-10e8a308a1cc}</t>
  </si>
  <si>
    <t xml:space="preserve">Reitalizace zeleně u ZŠ Borovského </t>
  </si>
  <si>
    <t>{6801acf9-a9b6-4d57-8e03-c04a3ba71ffc}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</si>
  <si>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</si>
  <si>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</si>
  <si>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</si>
  <si>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</si>
  <si>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</si>
  <si>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</si>
  <si>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</si>
  <si>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20171701001RS - Rekonstrukce odborných učeben ZŠ a MŠ Školská Karviná - stavba</t>
  </si>
  <si>
    <t>Soupis:</t>
  </si>
  <si>
    <t>001 - Rekonstrukce odborných učeben ZŠ a MŠ Školská Karviná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</si>
  <si>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</si>
  <si>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</si>
  <si>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</si>
  <si>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</si>
  <si>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</si>
  <si>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</si>
  <si>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</si>
  <si>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</si>
  <si>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</si>
  <si>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</si>
  <si>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povrchu, podlahy, osazení</t>
  </si>
  <si>
    <t xml:space="preserve">    9 - Ostatní konstrukce a práce, bourání</t>
  </si>
  <si>
    <t xml:space="preserve">      99 - Přesuny hmot a suti</t>
  </si>
  <si>
    <t xml:space="preserve">    997 - Přesun sutě</t>
  </si>
  <si>
    <t>PSV - Práce a dodávky PSV</t>
  </si>
  <si>
    <t xml:space="preserve">    722 - Zdravotechnika - vnitřní vodovod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</si>
  <si>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</si>
  <si>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</si>
  <si>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</si>
  <si>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725 - Zdravotechnika - zařizovací předměty</t>
  </si>
  <si>
    <t xml:space="preserve">    730 - Vytápění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</si>
  <si>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</si>
  <si>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</si>
  <si>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</si>
  <si>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</si>
  <si>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</si>
  <si>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</si>
  <si>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</si>
  <si>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</si>
  <si>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</t>
  </si>
  <si>
    <t>M - Práce a dodávky M</t>
  </si>
  <si>
    <t>VRN - VRN</t>
  </si>
  <si>
    <t xml:space="preserve">    0 - Vedlejší  náklady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</si>
  <si>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</si>
  <si>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</si>
  <si>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</si>
  <si>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</si>
  <si>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</si>
  <si>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</si>
  <si>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</si>
  <si>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</si>
  <si>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</si>
  <si>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</si>
  <si>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</si>
  <si>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</si>
  <si>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</si>
  <si>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</si>
  <si>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</si>
  <si>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</si>
  <si>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</si>
  <si>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</si>
  <si>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</si>
  <si>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</si>
  <si>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</si>
  <si>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</si>
  <si>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</si>
  <si>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2017 01</t>
  </si>
  <si>
    <t>4</t>
  </si>
  <si>
    <t>2015533965</t>
  </si>
  <si>
    <t>VV</t>
  </si>
  <si>
    <t>"viz.v.č D.1.1.b)02"5*4,55</t>
  </si>
  <si>
    <t>113107122</t>
  </si>
  <si>
    <t>Odstranění podkladu pl do 50 m2 z kameniva drceného tl 200 mm</t>
  </si>
  <si>
    <t>431946737</t>
  </si>
  <si>
    <t>Zakládání</t>
  </si>
  <si>
    <t>3</t>
  </si>
  <si>
    <t>271532211</t>
  </si>
  <si>
    <t>Podsyp pod základové konstrukce se zhutněním z hrubého kameniva frakce 32 až 63 mm</t>
  </si>
  <si>
    <t>m3</t>
  </si>
  <si>
    <t>CS ÚRS 2016 01</t>
  </si>
  <si>
    <t>-1944976538</t>
  </si>
  <si>
    <t>"viz.v.č.D.1.1b)03- v místě stáv. kanálů"6*1*0,2</t>
  </si>
  <si>
    <t>273321411</t>
  </si>
  <si>
    <t>Základové desky ze ŽB bez zvýšených nároků na prostředí tř. C 20/25</t>
  </si>
  <si>
    <t>-1474024168</t>
  </si>
  <si>
    <t>"viz.v.č. D.1.1.b)03-po st. kanálech"6*1*0,15</t>
  </si>
  <si>
    <t>5</t>
  </si>
  <si>
    <t>273352111</t>
  </si>
  <si>
    <t>Bednění ztracené stěn základových desek</t>
  </si>
  <si>
    <t>-139017744</t>
  </si>
  <si>
    <t>"viz.v.č D.1.1.b)03"6*1</t>
  </si>
  <si>
    <t>6</t>
  </si>
  <si>
    <t>273362021</t>
  </si>
  <si>
    <t>Výztuž základových desek svařovanými sítěmi Kari</t>
  </si>
  <si>
    <t>t</t>
  </si>
  <si>
    <t>1911329975</t>
  </si>
  <si>
    <t>"viz.v.č. D.1.1.b)03"6*1*4,9*1,1*0,001</t>
  </si>
  <si>
    <t>7</t>
  </si>
  <si>
    <t>R-2733620</t>
  </si>
  <si>
    <t xml:space="preserve">Kotvení bet. desky ke stávající </t>
  </si>
  <si>
    <t>soubor</t>
  </si>
  <si>
    <t>998206809</t>
  </si>
  <si>
    <t>"viz.v.č. D.1.1.b)03"1</t>
  </si>
  <si>
    <t>Svislé a kompletní konstrukce</t>
  </si>
  <si>
    <t>8</t>
  </si>
  <si>
    <t>317142321</t>
  </si>
  <si>
    <t>Překlady nenosné přímé z pórobetonu  v příčkách tl 125 mm pro světlost otvoru do 1010 mm</t>
  </si>
  <si>
    <t>kus</t>
  </si>
  <si>
    <t>-128517432</t>
  </si>
  <si>
    <t>9</t>
  </si>
  <si>
    <t>339921112</t>
  </si>
  <si>
    <t>Osazování betonových palisád do betonového základu jednotlivě výšky prvku přes 0,5 do 1 m</t>
  </si>
  <si>
    <t>164232253</t>
  </si>
  <si>
    <t>"viz. v.č.D.1.1.b)03"9</t>
  </si>
  <si>
    <t>10</t>
  </si>
  <si>
    <t>M</t>
  </si>
  <si>
    <t>592284100</t>
  </si>
  <si>
    <t>PALISÁDA betonová přírodní 16X16X100 cm</t>
  </si>
  <si>
    <t>1554601364</t>
  </si>
  <si>
    <t>11</t>
  </si>
  <si>
    <t>340235212</t>
  </si>
  <si>
    <t>Zazdívka otvorů pl do 0,0225 m2 v příčkách nebo stěnách z cihel tl přes 100 mm</t>
  </si>
  <si>
    <t>-1932801785</t>
  </si>
  <si>
    <t>"viz.v.č. D.1.4.b)04-05"2</t>
  </si>
  <si>
    <t>12</t>
  </si>
  <si>
    <t>342272423</t>
  </si>
  <si>
    <t>Příčky tl 125 mm z pórobetonových přesných hladkých příčkovek objemové hmotnosti 500 kg/m3</t>
  </si>
  <si>
    <t>1809869010</t>
  </si>
  <si>
    <t>"viz.v.č D.1.1.b)03"4,25*3,3-0,7*2-0,8*2</t>
  </si>
  <si>
    <t>2,45*3,3</t>
  </si>
  <si>
    <t>Součet</t>
  </si>
  <si>
    <t>13</t>
  </si>
  <si>
    <t>342272523</t>
  </si>
  <si>
    <t>Příčky tl 150 mm z pórobetonových přesných hladkých příčkovek objemové hmotnosti 500 kg/m3</t>
  </si>
  <si>
    <t>-1118676817</t>
  </si>
  <si>
    <t>"viz.v.č D.1.1.b)03"1,2*2,5</t>
  </si>
  <si>
    <t>14</t>
  </si>
  <si>
    <t>R-3300010</t>
  </si>
  <si>
    <t xml:space="preserve">KOTVENÍ ZDIVA KE ST. KONSTRUKCI </t>
  </si>
  <si>
    <t>-697911689</t>
  </si>
  <si>
    <t>"viz.v.č D.1.1.b)03"3,3*3+2,5</t>
  </si>
  <si>
    <t>Komunikace pozemní</t>
  </si>
  <si>
    <t>564801112</t>
  </si>
  <si>
    <t>Podklad z kamenné drti fr. 0-4 mm tl 40 mm</t>
  </si>
  <si>
    <t>-2105037650</t>
  </si>
  <si>
    <t>"viz.v.č D.1.1.b)03- skladba S1"4,55*5</t>
  </si>
  <si>
    <t>16</t>
  </si>
  <si>
    <t>564831111</t>
  </si>
  <si>
    <t>Podklad ze kamenné drti   tl 100 mm</t>
  </si>
  <si>
    <t>656287335</t>
  </si>
  <si>
    <t>"viz.v.č D.1.1.b)03- skladba S1"4,55*5*2</t>
  </si>
  <si>
    <t>17</t>
  </si>
  <si>
    <t>596811120</t>
  </si>
  <si>
    <t>Kladení betonové dlažby komunikací pro pěší do lože z kameniva vel do 0,09 m2 plochy do 50 m2</t>
  </si>
  <si>
    <t>-926364868</t>
  </si>
  <si>
    <t>"viz.v.č D.1.1.b)03-skladba S1"4,5*5</t>
  </si>
  <si>
    <t>18</t>
  </si>
  <si>
    <t>592456000</t>
  </si>
  <si>
    <t>dlažba desková betonová HBB 50x50x5 cm</t>
  </si>
  <si>
    <t>480083714</t>
  </si>
  <si>
    <t>22,5*1,05</t>
  </si>
  <si>
    <t>Úpravy povrchu, podlahy, osazení</t>
  </si>
  <si>
    <t>19</t>
  </si>
  <si>
    <t>611135101</t>
  </si>
  <si>
    <t>Hrubá výplň rýh ve stropech maltou jakékoli šířky rýhy</t>
  </si>
  <si>
    <t>-1829658353</t>
  </si>
  <si>
    <t>"viz.v.č. D.1.1.b)02,03-po vybouraných příčkách"(4,3+2,3*2+2,2)*0,15</t>
  </si>
  <si>
    <t>20</t>
  </si>
  <si>
    <t>611325121</t>
  </si>
  <si>
    <t>Vápenocementová štuková omítka rýh ve stropech šířky do 150 mm</t>
  </si>
  <si>
    <t>-712943217</t>
  </si>
  <si>
    <t>611325422</t>
  </si>
  <si>
    <t xml:space="preserve">Příprava podkladu stropu  před provedením malířských prací - předpoklad 30% nové omítky </t>
  </si>
  <si>
    <t>-918319887</t>
  </si>
  <si>
    <t>"viz.v.č. D.1.1.b)02,03"90,54+57,9</t>
  </si>
  <si>
    <t>22</t>
  </si>
  <si>
    <t>612135101</t>
  </si>
  <si>
    <t>Hrubá výplň rýh ve stěnách maltou jakékoli šířky rýhy</t>
  </si>
  <si>
    <t>-136111311</t>
  </si>
  <si>
    <t>"viz.v.č. D.1.1.b)02,03-po vybouraných příčkách"3,3*4*0,15</t>
  </si>
  <si>
    <t>"viz.v.č. D.1.4.b)04-05"18*0,15</t>
  </si>
  <si>
    <t>23</t>
  </si>
  <si>
    <t>612142001</t>
  </si>
  <si>
    <t>Potažení vnitřních stěn sklovláknitým pletivem vtlačeným do tenkovrstvé hmoty</t>
  </si>
  <si>
    <t>-433181288</t>
  </si>
  <si>
    <t>"viz.v.č D.1.1.b)02,03"1,2*2,5*2</t>
  </si>
  <si>
    <t>4,25*3,3+1,1*1,2*2+2,45*1,2*4+3,02*1,2*2</t>
  </si>
  <si>
    <t>-(0,7*2+0,8*2)</t>
  </si>
  <si>
    <t>"po vybouraných obkladech "1,5*1,5</t>
  </si>
  <si>
    <t>24</t>
  </si>
  <si>
    <t>612321141</t>
  </si>
  <si>
    <t>Vápenocementová omítka štuková dvouvrstvá vnitřních stěn nanášená ručně</t>
  </si>
  <si>
    <t>-1977021854</t>
  </si>
  <si>
    <t>25</t>
  </si>
  <si>
    <t>612325121</t>
  </si>
  <si>
    <t>Vápenocementová štuková omítka rýh ve stěnách šířky do 150 mm</t>
  </si>
  <si>
    <t>2064283465</t>
  </si>
  <si>
    <t>26</t>
  </si>
  <si>
    <t>612325221</t>
  </si>
  <si>
    <t>Vápenocementová štuková omítka malých ploch do 0,09 m2 na stěnách</t>
  </si>
  <si>
    <t>-1865756763</t>
  </si>
  <si>
    <t>"viz.v.č. D.1.4.b)04-05"2*2</t>
  </si>
  <si>
    <t>27</t>
  </si>
  <si>
    <t>612325422</t>
  </si>
  <si>
    <t xml:space="preserve">Příprava podkladu stěn před provedením malířských prací - předpoklad 30% nové omítky </t>
  </si>
  <si>
    <t>1519155420</t>
  </si>
  <si>
    <t>"viz.v.č D.1.1.b)02,03"8,8*3,3*2+6,6*3,3*2+10,3*3,3*2+6,3*3,3*2</t>
  </si>
  <si>
    <t>6,05*3,3*2+20*3,3*2+6,125*3,3*2</t>
  </si>
  <si>
    <t>28</t>
  </si>
  <si>
    <t>612331121</t>
  </si>
  <si>
    <t>Cementová omítka hladká jednovrstvá vnitřních stěn nanášená ručně</t>
  </si>
  <si>
    <t>-1253228966</t>
  </si>
  <si>
    <t>"viz.v.č. D.1.1.b)02,03-pod obklady"1,1*2,1*2+2,45*2,1*4+3,025*2,1*2</t>
  </si>
  <si>
    <t>3,125*1,6+1,8*1,6</t>
  </si>
  <si>
    <t>29</t>
  </si>
  <si>
    <t>619995001</t>
  </si>
  <si>
    <t>Začištění omítek kolem oken, dveří, podlah nebo obkladů</t>
  </si>
  <si>
    <t>m</t>
  </si>
  <si>
    <t>526900769</t>
  </si>
  <si>
    <t>"viz.v.č. D.1.1.b)03"(1+2*2)*2*8</t>
  </si>
  <si>
    <t>(1,8+2,9*2)*2*2</t>
  </si>
  <si>
    <t>(2+2,5*2)*2</t>
  </si>
  <si>
    <t>(1,5+2*2)*2</t>
  </si>
  <si>
    <t>30</t>
  </si>
  <si>
    <t>629991011</t>
  </si>
  <si>
    <t>Zakrytí výplní otvorů a svislých ploch fólií přilepenou lepící páskou</t>
  </si>
  <si>
    <t>-829893369</t>
  </si>
  <si>
    <t>"viz.v..č D.1.1.b)03"1,2*2,35*6+0,6*0,6*4+1,8*2,9*2*2</t>
  </si>
  <si>
    <t>31</t>
  </si>
  <si>
    <t>632441114</t>
  </si>
  <si>
    <t>Potěr anhydritový samonivelační tl do 50 mm ze suchých směsí</t>
  </si>
  <si>
    <t>1131389643</t>
  </si>
  <si>
    <t>"viz.v.č. D.1.1.b)03"90,54</t>
  </si>
  <si>
    <t>32</t>
  </si>
  <si>
    <t>632450134</t>
  </si>
  <si>
    <t>Vyrovnávací cementový potěr tl do 50 mm ze suchých směsí provedený v ploše</t>
  </si>
  <si>
    <t>-1539171492</t>
  </si>
  <si>
    <t>"viz.v.č D.1.1.b)03"7,23+2,69</t>
  </si>
  <si>
    <t>33</t>
  </si>
  <si>
    <t>R-6222502</t>
  </si>
  <si>
    <t>Úprava   podlahy v místě měněných dveří  vč. dodávky materiálu</t>
  </si>
  <si>
    <t>-2119865076</t>
  </si>
  <si>
    <t>"viz.v.č. D.1.1.b)03 "1,8*3+1,5</t>
  </si>
  <si>
    <t>34</t>
  </si>
  <si>
    <t>R-6222503</t>
  </si>
  <si>
    <t xml:space="preserve">Zajištění bezbariérovosti v přechodu dveří do chodby - úprava podlahy, vč. dodávky materiálu </t>
  </si>
  <si>
    <t>22643750</t>
  </si>
  <si>
    <t>"viz.v.č. D.1.1.b)03 "8</t>
  </si>
  <si>
    <t>35</t>
  </si>
  <si>
    <t>R-6320016</t>
  </si>
  <si>
    <t>Vyčištění, vybroušení, vyrovnání st. podlahy do tl. 50 mm vč. dodávky materiálu</t>
  </si>
  <si>
    <t>-236945393</t>
  </si>
  <si>
    <t>"viz.v.č D.1.1.b)03"90,54+7,23+2,69+57,9</t>
  </si>
  <si>
    <t>Ostatní konstrukce a práce, bourání</t>
  </si>
  <si>
    <t>36</t>
  </si>
  <si>
    <t>916991121</t>
  </si>
  <si>
    <t>Lože pod obrubníky, krajníky nebo obruby z dlažebních kostek z betonu prostého</t>
  </si>
  <si>
    <t>-1803518562</t>
  </si>
  <si>
    <t>1,4*0,3*0,3</t>
  </si>
  <si>
    <t>37</t>
  </si>
  <si>
    <t>949101112</t>
  </si>
  <si>
    <t>Lešení pomocné pro objekty pozemních staveb s lešeňovou podlahou v do 3,5 m zatížení do 150 kg/m2</t>
  </si>
  <si>
    <t>-1959627056</t>
  </si>
  <si>
    <t>"viz.v.č. D.1.1.b)03"276,72-65,23-52,13</t>
  </si>
  <si>
    <t>38</t>
  </si>
  <si>
    <t>952901111</t>
  </si>
  <si>
    <t>Vyčištění budov bytové a občanské výstavby při výšce podlaží do 4 m</t>
  </si>
  <si>
    <t>-2119352827</t>
  </si>
  <si>
    <t>"viz.v.č D.1.1.b)02,03"40+274,86+130-65,23-52,13</t>
  </si>
  <si>
    <t>39</t>
  </si>
  <si>
    <t>962051116</t>
  </si>
  <si>
    <t>Bourání příček ze ŽB tl do 150 mm</t>
  </si>
  <si>
    <t>-854607182</t>
  </si>
  <si>
    <t>"viz.v.č D.1.1.b)02"(1,4*2+2,3+0,8*2+4,2)*3,3</t>
  </si>
  <si>
    <t>-(0,6*2*2+0,7*2+0,6*2)</t>
  </si>
  <si>
    <t>40</t>
  </si>
  <si>
    <t>965043331</t>
  </si>
  <si>
    <t>Bourání podkladů pod dlažby betonových s potěrem nebo teracem tl do 100 mm pl do 4 m2</t>
  </si>
  <si>
    <t>373630052</t>
  </si>
  <si>
    <t>"viz.v.č. D.1.1.b)02"(17,7+72,92)*0,15</t>
  </si>
  <si>
    <t>(2,58+1,26+1,56+3,58)*0,15</t>
  </si>
  <si>
    <t>(57,9)*0,05</t>
  </si>
  <si>
    <t>41</t>
  </si>
  <si>
    <t>965045112</t>
  </si>
  <si>
    <t xml:space="preserve">Vybourání HOBRA desky </t>
  </si>
  <si>
    <t>743296502</t>
  </si>
  <si>
    <t>"viz.v.č. D.1.1.b)02"57,9</t>
  </si>
  <si>
    <t>42</t>
  </si>
  <si>
    <t>965049111</t>
  </si>
  <si>
    <t>Příplatek k bourání betonových mazanin za bourání mazanin se svařovanou sítí tl do 100 mm</t>
  </si>
  <si>
    <t>2021336117</t>
  </si>
  <si>
    <t>43</t>
  </si>
  <si>
    <t>965081212</t>
  </si>
  <si>
    <t>Bourání podlah z dlaždic keramických nebo xylolitových tl do 10 mm plochy do 1 m2</t>
  </si>
  <si>
    <t>1843523713</t>
  </si>
  <si>
    <t>"viz.v.č. D.1.1.b)02"17,7+72,92+2,58+1,26+1,56+3,58</t>
  </si>
  <si>
    <t>44</t>
  </si>
  <si>
    <t>966051111</t>
  </si>
  <si>
    <t>Bourání betonových palisád osazovaných v řadě</t>
  </si>
  <si>
    <t>-203864012</t>
  </si>
  <si>
    <t>"viz. v.č. D.1.1.b)02"(5+4,55)*0,2*0,8</t>
  </si>
  <si>
    <t>45</t>
  </si>
  <si>
    <t>968062747</t>
  </si>
  <si>
    <t>Vybourání stěn dřevěných plných, zasklených nebo výkladních pl přes 4 m2</t>
  </si>
  <si>
    <t>109520611</t>
  </si>
  <si>
    <t>"viz.v.č. D.1.1.b)02"3*3,3</t>
  </si>
  <si>
    <t>46</t>
  </si>
  <si>
    <t>968072455</t>
  </si>
  <si>
    <t>Vybourání kovových dveřních zárubní pl do 2 m2</t>
  </si>
  <si>
    <t>1042093535</t>
  </si>
  <si>
    <t>"viz.v.č. D.1.1.b)02"0,8*2+0,9*2*6+0,6*2*3+0,7*2</t>
  </si>
  <si>
    <t>47</t>
  </si>
  <si>
    <t>968072456</t>
  </si>
  <si>
    <t>Vybourání kovových dveřních zárubní pl přes 2 m2</t>
  </si>
  <si>
    <t>1264292775</t>
  </si>
  <si>
    <t>"viz.v.č d.1.1.b)02"1,7*2*3+2*2,9</t>
  </si>
  <si>
    <t>48</t>
  </si>
  <si>
    <t>971042231</t>
  </si>
  <si>
    <t>Vybourání otvorů v betonových příčkách a zdech pl do 0,0225 m2 tl do 150 mm</t>
  </si>
  <si>
    <t>-567555190</t>
  </si>
  <si>
    <t>49</t>
  </si>
  <si>
    <t>974049167</t>
  </si>
  <si>
    <t>Vysekání rýh v betonových zdech hl do 150 mm š do 300 mm</t>
  </si>
  <si>
    <t>1457172235</t>
  </si>
  <si>
    <t>"viz.v.č. D.1.4.b)04-05"18</t>
  </si>
  <si>
    <t>50</t>
  </si>
  <si>
    <t>976085411</t>
  </si>
  <si>
    <t>Vybourání kanalizačních rámů včetně poklopů nebo mříží pl přes 0,6 m2</t>
  </si>
  <si>
    <t>1804020713</t>
  </si>
  <si>
    <t>51</t>
  </si>
  <si>
    <t>978011141</t>
  </si>
  <si>
    <t>Otlučení vnitřní vápenné nebo vápenocementové omítky stropů v rozsahu do 30 %</t>
  </si>
  <si>
    <t>-1966142777</t>
  </si>
  <si>
    <t>52</t>
  </si>
  <si>
    <t>978013141</t>
  </si>
  <si>
    <t>Otlučení vnitřní vápenné nebo vápenocementové omítky stěn stěn v rozsahu do 30 %</t>
  </si>
  <si>
    <t>388494152</t>
  </si>
  <si>
    <t>"viz.v.č D.1.1.b)02,03"8,8*3,3*2+6,6*3,3*2</t>
  </si>
  <si>
    <t>53</t>
  </si>
  <si>
    <t>978013191</t>
  </si>
  <si>
    <t>Otlučení vnitřní vápenné nebo vápenocementové omítky stěn stěn v rozsahu do 100 %</t>
  </si>
  <si>
    <t>125858968</t>
  </si>
  <si>
    <t>"pod nové obklady v soc. zařízení"(1,1+2,45*2+1,83)*1,5</t>
  </si>
  <si>
    <t>54</t>
  </si>
  <si>
    <t>978059511</t>
  </si>
  <si>
    <t>Odsekání a odebrání obkladů stěn z vnitřních obkládaček plochy do 1 m2</t>
  </si>
  <si>
    <t>-813315353</t>
  </si>
  <si>
    <t>"viz.v.č. D.1.1.b)02"2,5*1,6</t>
  </si>
  <si>
    <t>55</t>
  </si>
  <si>
    <t>R-9530010</t>
  </si>
  <si>
    <t xml:space="preserve">D+M schodišťové plošiny - viz. technické podmínky výrobků, vč. zapojení, uvedení do provozu a revize, vč. všech příslušenství a doplňků </t>
  </si>
  <si>
    <t>-563992038</t>
  </si>
  <si>
    <t>P</t>
  </si>
  <si>
    <t xml:space="preserve">Poznámka k položce:
vč. zpracování výrobní dokumentace
vč. dodávky a montáže nového zábradlí </t>
  </si>
  <si>
    <t>99</t>
  </si>
  <si>
    <t>Přesuny hmot a suti</t>
  </si>
  <si>
    <t>56</t>
  </si>
  <si>
    <t>998011001</t>
  </si>
  <si>
    <t>Přesun hmot pro budovy zděné v do 6 m</t>
  </si>
  <si>
    <t>1938806402</t>
  </si>
  <si>
    <t>997</t>
  </si>
  <si>
    <t>Přesun sutě</t>
  </si>
  <si>
    <t>57</t>
  </si>
  <si>
    <t>997013211</t>
  </si>
  <si>
    <t>Vnitrostaveništní doprava suti a vybouraných hmot pro budovy v do 6 m ručně</t>
  </si>
  <si>
    <t>827921712</t>
  </si>
  <si>
    <t>58</t>
  </si>
  <si>
    <t>997013219</t>
  </si>
  <si>
    <t>Příplatek k vnitrostaveništní dopravě suti a vybouraných hmot za zvětšenou dopravu suti ZKD 10 m</t>
  </si>
  <si>
    <t>1676775132</t>
  </si>
  <si>
    <t>87,78*10 'Přepočtené koeficientem množství</t>
  </si>
  <si>
    <t>59</t>
  </si>
  <si>
    <t>997013501</t>
  </si>
  <si>
    <t>Odvoz suti a vybouraných hmot na skládku nebo meziskládku do 1 km se složením</t>
  </si>
  <si>
    <t>623607860</t>
  </si>
  <si>
    <t>60</t>
  </si>
  <si>
    <t>997013509</t>
  </si>
  <si>
    <t>Příplatek k odvozu suti a vybouraných hmot na skládku ZKD 1 km přes 1 km</t>
  </si>
  <si>
    <t>1612861303</t>
  </si>
  <si>
    <t>61</t>
  </si>
  <si>
    <t>997013831</t>
  </si>
  <si>
    <t>Poplatek za uložení stavebního směsného odpadu na skládce (skládkovné)</t>
  </si>
  <si>
    <t>-1237259427</t>
  </si>
  <si>
    <t>PSV</t>
  </si>
  <si>
    <t>Práce a dodávky PSV</t>
  </si>
  <si>
    <t>722</t>
  </si>
  <si>
    <t>Zdravotechnika - vnitřní vodovod</t>
  </si>
  <si>
    <t>62</t>
  </si>
  <si>
    <t>722130803</t>
  </si>
  <si>
    <t xml:space="preserve">Demontáž st. vodovodního potrubí </t>
  </si>
  <si>
    <t>-2006615826</t>
  </si>
  <si>
    <t>80-16</t>
  </si>
  <si>
    <t>63</t>
  </si>
  <si>
    <t>722174002</t>
  </si>
  <si>
    <t>Potrubí vodovodní plastové PPR svar polyfuze PN 16 D 20 x 2,8 mm</t>
  </si>
  <si>
    <t>803613105</t>
  </si>
  <si>
    <t>"viz.v.č. D.1.4.b)04-05"55-30</t>
  </si>
  <si>
    <t>64</t>
  </si>
  <si>
    <t>722220121</t>
  </si>
  <si>
    <t>Nástěnka závitová K 247 pro baterii G 1/2 s jedním závitem</t>
  </si>
  <si>
    <t>pár</t>
  </si>
  <si>
    <t>242247020</t>
  </si>
  <si>
    <t>"viz.v.č. D.1.4.b)04-05"14-7</t>
  </si>
  <si>
    <t>65</t>
  </si>
  <si>
    <t>722232043</t>
  </si>
  <si>
    <t>Kohout kulový přímý DN 20</t>
  </si>
  <si>
    <t>1774692490</t>
  </si>
  <si>
    <t>"viz.v.č. D.1.4.b)04-05"4-2</t>
  </si>
  <si>
    <t>66</t>
  </si>
  <si>
    <t>722290229</t>
  </si>
  <si>
    <t>Zkouška těsnosti vodovodního potrubí závitového do DN 100</t>
  </si>
  <si>
    <t>CS ÚRS 2015 01</t>
  </si>
  <si>
    <t>-2075469117</t>
  </si>
  <si>
    <t>67</t>
  </si>
  <si>
    <t>722290234</t>
  </si>
  <si>
    <t>Proplach a dezinfekce vodovodního potrubí do DN 80</t>
  </si>
  <si>
    <t>22248787</t>
  </si>
  <si>
    <t>200-32</t>
  </si>
  <si>
    <t>68</t>
  </si>
  <si>
    <t>998722201</t>
  </si>
  <si>
    <t>Přesun hmot</t>
  </si>
  <si>
    <t>%</t>
  </si>
  <si>
    <t>1322480765</t>
  </si>
  <si>
    <t>69</t>
  </si>
  <si>
    <t>R-7221003</t>
  </si>
  <si>
    <t xml:space="preserve">Hygienický rozbor vody </t>
  </si>
  <si>
    <t>752335424</t>
  </si>
  <si>
    <t>70</t>
  </si>
  <si>
    <t>R-7221007</t>
  </si>
  <si>
    <t xml:space="preserve">Zstavení a otevření hlavního přívodu vody </t>
  </si>
  <si>
    <t>231274926</t>
  </si>
  <si>
    <t>71</t>
  </si>
  <si>
    <t>R-7221008</t>
  </si>
  <si>
    <t xml:space="preserve">D+M štítků pro označení odboček potrubí </t>
  </si>
  <si>
    <t>-26026806</t>
  </si>
  <si>
    <t>72</t>
  </si>
  <si>
    <t>R-7221009</t>
  </si>
  <si>
    <t xml:space="preserve">Napojení nového rozvodu vody na stávající rozvod </t>
  </si>
  <si>
    <t>-820446919</t>
  </si>
  <si>
    <t>711</t>
  </si>
  <si>
    <t>Izolace proti vodě, vlhkosti a plynům</t>
  </si>
  <si>
    <t>73</t>
  </si>
  <si>
    <t>711111002</t>
  </si>
  <si>
    <t>Provedení izolace proti zemní vlhkosti vodorovné za studena lakem asfaltovým</t>
  </si>
  <si>
    <t>-1181580016</t>
  </si>
  <si>
    <t>"viz.v.č D.1.1.b)03"90,54</t>
  </si>
  <si>
    <t>74</t>
  </si>
  <si>
    <t>111631500</t>
  </si>
  <si>
    <t>lak asfaltový ALP/9 (MJ t) bal 9 kg</t>
  </si>
  <si>
    <t>-1528158155</t>
  </si>
  <si>
    <t>Poznámka k položce:
Spotřeba 0,3-0,4kg/m2 dle povrchu, ředidlo technický benzín</t>
  </si>
  <si>
    <t>90,54*0,0002</t>
  </si>
  <si>
    <t>75</t>
  </si>
  <si>
    <t>711141559</t>
  </si>
  <si>
    <t>Provedení izolace proti zemní vlhkosti pásy přitavením vodorovné NAIP</t>
  </si>
  <si>
    <t>-1650264420</t>
  </si>
  <si>
    <t>76</t>
  </si>
  <si>
    <t>628321340</t>
  </si>
  <si>
    <t xml:space="preserve">pás těžký asfaltovaný modifikovaný </t>
  </si>
  <si>
    <t>500110012</t>
  </si>
  <si>
    <t>90,54*1,15</t>
  </si>
  <si>
    <t>104,121*1,15 'Přepočtené koeficientem množství</t>
  </si>
  <si>
    <t>77</t>
  </si>
  <si>
    <t>711493111</t>
  </si>
  <si>
    <t xml:space="preserve">Izolace proti podpovrchové a tlakové vodě hydrouizolační stěrka 2x vč. dodávky materiálu </t>
  </si>
  <si>
    <t>168195519</t>
  </si>
  <si>
    <t>"vytažení na stěnu"1,1*0,3*2+2,45*0,3*2+3,025*0,3*2+2,45*0,3*2+2*2,1</t>
  </si>
  <si>
    <t>78</t>
  </si>
  <si>
    <t>998711201</t>
  </si>
  <si>
    <t>Přesun hmot procentní pro izolace proti vodě, vlhkosti a plynům v objektech v do 6 m</t>
  </si>
  <si>
    <t>1078969941</t>
  </si>
  <si>
    <t>79</t>
  </si>
  <si>
    <t>R-7110020</t>
  </si>
  <si>
    <t xml:space="preserve">D+M hydroizolačního asfaltového pásu vč. napojení na stávající hydroizolaci </t>
  </si>
  <si>
    <t>-1047483327</t>
  </si>
  <si>
    <t>"viz.v.č D.1.1.b)03- po st. kanálech"6*1</t>
  </si>
  <si>
    <t>713</t>
  </si>
  <si>
    <t>Izolace tepelné</t>
  </si>
  <si>
    <t>80</t>
  </si>
  <si>
    <t>713121121</t>
  </si>
  <si>
    <t>Montáž izolace tepelné podlah volně kladenými rohožemi, pásy, dílci, deskami 2 vrstvy</t>
  </si>
  <si>
    <t>-1312695075</t>
  </si>
  <si>
    <t>81</t>
  </si>
  <si>
    <t>283759090</t>
  </si>
  <si>
    <t>deska z pěnového polystyrenu EPS 150 S 1000 x 500 x 50 mm</t>
  </si>
  <si>
    <t>263888535</t>
  </si>
  <si>
    <t>Poznámka k položce:
lambda=0,035 [W / m K]</t>
  </si>
  <si>
    <t>"viz. pol. montáže"100,46*2*1,1</t>
  </si>
  <si>
    <t>82</t>
  </si>
  <si>
    <t>713191132</t>
  </si>
  <si>
    <t>Montáž izolace tepelné podlah, stropů vrchem nebo střech překrytí separační fólií z PE</t>
  </si>
  <si>
    <t>566614286</t>
  </si>
  <si>
    <t>83</t>
  </si>
  <si>
    <t>283231500</t>
  </si>
  <si>
    <t>fólie separační PE bal. 100 m2</t>
  </si>
  <si>
    <t>1738626849</t>
  </si>
  <si>
    <t>Poznámka k položce:
oddělení betonových nebo samonivelačních vyrovnávacích vrstev</t>
  </si>
  <si>
    <t>"viz. pol. montáže"100,46*1,15</t>
  </si>
  <si>
    <t>84</t>
  </si>
  <si>
    <t>713410833</t>
  </si>
  <si>
    <t>Odstanění izolace tepelné potrubí pásy nebo rohožemi s AL fólií staženými drátem tl přes 50 mm</t>
  </si>
  <si>
    <t>1899101334</t>
  </si>
  <si>
    <t>85</t>
  </si>
  <si>
    <t>713463121</t>
  </si>
  <si>
    <t>Montáž izolace tepelné potrubí potrubními pouzdry bez úpravy uchycenými sponami 1x</t>
  </si>
  <si>
    <t>1546996747</t>
  </si>
  <si>
    <t>"viz.v.č. D.1.4.b)04-05"57-32</t>
  </si>
  <si>
    <t>86</t>
  </si>
  <si>
    <t>283771040</t>
  </si>
  <si>
    <t xml:space="preserve">izolace potrubí  22 x 13 mm vč. T-kusů a spojek </t>
  </si>
  <si>
    <t>1741582837</t>
  </si>
  <si>
    <t>Poznámka k položce:
návlekové trubice dutého profilu z pěnového polyetylenu</t>
  </si>
  <si>
    <t>"viz.v.č. D.1.4.b)04-05"23-12</t>
  </si>
  <si>
    <t>87</t>
  </si>
  <si>
    <t>283771030</t>
  </si>
  <si>
    <t xml:space="preserve">izolace potrubí 22 x 9 mm vč. T kusů a spojek </t>
  </si>
  <si>
    <t>1819066644</t>
  </si>
  <si>
    <t>"viz.v.č. D.1.4.b)04-05"32-12</t>
  </si>
  <si>
    <t>88</t>
  </si>
  <si>
    <t>998713201</t>
  </si>
  <si>
    <t>Přesun hmot procentní pro izolace tepelné v objektech v do 6 m</t>
  </si>
  <si>
    <t>1125687155</t>
  </si>
  <si>
    <t>721</t>
  </si>
  <si>
    <t>Zdravotechnika - vnitřní kanalizace</t>
  </si>
  <si>
    <t>89</t>
  </si>
  <si>
    <t>721110806</t>
  </si>
  <si>
    <t xml:space="preserve">Demontáž potrubí </t>
  </si>
  <si>
    <t>1694687079</t>
  </si>
  <si>
    <t>90</t>
  </si>
  <si>
    <t>721173401</t>
  </si>
  <si>
    <t xml:space="preserve">Potrubí kanalizační plastové svodné systém KG DN 100 vč. tvarovek </t>
  </si>
  <si>
    <t>-323251679</t>
  </si>
  <si>
    <t>"viz.v.č. D.1.4.b)01-03"3</t>
  </si>
  <si>
    <t>91</t>
  </si>
  <si>
    <t>721173402</t>
  </si>
  <si>
    <t xml:space="preserve">Potrubí kanalizační plastové svodné systém KG DN 125 vč. tvarovek </t>
  </si>
  <si>
    <t>-1749051071</t>
  </si>
  <si>
    <t>"viz.v.č. D.1.4.b)01-03"5</t>
  </si>
  <si>
    <t>92</t>
  </si>
  <si>
    <t>721174043</t>
  </si>
  <si>
    <t xml:space="preserve">Potrubí kanalizační z PP připojovací systém HT DN 50 </t>
  </si>
  <si>
    <t>-1539737799</t>
  </si>
  <si>
    <t>"viz.v.č. D.1.4.b)01-03"13-6-5</t>
  </si>
  <si>
    <t>93</t>
  </si>
  <si>
    <t>721174045</t>
  </si>
  <si>
    <t xml:space="preserve">Potrubí kanalizační z PP připojovací systém HT DN 100 </t>
  </si>
  <si>
    <t>1206151608</t>
  </si>
  <si>
    <t>"viz.v.č. D.1.4.b)01-03"2</t>
  </si>
  <si>
    <t>94</t>
  </si>
  <si>
    <t>721194104</t>
  </si>
  <si>
    <t>Vyvedení a upevnění odpadních výpustek DN 40/50</t>
  </si>
  <si>
    <t>1789870367</t>
  </si>
  <si>
    <t>12-6</t>
  </si>
  <si>
    <t>95</t>
  </si>
  <si>
    <t>721194109</t>
  </si>
  <si>
    <t>Vyvedení a upevnění odpadních výpustek DN 100</t>
  </si>
  <si>
    <t>-683658064</t>
  </si>
  <si>
    <t>96</t>
  </si>
  <si>
    <t>721210814</t>
  </si>
  <si>
    <t xml:space="preserve">Demontáž vpustí podlahových </t>
  </si>
  <si>
    <t>-1622211461</t>
  </si>
  <si>
    <t>97</t>
  </si>
  <si>
    <t>721290112</t>
  </si>
  <si>
    <t>Zkouška těsnosti potrubí kanalizace vodou do DN 200</t>
  </si>
  <si>
    <t>-240176000</t>
  </si>
  <si>
    <t>98</t>
  </si>
  <si>
    <t>R-7210010</t>
  </si>
  <si>
    <t xml:space="preserve">Napojení st. potrubí na nové svodné potrubí </t>
  </si>
  <si>
    <t>-689191138</t>
  </si>
  <si>
    <t>R-7210012</t>
  </si>
  <si>
    <t xml:space="preserve">Napojení nového potrubí na st.ležatou kanalizaci </t>
  </si>
  <si>
    <t>1035555420</t>
  </si>
  <si>
    <t>725</t>
  </si>
  <si>
    <t>Zdravotechnika - zařizovací předměty</t>
  </si>
  <si>
    <t>100</t>
  </si>
  <si>
    <t>725110811</t>
  </si>
  <si>
    <t xml:space="preserve">Demontáž WC </t>
  </si>
  <si>
    <t>-206189608</t>
  </si>
  <si>
    <t>"stávající"1</t>
  </si>
  <si>
    <t>101</t>
  </si>
  <si>
    <t>725113914</t>
  </si>
  <si>
    <t>Montáž manžety WC</t>
  </si>
  <si>
    <t>561562007</t>
  </si>
  <si>
    <t>"viz.v.č. D.1.4.b)04-05"1</t>
  </si>
  <si>
    <t>102</t>
  </si>
  <si>
    <t>28651610</t>
  </si>
  <si>
    <t>Manžeta flexi WC</t>
  </si>
  <si>
    <t>-1371773790</t>
  </si>
  <si>
    <t>103</t>
  </si>
  <si>
    <t>725210821</t>
  </si>
  <si>
    <t>Demontáž umyvadel bez výtokových armatur</t>
  </si>
  <si>
    <t>-1706612119</t>
  </si>
  <si>
    <t>"viz.v.č. D.1.4.b)04-05"6-2</t>
  </si>
  <si>
    <t>104</t>
  </si>
  <si>
    <t>725219101</t>
  </si>
  <si>
    <t>Montáž umyvadla  vč. polosloupu</t>
  </si>
  <si>
    <t>1864811885</t>
  </si>
  <si>
    <t>"viz.v.č. D.1.4.b)04-05"4</t>
  </si>
  <si>
    <t>105</t>
  </si>
  <si>
    <t>642143320</t>
  </si>
  <si>
    <t xml:space="preserve">umyvadlo keramické s otvorem oválné 60 cm bílé </t>
  </si>
  <si>
    <t>-2055837841</t>
  </si>
  <si>
    <t>106</t>
  </si>
  <si>
    <t>642913910</t>
  </si>
  <si>
    <t>polosloup</t>
  </si>
  <si>
    <t>-929004036</t>
  </si>
  <si>
    <t>107</t>
  </si>
  <si>
    <t>725219105</t>
  </si>
  <si>
    <t>Montáž umyvadla  pro invalidy vč.   montáže podomítkového sifonu a baterie</t>
  </si>
  <si>
    <t>-2046938787</t>
  </si>
  <si>
    <t>108</t>
  </si>
  <si>
    <t>642137911</t>
  </si>
  <si>
    <t xml:space="preserve">podomítkový sifon </t>
  </si>
  <si>
    <t>1512189576</t>
  </si>
  <si>
    <t>109</t>
  </si>
  <si>
    <t>551440471</t>
  </si>
  <si>
    <t>baterie umyvadlová páková stojánková - pro invalidy - viz. technické podmínky výrobků</t>
  </si>
  <si>
    <t>-1159614972</t>
  </si>
  <si>
    <t>110</t>
  </si>
  <si>
    <t>642137910</t>
  </si>
  <si>
    <t>umyvadlo keramické s otvorem pro baterii pro invalidy  bílé  650x550</t>
  </si>
  <si>
    <t>532217155</t>
  </si>
  <si>
    <t>111</t>
  </si>
  <si>
    <t>725330820</t>
  </si>
  <si>
    <t xml:space="preserve">Demontáž výlevka </t>
  </si>
  <si>
    <t>-306157788</t>
  </si>
  <si>
    <t>112</t>
  </si>
  <si>
    <t>725331111</t>
  </si>
  <si>
    <t>Výlevka bez výtokových armatur keramická se sklopnou plastovou mřížkou 425 mm</t>
  </si>
  <si>
    <t>-796741241</t>
  </si>
  <si>
    <t>"viz.v.č D.1.4b)01-05"1</t>
  </si>
  <si>
    <t>113</t>
  </si>
  <si>
    <t>725820801</t>
  </si>
  <si>
    <t>Demontáž baterie nástěnné d"stávající"11 G 3 / 4</t>
  </si>
  <si>
    <t>-2125382190</t>
  </si>
  <si>
    <t>6-2</t>
  </si>
  <si>
    <t>114</t>
  </si>
  <si>
    <t>725829101</t>
  </si>
  <si>
    <t>Montáž baterie sprchové</t>
  </si>
  <si>
    <t>1027519503</t>
  </si>
  <si>
    <t>115</t>
  </si>
  <si>
    <t>551454031</t>
  </si>
  <si>
    <t xml:space="preserve">Baterie sprchová termostatická, hlavové sprchy, sprchové hadice dl. min. 1200mm, ruční sprchy, přepínače na ruční sprchy  - pro invalidu  - viz. technické podmínky výrobků </t>
  </si>
  <si>
    <t>419928059</t>
  </si>
  <si>
    <t>116</t>
  </si>
  <si>
    <t>725829111</t>
  </si>
  <si>
    <t>Montáž baterie stojánkové umyvadlové a dřezové  G 1/2</t>
  </si>
  <si>
    <t>-409878447</t>
  </si>
  <si>
    <t>"viz.v.č. D.1.4.b)04-05"5</t>
  </si>
  <si>
    <t>117</t>
  </si>
  <si>
    <t>551440470</t>
  </si>
  <si>
    <t xml:space="preserve">baterie umyvadlová páková - viz. technické podmínky výrobků </t>
  </si>
  <si>
    <t>1325169498</t>
  </si>
  <si>
    <t>118</t>
  </si>
  <si>
    <t>551440472</t>
  </si>
  <si>
    <t>baterie umyvadlová páková na jednu vodu stojánková -  viz. technické podmínky výrobků</t>
  </si>
  <si>
    <t>-1465147076</t>
  </si>
  <si>
    <t>"viz.v.č. D.1.4.b)01-05"1</t>
  </si>
  <si>
    <t>119</t>
  </si>
  <si>
    <t>725829121</t>
  </si>
  <si>
    <t>Montáž baterie pro výlevku vč. dodávky a montáže rohových ventilů</t>
  </si>
  <si>
    <t>-343554816</t>
  </si>
  <si>
    <t>120</t>
  </si>
  <si>
    <t>72515</t>
  </si>
  <si>
    <t>Baterie nástěnná výlevka</t>
  </si>
  <si>
    <t>-766892186</t>
  </si>
  <si>
    <t>121</t>
  </si>
  <si>
    <t>998725201</t>
  </si>
  <si>
    <t>Přesun hmot procentní pro zařizovací předměty v objektech v do 6 m</t>
  </si>
  <si>
    <t>-759168823</t>
  </si>
  <si>
    <t>122</t>
  </si>
  <si>
    <t>R-72502</t>
  </si>
  <si>
    <t xml:space="preserve">D+M zásobník na tekuté mýdlo vč. kotvení - viz. technické podmínky výrobků </t>
  </si>
  <si>
    <t>511607466</t>
  </si>
  <si>
    <t>"viz.v.č. D.1.4.b)01-05"7-1</t>
  </si>
  <si>
    <t>123</t>
  </si>
  <si>
    <t>R-7250403</t>
  </si>
  <si>
    <t xml:space="preserve">D+M sklopného zrcadla do koupelen  vč. kotvení a dodávky kotevních prvků  - viz. technické podmínky výrobků </t>
  </si>
  <si>
    <t>991896716</t>
  </si>
  <si>
    <t>124</t>
  </si>
  <si>
    <t>R-72505</t>
  </si>
  <si>
    <t xml:space="preserve">D+M WC štětky, vč. kotvení - viz. technické podmínky výrobků </t>
  </si>
  <si>
    <t>2142390314</t>
  </si>
  <si>
    <t>125</t>
  </si>
  <si>
    <t>R-72506</t>
  </si>
  <si>
    <t xml:space="preserve">D+M držáku na toal. papír , vč. kotvení - viz. technické podmínky výrobků </t>
  </si>
  <si>
    <t>462728305</t>
  </si>
  <si>
    <t>126</t>
  </si>
  <si>
    <t>R-7250706</t>
  </si>
  <si>
    <t xml:space="preserve">D+M sklopné madlo k WC s držákem toal. papíru nerez , dl. 800mm vč. kotvení a dodávky kotevních prvků </t>
  </si>
  <si>
    <t>-542512252</t>
  </si>
  <si>
    <t>127</t>
  </si>
  <si>
    <t>R-7250807</t>
  </si>
  <si>
    <t xml:space="preserve">D+M pevné  madlo k WC nerez dl. 900 mm, vč. kotvení a  dodávky kotevních prvků </t>
  </si>
  <si>
    <t>-479624254</t>
  </si>
  <si>
    <t>128</t>
  </si>
  <si>
    <t>R-7251008</t>
  </si>
  <si>
    <t xml:space="preserve">D+M pevné madlo k umyvadlu dl. 600mm, s možností zavěšení ručníku, vč. kotvení a dodávky kotevních prvků </t>
  </si>
  <si>
    <t>-1005688166</t>
  </si>
  <si>
    <t>129</t>
  </si>
  <si>
    <t>R-7251058</t>
  </si>
  <si>
    <t xml:space="preserve">D+M sklopné madlo ke sprše dl. 800mm nerez,  vč. kotvení a dodávky kotevních prvků </t>
  </si>
  <si>
    <t>1557649593</t>
  </si>
  <si>
    <t>130</t>
  </si>
  <si>
    <t>R-7251059</t>
  </si>
  <si>
    <t xml:space="preserve">D+M kombinované rohové madlo do sprchy  nerez,  vč. kotvení a dodávky kotevních prvků </t>
  </si>
  <si>
    <t>489038073</t>
  </si>
  <si>
    <t>131</t>
  </si>
  <si>
    <t>R-7251109</t>
  </si>
  <si>
    <t xml:space="preserve">D+Msvislé  madlo k umyvadlu  dl. 500m, vč. kotvení a dodávky kotevních prvků </t>
  </si>
  <si>
    <t>-767213333</t>
  </si>
  <si>
    <t>132</t>
  </si>
  <si>
    <t>R-7251120</t>
  </si>
  <si>
    <t xml:space="preserve">Klozet keramický závěsný pro invalidy hluboké splachování - D+M </t>
  </si>
  <si>
    <t>1945162750</t>
  </si>
  <si>
    <t>133</t>
  </si>
  <si>
    <t>R-7251121</t>
  </si>
  <si>
    <t xml:space="preserve">D+M instalační předstěna - klozet závěsný pro invalidy  do lehké stěny </t>
  </si>
  <si>
    <t>-1131700794</t>
  </si>
  <si>
    <t>134</t>
  </si>
  <si>
    <t>R-7251122</t>
  </si>
  <si>
    <t xml:space="preserve">D+M liniového žlabu dl. 900 mm </t>
  </si>
  <si>
    <t>-1054827800</t>
  </si>
  <si>
    <t>135</t>
  </si>
  <si>
    <t>R-7251139</t>
  </si>
  <si>
    <t xml:space="preserve">Montáž manžety výlevky </t>
  </si>
  <si>
    <t>-754102401</t>
  </si>
  <si>
    <t>"viz.v.č D.1.4b)01-04"1</t>
  </si>
  <si>
    <t>136</t>
  </si>
  <si>
    <t>R-725015</t>
  </si>
  <si>
    <t xml:space="preserve">Manžeta flexi pro výlevku </t>
  </si>
  <si>
    <t>-1544024807</t>
  </si>
  <si>
    <t>137</t>
  </si>
  <si>
    <t>R-72513</t>
  </si>
  <si>
    <t>D+M sklopnésedátko dosprchy  , vč. kotvení a dodávky kotevních prvků - viz. technické podmínky výrobků</t>
  </si>
  <si>
    <t>1167365619</t>
  </si>
  <si>
    <t>138</t>
  </si>
  <si>
    <t>R-72519</t>
  </si>
  <si>
    <t xml:space="preserve">D+M odpadkový koš do koupelen a WC - viz. technické podmínky výrobků </t>
  </si>
  <si>
    <t>1290003148</t>
  </si>
  <si>
    <t>"viz.v.č. D.1.4.b)01-05"3</t>
  </si>
  <si>
    <t>139</t>
  </si>
  <si>
    <t>R-72521</t>
  </si>
  <si>
    <t xml:space="preserve">D+M zásobníku na papírové ručníky  vč. kotvení - viz. technické podmínky výrobků </t>
  </si>
  <si>
    <t>1079032748</t>
  </si>
  <si>
    <t>"viz.v.č. D.1.4.b)01-05"5</t>
  </si>
  <si>
    <t>140</t>
  </si>
  <si>
    <t>R-72522</t>
  </si>
  <si>
    <t xml:space="preserve">D+M  háček na oděvy   vč. kotvení - viz. technické podmínky výrobků </t>
  </si>
  <si>
    <t>-1438844538</t>
  </si>
  <si>
    <t>141</t>
  </si>
  <si>
    <t>R-72538</t>
  </si>
  <si>
    <t xml:space="preserve">D+M  závěsu do sprchy vč. tyče pro upevnění závěsu, vč. kotvení a dodávky kotevních prvků </t>
  </si>
  <si>
    <t>-2039612309</t>
  </si>
  <si>
    <t>142</t>
  </si>
  <si>
    <t>R-7259802</t>
  </si>
  <si>
    <t xml:space="preserve">D+M Dvířka 300/300 </t>
  </si>
  <si>
    <t>1942350032</t>
  </si>
  <si>
    <t>730</t>
  </si>
  <si>
    <t>Vytápění</t>
  </si>
  <si>
    <t>143</t>
  </si>
  <si>
    <t>R-7300010</t>
  </si>
  <si>
    <t xml:space="preserve">Vypuštění otopného systému </t>
  </si>
  <si>
    <t>1404944223</t>
  </si>
  <si>
    <t>144</t>
  </si>
  <si>
    <t>R-7300011</t>
  </si>
  <si>
    <t>Demontáž, obroušení, nátěr otopného tělesa, zpětná montáž</t>
  </si>
  <si>
    <t>ussoubor</t>
  </si>
  <si>
    <t>990239003</t>
  </si>
  <si>
    <t>"viz.v.č D.1.1.b)02"5</t>
  </si>
  <si>
    <t>145</t>
  </si>
  <si>
    <t>R-7300012</t>
  </si>
  <si>
    <t xml:space="preserve">Zpětné napuštění otopného systému </t>
  </si>
  <si>
    <t>-1722656451</t>
  </si>
  <si>
    <t>146</t>
  </si>
  <si>
    <t>R-7300013</t>
  </si>
  <si>
    <t xml:space="preserve">Provedení topné zkoušky </t>
  </si>
  <si>
    <t>922763822</t>
  </si>
  <si>
    <t>763</t>
  </si>
  <si>
    <t>Konstrukce suché výstavby</t>
  </si>
  <si>
    <t>147</t>
  </si>
  <si>
    <t>763121429</t>
  </si>
  <si>
    <t>Předsazená stěna SDK tl. 200 mm s deskou do vlhkého prostředí</t>
  </si>
  <si>
    <t>-2063808558</t>
  </si>
  <si>
    <t>"viz.v.č. D.1.1.b)03"1,195*3,3</t>
  </si>
  <si>
    <t>148</t>
  </si>
  <si>
    <t>763131451</t>
  </si>
  <si>
    <t>SDK podhled deska 1xH2 12,5 bez TI dvouvrstvá spodní kce profil CD+UD</t>
  </si>
  <si>
    <t>1283367057</t>
  </si>
  <si>
    <t>"viz.v.č. D.1.1.b)03"7,23+2,69</t>
  </si>
  <si>
    <t>149</t>
  </si>
  <si>
    <t>998763201</t>
  </si>
  <si>
    <t>Přesun hmot procentní pro dřevostavby v objektech v do 12 m</t>
  </si>
  <si>
    <t>-1219391211</t>
  </si>
  <si>
    <t>766</t>
  </si>
  <si>
    <t>Konstrukce truhlářské</t>
  </si>
  <si>
    <t>150</t>
  </si>
  <si>
    <t>766691914</t>
  </si>
  <si>
    <t>Vyvěšení nebo zavěšení dřevěných křídel dveří pl do 2 m2</t>
  </si>
  <si>
    <t>-2019764235</t>
  </si>
  <si>
    <t>"viz.v.č D.1.1.b)02"16-2</t>
  </si>
  <si>
    <t>151</t>
  </si>
  <si>
    <t>766825821</t>
  </si>
  <si>
    <t>Demontáž truhlářských vestavěných skříní dvoukřídlových</t>
  </si>
  <si>
    <t>-739877234</t>
  </si>
  <si>
    <t>"viz.v..č D.1.1.b)02"2</t>
  </si>
  <si>
    <t>152</t>
  </si>
  <si>
    <t>998766201</t>
  </si>
  <si>
    <t>Přesun hmot procentní pro konstrukce truhlářské v objektech v do 6 m</t>
  </si>
  <si>
    <t>157316816</t>
  </si>
  <si>
    <t>153</t>
  </si>
  <si>
    <t>R-7660201</t>
  </si>
  <si>
    <t xml:space="preserve">D+M  dveří  - viz. D01 - vč. všech příslušenství a doplńků, vč. vnitřní a vnější pásky, vč. APu lišty z vnitřní a vnější strany </t>
  </si>
  <si>
    <t>-156645330</t>
  </si>
  <si>
    <t>"viz. výpis dveří - D01"2</t>
  </si>
  <si>
    <t>154</t>
  </si>
  <si>
    <t>R-7660202</t>
  </si>
  <si>
    <t xml:space="preserve">D+M vnitřních dveří vč. zárubně - viz. D02 - vč. všech příslušenství a doplńků </t>
  </si>
  <si>
    <t>1662652724</t>
  </si>
  <si>
    <t>"viz. výpis dveří - D02"1</t>
  </si>
  <si>
    <t>155</t>
  </si>
  <si>
    <t>R-7660203</t>
  </si>
  <si>
    <t xml:space="preserve">D+M vnitřních dveří vč. zárubně - viz. D03 - vč. všech příslušenství a doplńků </t>
  </si>
  <si>
    <t>-1983479471</t>
  </si>
  <si>
    <t>"viz. výpis dveří - D03"9-2</t>
  </si>
  <si>
    <t>156</t>
  </si>
  <si>
    <t>R-7660204</t>
  </si>
  <si>
    <t xml:space="preserve">D+M vnitřních dveří vč. zárubně - viz. D04 - vč. všech příslušenství a doplńků </t>
  </si>
  <si>
    <t>1517143165</t>
  </si>
  <si>
    <t>"viz. výpis dveří - D04"1</t>
  </si>
  <si>
    <t>157</t>
  </si>
  <si>
    <t>R-7660205</t>
  </si>
  <si>
    <t xml:space="preserve">D+M vnitřních dveří vč. zárubně - viz. D05 - vč. všech příslušenství a doplńků </t>
  </si>
  <si>
    <t>-408396165</t>
  </si>
  <si>
    <t>"viz. výpis dveří - D05"1</t>
  </si>
  <si>
    <t>158</t>
  </si>
  <si>
    <t>R-7660206</t>
  </si>
  <si>
    <t xml:space="preserve">D+M hliníkových vstupních   dveří  - viz. D06 - vč. všech příslušenství a doplńků, vč. vnitřní a vnější pásky, vč. APu lišty z vnitřní a vnější strany </t>
  </si>
  <si>
    <t>-898731044</t>
  </si>
  <si>
    <t>"viz. výpis dveří - D06"1</t>
  </si>
  <si>
    <t>159</t>
  </si>
  <si>
    <t>R-7660207</t>
  </si>
  <si>
    <t xml:space="preserve">D+M  dveří  - viz. D07 - vč. všech příslušenství a doplńků vč. zárubně </t>
  </si>
  <si>
    <t>-1179833468</t>
  </si>
  <si>
    <t>"viz. výpis dveří - D07"1</t>
  </si>
  <si>
    <t>767</t>
  </si>
  <si>
    <t>Konstrukce zámečnické</t>
  </si>
  <si>
    <t>160</t>
  </si>
  <si>
    <t>998767201</t>
  </si>
  <si>
    <t>Přesun hmot procentní pro zámečnické konstrukce v objektech v do 6 m</t>
  </si>
  <si>
    <t>-831608630</t>
  </si>
  <si>
    <t>161</t>
  </si>
  <si>
    <t>R-7670021</t>
  </si>
  <si>
    <t xml:space="preserve">D+M kobercové čist. zóny vč. rámu, vč. kotvení a dodávky okotevních prvků - viz. Z02 a technické podmínky výrobků </t>
  </si>
  <si>
    <t>1511254509</t>
  </si>
  <si>
    <t>"viz. výpis zám. prvků - Z02"2</t>
  </si>
  <si>
    <t>162</t>
  </si>
  <si>
    <t>R-7670022</t>
  </si>
  <si>
    <t xml:space="preserve">D+M kobercové čist. zóny vč. rámu, vč. kotvení a dodávky okotevních prvků - viz. Z03 a technické podmínky výrobků </t>
  </si>
  <si>
    <t>1350739325</t>
  </si>
  <si>
    <t>"viz. výpis zám. prvků - Z03"1</t>
  </si>
  <si>
    <t>771</t>
  </si>
  <si>
    <t>Podlahy z dlaždic</t>
  </si>
  <si>
    <t>163</t>
  </si>
  <si>
    <t>771574132</t>
  </si>
  <si>
    <t xml:space="preserve">Montáž podlah keramických režných protiskluzných lepených flexibilním lepidlem </t>
  </si>
  <si>
    <t>1165543376</t>
  </si>
  <si>
    <t>164</t>
  </si>
  <si>
    <t>R-771001</t>
  </si>
  <si>
    <t xml:space="preserve">Dlažba keramická protiskluzová </t>
  </si>
  <si>
    <t>-696232741</t>
  </si>
  <si>
    <t>"viz. pol. montáže"9,92*1,1</t>
  </si>
  <si>
    <t>165</t>
  </si>
  <si>
    <t>771579191</t>
  </si>
  <si>
    <t>Příplatek k montáž podlah keramických za plochu do 5 m2</t>
  </si>
  <si>
    <t>624222877</t>
  </si>
  <si>
    <t>166</t>
  </si>
  <si>
    <t>771579196</t>
  </si>
  <si>
    <t xml:space="preserve">Příplatek k montáž podlah keramických za spárování hydroizolační spárovací hmotou </t>
  </si>
  <si>
    <t>825582066</t>
  </si>
  <si>
    <t>167</t>
  </si>
  <si>
    <t>771591111</t>
  </si>
  <si>
    <t>Podlahy penetrace podkladu</t>
  </si>
  <si>
    <t>-894564351</t>
  </si>
  <si>
    <t>"viz.v.č D.1.1.b)03-skladba S02-S04"276,72*2-52,13*2-65,23*2</t>
  </si>
  <si>
    <t>168</t>
  </si>
  <si>
    <t>998771201</t>
  </si>
  <si>
    <t>Přesun hmot procentní pro podlahy z dlaždic v objektech v do 6 m</t>
  </si>
  <si>
    <t>-37823410</t>
  </si>
  <si>
    <t>776</t>
  </si>
  <si>
    <t>Podlahy povlakové</t>
  </si>
  <si>
    <t>169</t>
  </si>
  <si>
    <t>776201812</t>
  </si>
  <si>
    <t xml:space="preserve">Demontáž nášlapných vrstev podlah </t>
  </si>
  <si>
    <t>322535849</t>
  </si>
  <si>
    <t>"viz.v.č. D.1.1.b)02"65,23+57,9</t>
  </si>
  <si>
    <t>170</t>
  </si>
  <si>
    <t>998776201</t>
  </si>
  <si>
    <t>Přesun hmot procentní pro podlahy povlakové v objektech v do 6 m</t>
  </si>
  <si>
    <t>-1811871752</t>
  </si>
  <si>
    <t>171</t>
  </si>
  <si>
    <t>R-7760010</t>
  </si>
  <si>
    <t xml:space="preserve">D+M PVC podlahy - viz. technické podmínky výrobků, vč. dodávky a montáže podlahového soklíku, vč. všech příslušenství a doplňků </t>
  </si>
  <si>
    <t>-1520534124</t>
  </si>
  <si>
    <t>"viz.v.č D.1.1.b)03"90,54+57,9</t>
  </si>
  <si>
    <t>777</t>
  </si>
  <si>
    <t>Podlahy lité</t>
  </si>
  <si>
    <t>172</t>
  </si>
  <si>
    <t>998777201</t>
  </si>
  <si>
    <t>Přesun hmot procentní pro podlahy lité v objektech v do 6 m</t>
  </si>
  <si>
    <t>-1426745470</t>
  </si>
  <si>
    <t>173</t>
  </si>
  <si>
    <t>R-7775511</t>
  </si>
  <si>
    <t xml:space="preserve">Samoniovelační stěrka tl. do 30 mm vč. dodávky materiálu </t>
  </si>
  <si>
    <t>-553093656</t>
  </si>
  <si>
    <t>"viz.v.č D.1.1.b)03"276,72-52,13-65,23</t>
  </si>
  <si>
    <t>174</t>
  </si>
  <si>
    <t>R-7775512</t>
  </si>
  <si>
    <t xml:space="preserve">Samoniovelační stěrka tl. do 5 mm vč. dodávky materiálu </t>
  </si>
  <si>
    <t>-333370681</t>
  </si>
  <si>
    <t>781</t>
  </si>
  <si>
    <t>Dokončovací práce - obklady</t>
  </si>
  <si>
    <t>175</t>
  </si>
  <si>
    <t>781414114</t>
  </si>
  <si>
    <t>Montáž obkladaček vnitřních pórovinových pravoúhlých lepených flexibilním lepidlem</t>
  </si>
  <si>
    <t>33262757</t>
  </si>
  <si>
    <t>"viz.v.č. D.1.1.b)02,03-"1,1*2,1*2+2,45*2,1*4+3,025*2,1*2</t>
  </si>
  <si>
    <t>176</t>
  </si>
  <si>
    <t>R-7810010</t>
  </si>
  <si>
    <t xml:space="preserve">Obklad keramický </t>
  </si>
  <si>
    <t>494941207</t>
  </si>
  <si>
    <t>"viz. pol. montáže"42,785*1,1</t>
  </si>
  <si>
    <t>177</t>
  </si>
  <si>
    <t>781419195</t>
  </si>
  <si>
    <t xml:space="preserve">Příplatek k montáži obkladů vnitřních pórovinových za spárování hydroizolační spárovací hmotou </t>
  </si>
  <si>
    <t>438837743</t>
  </si>
  <si>
    <t>178</t>
  </si>
  <si>
    <t>998781201</t>
  </si>
  <si>
    <t>Přesun hmot procentní pro obklady keramické v objektech v do 6 m</t>
  </si>
  <si>
    <t>-554135829</t>
  </si>
  <si>
    <t>783</t>
  </si>
  <si>
    <t>Dokončovací práce - nátěry</t>
  </si>
  <si>
    <t>179</t>
  </si>
  <si>
    <t>R-7830010</t>
  </si>
  <si>
    <t xml:space="preserve">Obrooušení, nátěr ocelové zárubně </t>
  </si>
  <si>
    <t>-1666697216</t>
  </si>
  <si>
    <t>"viz.v.č. D.1.1.b)03"13-2</t>
  </si>
  <si>
    <t>784</t>
  </si>
  <si>
    <t>Dokončovací práce - malby</t>
  </si>
  <si>
    <t>180</t>
  </si>
  <si>
    <t>784121001</t>
  </si>
  <si>
    <t>Oškrabání malby v mísnostech výšky do 3,80 m</t>
  </si>
  <si>
    <t>805289858</t>
  </si>
  <si>
    <t>"viz.v.č. D.1.1.b)03"8,8*3,3*2+6,6*3,3*2</t>
  </si>
  <si>
    <t>90,54+57,9</t>
  </si>
  <si>
    <t>181</t>
  </si>
  <si>
    <t>784181111</t>
  </si>
  <si>
    <t>Základní silikátová jednonásobná penetrace podkladu v místnostech výšky do 3,80m</t>
  </si>
  <si>
    <t>-600265792</t>
  </si>
  <si>
    <t>90,54+57,9+7,23+2,69</t>
  </si>
  <si>
    <t>6,05*3,3*2+20*3,3*2+6,125*3,3*2+6*3,3*2</t>
  </si>
  <si>
    <t>3,025*1,1*2+2,45*1,1*4+1,1*1,1*2</t>
  </si>
  <si>
    <t>182</t>
  </si>
  <si>
    <t>784221111</t>
  </si>
  <si>
    <t>Dvojnásobné bílé malby  ze směsí za sucha středně otěruvzdorných v místnostech do 3,80 m</t>
  </si>
  <si>
    <t>-1627692330</t>
  </si>
  <si>
    <t>Práce a dodávky M</t>
  </si>
  <si>
    <t>VRN</t>
  </si>
  <si>
    <t>Vedlejší  náklady</t>
  </si>
  <si>
    <t>183</t>
  </si>
  <si>
    <t>999006</t>
  </si>
  <si>
    <t xml:space="preserve">Dokumentace skutečného provedení stavby </t>
  </si>
  <si>
    <t>1929249253</t>
  </si>
  <si>
    <t>184</t>
  </si>
  <si>
    <t>999007</t>
  </si>
  <si>
    <t>Výrobní dokumentace</t>
  </si>
  <si>
    <t>-357780703</t>
  </si>
  <si>
    <t>185</t>
  </si>
  <si>
    <t>999009</t>
  </si>
  <si>
    <t>Zařízení staveniště - zřízení, náklday na provoz, odstranění</t>
  </si>
  <si>
    <t>923615374</t>
  </si>
  <si>
    <t xml:space="preserve">Poznámka k položce:
Zajištění bezpečného příjezdu a přístupu na staveniště vč. dopravního značení a potřebných souhlasů a rozhodnutí s vybudováním zařízení staveniště, náklady na připojení staveniště na energie vč. zajištění měření odběru energiií, vytýčení obvodu staveniště, oplocení a zabezpečení prostoru staveniště proti neoprávněnému vstupu.
Náklady a popatky spojené s užíváním veřejných ploch a prostranství , vč. užívání ploch v souvislosti s uložením stavebního materiálu nebo stavebního odpadu.
náklady na vybavení zařízení staveniště, náklady na spotřebované energie provozem zařízení staveniště, náklady na úklid v prostoru staveniště a příjezdových komunikací ke staveništi, opatření k zabránění nadměrného zatěžování zařízení staveniště a jeho okolí prachem (např. používání plachet, kropení sutě a odtěžované zeminy vodou)
náklady  na odstranění zařízení staveniště, uvedení stavbou dotčených ploch a ploch zařízení staveniště do původního stavu
</t>
  </si>
  <si>
    <t>VRN4</t>
  </si>
  <si>
    <t>Inženýrská činnost</t>
  </si>
  <si>
    <t>186</t>
  </si>
  <si>
    <t>043002000</t>
  </si>
  <si>
    <t>Zkoušky a ostatní měření</t>
  </si>
  <si>
    <t>1024</t>
  </si>
  <si>
    <t>1608027627</t>
  </si>
  <si>
    <t xml:space="preserve">Poznámka k položce:
Oživení, odzkoušení, nastavení zařízení, připojení na stávající rozvod
Svařování optických vláken včetně měření
Měření a kontrola metalické kabeláže
veškeré zkoušky potřebné k uvedení elektroinstalace do provozu
</t>
  </si>
  <si>
    <t>187</t>
  </si>
  <si>
    <t>044002000</t>
  </si>
  <si>
    <t>Revize</t>
  </si>
  <si>
    <t>-1835297766</t>
  </si>
  <si>
    <t xml:space="preserve">Poznámka k položce:
VŠECHNY POTŘEBNÉ REVIZE K UVEDENÍ DO PROVOZU </t>
  </si>
  <si>
    <t>188</t>
  </si>
  <si>
    <t>045002000</t>
  </si>
  <si>
    <t>Kompletační a koordinační činnost</t>
  </si>
  <si>
    <t>595529580</t>
  </si>
  <si>
    <t>Poznámka k položce:
kompletní dokladová část dle SoD ( atesty, certifikáty, prohlášení o shodě) pro předání a převzetí dokončeného díla a pro zajištění kolaudačního souhlasu
náklady zhotovitele, související s prováděním VZORKOVÁNÍ DODÁVANÝCH MATERIÁLU a VÝROBKU v souladu s SoD
náklady zhotovitele na vypracování provozních řádů pro trvalý provoz
náklady na předání všech návodů k obsluze a údržbě pro technologická zařízení a
náklady na zaškolení obsluhy objednatele</t>
  </si>
  <si>
    <t>005 - Rekonstrukce odborných učeben ZŠ a MŠ Školská Karviná - cvičná kuchyně</t>
  </si>
  <si>
    <t>"viz.v.č. D.1.1.b)02,03"66,23</t>
  </si>
  <si>
    <t>"viz.v.č. D.1.4.b)04-05"6*0,15</t>
  </si>
  <si>
    <t>"po vybouraných obkladech "10,3*3,3*2+6,35*3,3*2</t>
  </si>
  <si>
    <t>-(1,05*2,35*8)</t>
  </si>
  <si>
    <t>"viz.v.č. D.1.1.b)03"(1+2*2)*2</t>
  </si>
  <si>
    <t>"viz.v..č D.1.1.b)03"1,05*2,35*8</t>
  </si>
  <si>
    <t>"viz.v.č. D.1.1.b)03 "1</t>
  </si>
  <si>
    <t>"viz.v.č D.1.1.b)03"66,23</t>
  </si>
  <si>
    <t>"viz.v.č. D.1.1.b)03"66,23</t>
  </si>
  <si>
    <t>"viz.v.č D.1.1.b)02,03"66,23</t>
  </si>
  <si>
    <t>"viz.v.č. D.1.1.b)02"</t>
  </si>
  <si>
    <t>(65,23)*0,05</t>
  </si>
  <si>
    <t>"viz.v.č. D.1.1.b)02"65,23</t>
  </si>
  <si>
    <t>"viz.v.č. D.1.1.b)02"0,9*2</t>
  </si>
  <si>
    <t>"viz.v.č. D.1.4.b)04-05"6</t>
  </si>
  <si>
    <t>"pod st. dřevěným obkladem "10,3*3,3*2+6,35*3,3*2</t>
  </si>
  <si>
    <t>22,45*10 'Přepočtené koeficientem množství</t>
  </si>
  <si>
    <t>722174003</t>
  </si>
  <si>
    <t>Potrubí vodovodní plastové PPR svar polyfuze PN 16 D 25 x 3,5 mm</t>
  </si>
  <si>
    <t>-260901832</t>
  </si>
  <si>
    <t>Přesun hmot procentní pro vnitřní vodovod v objektech v do 6 m</t>
  </si>
  <si>
    <t>"viz.v.č. D.1.4.b)04-05"20</t>
  </si>
  <si>
    <t>"viz.v.č. D.1.4.b)04-05"9</t>
  </si>
  <si>
    <t>283771110</t>
  </si>
  <si>
    <t xml:space="preserve">izolace potrubí 25 x 9 mm vč. T kusů a spojek </t>
  </si>
  <si>
    <t>1789268189</t>
  </si>
  <si>
    <t>721174044</t>
  </si>
  <si>
    <t>Potrubí kanalizační z PP připojovací systém HT DN 70</t>
  </si>
  <si>
    <t>-1984384864</t>
  </si>
  <si>
    <t>R-7250015</t>
  </si>
  <si>
    <t xml:space="preserve">D+M dřezové baterie vč. dodávky a montáže sifonu </t>
  </si>
  <si>
    <t>-769629972</t>
  </si>
  <si>
    <t>R-7250017</t>
  </si>
  <si>
    <t xml:space="preserve">D+M dřezu </t>
  </si>
  <si>
    <t>1348651209</t>
  </si>
  <si>
    <t>R-7250018</t>
  </si>
  <si>
    <t>D+M beztlakový ohřívač vody , objem 5l</t>
  </si>
  <si>
    <t>1077192424</t>
  </si>
  <si>
    <t>R-7250019</t>
  </si>
  <si>
    <t>D+M tlakovýý ohřívač vody , objem 10l</t>
  </si>
  <si>
    <t>835686290</t>
  </si>
  <si>
    <t>"viz.v.č. D.1.4.b)01-05"2</t>
  </si>
  <si>
    <t>"viz.v.č D.1.1.b)02"4</t>
  </si>
  <si>
    <t>766411811</t>
  </si>
  <si>
    <t>Demontáž truhlářského obložení stěn z panelů plochy do 1,5 m2</t>
  </si>
  <si>
    <t>-1540504129</t>
  </si>
  <si>
    <t>"viz.v.č. D.1.1.b)02"(10,3*2+6,35*2)*3,3</t>
  </si>
  <si>
    <t>766411822</t>
  </si>
  <si>
    <t>Demontáž truhlářského obložení stěn podkladových roštů</t>
  </si>
  <si>
    <t>-1181510570</t>
  </si>
  <si>
    <t>"viz.v.č D.1.1.b)02"1</t>
  </si>
  <si>
    <t>"viz. výpis dveří - D03"1</t>
  </si>
  <si>
    <t>"viz.v.č D.1.1.b)03-skladba S02-S04"65,23*2</t>
  </si>
  <si>
    <t>"viz.v.č D.1.1.b)03"65,23</t>
  </si>
  <si>
    <t>"viz.v.č. D.1.1.b)03"</t>
  </si>
  <si>
    <t>65,23</t>
  </si>
  <si>
    <t>10,3*3,3*2+6,3*3,3*2+3,025*1,1*2+2,45*1,1*4+1,1*1,1*2</t>
  </si>
  <si>
    <t>008 - Rekonstrukce odborných učeben ZŠ a MŠ Školská Karviná - rukodělná a keramická dílna</t>
  </si>
  <si>
    <t>"viz.v.č. D.1.1.b)02,03"52,13</t>
  </si>
  <si>
    <t>8,7*3,3*2+6*3,3*2</t>
  </si>
  <si>
    <t>"viz.v..č D.1.1.b)03"1,2*2,35*10</t>
  </si>
  <si>
    <t>"viz.v.č. D.1.1.b)03"52,13</t>
  </si>
  <si>
    <t>"viz.v.č D.1.1.b)03"52,13</t>
  </si>
  <si>
    <t>"viz.v.č D.1.1.b)02,03"52,13</t>
  </si>
  <si>
    <t>52,13*0,15</t>
  </si>
  <si>
    <t>"viz.v.č. D.1.1.b)02"52,13</t>
  </si>
  <si>
    <t>22,422*10 'Přepočtené koeficientem množství</t>
  </si>
  <si>
    <t>"viz.v.č. D.1.4.b)04-05"12</t>
  </si>
  <si>
    <t>52,13*0,0002</t>
  </si>
  <si>
    <t>52,13*1,15</t>
  </si>
  <si>
    <t>59,95*1,15 'Přepočtené koeficientem množství</t>
  </si>
  <si>
    <t>"viz. pol. montáže"52,13*2*1,1</t>
  </si>
  <si>
    <t>"viz. pol. montáže"52,13*1,15</t>
  </si>
  <si>
    <t>"viz.v.č D.1.1.b)02"3</t>
  </si>
  <si>
    <t>"viz.v.č D.1.1.b)03-skladba S02-S04"52,13*2</t>
  </si>
  <si>
    <t>52,13</t>
  </si>
  <si>
    <t>6*3,3*2+8,7*3,3*2</t>
  </si>
  <si>
    <t xml:space="preserve">010 - Elektro cvičná kuchyňka </t>
  </si>
  <si>
    <t>C21M - Elektromontáže</t>
  </si>
  <si>
    <t>C801-3 - Stavební práce - výseky, kapsy, rýhy</t>
  </si>
  <si>
    <t>M - Materiály</t>
  </si>
  <si>
    <t xml:space="preserve">    991 - Ostatní </t>
  </si>
  <si>
    <t>M1 - Dodávky zařízení (specifikace)</t>
  </si>
  <si>
    <t>101 - Práce v HZS</t>
  </si>
  <si>
    <t>C21M</t>
  </si>
  <si>
    <t>Elektromontáže</t>
  </si>
  <si>
    <t>krab.přístrojová 1901,68L/1,KP 64/2  bez zapojení</t>
  </si>
  <si>
    <t>ks</t>
  </si>
  <si>
    <t>Poznámka k položce:
viz.v.č D.1.4.-02 a TZ</t>
  </si>
  <si>
    <t>krab.odb. (1903;KR 68, KU68/3L)  vč.zap.</t>
  </si>
  <si>
    <t>Poznámka k položce:
viz.v.č D.1.4.-02 aTZ</t>
  </si>
  <si>
    <t>ukonč.kab.smršt.zákl.do 4x10 mm2</t>
  </si>
  <si>
    <t>ukonč.kab.smršt.zákl.do 5x4 mm2</t>
  </si>
  <si>
    <t>ukonč.kab.smršt.zákl.do 5x10 mm2</t>
  </si>
  <si>
    <t>spín. včet.zap. č.1</t>
  </si>
  <si>
    <t>sporák.přípojka  25A nástěn.vč.doutn.</t>
  </si>
  <si>
    <t>zás.5512(3) .....   dvojitá ,průběž.montáž</t>
  </si>
  <si>
    <t>zás.5512(3) ...   dvojitá+přep.ochr. ,průběž.montáž</t>
  </si>
  <si>
    <t>mont.oceloplech.rozvodnic do 20kg</t>
  </si>
  <si>
    <t>svít.zářiv.1x58W,stropní + závěs</t>
  </si>
  <si>
    <t>svit.zářiv.2x36W stropní    IP20</t>
  </si>
  <si>
    <t>CYKY J 3x1.5 mm2 750V (PO) (do LV nebo žlabu)</t>
  </si>
  <si>
    <t>CYKY O 3x1.5 mm2 750V (PO) (do LV nebo žlabu)</t>
  </si>
  <si>
    <t>CYKY J 3x2.5 mm2 750V (PO) (do LV nebo žlabu)</t>
  </si>
  <si>
    <t>CYKY J 5x4   mm2  750V  (PO) (do LV nebo žlabu)</t>
  </si>
  <si>
    <t>CYKY 5Cx10 mm2  750V  (PO) (do LV nebo žlabu)</t>
  </si>
  <si>
    <t>osazení hmoždinky do cihlového zdiva HM 8</t>
  </si>
  <si>
    <t>Svítidlo nouzové orientační</t>
  </si>
  <si>
    <t>C801-3</t>
  </si>
  <si>
    <t>Stavební práce - výseky, kapsy, rýhy</t>
  </si>
  <si>
    <t>vybour.otv.cihl.malt.cem. do R=60mm tl.do 300mm</t>
  </si>
  <si>
    <t>vysek.zdi cihl.kapsy-krab.&lt;100x100x50mm</t>
  </si>
  <si>
    <t>6.1</t>
  </si>
  <si>
    <t>vysek.rýh cihla do hl.50mm š.do 70mm</t>
  </si>
  <si>
    <t>vysek.rýh cihla do hl.50mm š.do 150mm</t>
  </si>
  <si>
    <t>Materiály</t>
  </si>
  <si>
    <t>CYKY-O  3X1,5 (A)</t>
  </si>
  <si>
    <t>4.1</t>
  </si>
  <si>
    <t>CYKY-J  3X1,5 (C)</t>
  </si>
  <si>
    <t>5.1</t>
  </si>
  <si>
    <t>CYKY-J  3X2,5 (C)</t>
  </si>
  <si>
    <t>6.2</t>
  </si>
  <si>
    <t>CYKY-J  5x10 (C)</t>
  </si>
  <si>
    <t>7.1</t>
  </si>
  <si>
    <t>CYKY-J  5x 4 (C)</t>
  </si>
  <si>
    <t>12.1</t>
  </si>
  <si>
    <t>svorka 273-104 3X1-2,5</t>
  </si>
  <si>
    <t>Ks</t>
  </si>
  <si>
    <t>13.1</t>
  </si>
  <si>
    <t>svorka 273-105 5X1-2,5</t>
  </si>
  <si>
    <t>14.1</t>
  </si>
  <si>
    <t>svorka 273-112 2X1-2,5</t>
  </si>
  <si>
    <t>KS</t>
  </si>
  <si>
    <t>SP.3536N-C03251 12  SPOR.NA OM. 25A  IP55</t>
  </si>
  <si>
    <t>17.1</t>
  </si>
  <si>
    <t>SP.TG.3558-651B KRYT JEDNODUCHY</t>
  </si>
  <si>
    <t>SP.TG.3558-01340 STROJEK</t>
  </si>
  <si>
    <t>19.1</t>
  </si>
  <si>
    <t>SP.TG.3901-B10B RAM.JEDN.</t>
  </si>
  <si>
    <t>21.1</t>
  </si>
  <si>
    <t>ZAS.TG.5513A-C02357B DVOJ.NATOCENA</t>
  </si>
  <si>
    <t>22.1</t>
  </si>
  <si>
    <t>ZAS.TG.5593A-02357 B</t>
  </si>
  <si>
    <t>23.1</t>
  </si>
  <si>
    <t>KR.KU 68-1902</t>
  </si>
  <si>
    <t>24.1</t>
  </si>
  <si>
    <t>KR.KU 68-1901</t>
  </si>
  <si>
    <t>NOUZ.TIGER LED 3,2W  2hod.</t>
  </si>
  <si>
    <t>SLIM 1X58W ASYM EP + závěsy 2m s přív.šňůrou</t>
  </si>
  <si>
    <t>LLX236 AL NIZKA EP</t>
  </si>
  <si>
    <t>TRUBICE 58W/84</t>
  </si>
  <si>
    <t>TRUBICE 36W/84 + ekolog.likv.</t>
  </si>
  <si>
    <t>991</t>
  </si>
  <si>
    <t xml:space="preserve">Ostatní </t>
  </si>
  <si>
    <t>99101</t>
  </si>
  <si>
    <t xml:space="preserve">Podružný materiál </t>
  </si>
  <si>
    <t>1039267670</t>
  </si>
  <si>
    <t>99102</t>
  </si>
  <si>
    <t>Podíl přidružených výkonů z C21M a navázaného materiálu</t>
  </si>
  <si>
    <t>942549547</t>
  </si>
  <si>
    <t>99103</t>
  </si>
  <si>
    <t>Přesun dodávek</t>
  </si>
  <si>
    <t>-982933793</t>
  </si>
  <si>
    <t>99104</t>
  </si>
  <si>
    <t>Doprava  dodávek</t>
  </si>
  <si>
    <t>1613502423</t>
  </si>
  <si>
    <t>M1</t>
  </si>
  <si>
    <t>Dodávky zařízení (specifikace)</t>
  </si>
  <si>
    <t>2.1</t>
  </si>
  <si>
    <t>ROZV.R3    DOPLNĚNÍ VIZ PROJEKT</t>
  </si>
  <si>
    <t>SADA</t>
  </si>
  <si>
    <t>Poznámka k položce:
viz.v.č D.1.4.-03 a TZ</t>
  </si>
  <si>
    <t>3.1</t>
  </si>
  <si>
    <t>ROZVÁDĚČ RK S VYZBROJI DLE PROJEKTU</t>
  </si>
  <si>
    <t>Práce v HZS</t>
  </si>
  <si>
    <t>Vyhledání původ.obvodů</t>
  </si>
  <si>
    <t>hod.</t>
  </si>
  <si>
    <t>2.2</t>
  </si>
  <si>
    <t>Revize elektro</t>
  </si>
  <si>
    <t>3.2</t>
  </si>
  <si>
    <t>Demontáž el.zařízení</t>
  </si>
  <si>
    <t xml:space="preserve">011 - Elektro rukodělná a keramická dílna </t>
  </si>
  <si>
    <t>M2 - Dodávky zařízení (specifikace)</t>
  </si>
  <si>
    <t>lišta vklád.PH  20x20</t>
  </si>
  <si>
    <t>lišta vklád.PH 40x40</t>
  </si>
  <si>
    <t>zas CEE do 500V  1653  3P+N+Z</t>
  </si>
  <si>
    <t>vybour.otv.cihl.malt.cem. do R=60mm tl.do 150mm</t>
  </si>
  <si>
    <t>15.1</t>
  </si>
  <si>
    <t>16/5 112001 ZASUVKA</t>
  </si>
  <si>
    <t>25.1</t>
  </si>
  <si>
    <t>LISTA LV  40X40 2M LH</t>
  </si>
  <si>
    <t>LISTA LV  20X20</t>
  </si>
  <si>
    <t>1281000452</t>
  </si>
  <si>
    <t>1339962334</t>
  </si>
  <si>
    <t>-2003196790</t>
  </si>
  <si>
    <t>-1681276907</t>
  </si>
  <si>
    <t>M2</t>
  </si>
  <si>
    <t>1.1</t>
  </si>
  <si>
    <t>ROZV.R DÍLNA- DOPLNĚNÍ VIZ PROJEKT</t>
  </si>
  <si>
    <t>1.2</t>
  </si>
  <si>
    <t>012 - Elektro</t>
  </si>
  <si>
    <t>C22M - Sdělovací, signal. a zabezpečovací zařízení</t>
  </si>
  <si>
    <t>M1 - Materiály</t>
  </si>
  <si>
    <t>101 - Práce HZS</t>
  </si>
  <si>
    <t>trubka oheb.el.inst. typ 2323  (PO)</t>
  </si>
  <si>
    <t>Poznámka k položce:
viz.v.č D.1.4.-02,03 a TZ</t>
  </si>
  <si>
    <t>trubka inst.ocel.závit. typ 6016 R=16mm (PU)</t>
  </si>
  <si>
    <t>ukonč. 1 žil. vodičů do 16 mm2</t>
  </si>
  <si>
    <t>spínač tahový se  šňůrkou  signální FAP3002</t>
  </si>
  <si>
    <t>svít.zářiv.1x36W,strop., IP20</t>
  </si>
  <si>
    <t>svit.zářiv. 2 x18W stropní  IP20-40</t>
  </si>
  <si>
    <t>CY 4 mm2 zelenožlutý</t>
  </si>
  <si>
    <t>C22M</t>
  </si>
  <si>
    <t>Sdělovací, signal. a zabezpečovací zařízení</t>
  </si>
  <si>
    <t>SYK(F)Y 1x2x0,5 až  15x2x0,5mm  (PO)</t>
  </si>
  <si>
    <t>zapojení 10 drátů vč. vyformování</t>
  </si>
  <si>
    <t>zvonek ss./st. 3-24V</t>
  </si>
  <si>
    <t>trafo  na zeď</t>
  </si>
  <si>
    <t>vysek.zdi cihl.malt.váp.kapsy do 0.25m2 hl.&lt;150mm</t>
  </si>
  <si>
    <t>4.2</t>
  </si>
  <si>
    <t>vysek.zdi cihl.kapsy-krab.&lt;150x150x100mm</t>
  </si>
  <si>
    <t>8.1</t>
  </si>
  <si>
    <t>vysek.rýh bet.dlažba do hl.50mm š.do 150mm</t>
  </si>
  <si>
    <t>1.3</t>
  </si>
  <si>
    <t>Požární pěna</t>
  </si>
  <si>
    <t>2.3</t>
  </si>
  <si>
    <t>CY  4 ZEL.ZLUTY   H07V-U</t>
  </si>
  <si>
    <t>4.3</t>
  </si>
  <si>
    <t>5.2</t>
  </si>
  <si>
    <t>8.2</t>
  </si>
  <si>
    <t>SYKY  2X2X0.5</t>
  </si>
  <si>
    <t>ZVONK.TRANSFORMÁTOR 230/8V</t>
  </si>
  <si>
    <t>ZVONEK 5-8V DC</t>
  </si>
  <si>
    <t>11.1</t>
  </si>
  <si>
    <t>K.OKO 7580-07  16/6 SROUBOVACI</t>
  </si>
  <si>
    <t>18.1</t>
  </si>
  <si>
    <t>20.1</t>
  </si>
  <si>
    <t>SP.TLAČ.TAHOVÝ  SIGNÁLNÍ    FAP 3002</t>
  </si>
  <si>
    <t>PANC.KOLENO 6116</t>
  </si>
  <si>
    <t>27.1</t>
  </si>
  <si>
    <t>PANC.TRUBKA 6016 LAK.</t>
  </si>
  <si>
    <t>28.1</t>
  </si>
  <si>
    <t>TR.OHEBNA PVC 2323</t>
  </si>
  <si>
    <t>BRKL  2X18W, TC-D, KRUHOVE ,PŘISAZENÉ,  OPÁL, IP40</t>
  </si>
  <si>
    <t>LLX136 AL, EP.</t>
  </si>
  <si>
    <t>Práce HZS</t>
  </si>
  <si>
    <t>1.4</t>
  </si>
  <si>
    <t>2.4</t>
  </si>
  <si>
    <t>3.3</t>
  </si>
  <si>
    <t>1383718059</t>
  </si>
  <si>
    <t>-1437854367</t>
  </si>
  <si>
    <t>-843148426</t>
  </si>
  <si>
    <t xml:space="preserve">013 - IT do stavby </t>
  </si>
  <si>
    <t>D1 - Dodávky + Materiál ZŠ družina</t>
  </si>
  <si>
    <t xml:space="preserve">    D2 - Montáž ZŠ+Druřina</t>
  </si>
  <si>
    <t xml:space="preserve">    D3 - Dodávky + Materiál MŠ</t>
  </si>
  <si>
    <t>D4 - Montáž MŠ</t>
  </si>
  <si>
    <t>D1</t>
  </si>
  <si>
    <t>Dodávky + Materiál ZŠ družina</t>
  </si>
  <si>
    <t>1.</t>
  </si>
  <si>
    <t>Datový rozvaděč stojanový 42U 800x 900 vč. koleček a ventilace, viz PD</t>
  </si>
  <si>
    <t>Poznámka k položce:
viz. TZ a schéma datové sítě 3.NP</t>
  </si>
  <si>
    <t>2.</t>
  </si>
  <si>
    <t>Datový rozvaděč nástěnný 12U s hloubkou min. 450mm, viz PD</t>
  </si>
  <si>
    <t>Poznámka k položce:
viz. TZ a schéma datové sítě 1.NP, 2.NP, 3.NP, 4.NP a Družina</t>
  </si>
  <si>
    <t>3.</t>
  </si>
  <si>
    <t>Optický kabel 8x vlákno 09/125 SM univerzální pro vnitřní i venkovní použití/ LSOH, viz podrobný popis v PD</t>
  </si>
  <si>
    <t>Poznámka k položce:
viz. TZ a schéma datové sítě</t>
  </si>
  <si>
    <t>4.</t>
  </si>
  <si>
    <t>Optický pigtail SC 09/125 (SM) 1m, viz podrobný popis v PD</t>
  </si>
  <si>
    <t>5.</t>
  </si>
  <si>
    <t>19" optická vana 1U 24 SC simplex + kazeta, viz podrobný popis v PD</t>
  </si>
  <si>
    <t>6.</t>
  </si>
  <si>
    <t>SC spojka SC/LC do panelu včetně krytu, viz PD</t>
  </si>
  <si>
    <t>7.</t>
  </si>
  <si>
    <t>Úchyt pro optické vany SC, LC + montážní sada, viz PD</t>
  </si>
  <si>
    <t>8.</t>
  </si>
  <si>
    <t>FTP kabel Cat6 PVC/ 4x2x0,5mm 100% měď/ drát/ stíněný/ 24 AWG/ LSOH, viz PD</t>
  </si>
  <si>
    <t>9.</t>
  </si>
  <si>
    <t>19" patch panel FTP, 24 port cat6 s vyvazovací lištou 1U, viz PD</t>
  </si>
  <si>
    <t>10.</t>
  </si>
  <si>
    <t>Datová zásuvka 2-portová na omítku neosazená, viz PD</t>
  </si>
  <si>
    <t>11.</t>
  </si>
  <si>
    <t>Keystone UTP RJ45 Cat6, viz PD</t>
  </si>
  <si>
    <t>12.</t>
  </si>
  <si>
    <t>Montážní sada M6 - 4x šroub, 4x plovoucí matka, 4x plastová podložka do 19" datového rozvaděče, viz PD</t>
  </si>
  <si>
    <t>13.</t>
  </si>
  <si>
    <t>Elektrický zámek s momentovým kolíkem a mechanickou blokádou 12V + transformátor 230V~/8+4V~ (napáječ), viz PD</t>
  </si>
  <si>
    <t>Poznámka k položce:
viz. TZ a schéma datové sítě 1.NP, Družina/Jídelna</t>
  </si>
  <si>
    <t>14.</t>
  </si>
  <si>
    <t>Povětrnostní stříška pro 1 modul pro PS1,3,6 včetně montáže, viz PD</t>
  </si>
  <si>
    <t>15.</t>
  </si>
  <si>
    <t>Plastová chránička ohebná EN 750 N, 25 mm, viz PD</t>
  </si>
  <si>
    <t>16.</t>
  </si>
  <si>
    <t>Lišta vkládací LV 40x40, viz PD</t>
  </si>
  <si>
    <t>17.</t>
  </si>
  <si>
    <t>Lišta vkládací LV 40x20, viz PD</t>
  </si>
  <si>
    <t>18.</t>
  </si>
  <si>
    <t>Ukončovací prvky lišt 40x40 (různé typy)</t>
  </si>
  <si>
    <t>19.</t>
  </si>
  <si>
    <t>Ukončovací prvky lišt 40x20 (různé typy)</t>
  </si>
  <si>
    <t>20.</t>
  </si>
  <si>
    <t>Kotva včetně příslušenství pro uchycení závěsu optického kabelu</t>
  </si>
  <si>
    <t>21.</t>
  </si>
  <si>
    <t>Drobný instalační materiál v množství odpovídajícím použitému instalačnímu materiálů (úchyty lišt, stahovací pásky apod.)</t>
  </si>
  <si>
    <t>Kč</t>
  </si>
  <si>
    <t>D2</t>
  </si>
  <si>
    <t>Montáž ZŠ+Druřina</t>
  </si>
  <si>
    <t>22.</t>
  </si>
  <si>
    <t>Montáž datového rozvaděče 42U stojanového, viz PD a schéma datových sítí</t>
  </si>
  <si>
    <t>23.</t>
  </si>
  <si>
    <t>Montáž 19" datového rozvaděče nástěnného, viz PD a schéma datových sítí</t>
  </si>
  <si>
    <t>24.</t>
  </si>
  <si>
    <t>Zatažení optického kabelu v kabelové trase (výška nad 2m od podlahy), viz PD</t>
  </si>
  <si>
    <t>25.</t>
  </si>
  <si>
    <t>Příprava optického kabelu - odstranění primární a sekundární ochrany, viz PD</t>
  </si>
  <si>
    <t>26.</t>
  </si>
  <si>
    <t>Svar optického vlákna, viz PD</t>
  </si>
  <si>
    <t>27.</t>
  </si>
  <si>
    <t>Optická ochrana svaru 4/6 mm, viz podrobný popis v PD</t>
  </si>
  <si>
    <t>28.</t>
  </si>
  <si>
    <t>Montáž optické vany do 19" datového rozvaděče + osazení SC spojek, viz PD</t>
  </si>
  <si>
    <t>29.</t>
  </si>
  <si>
    <t>Kontrola svaru + certifikované měření útlumu včetně protokolu, viz PD</t>
  </si>
  <si>
    <t>30.</t>
  </si>
  <si>
    <t>Zatažení UTP/ FTP kabelu Cat6 v kabelové trase (výška nad 2m od podlahy) viz PD a schéma datových sítí</t>
  </si>
  <si>
    <t>31.</t>
  </si>
  <si>
    <t>Montáž patchpanelu do 19" datového rozvaděče, viz PD</t>
  </si>
  <si>
    <t>32.</t>
  </si>
  <si>
    <t>Zapojení keystone Cat6 v datové zásuvce, viz PD</t>
  </si>
  <si>
    <t>33.</t>
  </si>
  <si>
    <t>Zapojení stíněného keystone Cat6 v patchpanelu, viz PD</t>
  </si>
  <si>
    <t>34.</t>
  </si>
  <si>
    <t>Certifikované měření UTP/FTP kabeláže včetně protokolu viz PD</t>
  </si>
  <si>
    <t>35.</t>
  </si>
  <si>
    <t>Sestavení a montáž datové zásuvky na omítku, viz PD a schéma datových sítí</t>
  </si>
  <si>
    <t>36.</t>
  </si>
  <si>
    <t>Montáž povětrnostní stříšky na 1 modul přístupového systému, viz PD</t>
  </si>
  <si>
    <t>37.</t>
  </si>
  <si>
    <t>Montáž a zapojení elektrického dveřního zámku, viz PD</t>
  </si>
  <si>
    <t>38.</t>
  </si>
  <si>
    <t>Montáž plastové chráničky, viz PD</t>
  </si>
  <si>
    <t>39.</t>
  </si>
  <si>
    <t>Montáž lišty (výška nad 2m od podlahy), viz PD a schéma datových sítí</t>
  </si>
  <si>
    <t>Pol2</t>
  </si>
  <si>
    <t>Montáž kotvy pro uchycení závěsu optického kabelu</t>
  </si>
  <si>
    <t>41.</t>
  </si>
  <si>
    <t>Osazení ukončovacího prvku lišty, viz PD</t>
  </si>
  <si>
    <t>42.</t>
  </si>
  <si>
    <t>Průraz stropem do tloušťky 600mm/ materiál železo-beton-dřevo, viz schéma datových sítí</t>
  </si>
  <si>
    <t>43.</t>
  </si>
  <si>
    <t>Průraz stěnou cihla/betonový panel do tloušťky 600 mm, viz schéma datových sítí</t>
  </si>
  <si>
    <t>44.</t>
  </si>
  <si>
    <t>Průraz stěnou cihla/betonový panel do tloušťky 300 mm, viz schéma datových sítí</t>
  </si>
  <si>
    <t>D3</t>
  </si>
  <si>
    <t>Dodávky + Materiál MŠ</t>
  </si>
  <si>
    <t>45.</t>
  </si>
  <si>
    <t>Datový rozvaděč nástěnný 12U s hloubkou min. 450mm, viz schéma datových sítí</t>
  </si>
  <si>
    <t>Poznámka k položce:
viz. TZ a schéma datové sítě MŠ</t>
  </si>
  <si>
    <t>46.</t>
  </si>
  <si>
    <t>47.</t>
  </si>
  <si>
    <t>48.</t>
  </si>
  <si>
    <t>49.</t>
  </si>
  <si>
    <t>50.</t>
  </si>
  <si>
    <t>51.</t>
  </si>
  <si>
    <t>52.</t>
  </si>
  <si>
    <t>Povětrnostní stříška pro 1 modul přístupového systému, viz PD</t>
  </si>
  <si>
    <t>53.</t>
  </si>
  <si>
    <t>54.</t>
  </si>
  <si>
    <t>Ukončovací prvky lišt 40x20 (různé typy), viz PD</t>
  </si>
  <si>
    <t>55.</t>
  </si>
  <si>
    <t>D4</t>
  </si>
  <si>
    <t>Montáž MŠ</t>
  </si>
  <si>
    <t>56.</t>
  </si>
  <si>
    <t>Montáž 19" datového rozvaděče stojanového/ na stěnu, viz PD a schéma datových sítí</t>
  </si>
  <si>
    <t>57.</t>
  </si>
  <si>
    <t>Zatažení FTP kabelu Cat6 v kabelové trase (výška nad 2m od podlahy), viz PD a schéma datových sítí</t>
  </si>
  <si>
    <t>58.</t>
  </si>
  <si>
    <t>59.</t>
  </si>
  <si>
    <t>Zapojení keystone Cat6 v datové zásuvce, viz PD a schéma datových sítí</t>
  </si>
  <si>
    <t>60.</t>
  </si>
  <si>
    <t>Zapojení stíněného keystone Cat6 v patchpanelu, viz PD a schéma datových sítí</t>
  </si>
  <si>
    <t>61.</t>
  </si>
  <si>
    <t>Certifikované měření FTP kabeláže včetně protokolu, viz PD a schéma datových sítí</t>
  </si>
  <si>
    <t>62.</t>
  </si>
  <si>
    <t>63.</t>
  </si>
  <si>
    <t>64.</t>
  </si>
  <si>
    <t>Montáž a zapojení elektrického dveřního zámku, viz PD a schéma datových sítí</t>
  </si>
  <si>
    <t>65.</t>
  </si>
  <si>
    <t>66.</t>
  </si>
  <si>
    <t>67.</t>
  </si>
  <si>
    <t>68.</t>
  </si>
  <si>
    <t>69.</t>
  </si>
  <si>
    <t>20171701002RS - Rekonstrukce odborných učeben ZŠ a MŠ Borovského  Karviná - stavba</t>
  </si>
  <si>
    <t>001 - Rekonstrukce odborných učeben ZŠ a MŠ Borovského  Karviná</t>
  </si>
  <si>
    <t xml:space="preserve">    998 - Přesun hmot</t>
  </si>
  <si>
    <t>"viz.v.č. D.1.4.b)06-07"1</t>
  </si>
  <si>
    <t>342272323</t>
  </si>
  <si>
    <t>Příčky tl 100 mm z pórobetonových přesných hladkých příčkovek objemové hmotnosti 500 kg/m3</t>
  </si>
  <si>
    <t>-1597108730</t>
  </si>
  <si>
    <t>"viz.v.č. D.1.1.b)05"0,8*2,1</t>
  </si>
  <si>
    <t>R-171423</t>
  </si>
  <si>
    <t xml:space="preserve">D+M překlad u 1 vč. vysekání kapes a zpětného zapravení </t>
  </si>
  <si>
    <t>-527648752</t>
  </si>
  <si>
    <t>"viz.v.č.D.1.1.b)05,06"1</t>
  </si>
  <si>
    <t>"viz.v.č D.1.1.b)05"2,1*2</t>
  </si>
  <si>
    <t>"viz.v.č. D.1.4.b)06-07"47*0,15</t>
  </si>
  <si>
    <t>"viz.v.č.D.1.1.b)05,06"</t>
  </si>
  <si>
    <t>"zazdívka WC"0,8*2,1</t>
  </si>
  <si>
    <t>"WC nadobkladem"2,15*1,1*2+2,95*1,1*2</t>
  </si>
  <si>
    <t>"viz.v.č. D.1.4.b)06-07"1*2</t>
  </si>
  <si>
    <t>"viz.v.č. D.1.1.b)03,04"</t>
  </si>
  <si>
    <t>"jazyk. učebna"9,1*3,25*2+7,7*3,25*2</t>
  </si>
  <si>
    <t>"viz.v.č. D.1.1.b)05,06-pod obklady"1,6*1,6</t>
  </si>
  <si>
    <t>(2,15*2,1*2+2,95*2,1*2)-0,8*2</t>
  </si>
  <si>
    <t>"viz.v.č. D.1.1.b)05,06"(0,9+2*2)*2</t>
  </si>
  <si>
    <t>(0,8+2*2)*2</t>
  </si>
  <si>
    <t>"viz.v..č D.1.1.b)05,06"2,4*2,4*3</t>
  </si>
  <si>
    <t>"viz.v.č D.1.1.b)05,06"5,77*2</t>
  </si>
  <si>
    <t>"viz.v.č. D.1.1.b)05,06 "2</t>
  </si>
  <si>
    <t>"viz.v.č D.1.1.b)05,06"78,46+165,87-97,32-72,69</t>
  </si>
  <si>
    <t>"viz.v.č. D.1.1.b)05,06"74,32</t>
  </si>
  <si>
    <t>"viz.v.č D.1.1.b)005,06"244,33+100-92,69-97,32</t>
  </si>
  <si>
    <t>"viz.v.č. D.1.1.b)03,04"5,77*0,15</t>
  </si>
  <si>
    <t>"viz.v.č. D.1.1.b)003-04"5,77</t>
  </si>
  <si>
    <t>"viz.v.č. D.1.1.b)03-04"0,9*2*4+0,7*2*2+0,9*2+0,8*2-5,4-3,4</t>
  </si>
  <si>
    <t>971042551</t>
  </si>
  <si>
    <t>Vybourání otvorů v betonových příčkách a zdech pl do 1 m2</t>
  </si>
  <si>
    <t>1550264091</t>
  </si>
  <si>
    <t>"viz.v.č.D.1.1b)03,04"0,3*2,02*0,15</t>
  </si>
  <si>
    <t>"viz.v.č. D.1.4.b)06-07"47</t>
  </si>
  <si>
    <t>"pod nové obklady WC"2,15*1,7*2+2,95*1,7*2</t>
  </si>
  <si>
    <t>"viz.v.č. D.1.1.b)03,04"(1,4+5,75+3,75+0,6)*1,6</t>
  </si>
  <si>
    <t>(1,5*2+2,95*2)*1,6</t>
  </si>
  <si>
    <t>1,5*1,6+2,5*1,6</t>
  </si>
  <si>
    <t>-4-18,4</t>
  </si>
  <si>
    <t>D+M schodolezu - viz. technické podmínky výrobků</t>
  </si>
  <si>
    <t>R-9530011</t>
  </si>
  <si>
    <t>Vybourání otvoru, vč. osazení překladu, zárubně a nových dveří do neřešeného prostoru za nově zřízeným WC</t>
  </si>
  <si>
    <t>1166756330</t>
  </si>
  <si>
    <t xml:space="preserve">Poznámka k položce:
Položka obsahuje : 
- vybourání otvoru v ŽB příčce 
- odvoz suti na skládku, uložení, poplatek za skládkovné
- dodávka + montáž překaldu
- dodávka + montáž ocelové zárubně vč. jejího nátěru
- dodávka + montáž vnitřních dveří 
- vyspravení omítek poškozených bouráním odvoru
- malířské rpáce
</t>
  </si>
  <si>
    <t>997013213</t>
  </si>
  <si>
    <t>Vnitrostaveništní doprava suti a vybouraných hmot pro budovy v do 12 m ručně</t>
  </si>
  <si>
    <t>741728497</t>
  </si>
  <si>
    <t>11,695*10 'Přepočtené koeficientem množství</t>
  </si>
  <si>
    <t>998</t>
  </si>
  <si>
    <t>998011002</t>
  </si>
  <si>
    <t>Přesun hmot pro budovy zděné v do 12 m</t>
  </si>
  <si>
    <t>706113</t>
  </si>
  <si>
    <t>"viz.v.č. D.1.4.b)06-07"49,5-28</t>
  </si>
  <si>
    <t>"viz.v.č. D.1.4.b)06-07"18-14</t>
  </si>
  <si>
    <t>"viz.v.č. D.1.4.b)06-07"7-2</t>
  </si>
  <si>
    <t>722232044</t>
  </si>
  <si>
    <t>Kohout kulový přímý DN25</t>
  </si>
  <si>
    <t>-220247260</t>
  </si>
  <si>
    <t>"viz.v.č. D.1.4.b)06-07"2</t>
  </si>
  <si>
    <t>67,5-8-34</t>
  </si>
  <si>
    <t>200-8-80</t>
  </si>
  <si>
    <t>Napojení nového rozodu na stávající rozvod</t>
  </si>
  <si>
    <t>"viz.v.č D.1.1.b)05,06"5,77</t>
  </si>
  <si>
    <t>5,77*0,0002</t>
  </si>
  <si>
    <t>5,77*1,15</t>
  </si>
  <si>
    <t>6,636*1,15 'Přepočtené koeficientem množství</t>
  </si>
  <si>
    <t>"viz.v.č D.1.1.b)05,06"5,77+2,95*0,3*2+2,15*0,3*2+10,72-4,16-4</t>
  </si>
  <si>
    <t>998711202</t>
  </si>
  <si>
    <t>Přesun hmot procentní pro izolace proti vodě, vlhkosti a plynům v objektech v do 12 m</t>
  </si>
  <si>
    <t>956826286</t>
  </si>
  <si>
    <t>"viz.v.č. D.1.1.b)05,06"5,77</t>
  </si>
  <si>
    <t>"viz. pol. montáže"5,77*2*1,1</t>
  </si>
  <si>
    <t>"viz. pol. montáže"5,77*1,15</t>
  </si>
  <si>
    <t>80-4-40</t>
  </si>
  <si>
    <t>"viz.v.č. D.1.4.b)06-07"67,5-8-34</t>
  </si>
  <si>
    <t>"viz.v.č. D.1.4.b)06-07"21,5-14</t>
  </si>
  <si>
    <t>"viz.v.č. D.1.4.b)06-07"28-14</t>
  </si>
  <si>
    <t>"viz.v.č. D.1.4.b)06-07"9-7</t>
  </si>
  <si>
    <t>283771120</t>
  </si>
  <si>
    <t xml:space="preserve">izolace potrubí Pro 25 x 13 mm vč. T-kusů a spojek </t>
  </si>
  <si>
    <t>-1401793138</t>
  </si>
  <si>
    <t>40-24</t>
  </si>
  <si>
    <t>"viz.v.č. D.1.4.b)01-04"5</t>
  </si>
  <si>
    <t>"viz.v.č. D.1.4.b)01-04"2</t>
  </si>
  <si>
    <t>"viz.v.č. D.1.4.b)01-04"11-5</t>
  </si>
  <si>
    <t>24-9</t>
  </si>
  <si>
    <t>998722202</t>
  </si>
  <si>
    <t>Přesun hmot procentní pro vnitřní vodovod v objektech v do 12 m</t>
  </si>
  <si>
    <t>-857409261</t>
  </si>
  <si>
    <t>"viz.v.č. D.1.4.b)001-07"1</t>
  </si>
  <si>
    <t>"viz.v.č. D.1.4.b)01-07"8-4</t>
  </si>
  <si>
    <t>"viz.v.č. D.1.4.b)01-07"1</t>
  </si>
  <si>
    <t>"viz.v.č. D.1.4.b)01-07"4</t>
  </si>
  <si>
    <t>R-7251012</t>
  </si>
  <si>
    <t xml:space="preserve">D+M kombinovaného pračkového sifonu s připojením </t>
  </si>
  <si>
    <t>1384093975</t>
  </si>
  <si>
    <t>"viz.v.č. D.1.4.b)01-07"2</t>
  </si>
  <si>
    <t>"viz.v.č D.1.1.b)03-04"16-9</t>
  </si>
  <si>
    <t>"viz.v.č. D.1.1.b)05"0,95*3,25</t>
  </si>
  <si>
    <t>R-7631314</t>
  </si>
  <si>
    <t xml:space="preserve">D+M akustického kazetového podhledu vč. roštu, vč.všech příslušenství a doplňků - viz. technické podmínky výrobků </t>
  </si>
  <si>
    <t>1646891454</t>
  </si>
  <si>
    <t>"viz.v.č. D.1.1.b)05,06"61,62+5,31+165,87-97,32-66,93</t>
  </si>
  <si>
    <t>"viz.v.č D.1.1.b)003-04"3</t>
  </si>
  <si>
    <t>998766202</t>
  </si>
  <si>
    <t>Přesun hmot procentní pro konstrukce truhlářské v objektech v do 12 m</t>
  </si>
  <si>
    <t>486288804</t>
  </si>
  <si>
    <t>R-7660301</t>
  </si>
  <si>
    <t xml:space="preserve">D+M vnitřních dveří vč. zárubně - viz. D01 - vč. všech příslušenství a doplńků </t>
  </si>
  <si>
    <t>-185039735</t>
  </si>
  <si>
    <t>"viz. výpis dveří - D01"1</t>
  </si>
  <si>
    <t>R-7660303</t>
  </si>
  <si>
    <t>1918205585</t>
  </si>
  <si>
    <t>998767202</t>
  </si>
  <si>
    <t>Přesun hmot procentní pro zámečnické konstrukce v objektech v do 12 m</t>
  </si>
  <si>
    <t>1026312426</t>
  </si>
  <si>
    <t>R-7671520</t>
  </si>
  <si>
    <t xml:space="preserve">D+M venkovní čist. zóny vč. rámu, vč. kotvení a dodávky kotevních prvků - viz. Z03 a technické podmínky výrobků </t>
  </si>
  <si>
    <t>1114569852</t>
  </si>
  <si>
    <t>"viz.v.č D.1.1.b)05"5,77</t>
  </si>
  <si>
    <t>"viz. pol. montáže"5,77*1,1</t>
  </si>
  <si>
    <t>"viz.v.č D.1.1.b)05,06"(78,46+166,87)*2-196,64-145,38</t>
  </si>
  <si>
    <t>998771202</t>
  </si>
  <si>
    <t>Přesun hmot procentní pro podlahy z dlaždic v objektech v do 12 m</t>
  </si>
  <si>
    <t>947905675</t>
  </si>
  <si>
    <t>"viz.v.č. D.1.1.b)03,04"164,76+37,44+5,76+5,31+23,61-97,32-72,12</t>
  </si>
  <si>
    <t>998776202</t>
  </si>
  <si>
    <t>Přesun hmot procentní pro podlahy povlakové v objektech v do 12 m</t>
  </si>
  <si>
    <t>1720117947</t>
  </si>
  <si>
    <t>"viz.v.č D.1.1.b)05,06"61,62+5,76+5,31+165,87-97,32-72,69</t>
  </si>
  <si>
    <t>998777202</t>
  </si>
  <si>
    <t>Přesun hmot procentní pro podlahy lité v objektech v do 12 m</t>
  </si>
  <si>
    <t>-53286752</t>
  </si>
  <si>
    <t>"viz.v.č D.1.1.b)05,06"165,87+61,62+5,76+5,31-72,69-97,32</t>
  </si>
  <si>
    <t>"viz.v.č D.1.1.b)05,06"165,87+61,62+5,76+5,31+5,77-97,32-72,69</t>
  </si>
  <si>
    <t>"viz.v.č. D.1.1.b)05,06-"1,6*1,6+2,5*1,6+1,6*1,6+1*1,6</t>
  </si>
  <si>
    <t>-4-4,16</t>
  </si>
  <si>
    <t>"viz. pol. montáže"22,38*1,1</t>
  </si>
  <si>
    <t>998781202</t>
  </si>
  <si>
    <t>Přesun hmot procentní pro obklady keramické v objektech v do 12 m</t>
  </si>
  <si>
    <t>465320705</t>
  </si>
  <si>
    <t>"viz.v.č. D.1.1.b)05,06"2</t>
  </si>
  <si>
    <t>-543794336</t>
  </si>
  <si>
    <t>5,77+5,31</t>
  </si>
  <si>
    <t>"zazdívka"1,9*3,25</t>
  </si>
  <si>
    <t xml:space="preserve">004 - Rekonstrukce odborných učeben ZŠ a MŠ Borovského  Karviná - cvičná kuchyňka </t>
  </si>
  <si>
    <t xml:space="preserve">    723 - Zdravotechnika - vnitřní plynovod</t>
  </si>
  <si>
    <t>"viz.v.č. D.1.4.b)06-07"3</t>
  </si>
  <si>
    <t>"viz.v.č. D.1.1.b)03,04-po vybouraných příčkách"(3,75+0,45)*0,15</t>
  </si>
  <si>
    <t>"viz.v.č. D.1.4.b)06-07"10*0,15</t>
  </si>
  <si>
    <t>"viz.v.č.D.1.1.b)05,06po vybouraných obkladech kuchynka"(1,4+5,75+3,75+0,6)*1,6</t>
  </si>
  <si>
    <t>"viz.v.č. D.1.4.b)06-07"3*2</t>
  </si>
  <si>
    <t>"kuchynka, šatna,sklad"9,6*3,25*2+7,77*3,25+1,8*3,25+0,4*3,25*6,07*3,25</t>
  </si>
  <si>
    <t>2,45*3,25*2+2,13*3,25*2+3,05*3,25*2+1,68*3,25*2</t>
  </si>
  <si>
    <t>"viz.v.č. D.1.1.b)05,06-pod obklady"1,6*1,6+1*1,6</t>
  </si>
  <si>
    <t>"viz.v..č D.1.1.b)05,06"2,4*2,4+5,6*2,4</t>
  </si>
  <si>
    <t>631312141</t>
  </si>
  <si>
    <t>Doplnění rýh v dosavadních mazaninách betonem prostým</t>
  </si>
  <si>
    <t>-466951567</t>
  </si>
  <si>
    <t>"viz.v.č. D.1.4.b)06-07"3*0,15*0,1</t>
  </si>
  <si>
    <t>"viz.v.č. D.1.1.b)03,04-po vybouraných příčkách"(3,75+0,45)*0,15*0,15</t>
  </si>
  <si>
    <t>"viz.v.č. D.1.1.b)05,06 "1</t>
  </si>
  <si>
    <t>"viz.v.č D.1.1.b)05,06"78,46-5,77</t>
  </si>
  <si>
    <t>"viz.v.č. D.1.1.b)05,06"78,46-5,77</t>
  </si>
  <si>
    <t>"viz.v.č D.1.1.b)005,06"78,46-5,77+20</t>
  </si>
  <si>
    <t>"viz.v.č D.1.1.b)03,04"(3,75+0,45)*3,25</t>
  </si>
  <si>
    <t>"viz.v.č. D.1.1.b)03-04"0,9*2+0,8*2</t>
  </si>
  <si>
    <t>974042554</t>
  </si>
  <si>
    <t>Vysekání rýh v dlažbě betonové nebo jiné monolitické hl do 100 mm š do 150 mm</t>
  </si>
  <si>
    <t>95220209</t>
  </si>
  <si>
    <t>"viz.v.č. D.1.4.b)06-07"10</t>
  </si>
  <si>
    <t>"pod nové obklady sklad a šatna"1*1,6+1,6*1,6</t>
  </si>
  <si>
    <t>10,657*10 'Přepočtené koeficientem množství</t>
  </si>
  <si>
    <t>"viz.v.č. D.1.4.b)06-07"20</t>
  </si>
  <si>
    <t>"viz.v.č. D.1.4.b)06-07"14</t>
  </si>
  <si>
    <t>"viz.v.č D.1.1.b)05,06"1*1,6+1,6*1,6</t>
  </si>
  <si>
    <t>"viz.v.č. D.1.4.b)06-07"34</t>
  </si>
  <si>
    <t>"viz.v.č. D.1.4.b)06-07"7</t>
  </si>
  <si>
    <t>711464166</t>
  </si>
  <si>
    <t>"viz.v.č. D.1.4.b)01-04"4</t>
  </si>
  <si>
    <t>723</t>
  </si>
  <si>
    <t>Zdravotechnika - vnitřní plynovod</t>
  </si>
  <si>
    <t>723120805</t>
  </si>
  <si>
    <t xml:space="preserve">Demontáž potrubí plynového </t>
  </si>
  <si>
    <t>-243204628</t>
  </si>
  <si>
    <t>"stáající"40</t>
  </si>
  <si>
    <t>723190901</t>
  </si>
  <si>
    <t>Uzavření,otevření plynovodního potrubí při opravě</t>
  </si>
  <si>
    <t>-2037311896</t>
  </si>
  <si>
    <t xml:space="preserve">Výlevka bez výtokových armatur nerez nástěnná </t>
  </si>
  <si>
    <t>"viz.v.č D.1.4b)01-07"1</t>
  </si>
  <si>
    <t>"viz.v.č. D.1.4.b(01-07"2</t>
  </si>
  <si>
    <t>"viz.v.č. D.1.4.b)01-07"8</t>
  </si>
  <si>
    <t>"viz.v.č. D.1.4.b)01-07"3</t>
  </si>
  <si>
    <t>"viz.v.č D.1.1.b)03-04"3</t>
  </si>
  <si>
    <t>-97357876</t>
  </si>
  <si>
    <t>"viz.v.č. D.1.1.b)05,06"5,76</t>
  </si>
  <si>
    <t>"viz.v.č. D.1.1.b)05,06"61,62+5,31</t>
  </si>
  <si>
    <t>"viz.v.č D.1.1.b)003-04"2</t>
  </si>
  <si>
    <t>R-7660302</t>
  </si>
  <si>
    <t>-1978751348</t>
  </si>
  <si>
    <t>"viz.v.č D.1.1.b)05,06"(78,46-5,77)*2</t>
  </si>
  <si>
    <t>"viz.v.č. D.1.1.b)03,04"+37,44+5,76+5,31+23,61</t>
  </si>
  <si>
    <t>"viz.v.č D.1.1.b)05,06"61,62+5,76+5,31</t>
  </si>
  <si>
    <t>"viz.v.č. D.1.1.b)05,06-"1,6*1,6+1*1,6</t>
  </si>
  <si>
    <t>"viz. pol. montáže"4,16*1,1</t>
  </si>
  <si>
    <t>2,45*3,25*2+2,13*3,25*2+3,05*3,25*2+1,68*3,25*2+1,68*3,75+2,45*2,13</t>
  </si>
  <si>
    <t>007 - Rekonstrukce odborných učeben ZŠ a MŠ Borovského  Karviná - učebna přírodních věd</t>
  </si>
  <si>
    <t>"viz.v.č. D.1.1.b)03,04-po vybouraných příčkách"(6,8+2,15+2,15)*0,15</t>
  </si>
  <si>
    <t>"viz.v.č. D.1.4.b)06-07"3*0,15</t>
  </si>
  <si>
    <t>"přír. vědy"12,3*3,25*2+8,3*3,25*2</t>
  </si>
  <si>
    <t>"viz.v.č. D.1.1.b)05,06-pod obklady"2,5*1,6</t>
  </si>
  <si>
    <t>"viz.v..č D.1.1.b)05,06"5,4*2,4*2</t>
  </si>
  <si>
    <t>"viz.v.č. D.1.1.b)03,04-po vybouraných příčkách"(6,8+2,15+2,15)*0,15*0,15</t>
  </si>
  <si>
    <t>"viz.v.č D.1.1.b)05,06"97,32</t>
  </si>
  <si>
    <t>"viz.v.č. D.1.1.b)05,06"97,32</t>
  </si>
  <si>
    <t>"viz.v.č D.1.1.b)005,06"97,32</t>
  </si>
  <si>
    <t>"viz.v.č D.1.1.b)03,04"</t>
  </si>
  <si>
    <t>(6,8+2,15+2,15)*3,25</t>
  </si>
  <si>
    <t>-(0,9*2*2)</t>
  </si>
  <si>
    <t>"viz.v.č. D.1.1.b)03-04"0,9*2*3</t>
  </si>
  <si>
    <t>2,5*1,6</t>
  </si>
  <si>
    <t>13,45*10 'Přepočtené koeficientem množství</t>
  </si>
  <si>
    <t>"viz.v.č. D.1.4.b)06-07"8</t>
  </si>
  <si>
    <t>"viz.v.č D.1.1.b)05,06"2,5*1,6</t>
  </si>
  <si>
    <t>"viz.v.č. D.1.4.b)06-07"4</t>
  </si>
  <si>
    <t>"viz.v.č. D.1.4.b)01-04"3</t>
  </si>
  <si>
    <t>351146556</t>
  </si>
  <si>
    <t>"viz.v.č D.1.1.b)03-04"6</t>
  </si>
  <si>
    <t>"viz.v.č D.1.1.b)05,06"97,32*2</t>
  </si>
  <si>
    <t>"viz.v.č. D.1.1.b)03,04"97,32</t>
  </si>
  <si>
    <t>"viz.v.č. D.1.1.b)05,06-"2,5*1,6</t>
  </si>
  <si>
    <t>"viz. pol. montáže"4*1,1</t>
  </si>
  <si>
    <t>"viz.v.č. D.1.1.b)05,06"1</t>
  </si>
  <si>
    <t xml:space="preserve">010 - Elektro  cvičná kuchyňka </t>
  </si>
  <si>
    <t>Poznámka k položce:
viz.v.č. D.1.4.-02 a TZ</t>
  </si>
  <si>
    <t>Poznámka k položce:
viz.v.č. D.1.4.-04 a TZ</t>
  </si>
  <si>
    <t>lišta vklád.PH 60x40  až 140x60</t>
  </si>
  <si>
    <t>zás.5512(3) .....  dvojitá ,průběž.montáž</t>
  </si>
  <si>
    <t>svít.zářiv.1x36W,strop., IP20 , MODUS,apod</t>
  </si>
  <si>
    <t>svit.zářiv. 2 x18W stropní BRKL Modus IP20-40</t>
  </si>
  <si>
    <t>svit.zářiv.2x36W stropní MODUS    IP20</t>
  </si>
  <si>
    <t>10.1</t>
  </si>
  <si>
    <t>svorka-2,5</t>
  </si>
  <si>
    <t>SP.3536N-C03251 12  SPOR.NA OM.  IP55</t>
  </si>
  <si>
    <t>26.1</t>
  </si>
  <si>
    <t>ROZV.R1U2 - DOPLNĚNÍ VIZ PROJEKT</t>
  </si>
  <si>
    <t>-1983194889</t>
  </si>
  <si>
    <t>-798216859</t>
  </si>
  <si>
    <t>-1418570653</t>
  </si>
  <si>
    <t>1832403692</t>
  </si>
  <si>
    <t>011 - Elektro přírodní vědy</t>
  </si>
  <si>
    <t>Poznámka k položce:
viz.v.č. D.1.4.-03 a TZ</t>
  </si>
  <si>
    <t>LISTA LV  60X40 2M LH</t>
  </si>
  <si>
    <t>Pol1</t>
  </si>
  <si>
    <t>ROZV.R3U2 - DOPLNĚNÍ VIZ PROJEKT</t>
  </si>
  <si>
    <t>Poznámka k položce:
viz.v.č. D.1.4.-05 a TZ</t>
  </si>
  <si>
    <t>ROZVÁDĚČ R2 S VYZBROJI DLE PROJEKTU</t>
  </si>
  <si>
    <t>Poznámka k položce:
viz.v.č. D.1.4.-06 a TZ</t>
  </si>
  <si>
    <t>-1400157951</t>
  </si>
  <si>
    <t>-233018030</t>
  </si>
  <si>
    <t>114589621</t>
  </si>
  <si>
    <t>590427303</t>
  </si>
  <si>
    <t>Poznámka k položce:
viz.v.č. D.1.4.-02,03 a TZ</t>
  </si>
  <si>
    <t>krab.odb  KO 125   bez zap.</t>
  </si>
  <si>
    <t>zas CEE do 500V typ CZ, 1653  3P+N+Z</t>
  </si>
  <si>
    <t>7.2</t>
  </si>
  <si>
    <t>9.1</t>
  </si>
  <si>
    <t>16.1</t>
  </si>
  <si>
    <t>KR.KO-125</t>
  </si>
  <si>
    <t>3.4</t>
  </si>
  <si>
    <t>ROZVÁDĚČ R1 S VYZBROJI DLE PROJEKTU</t>
  </si>
  <si>
    <t>4.4</t>
  </si>
  <si>
    <t>3.5</t>
  </si>
  <si>
    <t>-1258283593</t>
  </si>
  <si>
    <t>-704301019</t>
  </si>
  <si>
    <t>926551220</t>
  </si>
  <si>
    <t>2127264496</t>
  </si>
  <si>
    <t>013 - IT do stavby</t>
  </si>
  <si>
    <t>D1 - Dodávky + Materiál ZŠ +družina</t>
  </si>
  <si>
    <t xml:space="preserve">    D2 - Montáž ZŠ +družina</t>
  </si>
  <si>
    <t>Dodávky + Materiál ZŠ +družina</t>
  </si>
  <si>
    <t>Poznámka k položce:
viz. TZ a schéma datové sítě 1NP</t>
  </si>
  <si>
    <t>Poznámka k položce:
viz. TZ a schéma datové sítě 1.NP, 2.NP a 3.NP</t>
  </si>
  <si>
    <t>Poznámka k položce:
viz. TZ a schéma datové sítě 1.NP a 2.NP</t>
  </si>
  <si>
    <t>Montáž ZŠ +družina</t>
  </si>
  <si>
    <t>Poznámka k položce:
viz. TZ a schéma datové sítě 1.NP</t>
  </si>
  <si>
    <t>20171701003RS - Rekonstrukce odborných učeben ZŠ a MŠ Cihelní   Karviná - stavba</t>
  </si>
  <si>
    <t>001 - Rekonstrukce odborných učeben ZŠ a MŠ Cihelní  Karviná</t>
  </si>
  <si>
    <t xml:space="preserve">    96 - Bourání konstrukcí</t>
  </si>
  <si>
    <t xml:space="preserve">    764 - Konstrukce klempířské</t>
  </si>
  <si>
    <t>113107123</t>
  </si>
  <si>
    <t>Odstranění podkladu pl do 50 m2 z kameniva drceného tl 300 mm</t>
  </si>
  <si>
    <t>-268228076</t>
  </si>
  <si>
    <t>"viz.v.č D.1.1.b)03"2,8*2,1</t>
  </si>
  <si>
    <t>113107137</t>
  </si>
  <si>
    <t>Odstranění podkladu pl do 50 m2 z betonu vyztuženého sítěmi tl 300 mm</t>
  </si>
  <si>
    <t>-1384741780</t>
  </si>
  <si>
    <t>311272323</t>
  </si>
  <si>
    <t>Zdivo nosné tl 300 mm z pórobetonových přesných hladkých tvárnic  hmotnosti 500 kg/m3</t>
  </si>
  <si>
    <t>765989733</t>
  </si>
  <si>
    <t>"podezdívka parapetu WC"1,35*0,65*0,3</t>
  </si>
  <si>
    <t>"viz.v.č. D.1.4.b)05-07"1</t>
  </si>
  <si>
    <t>"viz.v.č. D.1.1.b)05"1*1</t>
  </si>
  <si>
    <t>"viz.v.č D.1.1.b)05"2</t>
  </si>
  <si>
    <t>717466187</t>
  </si>
  <si>
    <t>"viz.v.č D.1.1.b)05- skladba S1"2,8*2,1</t>
  </si>
  <si>
    <t>1893084120</t>
  </si>
  <si>
    <t>"viz.v.č D.1.1.b)05- skladba S1"2,8*2,1*2</t>
  </si>
  <si>
    <t>596211120</t>
  </si>
  <si>
    <t>Kladení zámkové dlažby komunikací pro pěší tl 60 mm skupiny B pl do 50 m2</t>
  </si>
  <si>
    <t>-762529927</t>
  </si>
  <si>
    <t>592451100</t>
  </si>
  <si>
    <t>zámková dlažba 200/100 mm přírodní tl. 60 mm</t>
  </si>
  <si>
    <t>733321767</t>
  </si>
  <si>
    <t>Poznámka k položce:
spotřeba: 50 kus/m2</t>
  </si>
  <si>
    <t>5,88*1,05</t>
  </si>
  <si>
    <t>"viz.v.č. D.1.4.b)05-07"56*0,15</t>
  </si>
  <si>
    <t>"viz.v.č.D.1.1.b)05,06"1*1+2,2*1,6*2+2,675*1,6*2</t>
  </si>
  <si>
    <t>"viz.v.č. D.1.4.b)05-07"54*0,15</t>
  </si>
  <si>
    <t>"viz.v.č. D.1.4.b)05-07"1*2</t>
  </si>
  <si>
    <t>-1942057616</t>
  </si>
  <si>
    <t>10,8*3,7*2+6,6*3,7*2+6,6*3,7*2+4,2*3,7*2</t>
  </si>
  <si>
    <t>"viz.v.č. D.1.1.b)05,06-pod obklady"2,2*2,1*2+2,675*2,1*2-0,9*2</t>
  </si>
  <si>
    <t>612409991</t>
  </si>
  <si>
    <t xml:space="preserve">Provedení  vnitřního ostění a nadpraží ,   D + M rohových lišt, htrubá omítka, perlinka lepidlo , nová štuková omítka - vč. dodávky materiálu </t>
  </si>
  <si>
    <t>-876651894</t>
  </si>
  <si>
    <t>"viz.v.č. D.1.1.b)05,06"(1,35+1,6*2)*0,45</t>
  </si>
  <si>
    <t>(1,5+2,4*2)*7*0,45</t>
  </si>
  <si>
    <t>612421431</t>
  </si>
  <si>
    <t>Začištění vnitřních omítek - 500 mm na každou stranu od hrany ostění</t>
  </si>
  <si>
    <t>1393810607</t>
  </si>
  <si>
    <t>"viz.v.č. D.1.1.b)05,06"(1,35*2+1,6*2)</t>
  </si>
  <si>
    <t>(1,5*2+2,4*2)*7</t>
  </si>
  <si>
    <t>"viz.v.č. D.1.1.b)05,06"(1,5+2,1*2)*2*2</t>
  </si>
  <si>
    <t>(0,9+2*2)*3</t>
  </si>
  <si>
    <t>(0,8+2*2)</t>
  </si>
  <si>
    <t>"viz.v..č D.1.1.b)05,06"1,35*1,6+1,5*2,4*7</t>
  </si>
  <si>
    <t>"viz.v.č. D.1.4.b)05-07"21*0,15*0,1</t>
  </si>
  <si>
    <t>632450124</t>
  </si>
  <si>
    <t>Vyrovnávací cementový potěr tl do 50 mm ze suchých směsí provedený v pásu</t>
  </si>
  <si>
    <t>-2113131149</t>
  </si>
  <si>
    <t>"podbetonávka parapetů"(1,5*0,25*7+1,35*0,25)*2</t>
  </si>
  <si>
    <t>"viz.v.č D.1.1.b)05,06"6</t>
  </si>
  <si>
    <t>R-6224099</t>
  </si>
  <si>
    <t xml:space="preserve">Provedení venkovního  ostění a nadpraží  - začištění po výměně oken - doplnění omítky vč. napojení na stávající, nátěr ostění a nadpraží </t>
  </si>
  <si>
    <t>1750743997</t>
  </si>
  <si>
    <t>"viz.v.č. D.1.1.b)05,06"(1,35+1,6*2)*0,5</t>
  </si>
  <si>
    <t>(1,5+2,4*2)*7*0,5</t>
  </si>
  <si>
    <t>"viz.v.č D.1.1.b)05,06"6+246,57-62,6-15,62-61,64+0,24</t>
  </si>
  <si>
    <t>916231213</t>
  </si>
  <si>
    <t>Osazení chodníkového obrubníku betonového stojatého s boční opěrou do lože z betonu prostého</t>
  </si>
  <si>
    <t>207308094</t>
  </si>
  <si>
    <t>"viz.v.č. D.1.1.b)05"2,8+2,05</t>
  </si>
  <si>
    <t>592174150</t>
  </si>
  <si>
    <t>obrubník betonový chodníkový ABO 13-10 100x10x25 cm</t>
  </si>
  <si>
    <t>-801381951</t>
  </si>
  <si>
    <t>-119250964</t>
  </si>
  <si>
    <t>4,85*0,25*0,25</t>
  </si>
  <si>
    <t>945421110</t>
  </si>
  <si>
    <t>Hydraulická zvedací plošina na automobilovém podvozku výška zdvihu do 18 m včetně obsluhy</t>
  </si>
  <si>
    <t>hod</t>
  </si>
  <si>
    <t>-847157523</t>
  </si>
  <si>
    <t>"pro začištění venkovního ostění  aosazení parapetů - nájem na 4 dny "4*8-8</t>
  </si>
  <si>
    <t>"viz.v.č. D.1.1.b)05,06"6+246,57-62,16-15,62-61,84</t>
  </si>
  <si>
    <t>"viz.v.č D.1.1.b)005,06"246,57+106,68+200-62,16-15,62-61,84</t>
  </si>
  <si>
    <t>965043431</t>
  </si>
  <si>
    <t>Bourání podkladů pod dlažby betonových s potěrem nebo teracem tl do 150 mm pl do 4 m2</t>
  </si>
  <si>
    <t>-1607152975</t>
  </si>
  <si>
    <t>"viz.v.č D.1.1.b)03"3*2,325*0,15</t>
  </si>
  <si>
    <t>"st. betonový schod před vstupem "1,8*0,5*0,2</t>
  </si>
  <si>
    <t>965049112</t>
  </si>
  <si>
    <t>Příplatek k bourání betonových mazanin za bourání se svařovanou sítí tl přes 100 mm</t>
  </si>
  <si>
    <t>-1171298520</t>
  </si>
  <si>
    <t>966054121</t>
  </si>
  <si>
    <t>Odbourání st. betonových parapetů</t>
  </si>
  <si>
    <t>1467989927</t>
  </si>
  <si>
    <t>"viz.v.č. D.1.1.b)04"10,8+4,5</t>
  </si>
  <si>
    <t>968062356</t>
  </si>
  <si>
    <t>Vybourání dřevěných rámů oken dvojitých včetně křídel pl do 4 m2</t>
  </si>
  <si>
    <t>-43382509</t>
  </si>
  <si>
    <t>"viz.v.č.D.1.1.b)03,041.NP chodba "1,35*2,25</t>
  </si>
  <si>
    <t>"2. NP učebny, kabinety"1,5*2,4*7</t>
  </si>
  <si>
    <t>371510156</t>
  </si>
  <si>
    <t>"viz.v.č D.1.1.b)03,04"1,5*2+1,5*2,1</t>
  </si>
  <si>
    <t>"viz.v.č. D.1.4.b)05-07"21</t>
  </si>
  <si>
    <t>"viz.v.č. D.1.4.b)05-07"54</t>
  </si>
  <si>
    <t>977312113</t>
  </si>
  <si>
    <t>Řezání stávajících betonových mazanin vyztužených hl do 150 mm</t>
  </si>
  <si>
    <t>-1976090243</t>
  </si>
  <si>
    <t>"viz.v.č D.1.1.b)03"2,325+3</t>
  </si>
  <si>
    <t>"pod nové obklady WC"2,325*3,7+3*3,7</t>
  </si>
  <si>
    <t>"viz.v.č. D.1.1.b)03,04"1,9*1,6*2</t>
  </si>
  <si>
    <t xml:space="preserve">Poznámka k položce:
vč. zpracování výrobní dokumentace
</t>
  </si>
  <si>
    <t>R-9690010</t>
  </si>
  <si>
    <t xml:space="preserve">Odstranění čist. zóny </t>
  </si>
  <si>
    <t>512548192</t>
  </si>
  <si>
    <t>"viz.v.č D.1.1.b)03"1</t>
  </si>
  <si>
    <t>R-9690011</t>
  </si>
  <si>
    <t xml:space="preserve">Odstranění liniového žlabu </t>
  </si>
  <si>
    <t>-1760483420</t>
  </si>
  <si>
    <t>"viz.v.č D.1.1.b)03"1,5</t>
  </si>
  <si>
    <t>Bourání konstrukcí</t>
  </si>
  <si>
    <t>966043121</t>
  </si>
  <si>
    <t>Vybourání vnitřních  parapetů</t>
  </si>
  <si>
    <t>771098746</t>
  </si>
  <si>
    <t>"viz.v.č. D.1.1.b)03,04"1,35+1,5*7</t>
  </si>
  <si>
    <t>25,072*10 'Přepočtené koeficientem množství</t>
  </si>
  <si>
    <t>"viz.v.č. D.1.4.b)05-07"35</t>
  </si>
  <si>
    <t>-1135706525</t>
  </si>
  <si>
    <t>"viz.v.č D.1.1.b)05,06"6+2,2*0,3*2+2,675*0,3*2+1,9*1,6*2</t>
  </si>
  <si>
    <t>"viz.v.č. D.1.1.b)05,06"6</t>
  </si>
  <si>
    <t>283759070</t>
  </si>
  <si>
    <t>deska z pěnového polystyrenu EPS 150 S 1000 x 500 x 30 mm</t>
  </si>
  <si>
    <t>159088878</t>
  </si>
  <si>
    <t>"viz. pol. ontáže"6*1,1</t>
  </si>
  <si>
    <t>283759080</t>
  </si>
  <si>
    <t>deska z pěnového polystyrenu EPS 150 S 1000 x 500 x 40 mm</t>
  </si>
  <si>
    <t>-483931328</t>
  </si>
  <si>
    <t>"viz.v..č D.1.1.b)06"6</t>
  </si>
  <si>
    <t>"viz. pol. montáže"6*1,15</t>
  </si>
  <si>
    <t>"viz.v.č. D.1.4.b)05-07"39-4</t>
  </si>
  <si>
    <t>"viz.v.č. D.1.4.b)05-07"4,5</t>
  </si>
  <si>
    <t>"viz.v.č. D.1.4.b)05-07"34,5-4</t>
  </si>
  <si>
    <t>998713202</t>
  </si>
  <si>
    <t>Přesun hmot procentní pro izolace tepelné v objektech v do 12 m</t>
  </si>
  <si>
    <t>-1050410293</t>
  </si>
  <si>
    <t>"viz.v.č. D.1.4.b)01-04"18,5</t>
  </si>
  <si>
    <t>"viz.v.č. D.1.4.b)01-04"9,5-2-2</t>
  </si>
  <si>
    <t>"viz.v.č. D.1.4.b)01-04"1</t>
  </si>
  <si>
    <t>998725202</t>
  </si>
  <si>
    <t>Přesun hmot procentní pro zařizovací předměty v objektech v do 12 m</t>
  </si>
  <si>
    <t>43120891</t>
  </si>
  <si>
    <t>-1486181898</t>
  </si>
  <si>
    <t>1+1</t>
  </si>
  <si>
    <t>"viz.v.č D.1.1.b)03-04"7</t>
  </si>
  <si>
    <t>763111335</t>
  </si>
  <si>
    <t>SDK příčka tl 125 mm profil CW+UW 75 desky 1xH2 12,5 bez TI EI 15 Rw 41 DB</t>
  </si>
  <si>
    <t>-998928541</t>
  </si>
  <si>
    <t>"viz.v.č. D.1.1b)05"3*3,7+2,2*3,7-0,9*2</t>
  </si>
  <si>
    <t>"viz.v.č. D.1.1.b)05"2,2*3,7</t>
  </si>
  <si>
    <t>"viz.v.č. D.1.1.b)05,06"246,57-61,84-62,16-15,62</t>
  </si>
  <si>
    <t>764</t>
  </si>
  <si>
    <t>Konstrukce klempířské</t>
  </si>
  <si>
    <t>764002851</t>
  </si>
  <si>
    <t>Demontáž oplechování parapetů do suti</t>
  </si>
  <si>
    <t>1679305166</t>
  </si>
  <si>
    <t>"viz.v.č. D.1.1.b)02-06, 12,13"346,275+22,1-1,5*9</t>
  </si>
  <si>
    <t>764216603</t>
  </si>
  <si>
    <t>Oplechování rovných parapetů mechanicky kotvené z Pz s povrchovou úpravou rš 210 mm</t>
  </si>
  <si>
    <t>-1569709948</t>
  </si>
  <si>
    <t>"viz. výpis kl. prvků - K01,02"1,35+1,5*7</t>
  </si>
  <si>
    <t>998764202</t>
  </si>
  <si>
    <t>Přesun hmot procentní pro konstrukce klempířské v objektech v do 12 m</t>
  </si>
  <si>
    <t>269296148</t>
  </si>
  <si>
    <t>"viz.v.č D.1.1.b)003-04"7</t>
  </si>
  <si>
    <t>766694112</t>
  </si>
  <si>
    <t>Montáž parapetních desek dřevěných nebo plastových šířky do 30 cm délky do 1,6 m</t>
  </si>
  <si>
    <t>-1175549797</t>
  </si>
  <si>
    <t>"viz. výpis parapetů"7</t>
  </si>
  <si>
    <t>607941020</t>
  </si>
  <si>
    <t>deska parapetní dřevotřísková vnitřní POSTFORMING 0,25 x 1 m</t>
  </si>
  <si>
    <t>-73655303</t>
  </si>
  <si>
    <t>"viz. výpis parapetů"1,5*7*1,05</t>
  </si>
  <si>
    <t>1616551720</t>
  </si>
  <si>
    <t>"viz.v..č D.1.1.b)03,04"3</t>
  </si>
  <si>
    <t>R-7660401</t>
  </si>
  <si>
    <t xml:space="preserve">D+M plastového okna - viz. O01, vč. vnitřní a vnější pásky, vč. APU lišty z vnitřní a vnější strany, vč. všech příslušenství a doplňků </t>
  </si>
  <si>
    <t>-7062338</t>
  </si>
  <si>
    <t>"viz. výpis oken-O01"1</t>
  </si>
  <si>
    <t>R-7660402</t>
  </si>
  <si>
    <t xml:space="preserve">D+M plastového okna - viz. O02, vč. vnitřní a vnější pásky, vč. APU lišty z vnitřní a vnější strany, vč. všech příslušenství a doplňků </t>
  </si>
  <si>
    <t>1238109509</t>
  </si>
  <si>
    <t>"viz. výpis oken-O02"7</t>
  </si>
  <si>
    <t>R-7660411</t>
  </si>
  <si>
    <t xml:space="preserve">D+M hliníkových  dveří  - viz. D01 - vč. všech příslušenství a doplńků </t>
  </si>
  <si>
    <t>1536006348</t>
  </si>
  <si>
    <t>R-7660412</t>
  </si>
  <si>
    <t xml:space="preserve">D+M vnitřních   dveří vč. zárubně  - viz. D02 - vč. všech příslušenství a doplńků </t>
  </si>
  <si>
    <t>628149884</t>
  </si>
  <si>
    <t>R-7660413</t>
  </si>
  <si>
    <t xml:space="preserve">D+M vnitřních   dveří vč. zárubně  - viz. D03 - vč. všech příslušenství a doplńků </t>
  </si>
  <si>
    <t>1702632923</t>
  </si>
  <si>
    <t>R-7660414</t>
  </si>
  <si>
    <t xml:space="preserve">D+M vnitřních   dveří vč. zárubně  - viz. D04 - vč. všech příslušenství a doplńků </t>
  </si>
  <si>
    <t>-1870408743</t>
  </si>
  <si>
    <t>R-7660415</t>
  </si>
  <si>
    <t xml:space="preserve">D+M vnitřních   dveří vč. zárubně  - viz. D05 - vč. všech příslušenství a doplńků </t>
  </si>
  <si>
    <t>-1797565742</t>
  </si>
  <si>
    <t>467621192</t>
  </si>
  <si>
    <t>R-7670025</t>
  </si>
  <si>
    <t xml:space="preserve">D+M venkovní čist. zóny - viz. Z01 - vč. rámu, vč. kotvení a dodávky kotevních prvků </t>
  </si>
  <si>
    <t>-2046192182</t>
  </si>
  <si>
    <t>"viz. výpis zám. prvků - Z01"1</t>
  </si>
  <si>
    <t>"viz.v.č D.1.1.b)05"6</t>
  </si>
  <si>
    <t>"viz. pol. montáže"6*1,1</t>
  </si>
  <si>
    <t>"viz.v.č D.1.1.b)05,06"(6+246,57)*3</t>
  </si>
  <si>
    <t>-(61,34+62,6+15,62)*3</t>
  </si>
  <si>
    <t>"viz.v.č. D.1.1.b)03,04"246,57-61,84-62,16-15,62</t>
  </si>
  <si>
    <t>"viz.v.č D.1.1.b)05,06"246,57-61,84-62,16-15,62</t>
  </si>
  <si>
    <t xml:space="preserve">Samonivelační stěrka tl. do 30 mm vč. dodávky materiálu </t>
  </si>
  <si>
    <t>"viz.v.č D.1.1.b)05,06"246,57+6-61,84-62,16-15,62</t>
  </si>
  <si>
    <t>"viz.v.č D.1.1.b)05,06"246,57+6-61,84-62,16-5,62</t>
  </si>
  <si>
    <t>"viz.v.č. D.1.1.b)05,06-"1,9*1,6*2</t>
  </si>
  <si>
    <t>2,675*2,1*2+2,2*2,1*2-0,9*2</t>
  </si>
  <si>
    <t>"viz. pol. montáže"24,755*1,1</t>
  </si>
  <si>
    <t>80*3,7+20</t>
  </si>
  <si>
    <t>80*3,7+20+6</t>
  </si>
  <si>
    <t>-1572162203</t>
  </si>
  <si>
    <t xml:space="preserve">004 - Rekonstrukce odborných učeben ZŠ a MŠ Cihelní  Karviná - jazyková učebna </t>
  </si>
  <si>
    <t>"viz.v.č. D.1.4.b)05-07"2*0,15</t>
  </si>
  <si>
    <t>-1341466060</t>
  </si>
  <si>
    <t>8,9*3,7*2+6,6*3,7*2</t>
  </si>
  <si>
    <t>"viz.v.č. D.1.1.b)05,06"</t>
  </si>
  <si>
    <t>(1,5+2,4*2)*4*0,45</t>
  </si>
  <si>
    <t>(1,5*2+2,4*2)*4</t>
  </si>
  <si>
    <t>(0,9+2*2)</t>
  </si>
  <si>
    <t>"viz.v..č D.1.1.b)05,06"1,5*2,4*4</t>
  </si>
  <si>
    <t>"podbetonávka parapetů"(1,5*0,25*4)*2</t>
  </si>
  <si>
    <t>(1,5+2,4*2)*4*0,5</t>
  </si>
  <si>
    <t>"viz.v.č D.1.1.b)05,06"61,84</t>
  </si>
  <si>
    <t>"viz.v.č. D.1.1.b)05,06"61,84</t>
  </si>
  <si>
    <t>"viz.v.č D.1.1.b)005,06"61,84</t>
  </si>
  <si>
    <t>"viz.v.č.D.1.1.b)03,041.NP chodba "</t>
  </si>
  <si>
    <t>"2. NP učebny, kabinety"1,5*2,4*4</t>
  </si>
  <si>
    <t>"viz.v.č. D.1.1.b)03-04"0,9*2</t>
  </si>
  <si>
    <t>"viz.v.č. D.1.4.b)05-07"2</t>
  </si>
  <si>
    <t>"viz.v.č. D.1.1.b)03,04"1,9*1,6</t>
  </si>
  <si>
    <t>"viz.v.č. D.1.1.b)03,04"1,5*4</t>
  </si>
  <si>
    <t>3,348*10 'Přepočtené koeficientem množství</t>
  </si>
  <si>
    <t>"viz.v.č D.1.1.b)05,06"1,9*1,6</t>
  </si>
  <si>
    <t>"viz.v.č. D.1.4.b)01-04"9,5</t>
  </si>
  <si>
    <t>"viz.v.č D.1.1.b)03-04"4</t>
  </si>
  <si>
    <t>"viz.v.č. D.1.1.b)02-06, 12,13"1,5*4</t>
  </si>
  <si>
    <t>"viz. výpis kl. prvků - K01,02"1,5*4</t>
  </si>
  <si>
    <t>"viz.v.č D.1.1.b)003-04"1</t>
  </si>
  <si>
    <t>"viz. výpis parapetů"4</t>
  </si>
  <si>
    <t>"viz. výpis parapetů"1,5*4*1,05</t>
  </si>
  <si>
    <t>"viz.v..č D.1.1.b)03,04"2</t>
  </si>
  <si>
    <t>"viz. výpis oken-O02"4</t>
  </si>
  <si>
    <t>"viz.v.č D.1.1.b)05,06"61,64*3</t>
  </si>
  <si>
    <t>"viz.v.č. D.1.1.b)03,04"61,64</t>
  </si>
  <si>
    <t>"viz.v.č D.1.1.b)05,06"61,64</t>
  </si>
  <si>
    <t>"viz.v.č. D.1.1.b)05,06-"1,9*1,6</t>
  </si>
  <si>
    <t>"viz. pol. montáže"3,04*1,1</t>
  </si>
  <si>
    <t>007 - Rekonstrukce odborných učeben ZŠ a MŠ Cihelní  Karviná - učebna informatiky</t>
  </si>
  <si>
    <t>2060097007</t>
  </si>
  <si>
    <t>"viz.v.č. D.1.1.b)06-zazdívka dveří"0,9*2,1</t>
  </si>
  <si>
    <t>"viz.v.č.D.1.1.b)05,06"0,9*2,1*2</t>
  </si>
  <si>
    <t>904359723</t>
  </si>
  <si>
    <t>8,95*3,7*2+6,6*3,7*2+6,9*3,7*2+2,2*3,7*2</t>
  </si>
  <si>
    <t>(1,5+2,4*2)*5*0,45</t>
  </si>
  <si>
    <t>(1,5*2+2,4*2)*5</t>
  </si>
  <si>
    <t>"viz.v..č D.1.1.b)05,06"1,5*2,4*5</t>
  </si>
  <si>
    <t>"podbetonávka parapetů"(1,5*0,25*5)*2</t>
  </si>
  <si>
    <t>(1,5+2,4*2)*5*0,5</t>
  </si>
  <si>
    <t>"viz.v.č D.1.1.b)05,06"62,16+15,62</t>
  </si>
  <si>
    <t>"pro začištění venkovního ostění  aosazení parapetů - nájem na 1 dny "1*8</t>
  </si>
  <si>
    <t>"viz.v.č. D.1.1.b)05,06"62,16+15,62</t>
  </si>
  <si>
    <t>"viz.v.č D.1.1.b)005,06"62,16+15,62</t>
  </si>
  <si>
    <t>"2. NP učebny, kabinety"1,5*2,4*5</t>
  </si>
  <si>
    <t>"viz.v.č. D.1.1.b)03-04"0,9*2*2</t>
  </si>
  <si>
    <t>"viz.v.č. D.1.1.b)03,04"1,5*5</t>
  </si>
  <si>
    <t>4,505*10 'Přepočtené koeficientem množství</t>
  </si>
  <si>
    <t>499220348</t>
  </si>
  <si>
    <t>"viz.v.č D.1.1.b)03-04"5</t>
  </si>
  <si>
    <t>"viz.v.č. D.1.1.b)02-06, 12,13"1,5*5</t>
  </si>
  <si>
    <t>"viz. výpis kl. prvků - K01,02"1,5*5</t>
  </si>
  <si>
    <t>"viz. výpis parapetů"5</t>
  </si>
  <si>
    <t>"viz. výpis parapetů"1,5*5*1,05</t>
  </si>
  <si>
    <t>"viz. výpis oken-O02"5</t>
  </si>
  <si>
    <t>"viz.v.č D.1.1.b)05,06"(62,16+15,62)*3</t>
  </si>
  <si>
    <t>"viz.v.č. D.1.1.b)03,04"77,78</t>
  </si>
  <si>
    <t>"viz.v.č D.1.1.b)05,06"77,78</t>
  </si>
  <si>
    <t xml:space="preserve">010 - Elektro jazyková učebna </t>
  </si>
  <si>
    <t>Poznámka k položce:
viz.v.č. D.1.4 03 a TZ</t>
  </si>
  <si>
    <t>jistič 3-pólový bez krytu</t>
  </si>
  <si>
    <t>svít.zářiv.1x58W,stropní+ závěs</t>
  </si>
  <si>
    <t>svit.zářiv. 4x18W, vestavné M600,</t>
  </si>
  <si>
    <t>CYKY J 5x6   mm2  750V  (PO) (do LV nebo žlabu)</t>
  </si>
  <si>
    <t>osazení hmoždinky do cihlov. zdiva HM 8</t>
  </si>
  <si>
    <t>CYKY-J  5x 6 (C)</t>
  </si>
  <si>
    <t>273-104 3X1-2,5</t>
  </si>
  <si>
    <t>273-105 5X1-2,5</t>
  </si>
  <si>
    <t>273-112 2X1-2,5</t>
  </si>
  <si>
    <t>SP.3558-651B KRYT JEDNODUCHY</t>
  </si>
  <si>
    <t>SP.3558-01340 STROJEK</t>
  </si>
  <si>
    <t>SP.3558-652B KRYT DVOJ.</t>
  </si>
  <si>
    <t>SP.3901-B10B RAM.JEDN.</t>
  </si>
  <si>
    <t>ZAS.5513A-C02357B DVOJ.NATOCENA</t>
  </si>
  <si>
    <t>ZAS.5593A-02357 B</t>
  </si>
  <si>
    <t>NOUZ. LED 3,2W  2hod.</t>
  </si>
  <si>
    <t>1X58W ASYM EP + závěsy 2m s přív.šňůrou</t>
  </si>
  <si>
    <t>I  4X18W M600 ALU/ EP</t>
  </si>
  <si>
    <t>TRUBICE 18W/84 + ekolog.likv.</t>
  </si>
  <si>
    <t>785972019</t>
  </si>
  <si>
    <t>-2054370601</t>
  </si>
  <si>
    <t>1283669330</t>
  </si>
  <si>
    <t>-1144327573</t>
  </si>
  <si>
    <t>ROZVÁDĚČ PRS01 S VYZBROJI DLE PROJEKTU</t>
  </si>
  <si>
    <t>Poznámka k položce:
viz.v.č. D.1.4 04 a TZ</t>
  </si>
  <si>
    <t>JISTIC TROJPOL. 25B/3</t>
  </si>
  <si>
    <t>011 - Elektro učebna informatiky</t>
  </si>
  <si>
    <t>101 - HZS</t>
  </si>
  <si>
    <t>spín. včet. zap. č. 5  sériový</t>
  </si>
  <si>
    <t>SP.3558-05340 STROJEK</t>
  </si>
  <si>
    <t>385510583</t>
  </si>
  <si>
    <t>-1712496393</t>
  </si>
  <si>
    <t>1309178117</t>
  </si>
  <si>
    <t>HZS</t>
  </si>
  <si>
    <t>Poznámka k položce:
viz.v.č. D.1.č-02,03 a TZ</t>
  </si>
  <si>
    <t>lišta vklád.PH 40x15 až 40x20</t>
  </si>
  <si>
    <t>jistič bez krytu (IJV-IJM-P0)</t>
  </si>
  <si>
    <t>jistič bez krytu vč. sig.kont., (jistič s proud.chráničem)</t>
  </si>
  <si>
    <t>svit.zářiv. 2 x18W stropní IP20-40</t>
  </si>
  <si>
    <t>svorka na potrubí  vč.pásku (nebo ZS4)</t>
  </si>
  <si>
    <t>ochran.pospoj. v prádel.apod. Cu 4-16 mm2 (vu+po)</t>
  </si>
  <si>
    <t>vybour.otv.bet.zdi do R=60mm tl.do 300mm</t>
  </si>
  <si>
    <t>CY  6 ZEL.ZLUTY   H07V-U</t>
  </si>
  <si>
    <t>LISTA LV  40X20 2M LH</t>
  </si>
  <si>
    <t>ZEM.SVORKA ZS 4</t>
  </si>
  <si>
    <t>2X18W, TC-D, KRUHOVE ,PŘISAZENÉ,  OPÁL, IP40</t>
  </si>
  <si>
    <t>-597788715</t>
  </si>
  <si>
    <t>-2144605320</t>
  </si>
  <si>
    <t>-1874634281</t>
  </si>
  <si>
    <t>715046421</t>
  </si>
  <si>
    <t>JISTIC JEDNOPOL. 10C/1</t>
  </si>
  <si>
    <t>JISTIČ+PROUD.CHR.16/1N/0.03/B</t>
  </si>
  <si>
    <t>2.5</t>
  </si>
  <si>
    <t xml:space="preserve">    D2 - Montáž ZŠ + družina</t>
  </si>
  <si>
    <t xml:space="preserve">    D3 - Dodávky + Materiál - MŠ</t>
  </si>
  <si>
    <t>Montáž ZŠ + družina</t>
  </si>
  <si>
    <t>Poznámka k položce:
viz. TZ a schéma datové sítě 1.NP a Dílny</t>
  </si>
  <si>
    <t>Dodávky + Materiál - MŠ</t>
  </si>
  <si>
    <t>20171701004 - Rekonstrukce odborných učeben v Karviné - revitalizace zeleně u ZŠ Borovského</t>
  </si>
  <si>
    <t xml:space="preserve">001 - Reitalizace zeleně u ZŠ Borovského </t>
  </si>
  <si>
    <t>18 - Povrchové úpravy terénu</t>
  </si>
  <si>
    <t>185 - Listnaté stromy</t>
  </si>
  <si>
    <t>99 - Staveništní přesun hmot</t>
  </si>
  <si>
    <t>HSV - HSV</t>
  </si>
  <si>
    <t xml:space="preserve">    191 - Jehličnaté keře</t>
  </si>
  <si>
    <t>Povrchové úpravy terénu</t>
  </si>
  <si>
    <t>00572420</t>
  </si>
  <si>
    <t xml:space="preserve">Směs travní pro městskou výsadbu </t>
  </si>
  <si>
    <t>kg</t>
  </si>
  <si>
    <t>-353183528</t>
  </si>
  <si>
    <t>08211320</t>
  </si>
  <si>
    <t>Voda pitná - vodné</t>
  </si>
  <si>
    <t>1050545266</t>
  </si>
  <si>
    <t>Dodávka pěstebního substrátu - kompostní zeminy pro výměnu do jamek, vč. dopravy</t>
  </si>
  <si>
    <t>-106767993</t>
  </si>
  <si>
    <t>"stromy"0,284*1</t>
  </si>
  <si>
    <t>"keře"0,03*10</t>
  </si>
  <si>
    <t>10391100</t>
  </si>
  <si>
    <t>Kůra mulčovací vč. dopravy</t>
  </si>
  <si>
    <t>-266592448</t>
  </si>
  <si>
    <t>28*0,15</t>
  </si>
  <si>
    <t>111301111</t>
  </si>
  <si>
    <t>Sejmutí drnu tl do 100 mm s přemístěním do 50 m nebo naložením na dopravní prostředek</t>
  </si>
  <si>
    <t>468026083</t>
  </si>
  <si>
    <t>162702111</t>
  </si>
  <si>
    <t>Vodorovné přemístění drnu bez naložení se složením do 6000 m</t>
  </si>
  <si>
    <t>-803817953</t>
  </si>
  <si>
    <t>162702119</t>
  </si>
  <si>
    <t>Příplatek k vodorovnému přemístění drnu do 6000 m ZKD 1000 m</t>
  </si>
  <si>
    <t>1604632477</t>
  </si>
  <si>
    <t>50*9</t>
  </si>
  <si>
    <t>162702120</t>
  </si>
  <si>
    <t xml:space="preserve">POplatek za uložení drnu na skládce </t>
  </si>
  <si>
    <t>-667532412</t>
  </si>
  <si>
    <t>50*1,8</t>
  </si>
  <si>
    <t>D+M Chránička paty kmene</t>
  </si>
  <si>
    <t>15520964</t>
  </si>
  <si>
    <t>D+M Zalévací hadice ke stromům</t>
  </si>
  <si>
    <t>1382977527</t>
  </si>
  <si>
    <t>18.2</t>
  </si>
  <si>
    <t>D+M Mulčovací plachetka</t>
  </si>
  <si>
    <t>-300714033</t>
  </si>
  <si>
    <t>28*1,15</t>
  </si>
  <si>
    <t>18.3</t>
  </si>
  <si>
    <t>D+M Tabletové hnojivo</t>
  </si>
  <si>
    <t>tab</t>
  </si>
  <si>
    <t>644206523</t>
  </si>
  <si>
    <t>180402111R00</t>
  </si>
  <si>
    <t>Založení trávníku parkového výsevem v rovině strojně vč. promíchání vrchní vrstvy</t>
  </si>
  <si>
    <t>1092384308</t>
  </si>
  <si>
    <t>181301101</t>
  </si>
  <si>
    <t>Rozprostření ornice tl vrstvy do 100 mm pl do 500 m2 v rovině nebo ve svahu do 1:5</t>
  </si>
  <si>
    <t>-1658490444</t>
  </si>
  <si>
    <t>182001111</t>
  </si>
  <si>
    <t>Plošná úprava terénu zemina tř 1 až 4 nerovnosti do +/- 100 mm v rovinně a svahu do 1:5</t>
  </si>
  <si>
    <t>-1805670167</t>
  </si>
  <si>
    <t>183101213R00</t>
  </si>
  <si>
    <t>Hloub. jamek s výměnou 50% půdy do 0,05 m3, 1:5</t>
  </si>
  <si>
    <t>-1146591630</t>
  </si>
  <si>
    <t>"keře:"10</t>
  </si>
  <si>
    <t>183101315R00</t>
  </si>
  <si>
    <t>Hloub. jamek s výměnou 100% půdy do 0,4 m3 sv.1:5</t>
  </si>
  <si>
    <t>-1645733815</t>
  </si>
  <si>
    <t>"stromy-výsadba stromů-osazovací plán"1</t>
  </si>
  <si>
    <t>183403111R00</t>
  </si>
  <si>
    <t>Obdělání půdy nakopáním do 10 cm v rovině vč. odstranění zbytků rostlin, kamenů</t>
  </si>
  <si>
    <t>-194729991</t>
  </si>
  <si>
    <t>183403114R00</t>
  </si>
  <si>
    <t>Obdělání půdy kultivátorováním v rovině</t>
  </si>
  <si>
    <t>709827685</t>
  </si>
  <si>
    <t>183403132R00</t>
  </si>
  <si>
    <t>Obdělání půdy rytím do 20 cm hor. 3, v rovině vč. odstranění zbytků rostlin, kamenů</t>
  </si>
  <si>
    <t>744901179</t>
  </si>
  <si>
    <t>183403153R00</t>
  </si>
  <si>
    <t>Obdělání půdy hrabáním, v rovině</t>
  </si>
  <si>
    <t>-427464459</t>
  </si>
  <si>
    <t>183403161R00</t>
  </si>
  <si>
    <t>Obdělání půdy válením, v rovině</t>
  </si>
  <si>
    <t>5079774</t>
  </si>
  <si>
    <t>183552111R00</t>
  </si>
  <si>
    <t>Hnojení prům. hnojivy 0,5 t/ha, do 5 ha, do 5 st.</t>
  </si>
  <si>
    <t>har</t>
  </si>
  <si>
    <t>-1160366081</t>
  </si>
  <si>
    <t>0,124</t>
  </si>
  <si>
    <t>184102112R00</t>
  </si>
  <si>
    <t>Výsadba dřevin s balem D do 30 cm, v rovině</t>
  </si>
  <si>
    <t>400633514</t>
  </si>
  <si>
    <t>"keře:" 10</t>
  </si>
  <si>
    <t>184102116R00</t>
  </si>
  <si>
    <t>Výsadba dřevin s balem D do 80 cm, v rovině</t>
  </si>
  <si>
    <t>-1613672582</t>
  </si>
  <si>
    <t>"stromy:" 1</t>
  </si>
  <si>
    <t>184202112R00</t>
  </si>
  <si>
    <t>Ukotvení dřeviny kůly D do 10 cm, dl. do 3 m vč. upevnění příček</t>
  </si>
  <si>
    <t>1845165410</t>
  </si>
  <si>
    <t>"viz. TZ"1*3</t>
  </si>
  <si>
    <t>184501114R00</t>
  </si>
  <si>
    <t>Zhotovení obalu kmene z juty, 2vrstvy, v rovině</t>
  </si>
  <si>
    <t>555401432</t>
  </si>
  <si>
    <t>"viz. TZ"3,14*0,2*2*1</t>
  </si>
  <si>
    <t>184802111R00</t>
  </si>
  <si>
    <t>Chem. odplevelení před založ. postřikem, v rovině</t>
  </si>
  <si>
    <t>-1522498248</t>
  </si>
  <si>
    <t>184921093R00</t>
  </si>
  <si>
    <t>Mulčování rostlin tl. do 0,1 m rovina vč. kantování trávníkové plochy</t>
  </si>
  <si>
    <t>-1027807689</t>
  </si>
  <si>
    <t>"STROMY - VIZ. TZ"28</t>
  </si>
  <si>
    <t>185804311R00</t>
  </si>
  <si>
    <t>Zalití rostlin vodou plochy do 20 m2</t>
  </si>
  <si>
    <t>-1271876393</t>
  </si>
  <si>
    <t>"STROMY - VIZ. tz:"0,3</t>
  </si>
  <si>
    <t>25191155</t>
  </si>
  <si>
    <t>Průmyslové hnojivo</t>
  </si>
  <si>
    <t>T</t>
  </si>
  <si>
    <t>2039057567</t>
  </si>
  <si>
    <t>"trávníkové plochy:" 124*0,05*0,001</t>
  </si>
  <si>
    <t>25191156</t>
  </si>
  <si>
    <t>Pořízení ornice vč. dovozu</t>
  </si>
  <si>
    <t>-918208143</t>
  </si>
  <si>
    <t>"trávníkové plochy:" 50*0,05</t>
  </si>
  <si>
    <t>605</t>
  </si>
  <si>
    <t>Dodávka -  frézované impregnované kůly ke stromům pr.6cm, v. 2-3m, vč. příček a úvazků, vč. dopravy</t>
  </si>
  <si>
    <t>1545430267</t>
  </si>
  <si>
    <t>673131</t>
  </si>
  <si>
    <t>Dodávka jutové tkaniny (alt. rákosová rohož) vč. dopravy</t>
  </si>
  <si>
    <t>-298667961</t>
  </si>
  <si>
    <t>"VIZ. TZ"3,14*0,2*2*1*2*1,03</t>
  </si>
  <si>
    <t>Listnaté stromy</t>
  </si>
  <si>
    <t>026.2</t>
  </si>
  <si>
    <t xml:space="preserve">ACER PLATANOIDES "CRIMSON KING" o.k. 16/18, zapěst. koruna ve výšce 250cm,bal, bandážovaný kmen jutou </t>
  </si>
  <si>
    <t>428144809</t>
  </si>
  <si>
    <t>Staveništní přesun hmot</t>
  </si>
  <si>
    <t>998231311R00</t>
  </si>
  <si>
    <t>Přesun hmot pro sadovnické a krajin. úpravy do 5km</t>
  </si>
  <si>
    <t>-913960989</t>
  </si>
  <si>
    <t>191</t>
  </si>
  <si>
    <t>Jehličnaté keře</t>
  </si>
  <si>
    <t>026.26</t>
  </si>
  <si>
    <t xml:space="preserve">JUNIPERUS MEDIA "OLD GOLD" v.30/40, </t>
  </si>
  <si>
    <t>757096135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</si>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</sst>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8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17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2" fillId="0" borderId="22" xfId="0" applyNumberFormat="1" applyFont="1" applyBorder="1" applyAlignment="1" applyProtection="1">
      <alignment vertical="center"/>
      <protection/>
    </xf>
    <xf numFmtId="4" fontId="32" fillId="0" borderId="23" xfId="0" applyNumberFormat="1" applyFont="1" applyBorder="1" applyAlignment="1" applyProtection="1">
      <alignment vertical="center"/>
      <protection/>
    </xf>
    <xf numFmtId="166" fontId="32" fillId="0" borderId="23" xfId="0" applyNumberFormat="1" applyFont="1" applyBorder="1" applyAlignment="1" applyProtection="1">
      <alignment vertical="center"/>
      <protection/>
    </xf>
    <xf numFmtId="4" fontId="32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5" fillId="0" borderId="15" xfId="0" applyNumberFormat="1" applyFont="1" applyBorder="1" applyAlignment="1" applyProtection="1">
      <alignment/>
      <protection/>
    </xf>
    <xf numFmtId="166" fontId="35" fillId="0" borderId="16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8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8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9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spans="2:71" ht="36.95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spans="2:71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21</v>
      </c>
      <c r="AO7" s="29"/>
      <c r="AP7" s="29"/>
      <c r="AQ7" s="31"/>
      <c r="BE7" s="39"/>
      <c r="BS7" s="24" t="s">
        <v>8</v>
      </c>
    </row>
    <row r="8" spans="2:71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8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spans="2:71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21</v>
      </c>
      <c r="AO10" s="29"/>
      <c r="AP10" s="29"/>
      <c r="AQ10" s="31"/>
      <c r="BE10" s="39"/>
      <c r="BS10" s="24" t="s">
        <v>8</v>
      </c>
    </row>
    <row r="11" spans="2:71" ht="18.45" customHeight="1">
      <c r="B11" s="28"/>
      <c r="C11" s="29"/>
      <c r="D11" s="29"/>
      <c r="E11" s="35" t="s">
        <v>24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29</v>
      </c>
      <c r="AL11" s="29"/>
      <c r="AM11" s="29"/>
      <c r="AN11" s="35" t="s">
        <v>21</v>
      </c>
      <c r="AO11" s="29"/>
      <c r="AP11" s="29"/>
      <c r="AQ11" s="31"/>
      <c r="BE11" s="39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spans="2:71" ht="14.4" customHeight="1">
      <c r="B13" s="28"/>
      <c r="C13" s="29"/>
      <c r="D13" s="40" t="s">
        <v>30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31</v>
      </c>
      <c r="AO13" s="29"/>
      <c r="AP13" s="29"/>
      <c r="AQ13" s="31"/>
      <c r="BE13" s="39"/>
      <c r="BS13" s="24" t="s">
        <v>8</v>
      </c>
    </row>
    <row r="14" spans="2:71" ht="13.5">
      <c r="B14" s="28"/>
      <c r="C14" s="29"/>
      <c r="D14" s="29"/>
      <c r="E14" s="42" t="s">
        <v>31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29</v>
      </c>
      <c r="AL14" s="29"/>
      <c r="AM14" s="29"/>
      <c r="AN14" s="42" t="s">
        <v>31</v>
      </c>
      <c r="AO14" s="29"/>
      <c r="AP14" s="29"/>
      <c r="AQ14" s="31"/>
      <c r="BE14" s="39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21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24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29</v>
      </c>
      <c r="AL17" s="29"/>
      <c r="AM17" s="29"/>
      <c r="AN17" s="35" t="s">
        <v>21</v>
      </c>
      <c r="AO17" s="29"/>
      <c r="AP17" s="29"/>
      <c r="AQ17" s="31"/>
      <c r="BE17" s="39"/>
      <c r="BS17" s="24" t="s">
        <v>33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34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16.5" customHeight="1">
      <c r="B20" s="28"/>
      <c r="C20" s="29"/>
      <c r="D20" s="29"/>
      <c r="E20" s="44" t="s">
        <v>21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33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35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36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37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38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39</v>
      </c>
      <c r="E26" s="54"/>
      <c r="F26" s="55" t="s">
        <v>40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41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42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43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44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45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46</v>
      </c>
      <c r="U32" s="61"/>
      <c r="V32" s="61"/>
      <c r="W32" s="61"/>
      <c r="X32" s="63" t="s">
        <v>47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pans="2:44" s="1" customFormat="1" ht="36.95" customHeight="1">
      <c r="B39" s="46"/>
      <c r="C39" s="73" t="s">
        <v>48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pans="2:44" s="1" customFormat="1" ht="6.95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pans="2:44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001K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2:44" s="4" customFormat="1" ht="36.95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Rekonstrukce odborných učeben ZŠ Karviná - školy II - stavba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pans="2:44" s="1" customFormat="1" ht="6.95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pans="2:44" s="1" customFormat="1" ht="13.5">
      <c r="B44" s="46"/>
      <c r="C44" s="76" t="s">
        <v>23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 xml:space="preserve"> 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25</v>
      </c>
      <c r="AJ44" s="74"/>
      <c r="AK44" s="74"/>
      <c r="AL44" s="74"/>
      <c r="AM44" s="85" t="str">
        <f>IF(AN8="","",AN8)</f>
        <v>4. 9. 2017</v>
      </c>
      <c r="AN44" s="85"/>
      <c r="AO44" s="74"/>
      <c r="AP44" s="74"/>
      <c r="AQ44" s="74"/>
      <c r="AR44" s="72"/>
    </row>
    <row r="45" spans="2:44" s="1" customFormat="1" ht="6.95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pans="2:56" s="1" customFormat="1" ht="13.5">
      <c r="B46" s="46"/>
      <c r="C46" s="76" t="s">
        <v>27</v>
      </c>
      <c r="D46" s="74"/>
      <c r="E46" s="74"/>
      <c r="F46" s="74"/>
      <c r="G46" s="74"/>
      <c r="H46" s="74"/>
      <c r="I46" s="74"/>
      <c r="J46" s="74"/>
      <c r="K46" s="74"/>
      <c r="L46" s="77" t="str">
        <f>IF(E11="","",E11)</f>
        <v xml:space="preserve"> 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32</v>
      </c>
      <c r="AJ46" s="74"/>
      <c r="AK46" s="74"/>
      <c r="AL46" s="74"/>
      <c r="AM46" s="77" t="str">
        <f>IF(E17="","",E17)</f>
        <v xml:space="preserve"> </v>
      </c>
      <c r="AN46" s="77"/>
      <c r="AO46" s="77"/>
      <c r="AP46" s="77"/>
      <c r="AQ46" s="74"/>
      <c r="AR46" s="72"/>
      <c r="AS46" s="86" t="s">
        <v>49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2:56" s="1" customFormat="1" ht="13.5">
      <c r="B47" s="46"/>
      <c r="C47" s="76" t="s">
        <v>30</v>
      </c>
      <c r="D47" s="74"/>
      <c r="E47" s="74"/>
      <c r="F47" s="74"/>
      <c r="G47" s="74"/>
      <c r="H47" s="74"/>
      <c r="I47" s="74"/>
      <c r="J47" s="74"/>
      <c r="K47" s="74"/>
      <c r="L47" s="77" t="str">
        <f>IF(E14="Vyplň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pans="2:56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pans="2:56" s="1" customFormat="1" ht="29.25" customHeight="1">
      <c r="B49" s="46"/>
      <c r="C49" s="96" t="s">
        <v>50</v>
      </c>
      <c r="D49" s="97"/>
      <c r="E49" s="97"/>
      <c r="F49" s="97"/>
      <c r="G49" s="97"/>
      <c r="H49" s="98"/>
      <c r="I49" s="99" t="s">
        <v>51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52</v>
      </c>
      <c r="AH49" s="97"/>
      <c r="AI49" s="97"/>
      <c r="AJ49" s="97"/>
      <c r="AK49" s="97"/>
      <c r="AL49" s="97"/>
      <c r="AM49" s="97"/>
      <c r="AN49" s="99" t="s">
        <v>53</v>
      </c>
      <c r="AO49" s="97"/>
      <c r="AP49" s="97"/>
      <c r="AQ49" s="101" t="s">
        <v>54</v>
      </c>
      <c r="AR49" s="72"/>
      <c r="AS49" s="102" t="s">
        <v>55</v>
      </c>
      <c r="AT49" s="103" t="s">
        <v>56</v>
      </c>
      <c r="AU49" s="103" t="s">
        <v>57</v>
      </c>
      <c r="AV49" s="103" t="s">
        <v>58</v>
      </c>
      <c r="AW49" s="103" t="s">
        <v>59</v>
      </c>
      <c r="AX49" s="103" t="s">
        <v>60</v>
      </c>
      <c r="AY49" s="103" t="s">
        <v>61</v>
      </c>
      <c r="AZ49" s="103" t="s">
        <v>62</v>
      </c>
      <c r="BA49" s="103" t="s">
        <v>63</v>
      </c>
      <c r="BB49" s="103" t="s">
        <v>64</v>
      </c>
      <c r="BC49" s="103" t="s">
        <v>65</v>
      </c>
      <c r="BD49" s="104" t="s">
        <v>66</v>
      </c>
    </row>
    <row r="50" spans="2:56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pans="2:90" s="4" customFormat="1" ht="32.4" customHeight="1">
      <c r="B51" s="79"/>
      <c r="C51" s="108" t="s">
        <v>67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ROUND(AG52+AG60+AG68+AG76,2)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21</v>
      </c>
      <c r="AR51" s="83"/>
      <c r="AS51" s="113">
        <f>ROUND(AS52+AS60+AS68+AS76,2)</f>
        <v>0</v>
      </c>
      <c r="AT51" s="114">
        <f>ROUND(SUM(AV51:AW51),2)</f>
        <v>0</v>
      </c>
      <c r="AU51" s="115">
        <f>ROUND(AU52+AU60+AU68+AU76,5)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ROUND(AZ52+AZ60+AZ68+AZ76,2)</f>
        <v>0</v>
      </c>
      <c r="BA51" s="114">
        <f>ROUND(BA52+BA60+BA68+BA76,2)</f>
        <v>0</v>
      </c>
      <c r="BB51" s="114">
        <f>ROUND(BB52+BB60+BB68+BB76,2)</f>
        <v>0</v>
      </c>
      <c r="BC51" s="114">
        <f>ROUND(BC52+BC60+BC68+BC76,2)</f>
        <v>0</v>
      </c>
      <c r="BD51" s="116">
        <f>ROUND(BD52+BD60+BD68+BD76,2)</f>
        <v>0</v>
      </c>
      <c r="BS51" s="117" t="s">
        <v>68</v>
      </c>
      <c r="BT51" s="117" t="s">
        <v>69</v>
      </c>
      <c r="BU51" s="118" t="s">
        <v>70</v>
      </c>
      <c r="BV51" s="117" t="s">
        <v>71</v>
      </c>
      <c r="BW51" s="117" t="s">
        <v>7</v>
      </c>
      <c r="BX51" s="117" t="s">
        <v>72</v>
      </c>
      <c r="CL51" s="117" t="s">
        <v>21</v>
      </c>
    </row>
    <row r="52" spans="2:91" s="5" customFormat="1" ht="31.5" customHeight="1">
      <c r="B52" s="119"/>
      <c r="C52" s="120"/>
      <c r="D52" s="121" t="s">
        <v>73</v>
      </c>
      <c r="E52" s="121"/>
      <c r="F52" s="121"/>
      <c r="G52" s="121"/>
      <c r="H52" s="121"/>
      <c r="I52" s="122"/>
      <c r="J52" s="121" t="s">
        <v>74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ROUND(SUM(AG53:AG59),2)</f>
        <v>0</v>
      </c>
      <c r="AH52" s="122"/>
      <c r="AI52" s="122"/>
      <c r="AJ52" s="122"/>
      <c r="AK52" s="122"/>
      <c r="AL52" s="122"/>
      <c r="AM52" s="122"/>
      <c r="AN52" s="124">
        <f>SUM(AG52,AT52)</f>
        <v>0</v>
      </c>
      <c r="AO52" s="122"/>
      <c r="AP52" s="122"/>
      <c r="AQ52" s="125" t="s">
        <v>75</v>
      </c>
      <c r="AR52" s="126"/>
      <c r="AS52" s="127">
        <f>ROUND(SUM(AS53:AS59),2)</f>
        <v>0</v>
      </c>
      <c r="AT52" s="128">
        <f>ROUND(SUM(AV52:AW52),2)</f>
        <v>0</v>
      </c>
      <c r="AU52" s="129">
        <f>ROUND(SUM(AU53:AU59),5)</f>
        <v>0</v>
      </c>
      <c r="AV52" s="128">
        <f>ROUND(AZ52*L26,2)</f>
        <v>0</v>
      </c>
      <c r="AW52" s="128">
        <f>ROUND(BA52*L27,2)</f>
        <v>0</v>
      </c>
      <c r="AX52" s="128">
        <f>ROUND(BB52*L26,2)</f>
        <v>0</v>
      </c>
      <c r="AY52" s="128">
        <f>ROUND(BC52*L27,2)</f>
        <v>0</v>
      </c>
      <c r="AZ52" s="128">
        <f>ROUND(SUM(AZ53:AZ59),2)</f>
        <v>0</v>
      </c>
      <c r="BA52" s="128">
        <f>ROUND(SUM(BA53:BA59),2)</f>
        <v>0</v>
      </c>
      <c r="BB52" s="128">
        <f>ROUND(SUM(BB53:BB59),2)</f>
        <v>0</v>
      </c>
      <c r="BC52" s="128">
        <f>ROUND(SUM(BC53:BC59),2)</f>
        <v>0</v>
      </c>
      <c r="BD52" s="130">
        <f>ROUND(SUM(BD53:BD59),2)</f>
        <v>0</v>
      </c>
      <c r="BS52" s="131" t="s">
        <v>68</v>
      </c>
      <c r="BT52" s="131" t="s">
        <v>76</v>
      </c>
      <c r="BU52" s="131" t="s">
        <v>70</v>
      </c>
      <c r="BV52" s="131" t="s">
        <v>71</v>
      </c>
      <c r="BW52" s="131" t="s">
        <v>77</v>
      </c>
      <c r="BX52" s="131" t="s">
        <v>7</v>
      </c>
      <c r="CL52" s="131" t="s">
        <v>78</v>
      </c>
      <c r="CM52" s="131" t="s">
        <v>79</v>
      </c>
    </row>
    <row r="53" spans="1:90" s="6" customFormat="1" ht="28.5" customHeight="1">
      <c r="A53" s="132" t="s">
        <v>80</v>
      </c>
      <c r="B53" s="133"/>
      <c r="C53" s="134"/>
      <c r="D53" s="134"/>
      <c r="E53" s="135" t="s">
        <v>81</v>
      </c>
      <c r="F53" s="135"/>
      <c r="G53" s="135"/>
      <c r="H53" s="135"/>
      <c r="I53" s="135"/>
      <c r="J53" s="134"/>
      <c r="K53" s="135" t="s">
        <v>82</v>
      </c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6">
        <f>'001 - Rekonstrukce odborn...'!J29</f>
        <v>0</v>
      </c>
      <c r="AH53" s="134"/>
      <c r="AI53" s="134"/>
      <c r="AJ53" s="134"/>
      <c r="AK53" s="134"/>
      <c r="AL53" s="134"/>
      <c r="AM53" s="134"/>
      <c r="AN53" s="136">
        <f>SUM(AG53,AT53)</f>
        <v>0</v>
      </c>
      <c r="AO53" s="134"/>
      <c r="AP53" s="134"/>
      <c r="AQ53" s="137" t="s">
        <v>83</v>
      </c>
      <c r="AR53" s="138"/>
      <c r="AS53" s="139">
        <v>0</v>
      </c>
      <c r="AT53" s="140">
        <f>ROUND(SUM(AV53:AW53),2)</f>
        <v>0</v>
      </c>
      <c r="AU53" s="141">
        <f>'001 - Rekonstrukce odborn...'!P111</f>
        <v>0</v>
      </c>
      <c r="AV53" s="140">
        <f>'001 - Rekonstrukce odborn...'!J32</f>
        <v>0</v>
      </c>
      <c r="AW53" s="140">
        <f>'001 - Rekonstrukce odborn...'!J33</f>
        <v>0</v>
      </c>
      <c r="AX53" s="140">
        <f>'001 - Rekonstrukce odborn...'!J34</f>
        <v>0</v>
      </c>
      <c r="AY53" s="140">
        <f>'001 - Rekonstrukce odborn...'!J35</f>
        <v>0</v>
      </c>
      <c r="AZ53" s="140">
        <f>'001 - Rekonstrukce odborn...'!F32</f>
        <v>0</v>
      </c>
      <c r="BA53" s="140">
        <f>'001 - Rekonstrukce odborn...'!F33</f>
        <v>0</v>
      </c>
      <c r="BB53" s="140">
        <f>'001 - Rekonstrukce odborn...'!F34</f>
        <v>0</v>
      </c>
      <c r="BC53" s="140">
        <f>'001 - Rekonstrukce odborn...'!F35</f>
        <v>0</v>
      </c>
      <c r="BD53" s="142">
        <f>'001 - Rekonstrukce odborn...'!F36</f>
        <v>0</v>
      </c>
      <c r="BT53" s="143" t="s">
        <v>79</v>
      </c>
      <c r="BV53" s="143" t="s">
        <v>71</v>
      </c>
      <c r="BW53" s="143" t="s">
        <v>84</v>
      </c>
      <c r="BX53" s="143" t="s">
        <v>77</v>
      </c>
      <c r="CL53" s="143" t="s">
        <v>78</v>
      </c>
    </row>
    <row r="54" spans="1:90" s="6" customFormat="1" ht="28.5" customHeight="1">
      <c r="A54" s="132" t="s">
        <v>80</v>
      </c>
      <c r="B54" s="133"/>
      <c r="C54" s="134"/>
      <c r="D54" s="134"/>
      <c r="E54" s="135" t="s">
        <v>85</v>
      </c>
      <c r="F54" s="135"/>
      <c r="G54" s="135"/>
      <c r="H54" s="135"/>
      <c r="I54" s="135"/>
      <c r="J54" s="134"/>
      <c r="K54" s="135" t="s">
        <v>86</v>
      </c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6">
        <f>'005 - Rekonstrukce odborn...'!J29</f>
        <v>0</v>
      </c>
      <c r="AH54" s="134"/>
      <c r="AI54" s="134"/>
      <c r="AJ54" s="134"/>
      <c r="AK54" s="134"/>
      <c r="AL54" s="134"/>
      <c r="AM54" s="134"/>
      <c r="AN54" s="136">
        <f>SUM(AG54,AT54)</f>
        <v>0</v>
      </c>
      <c r="AO54" s="134"/>
      <c r="AP54" s="134"/>
      <c r="AQ54" s="137" t="s">
        <v>83</v>
      </c>
      <c r="AR54" s="138"/>
      <c r="AS54" s="139">
        <v>0</v>
      </c>
      <c r="AT54" s="140">
        <f>ROUND(SUM(AV54:AW54),2)</f>
        <v>0</v>
      </c>
      <c r="AU54" s="141">
        <f>'005 - Rekonstrukce odborn...'!P104</f>
        <v>0</v>
      </c>
      <c r="AV54" s="140">
        <f>'005 - Rekonstrukce odborn...'!J32</f>
        <v>0</v>
      </c>
      <c r="AW54" s="140">
        <f>'005 - Rekonstrukce odborn...'!J33</f>
        <v>0</v>
      </c>
      <c r="AX54" s="140">
        <f>'005 - Rekonstrukce odborn...'!J34</f>
        <v>0</v>
      </c>
      <c r="AY54" s="140">
        <f>'005 - Rekonstrukce odborn...'!J35</f>
        <v>0</v>
      </c>
      <c r="AZ54" s="140">
        <f>'005 - Rekonstrukce odborn...'!F32</f>
        <v>0</v>
      </c>
      <c r="BA54" s="140">
        <f>'005 - Rekonstrukce odborn...'!F33</f>
        <v>0</v>
      </c>
      <c r="BB54" s="140">
        <f>'005 - Rekonstrukce odborn...'!F34</f>
        <v>0</v>
      </c>
      <c r="BC54" s="140">
        <f>'005 - Rekonstrukce odborn...'!F35</f>
        <v>0</v>
      </c>
      <c r="BD54" s="142">
        <f>'005 - Rekonstrukce odborn...'!F36</f>
        <v>0</v>
      </c>
      <c r="BT54" s="143" t="s">
        <v>79</v>
      </c>
      <c r="BV54" s="143" t="s">
        <v>71</v>
      </c>
      <c r="BW54" s="143" t="s">
        <v>87</v>
      </c>
      <c r="BX54" s="143" t="s">
        <v>77</v>
      </c>
      <c r="CL54" s="143" t="s">
        <v>78</v>
      </c>
    </row>
    <row r="55" spans="1:90" s="6" customFormat="1" ht="42.75" customHeight="1">
      <c r="A55" s="132" t="s">
        <v>80</v>
      </c>
      <c r="B55" s="133"/>
      <c r="C55" s="134"/>
      <c r="D55" s="134"/>
      <c r="E55" s="135" t="s">
        <v>88</v>
      </c>
      <c r="F55" s="135"/>
      <c r="G55" s="135"/>
      <c r="H55" s="135"/>
      <c r="I55" s="135"/>
      <c r="J55" s="134"/>
      <c r="K55" s="135" t="s">
        <v>89</v>
      </c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6">
        <f>'008 - Rekonstrukce odborn...'!J29</f>
        <v>0</v>
      </c>
      <c r="AH55" s="134"/>
      <c r="AI55" s="134"/>
      <c r="AJ55" s="134"/>
      <c r="AK55" s="134"/>
      <c r="AL55" s="134"/>
      <c r="AM55" s="134"/>
      <c r="AN55" s="136">
        <f>SUM(AG55,AT55)</f>
        <v>0</v>
      </c>
      <c r="AO55" s="134"/>
      <c r="AP55" s="134"/>
      <c r="AQ55" s="137" t="s">
        <v>83</v>
      </c>
      <c r="AR55" s="138"/>
      <c r="AS55" s="139">
        <v>0</v>
      </c>
      <c r="AT55" s="140">
        <f>ROUND(SUM(AV55:AW55),2)</f>
        <v>0</v>
      </c>
      <c r="AU55" s="141">
        <f>'008 - Rekonstrukce odborn...'!P103</f>
        <v>0</v>
      </c>
      <c r="AV55" s="140">
        <f>'008 - Rekonstrukce odborn...'!J32</f>
        <v>0</v>
      </c>
      <c r="AW55" s="140">
        <f>'008 - Rekonstrukce odborn...'!J33</f>
        <v>0</v>
      </c>
      <c r="AX55" s="140">
        <f>'008 - Rekonstrukce odborn...'!J34</f>
        <v>0</v>
      </c>
      <c r="AY55" s="140">
        <f>'008 - Rekonstrukce odborn...'!J35</f>
        <v>0</v>
      </c>
      <c r="AZ55" s="140">
        <f>'008 - Rekonstrukce odborn...'!F32</f>
        <v>0</v>
      </c>
      <c r="BA55" s="140">
        <f>'008 - Rekonstrukce odborn...'!F33</f>
        <v>0</v>
      </c>
      <c r="BB55" s="140">
        <f>'008 - Rekonstrukce odborn...'!F34</f>
        <v>0</v>
      </c>
      <c r="BC55" s="140">
        <f>'008 - Rekonstrukce odborn...'!F35</f>
        <v>0</v>
      </c>
      <c r="BD55" s="142">
        <f>'008 - Rekonstrukce odborn...'!F36</f>
        <v>0</v>
      </c>
      <c r="BT55" s="143" t="s">
        <v>79</v>
      </c>
      <c r="BV55" s="143" t="s">
        <v>71</v>
      </c>
      <c r="BW55" s="143" t="s">
        <v>90</v>
      </c>
      <c r="BX55" s="143" t="s">
        <v>77</v>
      </c>
      <c r="CL55" s="143" t="s">
        <v>78</v>
      </c>
    </row>
    <row r="56" spans="1:90" s="6" customFormat="1" ht="16.5" customHeight="1">
      <c r="A56" s="132" t="s">
        <v>80</v>
      </c>
      <c r="B56" s="133"/>
      <c r="C56" s="134"/>
      <c r="D56" s="134"/>
      <c r="E56" s="135" t="s">
        <v>91</v>
      </c>
      <c r="F56" s="135"/>
      <c r="G56" s="135"/>
      <c r="H56" s="135"/>
      <c r="I56" s="135"/>
      <c r="J56" s="134"/>
      <c r="K56" s="135" t="s">
        <v>92</v>
      </c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6">
        <f>'010 - Elektro cvičná kuch...'!J29</f>
        <v>0</v>
      </c>
      <c r="AH56" s="134"/>
      <c r="AI56" s="134"/>
      <c r="AJ56" s="134"/>
      <c r="AK56" s="134"/>
      <c r="AL56" s="134"/>
      <c r="AM56" s="134"/>
      <c r="AN56" s="136">
        <f>SUM(AG56,AT56)</f>
        <v>0</v>
      </c>
      <c r="AO56" s="134"/>
      <c r="AP56" s="134"/>
      <c r="AQ56" s="137" t="s">
        <v>83</v>
      </c>
      <c r="AR56" s="138"/>
      <c r="AS56" s="139">
        <v>0</v>
      </c>
      <c r="AT56" s="140">
        <f>ROUND(SUM(AV56:AW56),2)</f>
        <v>0</v>
      </c>
      <c r="AU56" s="141">
        <f>'010 - Elektro cvičná kuch...'!P88</f>
        <v>0</v>
      </c>
      <c r="AV56" s="140">
        <f>'010 - Elektro cvičná kuch...'!J32</f>
        <v>0</v>
      </c>
      <c r="AW56" s="140">
        <f>'010 - Elektro cvičná kuch...'!J33</f>
        <v>0</v>
      </c>
      <c r="AX56" s="140">
        <f>'010 - Elektro cvičná kuch...'!J34</f>
        <v>0</v>
      </c>
      <c r="AY56" s="140">
        <f>'010 - Elektro cvičná kuch...'!J35</f>
        <v>0</v>
      </c>
      <c r="AZ56" s="140">
        <f>'010 - Elektro cvičná kuch...'!F32</f>
        <v>0</v>
      </c>
      <c r="BA56" s="140">
        <f>'010 - Elektro cvičná kuch...'!F33</f>
        <v>0</v>
      </c>
      <c r="BB56" s="140">
        <f>'010 - Elektro cvičná kuch...'!F34</f>
        <v>0</v>
      </c>
      <c r="BC56" s="140">
        <f>'010 - Elektro cvičná kuch...'!F35</f>
        <v>0</v>
      </c>
      <c r="BD56" s="142">
        <f>'010 - Elektro cvičná kuch...'!F36</f>
        <v>0</v>
      </c>
      <c r="BT56" s="143" t="s">
        <v>79</v>
      </c>
      <c r="BV56" s="143" t="s">
        <v>71</v>
      </c>
      <c r="BW56" s="143" t="s">
        <v>93</v>
      </c>
      <c r="BX56" s="143" t="s">
        <v>77</v>
      </c>
      <c r="CL56" s="143" t="s">
        <v>21</v>
      </c>
    </row>
    <row r="57" spans="1:90" s="6" customFormat="1" ht="16.5" customHeight="1">
      <c r="A57" s="132" t="s">
        <v>80</v>
      </c>
      <c r="B57" s="133"/>
      <c r="C57" s="134"/>
      <c r="D57" s="134"/>
      <c r="E57" s="135" t="s">
        <v>94</v>
      </c>
      <c r="F57" s="135"/>
      <c r="G57" s="135"/>
      <c r="H57" s="135"/>
      <c r="I57" s="135"/>
      <c r="J57" s="134"/>
      <c r="K57" s="135" t="s">
        <v>95</v>
      </c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6">
        <f>'011 - Elektro rukodělná a...'!J29</f>
        <v>0</v>
      </c>
      <c r="AH57" s="134"/>
      <c r="AI57" s="134"/>
      <c r="AJ57" s="134"/>
      <c r="AK57" s="134"/>
      <c r="AL57" s="134"/>
      <c r="AM57" s="134"/>
      <c r="AN57" s="136">
        <f>SUM(AG57,AT57)</f>
        <v>0</v>
      </c>
      <c r="AO57" s="134"/>
      <c r="AP57" s="134"/>
      <c r="AQ57" s="137" t="s">
        <v>83</v>
      </c>
      <c r="AR57" s="138"/>
      <c r="AS57" s="139">
        <v>0</v>
      </c>
      <c r="AT57" s="140">
        <f>ROUND(SUM(AV57:AW57),2)</f>
        <v>0</v>
      </c>
      <c r="AU57" s="141">
        <f>'011 - Elektro rukodělná a...'!P88</f>
        <v>0</v>
      </c>
      <c r="AV57" s="140">
        <f>'011 - Elektro rukodělná a...'!J32</f>
        <v>0</v>
      </c>
      <c r="AW57" s="140">
        <f>'011 - Elektro rukodělná a...'!J33</f>
        <v>0</v>
      </c>
      <c r="AX57" s="140">
        <f>'011 - Elektro rukodělná a...'!J34</f>
        <v>0</v>
      </c>
      <c r="AY57" s="140">
        <f>'011 - Elektro rukodělná a...'!J35</f>
        <v>0</v>
      </c>
      <c r="AZ57" s="140">
        <f>'011 - Elektro rukodělná a...'!F32</f>
        <v>0</v>
      </c>
      <c r="BA57" s="140">
        <f>'011 - Elektro rukodělná a...'!F33</f>
        <v>0</v>
      </c>
      <c r="BB57" s="140">
        <f>'011 - Elektro rukodělná a...'!F34</f>
        <v>0</v>
      </c>
      <c r="BC57" s="140">
        <f>'011 - Elektro rukodělná a...'!F35</f>
        <v>0</v>
      </c>
      <c r="BD57" s="142">
        <f>'011 - Elektro rukodělná a...'!F36</f>
        <v>0</v>
      </c>
      <c r="BT57" s="143" t="s">
        <v>79</v>
      </c>
      <c r="BV57" s="143" t="s">
        <v>71</v>
      </c>
      <c r="BW57" s="143" t="s">
        <v>96</v>
      </c>
      <c r="BX57" s="143" t="s">
        <v>77</v>
      </c>
      <c r="CL57" s="143" t="s">
        <v>21</v>
      </c>
    </row>
    <row r="58" spans="1:90" s="6" customFormat="1" ht="16.5" customHeight="1">
      <c r="A58" s="132" t="s">
        <v>80</v>
      </c>
      <c r="B58" s="133"/>
      <c r="C58" s="134"/>
      <c r="D58" s="134"/>
      <c r="E58" s="135" t="s">
        <v>97</v>
      </c>
      <c r="F58" s="135"/>
      <c r="G58" s="135"/>
      <c r="H58" s="135"/>
      <c r="I58" s="135"/>
      <c r="J58" s="134"/>
      <c r="K58" s="135" t="s">
        <v>98</v>
      </c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6">
        <f>'012 - Elektro'!J29</f>
        <v>0</v>
      </c>
      <c r="AH58" s="134"/>
      <c r="AI58" s="134"/>
      <c r="AJ58" s="134"/>
      <c r="AK58" s="134"/>
      <c r="AL58" s="134"/>
      <c r="AM58" s="134"/>
      <c r="AN58" s="136">
        <f>SUM(AG58,AT58)</f>
        <v>0</v>
      </c>
      <c r="AO58" s="134"/>
      <c r="AP58" s="134"/>
      <c r="AQ58" s="137" t="s">
        <v>83</v>
      </c>
      <c r="AR58" s="138"/>
      <c r="AS58" s="139">
        <v>0</v>
      </c>
      <c r="AT58" s="140">
        <f>ROUND(SUM(AV58:AW58),2)</f>
        <v>0</v>
      </c>
      <c r="AU58" s="141">
        <f>'012 - Elektro'!P89</f>
        <v>0</v>
      </c>
      <c r="AV58" s="140">
        <f>'012 - Elektro'!J32</f>
        <v>0</v>
      </c>
      <c r="AW58" s="140">
        <f>'012 - Elektro'!J33</f>
        <v>0</v>
      </c>
      <c r="AX58" s="140">
        <f>'012 - Elektro'!J34</f>
        <v>0</v>
      </c>
      <c r="AY58" s="140">
        <f>'012 - Elektro'!J35</f>
        <v>0</v>
      </c>
      <c r="AZ58" s="140">
        <f>'012 - Elektro'!F32</f>
        <v>0</v>
      </c>
      <c r="BA58" s="140">
        <f>'012 - Elektro'!F33</f>
        <v>0</v>
      </c>
      <c r="BB58" s="140">
        <f>'012 - Elektro'!F34</f>
        <v>0</v>
      </c>
      <c r="BC58" s="140">
        <f>'012 - Elektro'!F35</f>
        <v>0</v>
      </c>
      <c r="BD58" s="142">
        <f>'012 - Elektro'!F36</f>
        <v>0</v>
      </c>
      <c r="BT58" s="143" t="s">
        <v>79</v>
      </c>
      <c r="BV58" s="143" t="s">
        <v>71</v>
      </c>
      <c r="BW58" s="143" t="s">
        <v>99</v>
      </c>
      <c r="BX58" s="143" t="s">
        <v>77</v>
      </c>
      <c r="CL58" s="143" t="s">
        <v>21</v>
      </c>
    </row>
    <row r="59" spans="1:90" s="6" customFormat="1" ht="16.5" customHeight="1">
      <c r="A59" s="132" t="s">
        <v>80</v>
      </c>
      <c r="B59" s="133"/>
      <c r="C59" s="134"/>
      <c r="D59" s="134"/>
      <c r="E59" s="135" t="s">
        <v>100</v>
      </c>
      <c r="F59" s="135"/>
      <c r="G59" s="135"/>
      <c r="H59" s="135"/>
      <c r="I59" s="135"/>
      <c r="J59" s="134"/>
      <c r="K59" s="135" t="s">
        <v>101</v>
      </c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6">
        <f>'013 - IT do stavby '!J29</f>
        <v>0</v>
      </c>
      <c r="AH59" s="134"/>
      <c r="AI59" s="134"/>
      <c r="AJ59" s="134"/>
      <c r="AK59" s="134"/>
      <c r="AL59" s="134"/>
      <c r="AM59" s="134"/>
      <c r="AN59" s="136">
        <f>SUM(AG59,AT59)</f>
        <v>0</v>
      </c>
      <c r="AO59" s="134"/>
      <c r="AP59" s="134"/>
      <c r="AQ59" s="137" t="s">
        <v>83</v>
      </c>
      <c r="AR59" s="138"/>
      <c r="AS59" s="139">
        <v>0</v>
      </c>
      <c r="AT59" s="140">
        <f>ROUND(SUM(AV59:AW59),2)</f>
        <v>0</v>
      </c>
      <c r="AU59" s="141">
        <f>'013 - IT do stavby '!P86</f>
        <v>0</v>
      </c>
      <c r="AV59" s="140">
        <f>'013 - IT do stavby '!J32</f>
        <v>0</v>
      </c>
      <c r="AW59" s="140">
        <f>'013 - IT do stavby '!J33</f>
        <v>0</v>
      </c>
      <c r="AX59" s="140">
        <f>'013 - IT do stavby '!J34</f>
        <v>0</v>
      </c>
      <c r="AY59" s="140">
        <f>'013 - IT do stavby '!J35</f>
        <v>0</v>
      </c>
      <c r="AZ59" s="140">
        <f>'013 - IT do stavby '!F32</f>
        <v>0</v>
      </c>
      <c r="BA59" s="140">
        <f>'013 - IT do stavby '!F33</f>
        <v>0</v>
      </c>
      <c r="BB59" s="140">
        <f>'013 - IT do stavby '!F34</f>
        <v>0</v>
      </c>
      <c r="BC59" s="140">
        <f>'013 - IT do stavby '!F35</f>
        <v>0</v>
      </c>
      <c r="BD59" s="142">
        <f>'013 - IT do stavby '!F36</f>
        <v>0</v>
      </c>
      <c r="BT59" s="143" t="s">
        <v>79</v>
      </c>
      <c r="BV59" s="143" t="s">
        <v>71</v>
      </c>
      <c r="BW59" s="143" t="s">
        <v>102</v>
      </c>
      <c r="BX59" s="143" t="s">
        <v>77</v>
      </c>
      <c r="CL59" s="143" t="s">
        <v>21</v>
      </c>
    </row>
    <row r="60" spans="2:91" s="5" customFormat="1" ht="31.5" customHeight="1">
      <c r="B60" s="119"/>
      <c r="C60" s="120"/>
      <c r="D60" s="121" t="s">
        <v>103</v>
      </c>
      <c r="E60" s="121"/>
      <c r="F60" s="121"/>
      <c r="G60" s="121"/>
      <c r="H60" s="121"/>
      <c r="I60" s="122"/>
      <c r="J60" s="121" t="s">
        <v>104</v>
      </c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3">
        <f>ROUND(SUM(AG61:AG67),2)</f>
        <v>0</v>
      </c>
      <c r="AH60" s="122"/>
      <c r="AI60" s="122"/>
      <c r="AJ60" s="122"/>
      <c r="AK60" s="122"/>
      <c r="AL60" s="122"/>
      <c r="AM60" s="122"/>
      <c r="AN60" s="124">
        <f>SUM(AG60,AT60)</f>
        <v>0</v>
      </c>
      <c r="AO60" s="122"/>
      <c r="AP60" s="122"/>
      <c r="AQ60" s="125" t="s">
        <v>75</v>
      </c>
      <c r="AR60" s="126"/>
      <c r="AS60" s="127">
        <f>ROUND(SUM(AS61:AS67),2)</f>
        <v>0</v>
      </c>
      <c r="AT60" s="128">
        <f>ROUND(SUM(AV60:AW60),2)</f>
        <v>0</v>
      </c>
      <c r="AU60" s="129">
        <f>ROUND(SUM(AU61:AU67),5)</f>
        <v>0</v>
      </c>
      <c r="AV60" s="128">
        <f>ROUND(AZ60*L26,2)</f>
        <v>0</v>
      </c>
      <c r="AW60" s="128">
        <f>ROUND(BA60*L27,2)</f>
        <v>0</v>
      </c>
      <c r="AX60" s="128">
        <f>ROUND(BB60*L26,2)</f>
        <v>0</v>
      </c>
      <c r="AY60" s="128">
        <f>ROUND(BC60*L27,2)</f>
        <v>0</v>
      </c>
      <c r="AZ60" s="128">
        <f>ROUND(SUM(AZ61:AZ67),2)</f>
        <v>0</v>
      </c>
      <c r="BA60" s="128">
        <f>ROUND(SUM(BA61:BA67),2)</f>
        <v>0</v>
      </c>
      <c r="BB60" s="128">
        <f>ROUND(SUM(BB61:BB67),2)</f>
        <v>0</v>
      </c>
      <c r="BC60" s="128">
        <f>ROUND(SUM(BC61:BC67),2)</f>
        <v>0</v>
      </c>
      <c r="BD60" s="130">
        <f>ROUND(SUM(BD61:BD67),2)</f>
        <v>0</v>
      </c>
      <c r="BS60" s="131" t="s">
        <v>68</v>
      </c>
      <c r="BT60" s="131" t="s">
        <v>76</v>
      </c>
      <c r="BU60" s="131" t="s">
        <v>70</v>
      </c>
      <c r="BV60" s="131" t="s">
        <v>71</v>
      </c>
      <c r="BW60" s="131" t="s">
        <v>105</v>
      </c>
      <c r="BX60" s="131" t="s">
        <v>7</v>
      </c>
      <c r="CL60" s="131" t="s">
        <v>78</v>
      </c>
      <c r="CM60" s="131" t="s">
        <v>79</v>
      </c>
    </row>
    <row r="61" spans="1:90" s="6" customFormat="1" ht="28.5" customHeight="1">
      <c r="A61" s="132" t="s">
        <v>80</v>
      </c>
      <c r="B61" s="133"/>
      <c r="C61" s="134"/>
      <c r="D61" s="134"/>
      <c r="E61" s="135" t="s">
        <v>81</v>
      </c>
      <c r="F61" s="135"/>
      <c r="G61" s="135"/>
      <c r="H61" s="135"/>
      <c r="I61" s="135"/>
      <c r="J61" s="134"/>
      <c r="K61" s="135" t="s">
        <v>106</v>
      </c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6">
        <f>'001 - Rekonstrukce odborn..._01'!J29</f>
        <v>0</v>
      </c>
      <c r="AH61" s="134"/>
      <c r="AI61" s="134"/>
      <c r="AJ61" s="134"/>
      <c r="AK61" s="134"/>
      <c r="AL61" s="134"/>
      <c r="AM61" s="134"/>
      <c r="AN61" s="136">
        <f>SUM(AG61,AT61)</f>
        <v>0</v>
      </c>
      <c r="AO61" s="134"/>
      <c r="AP61" s="134"/>
      <c r="AQ61" s="137" t="s">
        <v>83</v>
      </c>
      <c r="AR61" s="138"/>
      <c r="AS61" s="139">
        <v>0</v>
      </c>
      <c r="AT61" s="140">
        <f>ROUND(SUM(AV61:AW61),2)</f>
        <v>0</v>
      </c>
      <c r="AU61" s="141">
        <f>'001 - Rekonstrukce odborn..._01'!P107</f>
        <v>0</v>
      </c>
      <c r="AV61" s="140">
        <f>'001 - Rekonstrukce odborn..._01'!J32</f>
        <v>0</v>
      </c>
      <c r="AW61" s="140">
        <f>'001 - Rekonstrukce odborn..._01'!J33</f>
        <v>0</v>
      </c>
      <c r="AX61" s="140">
        <f>'001 - Rekonstrukce odborn..._01'!J34</f>
        <v>0</v>
      </c>
      <c r="AY61" s="140">
        <f>'001 - Rekonstrukce odborn..._01'!J35</f>
        <v>0</v>
      </c>
      <c r="AZ61" s="140">
        <f>'001 - Rekonstrukce odborn..._01'!F32</f>
        <v>0</v>
      </c>
      <c r="BA61" s="140">
        <f>'001 - Rekonstrukce odborn..._01'!F33</f>
        <v>0</v>
      </c>
      <c r="BB61" s="140">
        <f>'001 - Rekonstrukce odborn..._01'!F34</f>
        <v>0</v>
      </c>
      <c r="BC61" s="140">
        <f>'001 - Rekonstrukce odborn..._01'!F35</f>
        <v>0</v>
      </c>
      <c r="BD61" s="142">
        <f>'001 - Rekonstrukce odborn..._01'!F36</f>
        <v>0</v>
      </c>
      <c r="BT61" s="143" t="s">
        <v>79</v>
      </c>
      <c r="BV61" s="143" t="s">
        <v>71</v>
      </c>
      <c r="BW61" s="143" t="s">
        <v>107</v>
      </c>
      <c r="BX61" s="143" t="s">
        <v>105</v>
      </c>
      <c r="CL61" s="143" t="s">
        <v>78</v>
      </c>
    </row>
    <row r="62" spans="1:90" s="6" customFormat="1" ht="42.75" customHeight="1">
      <c r="A62" s="132" t="s">
        <v>80</v>
      </c>
      <c r="B62" s="133"/>
      <c r="C62" s="134"/>
      <c r="D62" s="134"/>
      <c r="E62" s="135" t="s">
        <v>108</v>
      </c>
      <c r="F62" s="135"/>
      <c r="G62" s="135"/>
      <c r="H62" s="135"/>
      <c r="I62" s="135"/>
      <c r="J62" s="134"/>
      <c r="K62" s="135" t="s">
        <v>109</v>
      </c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6">
        <f>'004 - Rekonstrukce odborn...'!J29</f>
        <v>0</v>
      </c>
      <c r="AH62" s="134"/>
      <c r="AI62" s="134"/>
      <c r="AJ62" s="134"/>
      <c r="AK62" s="134"/>
      <c r="AL62" s="134"/>
      <c r="AM62" s="134"/>
      <c r="AN62" s="136">
        <f>SUM(AG62,AT62)</f>
        <v>0</v>
      </c>
      <c r="AO62" s="134"/>
      <c r="AP62" s="134"/>
      <c r="AQ62" s="137" t="s">
        <v>83</v>
      </c>
      <c r="AR62" s="138"/>
      <c r="AS62" s="139">
        <v>0</v>
      </c>
      <c r="AT62" s="140">
        <f>ROUND(SUM(AV62:AW62),2)</f>
        <v>0</v>
      </c>
      <c r="AU62" s="141">
        <f>'004 - Rekonstrukce odborn...'!P107</f>
        <v>0</v>
      </c>
      <c r="AV62" s="140">
        <f>'004 - Rekonstrukce odborn...'!J32</f>
        <v>0</v>
      </c>
      <c r="AW62" s="140">
        <f>'004 - Rekonstrukce odborn...'!J33</f>
        <v>0</v>
      </c>
      <c r="AX62" s="140">
        <f>'004 - Rekonstrukce odborn...'!J34</f>
        <v>0</v>
      </c>
      <c r="AY62" s="140">
        <f>'004 - Rekonstrukce odborn...'!J35</f>
        <v>0</v>
      </c>
      <c r="AZ62" s="140">
        <f>'004 - Rekonstrukce odborn...'!F32</f>
        <v>0</v>
      </c>
      <c r="BA62" s="140">
        <f>'004 - Rekonstrukce odborn...'!F33</f>
        <v>0</v>
      </c>
      <c r="BB62" s="140">
        <f>'004 - Rekonstrukce odborn...'!F34</f>
        <v>0</v>
      </c>
      <c r="BC62" s="140">
        <f>'004 - Rekonstrukce odborn...'!F35</f>
        <v>0</v>
      </c>
      <c r="BD62" s="142">
        <f>'004 - Rekonstrukce odborn...'!F36</f>
        <v>0</v>
      </c>
      <c r="BT62" s="143" t="s">
        <v>79</v>
      </c>
      <c r="BV62" s="143" t="s">
        <v>71</v>
      </c>
      <c r="BW62" s="143" t="s">
        <v>110</v>
      </c>
      <c r="BX62" s="143" t="s">
        <v>105</v>
      </c>
      <c r="CL62" s="143" t="s">
        <v>78</v>
      </c>
    </row>
    <row r="63" spans="1:90" s="6" customFormat="1" ht="42.75" customHeight="1">
      <c r="A63" s="132" t="s">
        <v>80</v>
      </c>
      <c r="B63" s="133"/>
      <c r="C63" s="134"/>
      <c r="D63" s="134"/>
      <c r="E63" s="135" t="s">
        <v>111</v>
      </c>
      <c r="F63" s="135"/>
      <c r="G63" s="135"/>
      <c r="H63" s="135"/>
      <c r="I63" s="135"/>
      <c r="J63" s="134"/>
      <c r="K63" s="135" t="s">
        <v>112</v>
      </c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6">
        <f>'007 - Rekonstrukce odborn...'!J29</f>
        <v>0</v>
      </c>
      <c r="AH63" s="134"/>
      <c r="AI63" s="134"/>
      <c r="AJ63" s="134"/>
      <c r="AK63" s="134"/>
      <c r="AL63" s="134"/>
      <c r="AM63" s="134"/>
      <c r="AN63" s="136">
        <f>SUM(AG63,AT63)</f>
        <v>0</v>
      </c>
      <c r="AO63" s="134"/>
      <c r="AP63" s="134"/>
      <c r="AQ63" s="137" t="s">
        <v>83</v>
      </c>
      <c r="AR63" s="138"/>
      <c r="AS63" s="139">
        <v>0</v>
      </c>
      <c r="AT63" s="140">
        <f>ROUND(SUM(AV63:AW63),2)</f>
        <v>0</v>
      </c>
      <c r="AU63" s="141">
        <f>'007 - Rekonstrukce odborn...'!P105</f>
        <v>0</v>
      </c>
      <c r="AV63" s="140">
        <f>'007 - Rekonstrukce odborn...'!J32</f>
        <v>0</v>
      </c>
      <c r="AW63" s="140">
        <f>'007 - Rekonstrukce odborn...'!J33</f>
        <v>0</v>
      </c>
      <c r="AX63" s="140">
        <f>'007 - Rekonstrukce odborn...'!J34</f>
        <v>0</v>
      </c>
      <c r="AY63" s="140">
        <f>'007 - Rekonstrukce odborn...'!J35</f>
        <v>0</v>
      </c>
      <c r="AZ63" s="140">
        <f>'007 - Rekonstrukce odborn...'!F32</f>
        <v>0</v>
      </c>
      <c r="BA63" s="140">
        <f>'007 - Rekonstrukce odborn...'!F33</f>
        <v>0</v>
      </c>
      <c r="BB63" s="140">
        <f>'007 - Rekonstrukce odborn...'!F34</f>
        <v>0</v>
      </c>
      <c r="BC63" s="140">
        <f>'007 - Rekonstrukce odborn...'!F35</f>
        <v>0</v>
      </c>
      <c r="BD63" s="142">
        <f>'007 - Rekonstrukce odborn...'!F36</f>
        <v>0</v>
      </c>
      <c r="BT63" s="143" t="s">
        <v>79</v>
      </c>
      <c r="BV63" s="143" t="s">
        <v>71</v>
      </c>
      <c r="BW63" s="143" t="s">
        <v>113</v>
      </c>
      <c r="BX63" s="143" t="s">
        <v>105</v>
      </c>
      <c r="CL63" s="143" t="s">
        <v>78</v>
      </c>
    </row>
    <row r="64" spans="1:90" s="6" customFormat="1" ht="16.5" customHeight="1">
      <c r="A64" s="132" t="s">
        <v>80</v>
      </c>
      <c r="B64" s="133"/>
      <c r="C64" s="134"/>
      <c r="D64" s="134"/>
      <c r="E64" s="135" t="s">
        <v>91</v>
      </c>
      <c r="F64" s="135"/>
      <c r="G64" s="135"/>
      <c r="H64" s="135"/>
      <c r="I64" s="135"/>
      <c r="J64" s="134"/>
      <c r="K64" s="135" t="s">
        <v>114</v>
      </c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6">
        <f>'010 - Elektro  cvičná kuc...'!J29</f>
        <v>0</v>
      </c>
      <c r="AH64" s="134"/>
      <c r="AI64" s="134"/>
      <c r="AJ64" s="134"/>
      <c r="AK64" s="134"/>
      <c r="AL64" s="134"/>
      <c r="AM64" s="134"/>
      <c r="AN64" s="136">
        <f>SUM(AG64,AT64)</f>
        <v>0</v>
      </c>
      <c r="AO64" s="134"/>
      <c r="AP64" s="134"/>
      <c r="AQ64" s="137" t="s">
        <v>83</v>
      </c>
      <c r="AR64" s="138"/>
      <c r="AS64" s="139">
        <v>0</v>
      </c>
      <c r="AT64" s="140">
        <f>ROUND(SUM(AV64:AW64),2)</f>
        <v>0</v>
      </c>
      <c r="AU64" s="141">
        <f>'010 - Elektro  cvičná kuc...'!P89</f>
        <v>0</v>
      </c>
      <c r="AV64" s="140">
        <f>'010 - Elektro  cvičná kuc...'!J32</f>
        <v>0</v>
      </c>
      <c r="AW64" s="140">
        <f>'010 - Elektro  cvičná kuc...'!J33</f>
        <v>0</v>
      </c>
      <c r="AX64" s="140">
        <f>'010 - Elektro  cvičná kuc...'!J34</f>
        <v>0</v>
      </c>
      <c r="AY64" s="140">
        <f>'010 - Elektro  cvičná kuc...'!J35</f>
        <v>0</v>
      </c>
      <c r="AZ64" s="140">
        <f>'010 - Elektro  cvičná kuc...'!F32</f>
        <v>0</v>
      </c>
      <c r="BA64" s="140">
        <f>'010 - Elektro  cvičná kuc...'!F33</f>
        <v>0</v>
      </c>
      <c r="BB64" s="140">
        <f>'010 - Elektro  cvičná kuc...'!F34</f>
        <v>0</v>
      </c>
      <c r="BC64" s="140">
        <f>'010 - Elektro  cvičná kuc...'!F35</f>
        <v>0</v>
      </c>
      <c r="BD64" s="142">
        <f>'010 - Elektro  cvičná kuc...'!F36</f>
        <v>0</v>
      </c>
      <c r="BT64" s="143" t="s">
        <v>79</v>
      </c>
      <c r="BV64" s="143" t="s">
        <v>71</v>
      </c>
      <c r="BW64" s="143" t="s">
        <v>115</v>
      </c>
      <c r="BX64" s="143" t="s">
        <v>105</v>
      </c>
      <c r="CL64" s="143" t="s">
        <v>21</v>
      </c>
    </row>
    <row r="65" spans="1:90" s="6" customFormat="1" ht="16.5" customHeight="1">
      <c r="A65" s="132" t="s">
        <v>80</v>
      </c>
      <c r="B65" s="133"/>
      <c r="C65" s="134"/>
      <c r="D65" s="134"/>
      <c r="E65" s="135" t="s">
        <v>94</v>
      </c>
      <c r="F65" s="135"/>
      <c r="G65" s="135"/>
      <c r="H65" s="135"/>
      <c r="I65" s="135"/>
      <c r="J65" s="134"/>
      <c r="K65" s="135" t="s">
        <v>116</v>
      </c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6">
        <f>'011 - Elektro přírodní vědy'!J29</f>
        <v>0</v>
      </c>
      <c r="AH65" s="134"/>
      <c r="AI65" s="134"/>
      <c r="AJ65" s="134"/>
      <c r="AK65" s="134"/>
      <c r="AL65" s="134"/>
      <c r="AM65" s="134"/>
      <c r="AN65" s="136">
        <f>SUM(AG65,AT65)</f>
        <v>0</v>
      </c>
      <c r="AO65" s="134"/>
      <c r="AP65" s="134"/>
      <c r="AQ65" s="137" t="s">
        <v>83</v>
      </c>
      <c r="AR65" s="138"/>
      <c r="AS65" s="139">
        <v>0</v>
      </c>
      <c r="AT65" s="140">
        <f>ROUND(SUM(AV65:AW65),2)</f>
        <v>0</v>
      </c>
      <c r="AU65" s="141">
        <f>'011 - Elektro přírodní vědy'!P89</f>
        <v>0</v>
      </c>
      <c r="AV65" s="140">
        <f>'011 - Elektro přírodní vědy'!J32</f>
        <v>0</v>
      </c>
      <c r="AW65" s="140">
        <f>'011 - Elektro přírodní vědy'!J33</f>
        <v>0</v>
      </c>
      <c r="AX65" s="140">
        <f>'011 - Elektro přírodní vědy'!J34</f>
        <v>0</v>
      </c>
      <c r="AY65" s="140">
        <f>'011 - Elektro přírodní vědy'!J35</f>
        <v>0</v>
      </c>
      <c r="AZ65" s="140">
        <f>'011 - Elektro přírodní vědy'!F32</f>
        <v>0</v>
      </c>
      <c r="BA65" s="140">
        <f>'011 - Elektro přírodní vědy'!F33</f>
        <v>0</v>
      </c>
      <c r="BB65" s="140">
        <f>'011 - Elektro přírodní vědy'!F34</f>
        <v>0</v>
      </c>
      <c r="BC65" s="140">
        <f>'011 - Elektro přírodní vědy'!F35</f>
        <v>0</v>
      </c>
      <c r="BD65" s="142">
        <f>'011 - Elektro přírodní vědy'!F36</f>
        <v>0</v>
      </c>
      <c r="BT65" s="143" t="s">
        <v>79</v>
      </c>
      <c r="BV65" s="143" t="s">
        <v>71</v>
      </c>
      <c r="BW65" s="143" t="s">
        <v>117</v>
      </c>
      <c r="BX65" s="143" t="s">
        <v>105</v>
      </c>
      <c r="CL65" s="143" t="s">
        <v>21</v>
      </c>
    </row>
    <row r="66" spans="1:90" s="6" customFormat="1" ht="16.5" customHeight="1">
      <c r="A66" s="132" t="s">
        <v>80</v>
      </c>
      <c r="B66" s="133"/>
      <c r="C66" s="134"/>
      <c r="D66" s="134"/>
      <c r="E66" s="135" t="s">
        <v>97</v>
      </c>
      <c r="F66" s="135"/>
      <c r="G66" s="135"/>
      <c r="H66" s="135"/>
      <c r="I66" s="135"/>
      <c r="J66" s="134"/>
      <c r="K66" s="135" t="s">
        <v>98</v>
      </c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6">
        <f>'012 - Elektro_01'!J29</f>
        <v>0</v>
      </c>
      <c r="AH66" s="134"/>
      <c r="AI66" s="134"/>
      <c r="AJ66" s="134"/>
      <c r="AK66" s="134"/>
      <c r="AL66" s="134"/>
      <c r="AM66" s="134"/>
      <c r="AN66" s="136">
        <f>SUM(AG66,AT66)</f>
        <v>0</v>
      </c>
      <c r="AO66" s="134"/>
      <c r="AP66" s="134"/>
      <c r="AQ66" s="137" t="s">
        <v>83</v>
      </c>
      <c r="AR66" s="138"/>
      <c r="AS66" s="139">
        <v>0</v>
      </c>
      <c r="AT66" s="140">
        <f>ROUND(SUM(AV66:AW66),2)</f>
        <v>0</v>
      </c>
      <c r="AU66" s="141">
        <f>'012 - Elektro_01'!P90</f>
        <v>0</v>
      </c>
      <c r="AV66" s="140">
        <f>'012 - Elektro_01'!J32</f>
        <v>0</v>
      </c>
      <c r="AW66" s="140">
        <f>'012 - Elektro_01'!J33</f>
        <v>0</v>
      </c>
      <c r="AX66" s="140">
        <f>'012 - Elektro_01'!J34</f>
        <v>0</v>
      </c>
      <c r="AY66" s="140">
        <f>'012 - Elektro_01'!J35</f>
        <v>0</v>
      </c>
      <c r="AZ66" s="140">
        <f>'012 - Elektro_01'!F32</f>
        <v>0</v>
      </c>
      <c r="BA66" s="140">
        <f>'012 - Elektro_01'!F33</f>
        <v>0</v>
      </c>
      <c r="BB66" s="140">
        <f>'012 - Elektro_01'!F34</f>
        <v>0</v>
      </c>
      <c r="BC66" s="140">
        <f>'012 - Elektro_01'!F35</f>
        <v>0</v>
      </c>
      <c r="BD66" s="142">
        <f>'012 - Elektro_01'!F36</f>
        <v>0</v>
      </c>
      <c r="BT66" s="143" t="s">
        <v>79</v>
      </c>
      <c r="BV66" s="143" t="s">
        <v>71</v>
      </c>
      <c r="BW66" s="143" t="s">
        <v>118</v>
      </c>
      <c r="BX66" s="143" t="s">
        <v>105</v>
      </c>
      <c r="CL66" s="143" t="s">
        <v>21</v>
      </c>
    </row>
    <row r="67" spans="1:90" s="6" customFormat="1" ht="16.5" customHeight="1">
      <c r="A67" s="132" t="s">
        <v>80</v>
      </c>
      <c r="B67" s="133"/>
      <c r="C67" s="134"/>
      <c r="D67" s="134"/>
      <c r="E67" s="135" t="s">
        <v>100</v>
      </c>
      <c r="F67" s="135"/>
      <c r="G67" s="135"/>
      <c r="H67" s="135"/>
      <c r="I67" s="135"/>
      <c r="J67" s="134"/>
      <c r="K67" s="135" t="s">
        <v>119</v>
      </c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6">
        <f>'013 - IT do stavby'!J29</f>
        <v>0</v>
      </c>
      <c r="AH67" s="134"/>
      <c r="AI67" s="134"/>
      <c r="AJ67" s="134"/>
      <c r="AK67" s="134"/>
      <c r="AL67" s="134"/>
      <c r="AM67" s="134"/>
      <c r="AN67" s="136">
        <f>SUM(AG67,AT67)</f>
        <v>0</v>
      </c>
      <c r="AO67" s="134"/>
      <c r="AP67" s="134"/>
      <c r="AQ67" s="137" t="s">
        <v>83</v>
      </c>
      <c r="AR67" s="138"/>
      <c r="AS67" s="139">
        <v>0</v>
      </c>
      <c r="AT67" s="140">
        <f>ROUND(SUM(AV67:AW67),2)</f>
        <v>0</v>
      </c>
      <c r="AU67" s="141">
        <f>'013 - IT do stavby'!P86</f>
        <v>0</v>
      </c>
      <c r="AV67" s="140">
        <f>'013 - IT do stavby'!J32</f>
        <v>0</v>
      </c>
      <c r="AW67" s="140">
        <f>'013 - IT do stavby'!J33</f>
        <v>0</v>
      </c>
      <c r="AX67" s="140">
        <f>'013 - IT do stavby'!J34</f>
        <v>0</v>
      </c>
      <c r="AY67" s="140">
        <f>'013 - IT do stavby'!J35</f>
        <v>0</v>
      </c>
      <c r="AZ67" s="140">
        <f>'013 - IT do stavby'!F32</f>
        <v>0</v>
      </c>
      <c r="BA67" s="140">
        <f>'013 - IT do stavby'!F33</f>
        <v>0</v>
      </c>
      <c r="BB67" s="140">
        <f>'013 - IT do stavby'!F34</f>
        <v>0</v>
      </c>
      <c r="BC67" s="140">
        <f>'013 - IT do stavby'!F35</f>
        <v>0</v>
      </c>
      <c r="BD67" s="142">
        <f>'013 - IT do stavby'!F36</f>
        <v>0</v>
      </c>
      <c r="BT67" s="143" t="s">
        <v>79</v>
      </c>
      <c r="BV67" s="143" t="s">
        <v>71</v>
      </c>
      <c r="BW67" s="143" t="s">
        <v>120</v>
      </c>
      <c r="BX67" s="143" t="s">
        <v>105</v>
      </c>
      <c r="CL67" s="143" t="s">
        <v>21</v>
      </c>
    </row>
    <row r="68" spans="2:91" s="5" customFormat="1" ht="31.5" customHeight="1">
      <c r="B68" s="119"/>
      <c r="C68" s="120"/>
      <c r="D68" s="121" t="s">
        <v>121</v>
      </c>
      <c r="E68" s="121"/>
      <c r="F68" s="121"/>
      <c r="G68" s="121"/>
      <c r="H68" s="121"/>
      <c r="I68" s="122"/>
      <c r="J68" s="121" t="s">
        <v>122</v>
      </c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3">
        <f>ROUND(SUM(AG69:AG75),2)</f>
        <v>0</v>
      </c>
      <c r="AH68" s="122"/>
      <c r="AI68" s="122"/>
      <c r="AJ68" s="122"/>
      <c r="AK68" s="122"/>
      <c r="AL68" s="122"/>
      <c r="AM68" s="122"/>
      <c r="AN68" s="124">
        <f>SUM(AG68,AT68)</f>
        <v>0</v>
      </c>
      <c r="AO68" s="122"/>
      <c r="AP68" s="122"/>
      <c r="AQ68" s="125" t="s">
        <v>75</v>
      </c>
      <c r="AR68" s="126"/>
      <c r="AS68" s="127">
        <f>ROUND(SUM(AS69:AS75),2)</f>
        <v>0</v>
      </c>
      <c r="AT68" s="128">
        <f>ROUND(SUM(AV68:AW68),2)</f>
        <v>0</v>
      </c>
      <c r="AU68" s="129">
        <f>ROUND(SUM(AU69:AU75),5)</f>
        <v>0</v>
      </c>
      <c r="AV68" s="128">
        <f>ROUND(AZ68*L26,2)</f>
        <v>0</v>
      </c>
      <c r="AW68" s="128">
        <f>ROUND(BA68*L27,2)</f>
        <v>0</v>
      </c>
      <c r="AX68" s="128">
        <f>ROUND(BB68*L26,2)</f>
        <v>0</v>
      </c>
      <c r="AY68" s="128">
        <f>ROUND(BC68*L27,2)</f>
        <v>0</v>
      </c>
      <c r="AZ68" s="128">
        <f>ROUND(SUM(AZ69:AZ75),2)</f>
        <v>0</v>
      </c>
      <c r="BA68" s="128">
        <f>ROUND(SUM(BA69:BA75),2)</f>
        <v>0</v>
      </c>
      <c r="BB68" s="128">
        <f>ROUND(SUM(BB69:BB75),2)</f>
        <v>0</v>
      </c>
      <c r="BC68" s="128">
        <f>ROUND(SUM(BC69:BC75),2)</f>
        <v>0</v>
      </c>
      <c r="BD68" s="130">
        <f>ROUND(SUM(BD69:BD75),2)</f>
        <v>0</v>
      </c>
      <c r="BS68" s="131" t="s">
        <v>68</v>
      </c>
      <c r="BT68" s="131" t="s">
        <v>76</v>
      </c>
      <c r="BU68" s="131" t="s">
        <v>70</v>
      </c>
      <c r="BV68" s="131" t="s">
        <v>71</v>
      </c>
      <c r="BW68" s="131" t="s">
        <v>123</v>
      </c>
      <c r="BX68" s="131" t="s">
        <v>7</v>
      </c>
      <c r="CL68" s="131" t="s">
        <v>78</v>
      </c>
      <c r="CM68" s="131" t="s">
        <v>79</v>
      </c>
    </row>
    <row r="69" spans="1:90" s="6" customFormat="1" ht="28.5" customHeight="1">
      <c r="A69" s="132" t="s">
        <v>80</v>
      </c>
      <c r="B69" s="133"/>
      <c r="C69" s="134"/>
      <c r="D69" s="134"/>
      <c r="E69" s="135" t="s">
        <v>81</v>
      </c>
      <c r="F69" s="135"/>
      <c r="G69" s="135"/>
      <c r="H69" s="135"/>
      <c r="I69" s="135"/>
      <c r="J69" s="134"/>
      <c r="K69" s="135" t="s">
        <v>124</v>
      </c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6">
        <f>'001 - Rekonstrukce odborn..._02'!J29</f>
        <v>0</v>
      </c>
      <c r="AH69" s="134"/>
      <c r="AI69" s="134"/>
      <c r="AJ69" s="134"/>
      <c r="AK69" s="134"/>
      <c r="AL69" s="134"/>
      <c r="AM69" s="134"/>
      <c r="AN69" s="136">
        <f>SUM(AG69,AT69)</f>
        <v>0</v>
      </c>
      <c r="AO69" s="134"/>
      <c r="AP69" s="134"/>
      <c r="AQ69" s="137" t="s">
        <v>83</v>
      </c>
      <c r="AR69" s="138"/>
      <c r="AS69" s="139">
        <v>0</v>
      </c>
      <c r="AT69" s="140">
        <f>ROUND(SUM(AV69:AW69),2)</f>
        <v>0</v>
      </c>
      <c r="AU69" s="141">
        <f>'001 - Rekonstrukce odborn..._02'!P111</f>
        <v>0</v>
      </c>
      <c r="AV69" s="140">
        <f>'001 - Rekonstrukce odborn..._02'!J32</f>
        <v>0</v>
      </c>
      <c r="AW69" s="140">
        <f>'001 - Rekonstrukce odborn..._02'!J33</f>
        <v>0</v>
      </c>
      <c r="AX69" s="140">
        <f>'001 - Rekonstrukce odborn..._02'!J34</f>
        <v>0</v>
      </c>
      <c r="AY69" s="140">
        <f>'001 - Rekonstrukce odborn..._02'!J35</f>
        <v>0</v>
      </c>
      <c r="AZ69" s="140">
        <f>'001 - Rekonstrukce odborn..._02'!F32</f>
        <v>0</v>
      </c>
      <c r="BA69" s="140">
        <f>'001 - Rekonstrukce odborn..._02'!F33</f>
        <v>0</v>
      </c>
      <c r="BB69" s="140">
        <f>'001 - Rekonstrukce odborn..._02'!F34</f>
        <v>0</v>
      </c>
      <c r="BC69" s="140">
        <f>'001 - Rekonstrukce odborn..._02'!F35</f>
        <v>0</v>
      </c>
      <c r="BD69" s="142">
        <f>'001 - Rekonstrukce odborn..._02'!F36</f>
        <v>0</v>
      </c>
      <c r="BT69" s="143" t="s">
        <v>79</v>
      </c>
      <c r="BV69" s="143" t="s">
        <v>71</v>
      </c>
      <c r="BW69" s="143" t="s">
        <v>125</v>
      </c>
      <c r="BX69" s="143" t="s">
        <v>123</v>
      </c>
      <c r="CL69" s="143" t="s">
        <v>78</v>
      </c>
    </row>
    <row r="70" spans="1:90" s="6" customFormat="1" ht="28.5" customHeight="1">
      <c r="A70" s="132" t="s">
        <v>80</v>
      </c>
      <c r="B70" s="133"/>
      <c r="C70" s="134"/>
      <c r="D70" s="134"/>
      <c r="E70" s="135" t="s">
        <v>108</v>
      </c>
      <c r="F70" s="135"/>
      <c r="G70" s="135"/>
      <c r="H70" s="135"/>
      <c r="I70" s="135"/>
      <c r="J70" s="134"/>
      <c r="K70" s="135" t="s">
        <v>126</v>
      </c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6">
        <f>'004 - Rekonstrukce odborn..._01'!J29</f>
        <v>0</v>
      </c>
      <c r="AH70" s="134"/>
      <c r="AI70" s="134"/>
      <c r="AJ70" s="134"/>
      <c r="AK70" s="134"/>
      <c r="AL70" s="134"/>
      <c r="AM70" s="134"/>
      <c r="AN70" s="136">
        <f>SUM(AG70,AT70)</f>
        <v>0</v>
      </c>
      <c r="AO70" s="134"/>
      <c r="AP70" s="134"/>
      <c r="AQ70" s="137" t="s">
        <v>83</v>
      </c>
      <c r="AR70" s="138"/>
      <c r="AS70" s="139">
        <v>0</v>
      </c>
      <c r="AT70" s="140">
        <f>ROUND(SUM(AV70:AW70),2)</f>
        <v>0</v>
      </c>
      <c r="AU70" s="141">
        <f>'004 - Rekonstrukce odborn..._01'!P107</f>
        <v>0</v>
      </c>
      <c r="AV70" s="140">
        <f>'004 - Rekonstrukce odborn..._01'!J32</f>
        <v>0</v>
      </c>
      <c r="AW70" s="140">
        <f>'004 - Rekonstrukce odborn..._01'!J33</f>
        <v>0</v>
      </c>
      <c r="AX70" s="140">
        <f>'004 - Rekonstrukce odborn..._01'!J34</f>
        <v>0</v>
      </c>
      <c r="AY70" s="140">
        <f>'004 - Rekonstrukce odborn..._01'!J35</f>
        <v>0</v>
      </c>
      <c r="AZ70" s="140">
        <f>'004 - Rekonstrukce odborn..._01'!F32</f>
        <v>0</v>
      </c>
      <c r="BA70" s="140">
        <f>'004 - Rekonstrukce odborn..._01'!F33</f>
        <v>0</v>
      </c>
      <c r="BB70" s="140">
        <f>'004 - Rekonstrukce odborn..._01'!F34</f>
        <v>0</v>
      </c>
      <c r="BC70" s="140">
        <f>'004 - Rekonstrukce odborn..._01'!F35</f>
        <v>0</v>
      </c>
      <c r="BD70" s="142">
        <f>'004 - Rekonstrukce odborn..._01'!F36</f>
        <v>0</v>
      </c>
      <c r="BT70" s="143" t="s">
        <v>79</v>
      </c>
      <c r="BV70" s="143" t="s">
        <v>71</v>
      </c>
      <c r="BW70" s="143" t="s">
        <v>127</v>
      </c>
      <c r="BX70" s="143" t="s">
        <v>123</v>
      </c>
      <c r="CL70" s="143" t="s">
        <v>78</v>
      </c>
    </row>
    <row r="71" spans="1:90" s="6" customFormat="1" ht="28.5" customHeight="1">
      <c r="A71" s="132" t="s">
        <v>80</v>
      </c>
      <c r="B71" s="133"/>
      <c r="C71" s="134"/>
      <c r="D71" s="134"/>
      <c r="E71" s="135" t="s">
        <v>111</v>
      </c>
      <c r="F71" s="135"/>
      <c r="G71" s="135"/>
      <c r="H71" s="135"/>
      <c r="I71" s="135"/>
      <c r="J71" s="134"/>
      <c r="K71" s="135" t="s">
        <v>128</v>
      </c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6">
        <f>'007 - Rekonstrukce odborn..._01'!J29</f>
        <v>0</v>
      </c>
      <c r="AH71" s="134"/>
      <c r="AI71" s="134"/>
      <c r="AJ71" s="134"/>
      <c r="AK71" s="134"/>
      <c r="AL71" s="134"/>
      <c r="AM71" s="134"/>
      <c r="AN71" s="136">
        <f>SUM(AG71,AT71)</f>
        <v>0</v>
      </c>
      <c r="AO71" s="134"/>
      <c r="AP71" s="134"/>
      <c r="AQ71" s="137" t="s">
        <v>83</v>
      </c>
      <c r="AR71" s="138"/>
      <c r="AS71" s="139">
        <v>0</v>
      </c>
      <c r="AT71" s="140">
        <f>ROUND(SUM(AV71:AW71),2)</f>
        <v>0</v>
      </c>
      <c r="AU71" s="141">
        <f>'007 - Rekonstrukce odborn..._01'!P108</f>
        <v>0</v>
      </c>
      <c r="AV71" s="140">
        <f>'007 - Rekonstrukce odborn..._01'!J32</f>
        <v>0</v>
      </c>
      <c r="AW71" s="140">
        <f>'007 - Rekonstrukce odborn..._01'!J33</f>
        <v>0</v>
      </c>
      <c r="AX71" s="140">
        <f>'007 - Rekonstrukce odborn..._01'!J34</f>
        <v>0</v>
      </c>
      <c r="AY71" s="140">
        <f>'007 - Rekonstrukce odborn..._01'!J35</f>
        <v>0</v>
      </c>
      <c r="AZ71" s="140">
        <f>'007 - Rekonstrukce odborn..._01'!F32</f>
        <v>0</v>
      </c>
      <c r="BA71" s="140">
        <f>'007 - Rekonstrukce odborn..._01'!F33</f>
        <v>0</v>
      </c>
      <c r="BB71" s="140">
        <f>'007 - Rekonstrukce odborn..._01'!F34</f>
        <v>0</v>
      </c>
      <c r="BC71" s="140">
        <f>'007 - Rekonstrukce odborn..._01'!F35</f>
        <v>0</v>
      </c>
      <c r="BD71" s="142">
        <f>'007 - Rekonstrukce odborn..._01'!F36</f>
        <v>0</v>
      </c>
      <c r="BT71" s="143" t="s">
        <v>79</v>
      </c>
      <c r="BV71" s="143" t="s">
        <v>71</v>
      </c>
      <c r="BW71" s="143" t="s">
        <v>129</v>
      </c>
      <c r="BX71" s="143" t="s">
        <v>123</v>
      </c>
      <c r="CL71" s="143" t="s">
        <v>78</v>
      </c>
    </row>
    <row r="72" spans="1:90" s="6" customFormat="1" ht="16.5" customHeight="1">
      <c r="A72" s="132" t="s">
        <v>80</v>
      </c>
      <c r="B72" s="133"/>
      <c r="C72" s="134"/>
      <c r="D72" s="134"/>
      <c r="E72" s="135" t="s">
        <v>91</v>
      </c>
      <c r="F72" s="135"/>
      <c r="G72" s="135"/>
      <c r="H72" s="135"/>
      <c r="I72" s="135"/>
      <c r="J72" s="134"/>
      <c r="K72" s="135" t="s">
        <v>130</v>
      </c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6">
        <f>'010 - Elektro jazyková uč...'!J29</f>
        <v>0</v>
      </c>
      <c r="AH72" s="134"/>
      <c r="AI72" s="134"/>
      <c r="AJ72" s="134"/>
      <c r="AK72" s="134"/>
      <c r="AL72" s="134"/>
      <c r="AM72" s="134"/>
      <c r="AN72" s="136">
        <f>SUM(AG72,AT72)</f>
        <v>0</v>
      </c>
      <c r="AO72" s="134"/>
      <c r="AP72" s="134"/>
      <c r="AQ72" s="137" t="s">
        <v>83</v>
      </c>
      <c r="AR72" s="138"/>
      <c r="AS72" s="139">
        <v>0</v>
      </c>
      <c r="AT72" s="140">
        <f>ROUND(SUM(AV72:AW72),2)</f>
        <v>0</v>
      </c>
      <c r="AU72" s="141">
        <f>'010 - Elektro jazyková uč...'!P88</f>
        <v>0</v>
      </c>
      <c r="AV72" s="140">
        <f>'010 - Elektro jazyková uč...'!J32</f>
        <v>0</v>
      </c>
      <c r="AW72" s="140">
        <f>'010 - Elektro jazyková uč...'!J33</f>
        <v>0</v>
      </c>
      <c r="AX72" s="140">
        <f>'010 - Elektro jazyková uč...'!J34</f>
        <v>0</v>
      </c>
      <c r="AY72" s="140">
        <f>'010 - Elektro jazyková uč...'!J35</f>
        <v>0</v>
      </c>
      <c r="AZ72" s="140">
        <f>'010 - Elektro jazyková uč...'!F32</f>
        <v>0</v>
      </c>
      <c r="BA72" s="140">
        <f>'010 - Elektro jazyková uč...'!F33</f>
        <v>0</v>
      </c>
      <c r="BB72" s="140">
        <f>'010 - Elektro jazyková uč...'!F34</f>
        <v>0</v>
      </c>
      <c r="BC72" s="140">
        <f>'010 - Elektro jazyková uč...'!F35</f>
        <v>0</v>
      </c>
      <c r="BD72" s="142">
        <f>'010 - Elektro jazyková uč...'!F36</f>
        <v>0</v>
      </c>
      <c r="BT72" s="143" t="s">
        <v>79</v>
      </c>
      <c r="BV72" s="143" t="s">
        <v>71</v>
      </c>
      <c r="BW72" s="143" t="s">
        <v>131</v>
      </c>
      <c r="BX72" s="143" t="s">
        <v>123</v>
      </c>
      <c r="CL72" s="143" t="s">
        <v>21</v>
      </c>
    </row>
    <row r="73" spans="1:90" s="6" customFormat="1" ht="16.5" customHeight="1">
      <c r="A73" s="132" t="s">
        <v>80</v>
      </c>
      <c r="B73" s="133"/>
      <c r="C73" s="134"/>
      <c r="D73" s="134"/>
      <c r="E73" s="135" t="s">
        <v>94</v>
      </c>
      <c r="F73" s="135"/>
      <c r="G73" s="135"/>
      <c r="H73" s="135"/>
      <c r="I73" s="135"/>
      <c r="J73" s="134"/>
      <c r="K73" s="135" t="s">
        <v>132</v>
      </c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6">
        <f>'011 - Elektro učebna info...'!J29</f>
        <v>0</v>
      </c>
      <c r="AH73" s="134"/>
      <c r="AI73" s="134"/>
      <c r="AJ73" s="134"/>
      <c r="AK73" s="134"/>
      <c r="AL73" s="134"/>
      <c r="AM73" s="134"/>
      <c r="AN73" s="136">
        <f>SUM(AG73,AT73)</f>
        <v>0</v>
      </c>
      <c r="AO73" s="134"/>
      <c r="AP73" s="134"/>
      <c r="AQ73" s="137" t="s">
        <v>83</v>
      </c>
      <c r="AR73" s="138"/>
      <c r="AS73" s="139">
        <v>0</v>
      </c>
      <c r="AT73" s="140">
        <f>ROUND(SUM(AV73:AW73),2)</f>
        <v>0</v>
      </c>
      <c r="AU73" s="141">
        <f>'011 - Elektro učebna info...'!P87</f>
        <v>0</v>
      </c>
      <c r="AV73" s="140">
        <f>'011 - Elektro učebna info...'!J32</f>
        <v>0</v>
      </c>
      <c r="AW73" s="140">
        <f>'011 - Elektro učebna info...'!J33</f>
        <v>0</v>
      </c>
      <c r="AX73" s="140">
        <f>'011 - Elektro učebna info...'!J34</f>
        <v>0</v>
      </c>
      <c r="AY73" s="140">
        <f>'011 - Elektro učebna info...'!J35</f>
        <v>0</v>
      </c>
      <c r="AZ73" s="140">
        <f>'011 - Elektro učebna info...'!F32</f>
        <v>0</v>
      </c>
      <c r="BA73" s="140">
        <f>'011 - Elektro učebna info...'!F33</f>
        <v>0</v>
      </c>
      <c r="BB73" s="140">
        <f>'011 - Elektro učebna info...'!F34</f>
        <v>0</v>
      </c>
      <c r="BC73" s="140">
        <f>'011 - Elektro učebna info...'!F35</f>
        <v>0</v>
      </c>
      <c r="BD73" s="142">
        <f>'011 - Elektro učebna info...'!F36</f>
        <v>0</v>
      </c>
      <c r="BT73" s="143" t="s">
        <v>79</v>
      </c>
      <c r="BV73" s="143" t="s">
        <v>71</v>
      </c>
      <c r="BW73" s="143" t="s">
        <v>133</v>
      </c>
      <c r="BX73" s="143" t="s">
        <v>123</v>
      </c>
      <c r="CL73" s="143" t="s">
        <v>21</v>
      </c>
    </row>
    <row r="74" spans="1:90" s="6" customFormat="1" ht="16.5" customHeight="1">
      <c r="A74" s="132" t="s">
        <v>80</v>
      </c>
      <c r="B74" s="133"/>
      <c r="C74" s="134"/>
      <c r="D74" s="134"/>
      <c r="E74" s="135" t="s">
        <v>97</v>
      </c>
      <c r="F74" s="135"/>
      <c r="G74" s="135"/>
      <c r="H74" s="135"/>
      <c r="I74" s="135"/>
      <c r="J74" s="134"/>
      <c r="K74" s="135" t="s">
        <v>98</v>
      </c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6">
        <f>'012 - Elektro_02'!J29</f>
        <v>0</v>
      </c>
      <c r="AH74" s="134"/>
      <c r="AI74" s="134"/>
      <c r="AJ74" s="134"/>
      <c r="AK74" s="134"/>
      <c r="AL74" s="134"/>
      <c r="AM74" s="134"/>
      <c r="AN74" s="136">
        <f>SUM(AG74,AT74)</f>
        <v>0</v>
      </c>
      <c r="AO74" s="134"/>
      <c r="AP74" s="134"/>
      <c r="AQ74" s="137" t="s">
        <v>83</v>
      </c>
      <c r="AR74" s="138"/>
      <c r="AS74" s="139">
        <v>0</v>
      </c>
      <c r="AT74" s="140">
        <f>ROUND(SUM(AV74:AW74),2)</f>
        <v>0</v>
      </c>
      <c r="AU74" s="141">
        <f>'012 - Elektro_02'!P89</f>
        <v>0</v>
      </c>
      <c r="AV74" s="140">
        <f>'012 - Elektro_02'!J32</f>
        <v>0</v>
      </c>
      <c r="AW74" s="140">
        <f>'012 - Elektro_02'!J33</f>
        <v>0</v>
      </c>
      <c r="AX74" s="140">
        <f>'012 - Elektro_02'!J34</f>
        <v>0</v>
      </c>
      <c r="AY74" s="140">
        <f>'012 - Elektro_02'!J35</f>
        <v>0</v>
      </c>
      <c r="AZ74" s="140">
        <f>'012 - Elektro_02'!F32</f>
        <v>0</v>
      </c>
      <c r="BA74" s="140">
        <f>'012 - Elektro_02'!F33</f>
        <v>0</v>
      </c>
      <c r="BB74" s="140">
        <f>'012 - Elektro_02'!F34</f>
        <v>0</v>
      </c>
      <c r="BC74" s="140">
        <f>'012 - Elektro_02'!F35</f>
        <v>0</v>
      </c>
      <c r="BD74" s="142">
        <f>'012 - Elektro_02'!F36</f>
        <v>0</v>
      </c>
      <c r="BT74" s="143" t="s">
        <v>79</v>
      </c>
      <c r="BV74" s="143" t="s">
        <v>71</v>
      </c>
      <c r="BW74" s="143" t="s">
        <v>134</v>
      </c>
      <c r="BX74" s="143" t="s">
        <v>123</v>
      </c>
      <c r="CL74" s="143" t="s">
        <v>21</v>
      </c>
    </row>
    <row r="75" spans="1:90" s="6" customFormat="1" ht="16.5" customHeight="1">
      <c r="A75" s="132" t="s">
        <v>80</v>
      </c>
      <c r="B75" s="133"/>
      <c r="C75" s="134"/>
      <c r="D75" s="134"/>
      <c r="E75" s="135" t="s">
        <v>100</v>
      </c>
      <c r="F75" s="135"/>
      <c r="G75" s="135"/>
      <c r="H75" s="135"/>
      <c r="I75" s="135"/>
      <c r="J75" s="134"/>
      <c r="K75" s="135" t="s">
        <v>101</v>
      </c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6">
        <f>'013 - IT do stavby _01'!J29</f>
        <v>0</v>
      </c>
      <c r="AH75" s="134"/>
      <c r="AI75" s="134"/>
      <c r="AJ75" s="134"/>
      <c r="AK75" s="134"/>
      <c r="AL75" s="134"/>
      <c r="AM75" s="134"/>
      <c r="AN75" s="136">
        <f>SUM(AG75,AT75)</f>
        <v>0</v>
      </c>
      <c r="AO75" s="134"/>
      <c r="AP75" s="134"/>
      <c r="AQ75" s="137" t="s">
        <v>83</v>
      </c>
      <c r="AR75" s="138"/>
      <c r="AS75" s="139">
        <v>0</v>
      </c>
      <c r="AT75" s="140">
        <f>ROUND(SUM(AV75:AW75),2)</f>
        <v>0</v>
      </c>
      <c r="AU75" s="141">
        <f>'013 - IT do stavby _01'!P86</f>
        <v>0</v>
      </c>
      <c r="AV75" s="140">
        <f>'013 - IT do stavby _01'!J32</f>
        <v>0</v>
      </c>
      <c r="AW75" s="140">
        <f>'013 - IT do stavby _01'!J33</f>
        <v>0</v>
      </c>
      <c r="AX75" s="140">
        <f>'013 - IT do stavby _01'!J34</f>
        <v>0</v>
      </c>
      <c r="AY75" s="140">
        <f>'013 - IT do stavby _01'!J35</f>
        <v>0</v>
      </c>
      <c r="AZ75" s="140">
        <f>'013 - IT do stavby _01'!F32</f>
        <v>0</v>
      </c>
      <c r="BA75" s="140">
        <f>'013 - IT do stavby _01'!F33</f>
        <v>0</v>
      </c>
      <c r="BB75" s="140">
        <f>'013 - IT do stavby _01'!F34</f>
        <v>0</v>
      </c>
      <c r="BC75" s="140">
        <f>'013 - IT do stavby _01'!F35</f>
        <v>0</v>
      </c>
      <c r="BD75" s="142">
        <f>'013 - IT do stavby _01'!F36</f>
        <v>0</v>
      </c>
      <c r="BT75" s="143" t="s">
        <v>79</v>
      </c>
      <c r="BV75" s="143" t="s">
        <v>71</v>
      </c>
      <c r="BW75" s="143" t="s">
        <v>135</v>
      </c>
      <c r="BX75" s="143" t="s">
        <v>123</v>
      </c>
      <c r="CL75" s="143" t="s">
        <v>21</v>
      </c>
    </row>
    <row r="76" spans="2:91" s="5" customFormat="1" ht="47.25" customHeight="1">
      <c r="B76" s="119"/>
      <c r="C76" s="120"/>
      <c r="D76" s="121" t="s">
        <v>136</v>
      </c>
      <c r="E76" s="121"/>
      <c r="F76" s="121"/>
      <c r="G76" s="121"/>
      <c r="H76" s="121"/>
      <c r="I76" s="122"/>
      <c r="J76" s="121" t="s">
        <v>137</v>
      </c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3">
        <f>ROUND(AG77,2)</f>
        <v>0</v>
      </c>
      <c r="AH76" s="122"/>
      <c r="AI76" s="122"/>
      <c r="AJ76" s="122"/>
      <c r="AK76" s="122"/>
      <c r="AL76" s="122"/>
      <c r="AM76" s="122"/>
      <c r="AN76" s="124">
        <f>SUM(AG76,AT76)</f>
        <v>0</v>
      </c>
      <c r="AO76" s="122"/>
      <c r="AP76" s="122"/>
      <c r="AQ76" s="125" t="s">
        <v>75</v>
      </c>
      <c r="AR76" s="126"/>
      <c r="AS76" s="127">
        <f>ROUND(AS77,2)</f>
        <v>0</v>
      </c>
      <c r="AT76" s="128">
        <f>ROUND(SUM(AV76:AW76),2)</f>
        <v>0</v>
      </c>
      <c r="AU76" s="129">
        <f>ROUND(AU77,5)</f>
        <v>0</v>
      </c>
      <c r="AV76" s="128">
        <f>ROUND(AZ76*L26,2)</f>
        <v>0</v>
      </c>
      <c r="AW76" s="128">
        <f>ROUND(BA76*L27,2)</f>
        <v>0</v>
      </c>
      <c r="AX76" s="128">
        <f>ROUND(BB76*L26,2)</f>
        <v>0</v>
      </c>
      <c r="AY76" s="128">
        <f>ROUND(BC76*L27,2)</f>
        <v>0</v>
      </c>
      <c r="AZ76" s="128">
        <f>ROUND(AZ77,2)</f>
        <v>0</v>
      </c>
      <c r="BA76" s="128">
        <f>ROUND(BA77,2)</f>
        <v>0</v>
      </c>
      <c r="BB76" s="128">
        <f>ROUND(BB77,2)</f>
        <v>0</v>
      </c>
      <c r="BC76" s="128">
        <f>ROUND(BC77,2)</f>
        <v>0</v>
      </c>
      <c r="BD76" s="130">
        <f>ROUND(BD77,2)</f>
        <v>0</v>
      </c>
      <c r="BS76" s="131" t="s">
        <v>68</v>
      </c>
      <c r="BT76" s="131" t="s">
        <v>76</v>
      </c>
      <c r="BU76" s="131" t="s">
        <v>70</v>
      </c>
      <c r="BV76" s="131" t="s">
        <v>71</v>
      </c>
      <c r="BW76" s="131" t="s">
        <v>138</v>
      </c>
      <c r="BX76" s="131" t="s">
        <v>7</v>
      </c>
      <c r="CL76" s="131" t="s">
        <v>21</v>
      </c>
      <c r="CM76" s="131" t="s">
        <v>79</v>
      </c>
    </row>
    <row r="77" spans="1:90" s="6" customFormat="1" ht="16.5" customHeight="1">
      <c r="A77" s="132" t="s">
        <v>80</v>
      </c>
      <c r="B77" s="133"/>
      <c r="C77" s="134"/>
      <c r="D77" s="134"/>
      <c r="E77" s="135" t="s">
        <v>81</v>
      </c>
      <c r="F77" s="135"/>
      <c r="G77" s="135"/>
      <c r="H77" s="135"/>
      <c r="I77" s="135"/>
      <c r="J77" s="134"/>
      <c r="K77" s="135" t="s">
        <v>139</v>
      </c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6">
        <f>'001 - Reitalizace zeleně ...'!J29</f>
        <v>0</v>
      </c>
      <c r="AH77" s="134"/>
      <c r="AI77" s="134"/>
      <c r="AJ77" s="134"/>
      <c r="AK77" s="134"/>
      <c r="AL77" s="134"/>
      <c r="AM77" s="134"/>
      <c r="AN77" s="136">
        <f>SUM(AG77,AT77)</f>
        <v>0</v>
      </c>
      <c r="AO77" s="134"/>
      <c r="AP77" s="134"/>
      <c r="AQ77" s="137" t="s">
        <v>83</v>
      </c>
      <c r="AR77" s="138"/>
      <c r="AS77" s="144">
        <v>0</v>
      </c>
      <c r="AT77" s="145">
        <f>ROUND(SUM(AV77:AW77),2)</f>
        <v>0</v>
      </c>
      <c r="AU77" s="146">
        <f>'001 - Reitalizace zeleně ...'!P87</f>
        <v>0</v>
      </c>
      <c r="AV77" s="145">
        <f>'001 - Reitalizace zeleně ...'!J32</f>
        <v>0</v>
      </c>
      <c r="AW77" s="145">
        <f>'001 - Reitalizace zeleně ...'!J33</f>
        <v>0</v>
      </c>
      <c r="AX77" s="145">
        <f>'001 - Reitalizace zeleně ...'!J34</f>
        <v>0</v>
      </c>
      <c r="AY77" s="145">
        <f>'001 - Reitalizace zeleně ...'!J35</f>
        <v>0</v>
      </c>
      <c r="AZ77" s="145">
        <f>'001 - Reitalizace zeleně ...'!F32</f>
        <v>0</v>
      </c>
      <c r="BA77" s="145">
        <f>'001 - Reitalizace zeleně ...'!F33</f>
        <v>0</v>
      </c>
      <c r="BB77" s="145">
        <f>'001 - Reitalizace zeleně ...'!F34</f>
        <v>0</v>
      </c>
      <c r="BC77" s="145">
        <f>'001 - Reitalizace zeleně ...'!F35</f>
        <v>0</v>
      </c>
      <c r="BD77" s="147">
        <f>'001 - Reitalizace zeleně ...'!F36</f>
        <v>0</v>
      </c>
      <c r="BT77" s="143" t="s">
        <v>79</v>
      </c>
      <c r="BV77" s="143" t="s">
        <v>71</v>
      </c>
      <c r="BW77" s="143" t="s">
        <v>140</v>
      </c>
      <c r="BX77" s="143" t="s">
        <v>138</v>
      </c>
      <c r="CL77" s="143" t="s">
        <v>21</v>
      </c>
    </row>
    <row r="78" spans="2:44" s="1" customFormat="1" ht="30" customHeight="1">
      <c r="B78" s="46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2"/>
    </row>
    <row r="79" spans="2:44" s="1" customFormat="1" ht="6.95" customHeight="1">
      <c r="B79" s="67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72"/>
    </row>
  </sheetData>
  <sheetProtection password="CC35" sheet="1" objects="1" scenarios="1" formatColumns="0" formatRows="0"/>
  <mergeCells count="1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AN55:AP55"/>
    <mergeCell ref="AG55:AM55"/>
    <mergeCell ref="E55:I55"/>
    <mergeCell ref="K55:AF55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D60:H60"/>
    <mergeCell ref="J60:AF60"/>
    <mergeCell ref="AN61:AP61"/>
    <mergeCell ref="AG61:AM61"/>
    <mergeCell ref="E61:I61"/>
    <mergeCell ref="K61:AF61"/>
    <mergeCell ref="AN62:AP62"/>
    <mergeCell ref="AG62:AM62"/>
    <mergeCell ref="E62:I62"/>
    <mergeCell ref="K62:AF62"/>
    <mergeCell ref="AN63:AP63"/>
    <mergeCell ref="AG63:AM63"/>
    <mergeCell ref="E63:I63"/>
    <mergeCell ref="K63:AF63"/>
    <mergeCell ref="AN64:AP64"/>
    <mergeCell ref="AG64:AM64"/>
    <mergeCell ref="E64:I64"/>
    <mergeCell ref="K64:AF64"/>
    <mergeCell ref="AN65:AP65"/>
    <mergeCell ref="AG65:AM65"/>
    <mergeCell ref="E65:I65"/>
    <mergeCell ref="K65:AF65"/>
    <mergeCell ref="AN66:AP66"/>
    <mergeCell ref="AG66:AM66"/>
    <mergeCell ref="E66:I66"/>
    <mergeCell ref="K66:AF66"/>
    <mergeCell ref="AN67:AP67"/>
    <mergeCell ref="AG67:AM67"/>
    <mergeCell ref="E67:I67"/>
    <mergeCell ref="K67:AF67"/>
    <mergeCell ref="AN68:AP68"/>
    <mergeCell ref="AG68:AM68"/>
    <mergeCell ref="D68:H68"/>
    <mergeCell ref="J68:AF68"/>
    <mergeCell ref="AN69:AP69"/>
    <mergeCell ref="AG69:AM69"/>
    <mergeCell ref="E69:I69"/>
    <mergeCell ref="K69:AF69"/>
    <mergeCell ref="AN70:AP70"/>
    <mergeCell ref="AG70:AM70"/>
    <mergeCell ref="E70:I70"/>
    <mergeCell ref="K70:AF70"/>
    <mergeCell ref="AN71:AP71"/>
    <mergeCell ref="AG71:AM71"/>
    <mergeCell ref="E71:I71"/>
    <mergeCell ref="K71:AF71"/>
    <mergeCell ref="AN72:AP72"/>
    <mergeCell ref="AG72:AM72"/>
    <mergeCell ref="E72:I72"/>
    <mergeCell ref="K72:AF72"/>
    <mergeCell ref="AN73:AP73"/>
    <mergeCell ref="AG73:AM73"/>
    <mergeCell ref="E73:I73"/>
    <mergeCell ref="K73:AF73"/>
    <mergeCell ref="AN74:AP74"/>
    <mergeCell ref="AG74:AM74"/>
    <mergeCell ref="E74:I74"/>
    <mergeCell ref="K74:AF74"/>
    <mergeCell ref="AN75:AP75"/>
    <mergeCell ref="AG75:AM75"/>
    <mergeCell ref="E75:I75"/>
    <mergeCell ref="K75:AF75"/>
    <mergeCell ref="AN76:AP76"/>
    <mergeCell ref="AG76:AM76"/>
    <mergeCell ref="D76:H76"/>
    <mergeCell ref="J76:AF76"/>
    <mergeCell ref="AN77:AP77"/>
    <mergeCell ref="AG77:AM77"/>
    <mergeCell ref="E77:I77"/>
    <mergeCell ref="K77:AF77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3" location="'001 - Rekonstrukce odborn...'!C2" display="/"/>
    <hyperlink ref="A54" location="'005 - Rekonstrukce odborn...'!C2" display="/"/>
    <hyperlink ref="A55" location="'008 - Rekonstrukce odborn...'!C2" display="/"/>
    <hyperlink ref="A56" location="'010 - Elektro cvičná kuch...'!C2" display="/"/>
    <hyperlink ref="A57" location="'011 - Elektro rukodělná a...'!C2" display="/"/>
    <hyperlink ref="A58" location="'012 - Elektro'!C2" display="/"/>
    <hyperlink ref="A59" location="'013 - IT do stavby '!C2" display="/"/>
    <hyperlink ref="A61" location="'001 - Rekonstrukce odborn..._01'!C2" display="/"/>
    <hyperlink ref="A62" location="'004 - Rekonstrukce odborn...'!C2" display="/"/>
    <hyperlink ref="A63" location="'007 - Rekonstrukce odborn...'!C2" display="/"/>
    <hyperlink ref="A64" location="'010 - Elektro  cvičná kuc...'!C2" display="/"/>
    <hyperlink ref="A65" location="'011 - Elektro přírodní vědy'!C2" display="/"/>
    <hyperlink ref="A66" location="'012 - Elektro_01'!C2" display="/"/>
    <hyperlink ref="A67" location="'013 - IT do stavby'!C2" display="/"/>
    <hyperlink ref="A69" location="'001 - Rekonstrukce odborn..._02'!C2" display="/"/>
    <hyperlink ref="A70" location="'004 - Rekonstrukce odborn..._01'!C2" display="/"/>
    <hyperlink ref="A71" location="'007 - Rekonstrukce odborn..._01'!C2" display="/"/>
    <hyperlink ref="A72" location="'010 - Elektro jazyková uč...'!C2" display="/"/>
    <hyperlink ref="A73" location="'011 - Elektro učebna info...'!C2" display="/"/>
    <hyperlink ref="A74" location="'012 - Elektro_02'!C2" display="/"/>
    <hyperlink ref="A75" location="'013 - IT do stavby _01'!C2" display="/"/>
    <hyperlink ref="A77" location="'001 - Reitalizace zeleně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3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141</v>
      </c>
      <c r="G1" s="151" t="s">
        <v>142</v>
      </c>
      <c r="H1" s="151"/>
      <c r="I1" s="152"/>
      <c r="J1" s="151" t="s">
        <v>143</v>
      </c>
      <c r="K1" s="150" t="s">
        <v>144</v>
      </c>
      <c r="L1" s="151" t="s">
        <v>145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110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146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ZŠ Karviná - školy II - stavba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147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1535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149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1684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78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ROUND(J107,2)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ROUND(SUM(BE107:BE334),2)</f>
        <v>0</v>
      </c>
      <c r="G32" s="47"/>
      <c r="H32" s="47"/>
      <c r="I32" s="170">
        <v>0.21</v>
      </c>
      <c r="J32" s="169">
        <f>ROUND(ROUND((SUM(BE107:BE334)),2)*I32,2)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ROUND(SUM(BF107:BF334),2)</f>
        <v>0</v>
      </c>
      <c r="G33" s="47"/>
      <c r="H33" s="47"/>
      <c r="I33" s="170">
        <v>0.15</v>
      </c>
      <c r="J33" s="169">
        <f>ROUND(ROUND((SUM(BF107:BF334)),2)*I33,2)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ROUND(SUM(BG107:BG334),2)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ROUND(SUM(BH107:BH334),2)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ROUND(SUM(BI107:BI334),2)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151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ZŠ Karviná - školy II - stavba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147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1535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149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004 - Rekonstrukce odborných učeben ZŠ a MŠ Borovského  Karviná - cvičná kuchyňka 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152</v>
      </c>
      <c r="D58" s="171"/>
      <c r="E58" s="171"/>
      <c r="F58" s="171"/>
      <c r="G58" s="171"/>
      <c r="H58" s="171"/>
      <c r="I58" s="185"/>
      <c r="J58" s="186" t="s">
        <v>153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154</v>
      </c>
      <c r="D60" s="47"/>
      <c r="E60" s="47"/>
      <c r="F60" s="47"/>
      <c r="G60" s="47"/>
      <c r="H60" s="47"/>
      <c r="I60" s="156"/>
      <c r="J60" s="167">
        <f>J107</f>
        <v>0</v>
      </c>
      <c r="K60" s="51"/>
      <c r="AU60" s="24" t="s">
        <v>155</v>
      </c>
    </row>
    <row r="61" spans="2:11" s="8" customFormat="1" ht="24.95" customHeight="1">
      <c r="B61" s="189"/>
      <c r="C61" s="190"/>
      <c r="D61" s="191" t="s">
        <v>156</v>
      </c>
      <c r="E61" s="192"/>
      <c r="F61" s="192"/>
      <c r="G61" s="192"/>
      <c r="H61" s="192"/>
      <c r="I61" s="193"/>
      <c r="J61" s="194">
        <f>J108</f>
        <v>0</v>
      </c>
      <c r="K61" s="195"/>
    </row>
    <row r="62" spans="2:11" s="9" customFormat="1" ht="19.9" customHeight="1">
      <c r="B62" s="196"/>
      <c r="C62" s="197"/>
      <c r="D62" s="198" t="s">
        <v>159</v>
      </c>
      <c r="E62" s="199"/>
      <c r="F62" s="199"/>
      <c r="G62" s="199"/>
      <c r="H62" s="199"/>
      <c r="I62" s="200"/>
      <c r="J62" s="201">
        <f>J109</f>
        <v>0</v>
      </c>
      <c r="K62" s="202"/>
    </row>
    <row r="63" spans="2:11" s="9" customFormat="1" ht="19.9" customHeight="1">
      <c r="B63" s="196"/>
      <c r="C63" s="197"/>
      <c r="D63" s="198" t="s">
        <v>161</v>
      </c>
      <c r="E63" s="199"/>
      <c r="F63" s="199"/>
      <c r="G63" s="199"/>
      <c r="H63" s="199"/>
      <c r="I63" s="200"/>
      <c r="J63" s="201">
        <f>J112</f>
        <v>0</v>
      </c>
      <c r="K63" s="202"/>
    </row>
    <row r="64" spans="2:11" s="9" customFormat="1" ht="19.9" customHeight="1">
      <c r="B64" s="196"/>
      <c r="C64" s="197"/>
      <c r="D64" s="198" t="s">
        <v>162</v>
      </c>
      <c r="E64" s="199"/>
      <c r="F64" s="199"/>
      <c r="G64" s="199"/>
      <c r="H64" s="199"/>
      <c r="I64" s="200"/>
      <c r="J64" s="201">
        <f>J148</f>
        <v>0</v>
      </c>
      <c r="K64" s="202"/>
    </row>
    <row r="65" spans="2:11" s="9" customFormat="1" ht="19.9" customHeight="1">
      <c r="B65" s="196"/>
      <c r="C65" s="197"/>
      <c r="D65" s="198" t="s">
        <v>164</v>
      </c>
      <c r="E65" s="199"/>
      <c r="F65" s="199"/>
      <c r="G65" s="199"/>
      <c r="H65" s="199"/>
      <c r="I65" s="200"/>
      <c r="J65" s="201">
        <f>J171</f>
        <v>0</v>
      </c>
      <c r="K65" s="202"/>
    </row>
    <row r="66" spans="2:11" s="9" customFormat="1" ht="19.9" customHeight="1">
      <c r="B66" s="196"/>
      <c r="C66" s="197"/>
      <c r="D66" s="198" t="s">
        <v>1537</v>
      </c>
      <c r="E66" s="199"/>
      <c r="F66" s="199"/>
      <c r="G66" s="199"/>
      <c r="H66" s="199"/>
      <c r="I66" s="200"/>
      <c r="J66" s="201">
        <f>J178</f>
        <v>0</v>
      </c>
      <c r="K66" s="202"/>
    </row>
    <row r="67" spans="2:11" s="8" customFormat="1" ht="24.95" customHeight="1">
      <c r="B67" s="189"/>
      <c r="C67" s="190"/>
      <c r="D67" s="191" t="s">
        <v>165</v>
      </c>
      <c r="E67" s="192"/>
      <c r="F67" s="192"/>
      <c r="G67" s="192"/>
      <c r="H67" s="192"/>
      <c r="I67" s="193"/>
      <c r="J67" s="194">
        <f>J180</f>
        <v>0</v>
      </c>
      <c r="K67" s="195"/>
    </row>
    <row r="68" spans="2:11" s="9" customFormat="1" ht="19.9" customHeight="1">
      <c r="B68" s="196"/>
      <c r="C68" s="197"/>
      <c r="D68" s="198" t="s">
        <v>166</v>
      </c>
      <c r="E68" s="199"/>
      <c r="F68" s="199"/>
      <c r="G68" s="199"/>
      <c r="H68" s="199"/>
      <c r="I68" s="200"/>
      <c r="J68" s="201">
        <f>J181</f>
        <v>0</v>
      </c>
      <c r="K68" s="202"/>
    </row>
    <row r="69" spans="2:11" s="9" customFormat="1" ht="19.9" customHeight="1">
      <c r="B69" s="196"/>
      <c r="C69" s="197"/>
      <c r="D69" s="198" t="s">
        <v>167</v>
      </c>
      <c r="E69" s="199"/>
      <c r="F69" s="199"/>
      <c r="G69" s="199"/>
      <c r="H69" s="199"/>
      <c r="I69" s="200"/>
      <c r="J69" s="201">
        <f>J195</f>
        <v>0</v>
      </c>
      <c r="K69" s="202"/>
    </row>
    <row r="70" spans="2:11" s="9" customFormat="1" ht="19.9" customHeight="1">
      <c r="B70" s="196"/>
      <c r="C70" s="197"/>
      <c r="D70" s="198" t="s">
        <v>168</v>
      </c>
      <c r="E70" s="199"/>
      <c r="F70" s="199"/>
      <c r="G70" s="199"/>
      <c r="H70" s="199"/>
      <c r="I70" s="200"/>
      <c r="J70" s="201">
        <f>J199</f>
        <v>0</v>
      </c>
      <c r="K70" s="202"/>
    </row>
    <row r="71" spans="2:11" s="9" customFormat="1" ht="19.9" customHeight="1">
      <c r="B71" s="196"/>
      <c r="C71" s="197"/>
      <c r="D71" s="198" t="s">
        <v>169</v>
      </c>
      <c r="E71" s="199"/>
      <c r="F71" s="199"/>
      <c r="G71" s="199"/>
      <c r="H71" s="199"/>
      <c r="I71" s="200"/>
      <c r="J71" s="201">
        <f>J213</f>
        <v>0</v>
      </c>
      <c r="K71" s="202"/>
    </row>
    <row r="72" spans="2:11" s="9" customFormat="1" ht="19.9" customHeight="1">
      <c r="B72" s="196"/>
      <c r="C72" s="197"/>
      <c r="D72" s="198" t="s">
        <v>1685</v>
      </c>
      <c r="E72" s="199"/>
      <c r="F72" s="199"/>
      <c r="G72" s="199"/>
      <c r="H72" s="199"/>
      <c r="I72" s="200"/>
      <c r="J72" s="201">
        <f>J224</f>
        <v>0</v>
      </c>
      <c r="K72" s="202"/>
    </row>
    <row r="73" spans="2:11" s="9" customFormat="1" ht="19.9" customHeight="1">
      <c r="B73" s="196"/>
      <c r="C73" s="197"/>
      <c r="D73" s="198" t="s">
        <v>170</v>
      </c>
      <c r="E73" s="199"/>
      <c r="F73" s="199"/>
      <c r="G73" s="199"/>
      <c r="H73" s="199"/>
      <c r="I73" s="200"/>
      <c r="J73" s="201">
        <f>J228</f>
        <v>0</v>
      </c>
      <c r="K73" s="202"/>
    </row>
    <row r="74" spans="2:11" s="9" customFormat="1" ht="19.9" customHeight="1">
      <c r="B74" s="196"/>
      <c r="C74" s="197"/>
      <c r="D74" s="198" t="s">
        <v>171</v>
      </c>
      <c r="E74" s="199"/>
      <c r="F74" s="199"/>
      <c r="G74" s="199"/>
      <c r="H74" s="199"/>
      <c r="I74" s="200"/>
      <c r="J74" s="201">
        <f>J264</f>
        <v>0</v>
      </c>
      <c r="K74" s="202"/>
    </row>
    <row r="75" spans="2:11" s="9" customFormat="1" ht="19.9" customHeight="1">
      <c r="B75" s="196"/>
      <c r="C75" s="197"/>
      <c r="D75" s="198" t="s">
        <v>172</v>
      </c>
      <c r="E75" s="199"/>
      <c r="F75" s="199"/>
      <c r="G75" s="199"/>
      <c r="H75" s="199"/>
      <c r="I75" s="200"/>
      <c r="J75" s="201">
        <f>J267</f>
        <v>0</v>
      </c>
      <c r="K75" s="202"/>
    </row>
    <row r="76" spans="2:11" s="9" customFormat="1" ht="19.9" customHeight="1">
      <c r="B76" s="196"/>
      <c r="C76" s="197"/>
      <c r="D76" s="198" t="s">
        <v>173</v>
      </c>
      <c r="E76" s="199"/>
      <c r="F76" s="199"/>
      <c r="G76" s="199"/>
      <c r="H76" s="199"/>
      <c r="I76" s="200"/>
      <c r="J76" s="201">
        <f>J273</f>
        <v>0</v>
      </c>
      <c r="K76" s="202"/>
    </row>
    <row r="77" spans="2:11" s="9" customFormat="1" ht="19.9" customHeight="1">
      <c r="B77" s="196"/>
      <c r="C77" s="197"/>
      <c r="D77" s="198" t="s">
        <v>175</v>
      </c>
      <c r="E77" s="199"/>
      <c r="F77" s="199"/>
      <c r="G77" s="199"/>
      <c r="H77" s="199"/>
      <c r="I77" s="200"/>
      <c r="J77" s="201">
        <f>J281</f>
        <v>0</v>
      </c>
      <c r="K77" s="202"/>
    </row>
    <row r="78" spans="2:11" s="9" customFormat="1" ht="19.9" customHeight="1">
      <c r="B78" s="196"/>
      <c r="C78" s="197"/>
      <c r="D78" s="198" t="s">
        <v>176</v>
      </c>
      <c r="E78" s="199"/>
      <c r="F78" s="199"/>
      <c r="G78" s="199"/>
      <c r="H78" s="199"/>
      <c r="I78" s="200"/>
      <c r="J78" s="201">
        <f>J285</f>
        <v>0</v>
      </c>
      <c r="K78" s="202"/>
    </row>
    <row r="79" spans="2:11" s="9" customFormat="1" ht="19.9" customHeight="1">
      <c r="B79" s="196"/>
      <c r="C79" s="197"/>
      <c r="D79" s="198" t="s">
        <v>177</v>
      </c>
      <c r="E79" s="199"/>
      <c r="F79" s="199"/>
      <c r="G79" s="199"/>
      <c r="H79" s="199"/>
      <c r="I79" s="200"/>
      <c r="J79" s="201">
        <f>J291</f>
        <v>0</v>
      </c>
      <c r="K79" s="202"/>
    </row>
    <row r="80" spans="2:11" s="9" customFormat="1" ht="19.9" customHeight="1">
      <c r="B80" s="196"/>
      <c r="C80" s="197"/>
      <c r="D80" s="198" t="s">
        <v>178</v>
      </c>
      <c r="E80" s="199"/>
      <c r="F80" s="199"/>
      <c r="G80" s="199"/>
      <c r="H80" s="199"/>
      <c r="I80" s="200"/>
      <c r="J80" s="201">
        <f>J297</f>
        <v>0</v>
      </c>
      <c r="K80" s="202"/>
    </row>
    <row r="81" spans="2:11" s="9" customFormat="1" ht="19.9" customHeight="1">
      <c r="B81" s="196"/>
      <c r="C81" s="197"/>
      <c r="D81" s="198" t="s">
        <v>179</v>
      </c>
      <c r="E81" s="199"/>
      <c r="F81" s="199"/>
      <c r="G81" s="199"/>
      <c r="H81" s="199"/>
      <c r="I81" s="200"/>
      <c r="J81" s="201">
        <f>J304</f>
        <v>0</v>
      </c>
      <c r="K81" s="202"/>
    </row>
    <row r="82" spans="2:11" s="9" customFormat="1" ht="19.9" customHeight="1">
      <c r="B82" s="196"/>
      <c r="C82" s="197"/>
      <c r="D82" s="198" t="s">
        <v>180</v>
      </c>
      <c r="E82" s="199"/>
      <c r="F82" s="199"/>
      <c r="G82" s="199"/>
      <c r="H82" s="199"/>
      <c r="I82" s="200"/>
      <c r="J82" s="201">
        <f>J307</f>
        <v>0</v>
      </c>
      <c r="K82" s="202"/>
    </row>
    <row r="83" spans="2:11" s="8" customFormat="1" ht="24.95" customHeight="1">
      <c r="B83" s="189"/>
      <c r="C83" s="190"/>
      <c r="D83" s="191" t="s">
        <v>182</v>
      </c>
      <c r="E83" s="192"/>
      <c r="F83" s="192"/>
      <c r="G83" s="192"/>
      <c r="H83" s="192"/>
      <c r="I83" s="193"/>
      <c r="J83" s="194">
        <f>J323</f>
        <v>0</v>
      </c>
      <c r="K83" s="195"/>
    </row>
    <row r="84" spans="2:11" s="9" customFormat="1" ht="19.9" customHeight="1">
      <c r="B84" s="196"/>
      <c r="C84" s="197"/>
      <c r="D84" s="198" t="s">
        <v>183</v>
      </c>
      <c r="E84" s="199"/>
      <c r="F84" s="199"/>
      <c r="G84" s="199"/>
      <c r="H84" s="199"/>
      <c r="I84" s="200"/>
      <c r="J84" s="201">
        <f>J324</f>
        <v>0</v>
      </c>
      <c r="K84" s="202"/>
    </row>
    <row r="85" spans="2:11" s="9" customFormat="1" ht="19.9" customHeight="1">
      <c r="B85" s="196"/>
      <c r="C85" s="197"/>
      <c r="D85" s="198" t="s">
        <v>184</v>
      </c>
      <c r="E85" s="199"/>
      <c r="F85" s="199"/>
      <c r="G85" s="199"/>
      <c r="H85" s="199"/>
      <c r="I85" s="200"/>
      <c r="J85" s="201">
        <f>J328</f>
        <v>0</v>
      </c>
      <c r="K85" s="202"/>
    </row>
    <row r="86" spans="2:11" s="1" customFormat="1" ht="21.8" customHeight="1">
      <c r="B86" s="46"/>
      <c r="C86" s="47"/>
      <c r="D86" s="47"/>
      <c r="E86" s="47"/>
      <c r="F86" s="47"/>
      <c r="G86" s="47"/>
      <c r="H86" s="47"/>
      <c r="I86" s="156"/>
      <c r="J86" s="47"/>
      <c r="K86" s="51"/>
    </row>
    <row r="87" spans="2:11" s="1" customFormat="1" ht="6.95" customHeight="1">
      <c r="B87" s="67"/>
      <c r="C87" s="68"/>
      <c r="D87" s="68"/>
      <c r="E87" s="68"/>
      <c r="F87" s="68"/>
      <c r="G87" s="68"/>
      <c r="H87" s="68"/>
      <c r="I87" s="178"/>
      <c r="J87" s="68"/>
      <c r="K87" s="69"/>
    </row>
    <row r="91" spans="2:12" s="1" customFormat="1" ht="6.95" customHeight="1">
      <c r="B91" s="70"/>
      <c r="C91" s="71"/>
      <c r="D91" s="71"/>
      <c r="E91" s="71"/>
      <c r="F91" s="71"/>
      <c r="G91" s="71"/>
      <c r="H91" s="71"/>
      <c r="I91" s="181"/>
      <c r="J91" s="71"/>
      <c r="K91" s="71"/>
      <c r="L91" s="72"/>
    </row>
    <row r="92" spans="2:12" s="1" customFormat="1" ht="36.95" customHeight="1">
      <c r="B92" s="46"/>
      <c r="C92" s="73" t="s">
        <v>185</v>
      </c>
      <c r="D92" s="74"/>
      <c r="E92" s="74"/>
      <c r="F92" s="74"/>
      <c r="G92" s="74"/>
      <c r="H92" s="74"/>
      <c r="I92" s="203"/>
      <c r="J92" s="74"/>
      <c r="K92" s="74"/>
      <c r="L92" s="72"/>
    </row>
    <row r="93" spans="2:12" s="1" customFormat="1" ht="6.95" customHeight="1">
      <c r="B93" s="46"/>
      <c r="C93" s="74"/>
      <c r="D93" s="74"/>
      <c r="E93" s="74"/>
      <c r="F93" s="74"/>
      <c r="G93" s="74"/>
      <c r="H93" s="74"/>
      <c r="I93" s="203"/>
      <c r="J93" s="74"/>
      <c r="K93" s="74"/>
      <c r="L93" s="72"/>
    </row>
    <row r="94" spans="2:12" s="1" customFormat="1" ht="14.4" customHeight="1">
      <c r="B94" s="46"/>
      <c r="C94" s="76" t="s">
        <v>18</v>
      </c>
      <c r="D94" s="74"/>
      <c r="E94" s="74"/>
      <c r="F94" s="74"/>
      <c r="G94" s="74"/>
      <c r="H94" s="74"/>
      <c r="I94" s="203"/>
      <c r="J94" s="74"/>
      <c r="K94" s="74"/>
      <c r="L94" s="72"/>
    </row>
    <row r="95" spans="2:12" s="1" customFormat="1" ht="16.5" customHeight="1">
      <c r="B95" s="46"/>
      <c r="C95" s="74"/>
      <c r="D95" s="74"/>
      <c r="E95" s="204" t="str">
        <f>E7</f>
        <v>Rekonstrukce odborných učeben ZŠ Karviná - školy II - stavba</v>
      </c>
      <c r="F95" s="76"/>
      <c r="G95" s="76"/>
      <c r="H95" s="76"/>
      <c r="I95" s="203"/>
      <c r="J95" s="74"/>
      <c r="K95" s="74"/>
      <c r="L95" s="72"/>
    </row>
    <row r="96" spans="2:12" ht="13.5">
      <c r="B96" s="28"/>
      <c r="C96" s="76" t="s">
        <v>147</v>
      </c>
      <c r="D96" s="205"/>
      <c r="E96" s="205"/>
      <c r="F96" s="205"/>
      <c r="G96" s="205"/>
      <c r="H96" s="205"/>
      <c r="I96" s="148"/>
      <c r="J96" s="205"/>
      <c r="K96" s="205"/>
      <c r="L96" s="206"/>
    </row>
    <row r="97" spans="2:12" s="1" customFormat="1" ht="16.5" customHeight="1">
      <c r="B97" s="46"/>
      <c r="C97" s="74"/>
      <c r="D97" s="74"/>
      <c r="E97" s="204" t="s">
        <v>1535</v>
      </c>
      <c r="F97" s="74"/>
      <c r="G97" s="74"/>
      <c r="H97" s="74"/>
      <c r="I97" s="203"/>
      <c r="J97" s="74"/>
      <c r="K97" s="74"/>
      <c r="L97" s="72"/>
    </row>
    <row r="98" spans="2:12" s="1" customFormat="1" ht="14.4" customHeight="1">
      <c r="B98" s="46"/>
      <c r="C98" s="76" t="s">
        <v>149</v>
      </c>
      <c r="D98" s="74"/>
      <c r="E98" s="74"/>
      <c r="F98" s="74"/>
      <c r="G98" s="74"/>
      <c r="H98" s="74"/>
      <c r="I98" s="203"/>
      <c r="J98" s="74"/>
      <c r="K98" s="74"/>
      <c r="L98" s="72"/>
    </row>
    <row r="99" spans="2:12" s="1" customFormat="1" ht="17.25" customHeight="1">
      <c r="B99" s="46"/>
      <c r="C99" s="74"/>
      <c r="D99" s="74"/>
      <c r="E99" s="82" t="str">
        <f>E11</f>
        <v xml:space="preserve">004 - Rekonstrukce odborných učeben ZŠ a MŠ Borovského  Karviná - cvičná kuchyňka </v>
      </c>
      <c r="F99" s="74"/>
      <c r="G99" s="74"/>
      <c r="H99" s="74"/>
      <c r="I99" s="203"/>
      <c r="J99" s="74"/>
      <c r="K99" s="74"/>
      <c r="L99" s="72"/>
    </row>
    <row r="100" spans="2:12" s="1" customFormat="1" ht="6.95" customHeight="1">
      <c r="B100" s="46"/>
      <c r="C100" s="74"/>
      <c r="D100" s="74"/>
      <c r="E100" s="74"/>
      <c r="F100" s="74"/>
      <c r="G100" s="74"/>
      <c r="H100" s="74"/>
      <c r="I100" s="203"/>
      <c r="J100" s="74"/>
      <c r="K100" s="74"/>
      <c r="L100" s="72"/>
    </row>
    <row r="101" spans="2:12" s="1" customFormat="1" ht="18" customHeight="1">
      <c r="B101" s="46"/>
      <c r="C101" s="76" t="s">
        <v>23</v>
      </c>
      <c r="D101" s="74"/>
      <c r="E101" s="74"/>
      <c r="F101" s="207" t="str">
        <f>F14</f>
        <v xml:space="preserve"> </v>
      </c>
      <c r="G101" s="74"/>
      <c r="H101" s="74"/>
      <c r="I101" s="208" t="s">
        <v>25</v>
      </c>
      <c r="J101" s="85" t="str">
        <f>IF(J14="","",J14)</f>
        <v>4. 9. 2017</v>
      </c>
      <c r="K101" s="74"/>
      <c r="L101" s="72"/>
    </row>
    <row r="102" spans="2:12" s="1" customFormat="1" ht="6.95" customHeight="1">
      <c r="B102" s="46"/>
      <c r="C102" s="74"/>
      <c r="D102" s="74"/>
      <c r="E102" s="74"/>
      <c r="F102" s="74"/>
      <c r="G102" s="74"/>
      <c r="H102" s="74"/>
      <c r="I102" s="203"/>
      <c r="J102" s="74"/>
      <c r="K102" s="74"/>
      <c r="L102" s="72"/>
    </row>
    <row r="103" spans="2:12" s="1" customFormat="1" ht="13.5">
      <c r="B103" s="46"/>
      <c r="C103" s="76" t="s">
        <v>27</v>
      </c>
      <c r="D103" s="74"/>
      <c r="E103" s="74"/>
      <c r="F103" s="207" t="str">
        <f>E17</f>
        <v xml:space="preserve"> </v>
      </c>
      <c r="G103" s="74"/>
      <c r="H103" s="74"/>
      <c r="I103" s="208" t="s">
        <v>32</v>
      </c>
      <c r="J103" s="207" t="str">
        <f>E23</f>
        <v xml:space="preserve"> </v>
      </c>
      <c r="K103" s="74"/>
      <c r="L103" s="72"/>
    </row>
    <row r="104" spans="2:12" s="1" customFormat="1" ht="14.4" customHeight="1">
      <c r="B104" s="46"/>
      <c r="C104" s="76" t="s">
        <v>30</v>
      </c>
      <c r="D104" s="74"/>
      <c r="E104" s="74"/>
      <c r="F104" s="207" t="str">
        <f>IF(E20="","",E20)</f>
        <v/>
      </c>
      <c r="G104" s="74"/>
      <c r="H104" s="74"/>
      <c r="I104" s="203"/>
      <c r="J104" s="74"/>
      <c r="K104" s="74"/>
      <c r="L104" s="72"/>
    </row>
    <row r="105" spans="2:12" s="1" customFormat="1" ht="10.3" customHeight="1">
      <c r="B105" s="46"/>
      <c r="C105" s="74"/>
      <c r="D105" s="74"/>
      <c r="E105" s="74"/>
      <c r="F105" s="74"/>
      <c r="G105" s="74"/>
      <c r="H105" s="74"/>
      <c r="I105" s="203"/>
      <c r="J105" s="74"/>
      <c r="K105" s="74"/>
      <c r="L105" s="72"/>
    </row>
    <row r="106" spans="2:20" s="10" customFormat="1" ht="29.25" customHeight="1">
      <c r="B106" s="209"/>
      <c r="C106" s="210" t="s">
        <v>186</v>
      </c>
      <c r="D106" s="211" t="s">
        <v>54</v>
      </c>
      <c r="E106" s="211" t="s">
        <v>50</v>
      </c>
      <c r="F106" s="211" t="s">
        <v>187</v>
      </c>
      <c r="G106" s="211" t="s">
        <v>188</v>
      </c>
      <c r="H106" s="211" t="s">
        <v>189</v>
      </c>
      <c r="I106" s="212" t="s">
        <v>190</v>
      </c>
      <c r="J106" s="211" t="s">
        <v>153</v>
      </c>
      <c r="K106" s="213" t="s">
        <v>191</v>
      </c>
      <c r="L106" s="214"/>
      <c r="M106" s="102" t="s">
        <v>192</v>
      </c>
      <c r="N106" s="103" t="s">
        <v>39</v>
      </c>
      <c r="O106" s="103" t="s">
        <v>193</v>
      </c>
      <c r="P106" s="103" t="s">
        <v>194</v>
      </c>
      <c r="Q106" s="103" t="s">
        <v>195</v>
      </c>
      <c r="R106" s="103" t="s">
        <v>196</v>
      </c>
      <c r="S106" s="103" t="s">
        <v>197</v>
      </c>
      <c r="T106" s="104" t="s">
        <v>198</v>
      </c>
    </row>
    <row r="107" spans="2:63" s="1" customFormat="1" ht="29.25" customHeight="1">
      <c r="B107" s="46"/>
      <c r="C107" s="108" t="s">
        <v>154</v>
      </c>
      <c r="D107" s="74"/>
      <c r="E107" s="74"/>
      <c r="F107" s="74"/>
      <c r="G107" s="74"/>
      <c r="H107" s="74"/>
      <c r="I107" s="203"/>
      <c r="J107" s="215">
        <f>BK107</f>
        <v>0</v>
      </c>
      <c r="K107" s="74"/>
      <c r="L107" s="72"/>
      <c r="M107" s="105"/>
      <c r="N107" s="106"/>
      <c r="O107" s="106"/>
      <c r="P107" s="216">
        <f>P108+P180+P323</f>
        <v>0</v>
      </c>
      <c r="Q107" s="106"/>
      <c r="R107" s="216">
        <f>R108+R180+R323</f>
        <v>10.25575322</v>
      </c>
      <c r="S107" s="106"/>
      <c r="T107" s="217">
        <f>T108+T180+T323</f>
        <v>10.656656420000001</v>
      </c>
      <c r="AT107" s="24" t="s">
        <v>68</v>
      </c>
      <c r="AU107" s="24" t="s">
        <v>155</v>
      </c>
      <c r="BK107" s="218">
        <f>BK108+BK180+BK323</f>
        <v>0</v>
      </c>
    </row>
    <row r="108" spans="2:63" s="11" customFormat="1" ht="37.4" customHeight="1">
      <c r="B108" s="219"/>
      <c r="C108" s="220"/>
      <c r="D108" s="221" t="s">
        <v>68</v>
      </c>
      <c r="E108" s="222" t="s">
        <v>199</v>
      </c>
      <c r="F108" s="222" t="s">
        <v>200</v>
      </c>
      <c r="G108" s="220"/>
      <c r="H108" s="220"/>
      <c r="I108" s="223"/>
      <c r="J108" s="224">
        <f>BK108</f>
        <v>0</v>
      </c>
      <c r="K108" s="220"/>
      <c r="L108" s="225"/>
      <c r="M108" s="226"/>
      <c r="N108" s="227"/>
      <c r="O108" s="227"/>
      <c r="P108" s="228">
        <f>P109+P112+P148+P171+P178</f>
        <v>0</v>
      </c>
      <c r="Q108" s="227"/>
      <c r="R108" s="228">
        <f>R109+R112+R148+R171+R178</f>
        <v>7.7837320000000005</v>
      </c>
      <c r="S108" s="227"/>
      <c r="T108" s="229">
        <f>T109+T112+T148+T171+T178</f>
        <v>9.030190000000001</v>
      </c>
      <c r="AR108" s="230" t="s">
        <v>76</v>
      </c>
      <c r="AT108" s="231" t="s">
        <v>68</v>
      </c>
      <c r="AU108" s="231" t="s">
        <v>69</v>
      </c>
      <c r="AY108" s="230" t="s">
        <v>201</v>
      </c>
      <c r="BK108" s="232">
        <f>BK109+BK112+BK148+BK171+BK178</f>
        <v>0</v>
      </c>
    </row>
    <row r="109" spans="2:63" s="11" customFormat="1" ht="19.9" customHeight="1">
      <c r="B109" s="219"/>
      <c r="C109" s="220"/>
      <c r="D109" s="221" t="s">
        <v>68</v>
      </c>
      <c r="E109" s="233" t="s">
        <v>216</v>
      </c>
      <c r="F109" s="233" t="s">
        <v>244</v>
      </c>
      <c r="G109" s="220"/>
      <c r="H109" s="220"/>
      <c r="I109" s="223"/>
      <c r="J109" s="234">
        <f>BK109</f>
        <v>0</v>
      </c>
      <c r="K109" s="220"/>
      <c r="L109" s="225"/>
      <c r="M109" s="226"/>
      <c r="N109" s="227"/>
      <c r="O109" s="227"/>
      <c r="P109" s="228">
        <f>SUM(P110:P111)</f>
        <v>0</v>
      </c>
      <c r="Q109" s="227"/>
      <c r="R109" s="228">
        <f>SUM(R110:R111)</f>
        <v>0.01695</v>
      </c>
      <c r="S109" s="227"/>
      <c r="T109" s="229">
        <f>SUM(T110:T111)</f>
        <v>0</v>
      </c>
      <c r="AR109" s="230" t="s">
        <v>76</v>
      </c>
      <c r="AT109" s="231" t="s">
        <v>68</v>
      </c>
      <c r="AU109" s="231" t="s">
        <v>76</v>
      </c>
      <c r="AY109" s="230" t="s">
        <v>201</v>
      </c>
      <c r="BK109" s="232">
        <f>SUM(BK110:BK111)</f>
        <v>0</v>
      </c>
    </row>
    <row r="110" spans="2:65" s="1" customFormat="1" ht="25.5" customHeight="1">
      <c r="B110" s="46"/>
      <c r="C110" s="235" t="s">
        <v>76</v>
      </c>
      <c r="D110" s="235" t="s">
        <v>203</v>
      </c>
      <c r="E110" s="236" t="s">
        <v>261</v>
      </c>
      <c r="F110" s="237" t="s">
        <v>262</v>
      </c>
      <c r="G110" s="238" t="s">
        <v>248</v>
      </c>
      <c r="H110" s="239">
        <v>3</v>
      </c>
      <c r="I110" s="240"/>
      <c r="J110" s="241">
        <f>ROUND(I110*H110,2)</f>
        <v>0</v>
      </c>
      <c r="K110" s="237" t="s">
        <v>220</v>
      </c>
      <c r="L110" s="72"/>
      <c r="M110" s="242" t="s">
        <v>21</v>
      </c>
      <c r="N110" s="243" t="s">
        <v>40</v>
      </c>
      <c r="O110" s="47"/>
      <c r="P110" s="244">
        <f>O110*H110</f>
        <v>0</v>
      </c>
      <c r="Q110" s="244">
        <v>0.00565</v>
      </c>
      <c r="R110" s="244">
        <f>Q110*H110</f>
        <v>0.01695</v>
      </c>
      <c r="S110" s="244">
        <v>0</v>
      </c>
      <c r="T110" s="245">
        <f>S110*H110</f>
        <v>0</v>
      </c>
      <c r="AR110" s="24" t="s">
        <v>208</v>
      </c>
      <c r="AT110" s="24" t="s">
        <v>203</v>
      </c>
      <c r="AU110" s="24" t="s">
        <v>79</v>
      </c>
      <c r="AY110" s="24" t="s">
        <v>201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76</v>
      </c>
      <c r="BK110" s="246">
        <f>ROUND(I110*H110,2)</f>
        <v>0</v>
      </c>
      <c r="BL110" s="24" t="s">
        <v>208</v>
      </c>
      <c r="BM110" s="24" t="s">
        <v>263</v>
      </c>
    </row>
    <row r="111" spans="2:51" s="12" customFormat="1" ht="13.5">
      <c r="B111" s="247"/>
      <c r="C111" s="248"/>
      <c r="D111" s="249" t="s">
        <v>210</v>
      </c>
      <c r="E111" s="250" t="s">
        <v>21</v>
      </c>
      <c r="F111" s="251" t="s">
        <v>1686</v>
      </c>
      <c r="G111" s="248"/>
      <c r="H111" s="252">
        <v>3</v>
      </c>
      <c r="I111" s="253"/>
      <c r="J111" s="248"/>
      <c r="K111" s="248"/>
      <c r="L111" s="254"/>
      <c r="M111" s="255"/>
      <c r="N111" s="256"/>
      <c r="O111" s="256"/>
      <c r="P111" s="256"/>
      <c r="Q111" s="256"/>
      <c r="R111" s="256"/>
      <c r="S111" s="256"/>
      <c r="T111" s="257"/>
      <c r="AT111" s="258" t="s">
        <v>210</v>
      </c>
      <c r="AU111" s="258" t="s">
        <v>79</v>
      </c>
      <c r="AV111" s="12" t="s">
        <v>79</v>
      </c>
      <c r="AW111" s="12" t="s">
        <v>33</v>
      </c>
      <c r="AX111" s="12" t="s">
        <v>76</v>
      </c>
      <c r="AY111" s="258" t="s">
        <v>201</v>
      </c>
    </row>
    <row r="112" spans="2:63" s="11" customFormat="1" ht="29.85" customHeight="1">
      <c r="B112" s="219"/>
      <c r="C112" s="220"/>
      <c r="D112" s="221" t="s">
        <v>68</v>
      </c>
      <c r="E112" s="233" t="s">
        <v>232</v>
      </c>
      <c r="F112" s="233" t="s">
        <v>302</v>
      </c>
      <c r="G112" s="220"/>
      <c r="H112" s="220"/>
      <c r="I112" s="223"/>
      <c r="J112" s="234">
        <f>BK112</f>
        <v>0</v>
      </c>
      <c r="K112" s="220"/>
      <c r="L112" s="225"/>
      <c r="M112" s="226"/>
      <c r="N112" s="227"/>
      <c r="O112" s="227"/>
      <c r="P112" s="228">
        <f>SUM(P113:P147)</f>
        <v>0</v>
      </c>
      <c r="Q112" s="227"/>
      <c r="R112" s="228">
        <f>SUM(R113:R147)</f>
        <v>7.747809500000001</v>
      </c>
      <c r="S112" s="227"/>
      <c r="T112" s="229">
        <f>SUM(T113:T147)</f>
        <v>0</v>
      </c>
      <c r="AR112" s="230" t="s">
        <v>76</v>
      </c>
      <c r="AT112" s="231" t="s">
        <v>68</v>
      </c>
      <c r="AU112" s="231" t="s">
        <v>76</v>
      </c>
      <c r="AY112" s="230" t="s">
        <v>201</v>
      </c>
      <c r="BK112" s="232">
        <f>SUM(BK113:BK147)</f>
        <v>0</v>
      </c>
    </row>
    <row r="113" spans="2:65" s="1" customFormat="1" ht="16.5" customHeight="1">
      <c r="B113" s="46"/>
      <c r="C113" s="235" t="s">
        <v>79</v>
      </c>
      <c r="D113" s="235" t="s">
        <v>203</v>
      </c>
      <c r="E113" s="236" t="s">
        <v>304</v>
      </c>
      <c r="F113" s="237" t="s">
        <v>305</v>
      </c>
      <c r="G113" s="238" t="s">
        <v>206</v>
      </c>
      <c r="H113" s="239">
        <v>0.63</v>
      </c>
      <c r="I113" s="240"/>
      <c r="J113" s="241">
        <f>ROUND(I113*H113,2)</f>
        <v>0</v>
      </c>
      <c r="K113" s="237" t="s">
        <v>220</v>
      </c>
      <c r="L113" s="72"/>
      <c r="M113" s="242" t="s">
        <v>21</v>
      </c>
      <c r="N113" s="243" t="s">
        <v>40</v>
      </c>
      <c r="O113" s="47"/>
      <c r="P113" s="244">
        <f>O113*H113</f>
        <v>0</v>
      </c>
      <c r="Q113" s="244">
        <v>0.04</v>
      </c>
      <c r="R113" s="244">
        <f>Q113*H113</f>
        <v>0.0252</v>
      </c>
      <c r="S113" s="244">
        <v>0</v>
      </c>
      <c r="T113" s="245">
        <f>S113*H113</f>
        <v>0</v>
      </c>
      <c r="AR113" s="24" t="s">
        <v>208</v>
      </c>
      <c r="AT113" s="24" t="s">
        <v>203</v>
      </c>
      <c r="AU113" s="24" t="s">
        <v>79</v>
      </c>
      <c r="AY113" s="24" t="s">
        <v>201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76</v>
      </c>
      <c r="BK113" s="246">
        <f>ROUND(I113*H113,2)</f>
        <v>0</v>
      </c>
      <c r="BL113" s="24" t="s">
        <v>208</v>
      </c>
      <c r="BM113" s="24" t="s">
        <v>306</v>
      </c>
    </row>
    <row r="114" spans="2:51" s="12" customFormat="1" ht="13.5">
      <c r="B114" s="247"/>
      <c r="C114" s="248"/>
      <c r="D114" s="249" t="s">
        <v>210</v>
      </c>
      <c r="E114" s="250" t="s">
        <v>21</v>
      </c>
      <c r="F114" s="251" t="s">
        <v>1687</v>
      </c>
      <c r="G114" s="248"/>
      <c r="H114" s="252">
        <v>0.63</v>
      </c>
      <c r="I114" s="253"/>
      <c r="J114" s="248"/>
      <c r="K114" s="248"/>
      <c r="L114" s="254"/>
      <c r="M114" s="255"/>
      <c r="N114" s="256"/>
      <c r="O114" s="256"/>
      <c r="P114" s="256"/>
      <c r="Q114" s="256"/>
      <c r="R114" s="256"/>
      <c r="S114" s="256"/>
      <c r="T114" s="257"/>
      <c r="AT114" s="258" t="s">
        <v>210</v>
      </c>
      <c r="AU114" s="258" t="s">
        <v>79</v>
      </c>
      <c r="AV114" s="12" t="s">
        <v>79</v>
      </c>
      <c r="AW114" s="12" t="s">
        <v>33</v>
      </c>
      <c r="AX114" s="12" t="s">
        <v>76</v>
      </c>
      <c r="AY114" s="258" t="s">
        <v>201</v>
      </c>
    </row>
    <row r="115" spans="2:65" s="1" customFormat="1" ht="16.5" customHeight="1">
      <c r="B115" s="46"/>
      <c r="C115" s="235" t="s">
        <v>216</v>
      </c>
      <c r="D115" s="235" t="s">
        <v>203</v>
      </c>
      <c r="E115" s="236" t="s">
        <v>309</v>
      </c>
      <c r="F115" s="237" t="s">
        <v>310</v>
      </c>
      <c r="G115" s="238" t="s">
        <v>206</v>
      </c>
      <c r="H115" s="239">
        <v>0.63</v>
      </c>
      <c r="I115" s="240"/>
      <c r="J115" s="241">
        <f>ROUND(I115*H115,2)</f>
        <v>0</v>
      </c>
      <c r="K115" s="237" t="s">
        <v>220</v>
      </c>
      <c r="L115" s="72"/>
      <c r="M115" s="242" t="s">
        <v>21</v>
      </c>
      <c r="N115" s="243" t="s">
        <v>40</v>
      </c>
      <c r="O115" s="47"/>
      <c r="P115" s="244">
        <f>O115*H115</f>
        <v>0</v>
      </c>
      <c r="Q115" s="244">
        <v>0.04153</v>
      </c>
      <c r="R115" s="244">
        <f>Q115*H115</f>
        <v>0.026163899999999997</v>
      </c>
      <c r="S115" s="244">
        <v>0</v>
      </c>
      <c r="T115" s="245">
        <f>S115*H115</f>
        <v>0</v>
      </c>
      <c r="AR115" s="24" t="s">
        <v>208</v>
      </c>
      <c r="AT115" s="24" t="s">
        <v>203</v>
      </c>
      <c r="AU115" s="24" t="s">
        <v>79</v>
      </c>
      <c r="AY115" s="24" t="s">
        <v>201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4" t="s">
        <v>76</v>
      </c>
      <c r="BK115" s="246">
        <f>ROUND(I115*H115,2)</f>
        <v>0</v>
      </c>
      <c r="BL115" s="24" t="s">
        <v>208</v>
      </c>
      <c r="BM115" s="24" t="s">
        <v>311</v>
      </c>
    </row>
    <row r="116" spans="2:51" s="12" customFormat="1" ht="13.5">
      <c r="B116" s="247"/>
      <c r="C116" s="248"/>
      <c r="D116" s="249" t="s">
        <v>210</v>
      </c>
      <c r="E116" s="250" t="s">
        <v>21</v>
      </c>
      <c r="F116" s="251" t="s">
        <v>1687</v>
      </c>
      <c r="G116" s="248"/>
      <c r="H116" s="252">
        <v>0.63</v>
      </c>
      <c r="I116" s="253"/>
      <c r="J116" s="248"/>
      <c r="K116" s="248"/>
      <c r="L116" s="254"/>
      <c r="M116" s="255"/>
      <c r="N116" s="256"/>
      <c r="O116" s="256"/>
      <c r="P116" s="256"/>
      <c r="Q116" s="256"/>
      <c r="R116" s="256"/>
      <c r="S116" s="256"/>
      <c r="T116" s="257"/>
      <c r="AT116" s="258" t="s">
        <v>210</v>
      </c>
      <c r="AU116" s="258" t="s">
        <v>79</v>
      </c>
      <c r="AV116" s="12" t="s">
        <v>79</v>
      </c>
      <c r="AW116" s="12" t="s">
        <v>33</v>
      </c>
      <c r="AX116" s="12" t="s">
        <v>76</v>
      </c>
      <c r="AY116" s="258" t="s">
        <v>201</v>
      </c>
    </row>
    <row r="117" spans="2:65" s="1" customFormat="1" ht="16.5" customHeight="1">
      <c r="B117" s="46"/>
      <c r="C117" s="235" t="s">
        <v>208</v>
      </c>
      <c r="D117" s="235" t="s">
        <v>203</v>
      </c>
      <c r="E117" s="236" t="s">
        <v>317</v>
      </c>
      <c r="F117" s="237" t="s">
        <v>318</v>
      </c>
      <c r="G117" s="238" t="s">
        <v>206</v>
      </c>
      <c r="H117" s="239">
        <v>1.5</v>
      </c>
      <c r="I117" s="240"/>
      <c r="J117" s="241">
        <f>ROUND(I117*H117,2)</f>
        <v>0</v>
      </c>
      <c r="K117" s="237" t="s">
        <v>220</v>
      </c>
      <c r="L117" s="72"/>
      <c r="M117" s="242" t="s">
        <v>21</v>
      </c>
      <c r="N117" s="243" t="s">
        <v>40</v>
      </c>
      <c r="O117" s="47"/>
      <c r="P117" s="244">
        <f>O117*H117</f>
        <v>0</v>
      </c>
      <c r="Q117" s="244">
        <v>0.04</v>
      </c>
      <c r="R117" s="244">
        <f>Q117*H117</f>
        <v>0.06</v>
      </c>
      <c r="S117" s="244">
        <v>0</v>
      </c>
      <c r="T117" s="245">
        <f>S117*H117</f>
        <v>0</v>
      </c>
      <c r="AR117" s="24" t="s">
        <v>208</v>
      </c>
      <c r="AT117" s="24" t="s">
        <v>203</v>
      </c>
      <c r="AU117" s="24" t="s">
        <v>79</v>
      </c>
      <c r="AY117" s="24" t="s">
        <v>201</v>
      </c>
      <c r="BE117" s="246">
        <f>IF(N117="základní",J117,0)</f>
        <v>0</v>
      </c>
      <c r="BF117" s="246">
        <f>IF(N117="snížená",J117,0)</f>
        <v>0</v>
      </c>
      <c r="BG117" s="246">
        <f>IF(N117="zákl. přenesená",J117,0)</f>
        <v>0</v>
      </c>
      <c r="BH117" s="246">
        <f>IF(N117="sníž. přenesená",J117,0)</f>
        <v>0</v>
      </c>
      <c r="BI117" s="246">
        <f>IF(N117="nulová",J117,0)</f>
        <v>0</v>
      </c>
      <c r="BJ117" s="24" t="s">
        <v>76</v>
      </c>
      <c r="BK117" s="246">
        <f>ROUND(I117*H117,2)</f>
        <v>0</v>
      </c>
      <c r="BL117" s="24" t="s">
        <v>208</v>
      </c>
      <c r="BM117" s="24" t="s">
        <v>319</v>
      </c>
    </row>
    <row r="118" spans="2:51" s="12" customFormat="1" ht="13.5">
      <c r="B118" s="247"/>
      <c r="C118" s="248"/>
      <c r="D118" s="249" t="s">
        <v>210</v>
      </c>
      <c r="E118" s="250" t="s">
        <v>21</v>
      </c>
      <c r="F118" s="251" t="s">
        <v>1688</v>
      </c>
      <c r="G118" s="248"/>
      <c r="H118" s="252">
        <v>1.5</v>
      </c>
      <c r="I118" s="253"/>
      <c r="J118" s="248"/>
      <c r="K118" s="248"/>
      <c r="L118" s="254"/>
      <c r="M118" s="255"/>
      <c r="N118" s="256"/>
      <c r="O118" s="256"/>
      <c r="P118" s="256"/>
      <c r="Q118" s="256"/>
      <c r="R118" s="256"/>
      <c r="S118" s="256"/>
      <c r="T118" s="257"/>
      <c r="AT118" s="258" t="s">
        <v>210</v>
      </c>
      <c r="AU118" s="258" t="s">
        <v>79</v>
      </c>
      <c r="AV118" s="12" t="s">
        <v>79</v>
      </c>
      <c r="AW118" s="12" t="s">
        <v>33</v>
      </c>
      <c r="AX118" s="12" t="s">
        <v>76</v>
      </c>
      <c r="AY118" s="258" t="s">
        <v>201</v>
      </c>
    </row>
    <row r="119" spans="2:65" s="1" customFormat="1" ht="25.5" customHeight="1">
      <c r="B119" s="46"/>
      <c r="C119" s="235" t="s">
        <v>227</v>
      </c>
      <c r="D119" s="235" t="s">
        <v>203</v>
      </c>
      <c r="E119" s="236" t="s">
        <v>323</v>
      </c>
      <c r="F119" s="237" t="s">
        <v>324</v>
      </c>
      <c r="G119" s="238" t="s">
        <v>206</v>
      </c>
      <c r="H119" s="239">
        <v>18.4</v>
      </c>
      <c r="I119" s="240"/>
      <c r="J119" s="241">
        <f>ROUND(I119*H119,2)</f>
        <v>0</v>
      </c>
      <c r="K119" s="237" t="s">
        <v>220</v>
      </c>
      <c r="L119" s="72"/>
      <c r="M119" s="242" t="s">
        <v>21</v>
      </c>
      <c r="N119" s="243" t="s">
        <v>40</v>
      </c>
      <c r="O119" s="47"/>
      <c r="P119" s="244">
        <f>O119*H119</f>
        <v>0</v>
      </c>
      <c r="Q119" s="244">
        <v>0.00489</v>
      </c>
      <c r="R119" s="244">
        <f>Q119*H119</f>
        <v>0.089976</v>
      </c>
      <c r="S119" s="244">
        <v>0</v>
      </c>
      <c r="T119" s="245">
        <f>S119*H119</f>
        <v>0</v>
      </c>
      <c r="AR119" s="24" t="s">
        <v>208</v>
      </c>
      <c r="AT119" s="24" t="s">
        <v>203</v>
      </c>
      <c r="AU119" s="24" t="s">
        <v>79</v>
      </c>
      <c r="AY119" s="24" t="s">
        <v>201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24" t="s">
        <v>76</v>
      </c>
      <c r="BK119" s="246">
        <f>ROUND(I119*H119,2)</f>
        <v>0</v>
      </c>
      <c r="BL119" s="24" t="s">
        <v>208</v>
      </c>
      <c r="BM119" s="24" t="s">
        <v>325</v>
      </c>
    </row>
    <row r="120" spans="2:51" s="12" customFormat="1" ht="13.5">
      <c r="B120" s="247"/>
      <c r="C120" s="248"/>
      <c r="D120" s="249" t="s">
        <v>210</v>
      </c>
      <c r="E120" s="250" t="s">
        <v>21</v>
      </c>
      <c r="F120" s="251" t="s">
        <v>1689</v>
      </c>
      <c r="G120" s="248"/>
      <c r="H120" s="252">
        <v>18.4</v>
      </c>
      <c r="I120" s="253"/>
      <c r="J120" s="248"/>
      <c r="K120" s="248"/>
      <c r="L120" s="254"/>
      <c r="M120" s="255"/>
      <c r="N120" s="256"/>
      <c r="O120" s="256"/>
      <c r="P120" s="256"/>
      <c r="Q120" s="256"/>
      <c r="R120" s="256"/>
      <c r="S120" s="256"/>
      <c r="T120" s="257"/>
      <c r="AT120" s="258" t="s">
        <v>210</v>
      </c>
      <c r="AU120" s="258" t="s">
        <v>79</v>
      </c>
      <c r="AV120" s="12" t="s">
        <v>79</v>
      </c>
      <c r="AW120" s="12" t="s">
        <v>33</v>
      </c>
      <c r="AX120" s="12" t="s">
        <v>76</v>
      </c>
      <c r="AY120" s="258" t="s">
        <v>201</v>
      </c>
    </row>
    <row r="121" spans="2:65" s="1" customFormat="1" ht="25.5" customHeight="1">
      <c r="B121" s="46"/>
      <c r="C121" s="235" t="s">
        <v>232</v>
      </c>
      <c r="D121" s="235" t="s">
        <v>203</v>
      </c>
      <c r="E121" s="236" t="s">
        <v>331</v>
      </c>
      <c r="F121" s="237" t="s">
        <v>332</v>
      </c>
      <c r="G121" s="238" t="s">
        <v>206</v>
      </c>
      <c r="H121" s="239">
        <v>18.4</v>
      </c>
      <c r="I121" s="240"/>
      <c r="J121" s="241">
        <f>ROUND(I121*H121,2)</f>
        <v>0</v>
      </c>
      <c r="K121" s="237" t="s">
        <v>220</v>
      </c>
      <c r="L121" s="72"/>
      <c r="M121" s="242" t="s">
        <v>21</v>
      </c>
      <c r="N121" s="243" t="s">
        <v>40</v>
      </c>
      <c r="O121" s="47"/>
      <c r="P121" s="244">
        <f>O121*H121</f>
        <v>0</v>
      </c>
      <c r="Q121" s="244">
        <v>0.01838</v>
      </c>
      <c r="R121" s="244">
        <f>Q121*H121</f>
        <v>0.338192</v>
      </c>
      <c r="S121" s="244">
        <v>0</v>
      </c>
      <c r="T121" s="245">
        <f>S121*H121</f>
        <v>0</v>
      </c>
      <c r="AR121" s="24" t="s">
        <v>208</v>
      </c>
      <c r="AT121" s="24" t="s">
        <v>203</v>
      </c>
      <c r="AU121" s="24" t="s">
        <v>79</v>
      </c>
      <c r="AY121" s="24" t="s">
        <v>201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4" t="s">
        <v>76</v>
      </c>
      <c r="BK121" s="246">
        <f>ROUND(I121*H121,2)</f>
        <v>0</v>
      </c>
      <c r="BL121" s="24" t="s">
        <v>208</v>
      </c>
      <c r="BM121" s="24" t="s">
        <v>333</v>
      </c>
    </row>
    <row r="122" spans="2:51" s="12" customFormat="1" ht="13.5">
      <c r="B122" s="247"/>
      <c r="C122" s="248"/>
      <c r="D122" s="249" t="s">
        <v>210</v>
      </c>
      <c r="E122" s="250" t="s">
        <v>21</v>
      </c>
      <c r="F122" s="251" t="s">
        <v>1689</v>
      </c>
      <c r="G122" s="248"/>
      <c r="H122" s="252">
        <v>18.4</v>
      </c>
      <c r="I122" s="253"/>
      <c r="J122" s="248"/>
      <c r="K122" s="248"/>
      <c r="L122" s="254"/>
      <c r="M122" s="255"/>
      <c r="N122" s="256"/>
      <c r="O122" s="256"/>
      <c r="P122" s="256"/>
      <c r="Q122" s="256"/>
      <c r="R122" s="256"/>
      <c r="S122" s="256"/>
      <c r="T122" s="257"/>
      <c r="AT122" s="258" t="s">
        <v>210</v>
      </c>
      <c r="AU122" s="258" t="s">
        <v>79</v>
      </c>
      <c r="AV122" s="12" t="s">
        <v>79</v>
      </c>
      <c r="AW122" s="12" t="s">
        <v>33</v>
      </c>
      <c r="AX122" s="12" t="s">
        <v>76</v>
      </c>
      <c r="AY122" s="258" t="s">
        <v>201</v>
      </c>
    </row>
    <row r="123" spans="2:65" s="1" customFormat="1" ht="16.5" customHeight="1">
      <c r="B123" s="46"/>
      <c r="C123" s="235" t="s">
        <v>238</v>
      </c>
      <c r="D123" s="235" t="s">
        <v>203</v>
      </c>
      <c r="E123" s="236" t="s">
        <v>335</v>
      </c>
      <c r="F123" s="237" t="s">
        <v>336</v>
      </c>
      <c r="G123" s="238" t="s">
        <v>206</v>
      </c>
      <c r="H123" s="239">
        <v>1.5</v>
      </c>
      <c r="I123" s="240"/>
      <c r="J123" s="241">
        <f>ROUND(I123*H123,2)</f>
        <v>0</v>
      </c>
      <c r="K123" s="237" t="s">
        <v>220</v>
      </c>
      <c r="L123" s="72"/>
      <c r="M123" s="242" t="s">
        <v>21</v>
      </c>
      <c r="N123" s="243" t="s">
        <v>40</v>
      </c>
      <c r="O123" s="47"/>
      <c r="P123" s="244">
        <f>O123*H123</f>
        <v>0</v>
      </c>
      <c r="Q123" s="244">
        <v>0.04153</v>
      </c>
      <c r="R123" s="244">
        <f>Q123*H123</f>
        <v>0.062294999999999996</v>
      </c>
      <c r="S123" s="244">
        <v>0</v>
      </c>
      <c r="T123" s="245">
        <f>S123*H123</f>
        <v>0</v>
      </c>
      <c r="AR123" s="24" t="s">
        <v>208</v>
      </c>
      <c r="AT123" s="24" t="s">
        <v>203</v>
      </c>
      <c r="AU123" s="24" t="s">
        <v>79</v>
      </c>
      <c r="AY123" s="24" t="s">
        <v>201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4" t="s">
        <v>76</v>
      </c>
      <c r="BK123" s="246">
        <f>ROUND(I123*H123,2)</f>
        <v>0</v>
      </c>
      <c r="BL123" s="24" t="s">
        <v>208</v>
      </c>
      <c r="BM123" s="24" t="s">
        <v>337</v>
      </c>
    </row>
    <row r="124" spans="2:51" s="12" customFormat="1" ht="13.5">
      <c r="B124" s="247"/>
      <c r="C124" s="248"/>
      <c r="D124" s="249" t="s">
        <v>210</v>
      </c>
      <c r="E124" s="250" t="s">
        <v>21</v>
      </c>
      <c r="F124" s="251" t="s">
        <v>1688</v>
      </c>
      <c r="G124" s="248"/>
      <c r="H124" s="252">
        <v>1.5</v>
      </c>
      <c r="I124" s="253"/>
      <c r="J124" s="248"/>
      <c r="K124" s="248"/>
      <c r="L124" s="254"/>
      <c r="M124" s="255"/>
      <c r="N124" s="256"/>
      <c r="O124" s="256"/>
      <c r="P124" s="256"/>
      <c r="Q124" s="256"/>
      <c r="R124" s="256"/>
      <c r="S124" s="256"/>
      <c r="T124" s="257"/>
      <c r="AT124" s="258" t="s">
        <v>210</v>
      </c>
      <c r="AU124" s="258" t="s">
        <v>79</v>
      </c>
      <c r="AV124" s="12" t="s">
        <v>79</v>
      </c>
      <c r="AW124" s="12" t="s">
        <v>33</v>
      </c>
      <c r="AX124" s="12" t="s">
        <v>76</v>
      </c>
      <c r="AY124" s="258" t="s">
        <v>201</v>
      </c>
    </row>
    <row r="125" spans="2:65" s="1" customFormat="1" ht="25.5" customHeight="1">
      <c r="B125" s="46"/>
      <c r="C125" s="235" t="s">
        <v>245</v>
      </c>
      <c r="D125" s="235" t="s">
        <v>203</v>
      </c>
      <c r="E125" s="236" t="s">
        <v>339</v>
      </c>
      <c r="F125" s="237" t="s">
        <v>340</v>
      </c>
      <c r="G125" s="238" t="s">
        <v>248</v>
      </c>
      <c r="H125" s="239">
        <v>6</v>
      </c>
      <c r="I125" s="240"/>
      <c r="J125" s="241">
        <f>ROUND(I125*H125,2)</f>
        <v>0</v>
      </c>
      <c r="K125" s="237" t="s">
        <v>220</v>
      </c>
      <c r="L125" s="72"/>
      <c r="M125" s="242" t="s">
        <v>21</v>
      </c>
      <c r="N125" s="243" t="s">
        <v>40</v>
      </c>
      <c r="O125" s="47"/>
      <c r="P125" s="244">
        <f>O125*H125</f>
        <v>0</v>
      </c>
      <c r="Q125" s="244">
        <v>0.00376</v>
      </c>
      <c r="R125" s="244">
        <f>Q125*H125</f>
        <v>0.02256</v>
      </c>
      <c r="S125" s="244">
        <v>0</v>
      </c>
      <c r="T125" s="245">
        <f>S125*H125</f>
        <v>0</v>
      </c>
      <c r="AR125" s="24" t="s">
        <v>208</v>
      </c>
      <c r="AT125" s="24" t="s">
        <v>203</v>
      </c>
      <c r="AU125" s="24" t="s">
        <v>79</v>
      </c>
      <c r="AY125" s="24" t="s">
        <v>201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76</v>
      </c>
      <c r="BK125" s="246">
        <f>ROUND(I125*H125,2)</f>
        <v>0</v>
      </c>
      <c r="BL125" s="24" t="s">
        <v>208</v>
      </c>
      <c r="BM125" s="24" t="s">
        <v>341</v>
      </c>
    </row>
    <row r="126" spans="2:51" s="12" customFormat="1" ht="13.5">
      <c r="B126" s="247"/>
      <c r="C126" s="248"/>
      <c r="D126" s="249" t="s">
        <v>210</v>
      </c>
      <c r="E126" s="250" t="s">
        <v>21</v>
      </c>
      <c r="F126" s="251" t="s">
        <v>1690</v>
      </c>
      <c r="G126" s="248"/>
      <c r="H126" s="252">
        <v>6</v>
      </c>
      <c r="I126" s="253"/>
      <c r="J126" s="248"/>
      <c r="K126" s="248"/>
      <c r="L126" s="254"/>
      <c r="M126" s="255"/>
      <c r="N126" s="256"/>
      <c r="O126" s="256"/>
      <c r="P126" s="256"/>
      <c r="Q126" s="256"/>
      <c r="R126" s="256"/>
      <c r="S126" s="256"/>
      <c r="T126" s="257"/>
      <c r="AT126" s="258" t="s">
        <v>210</v>
      </c>
      <c r="AU126" s="258" t="s">
        <v>79</v>
      </c>
      <c r="AV126" s="12" t="s">
        <v>79</v>
      </c>
      <c r="AW126" s="12" t="s">
        <v>33</v>
      </c>
      <c r="AX126" s="12" t="s">
        <v>76</v>
      </c>
      <c r="AY126" s="258" t="s">
        <v>201</v>
      </c>
    </row>
    <row r="127" spans="2:65" s="1" customFormat="1" ht="25.5" customHeight="1">
      <c r="B127" s="46"/>
      <c r="C127" s="235" t="s">
        <v>250</v>
      </c>
      <c r="D127" s="235" t="s">
        <v>203</v>
      </c>
      <c r="E127" s="236" t="s">
        <v>344</v>
      </c>
      <c r="F127" s="237" t="s">
        <v>345</v>
      </c>
      <c r="G127" s="238" t="s">
        <v>206</v>
      </c>
      <c r="H127" s="239">
        <v>179.663</v>
      </c>
      <c r="I127" s="240"/>
      <c r="J127" s="241">
        <f>ROUND(I127*H127,2)</f>
        <v>0</v>
      </c>
      <c r="K127" s="237" t="s">
        <v>220</v>
      </c>
      <c r="L127" s="72"/>
      <c r="M127" s="242" t="s">
        <v>21</v>
      </c>
      <c r="N127" s="243" t="s">
        <v>40</v>
      </c>
      <c r="O127" s="47"/>
      <c r="P127" s="244">
        <f>O127*H127</f>
        <v>0</v>
      </c>
      <c r="Q127" s="244">
        <v>0.017</v>
      </c>
      <c r="R127" s="244">
        <f>Q127*H127</f>
        <v>3.0542710000000004</v>
      </c>
      <c r="S127" s="244">
        <v>0</v>
      </c>
      <c r="T127" s="245">
        <f>S127*H127</f>
        <v>0</v>
      </c>
      <c r="AR127" s="24" t="s">
        <v>208</v>
      </c>
      <c r="AT127" s="24" t="s">
        <v>203</v>
      </c>
      <c r="AU127" s="24" t="s">
        <v>79</v>
      </c>
      <c r="AY127" s="24" t="s">
        <v>201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76</v>
      </c>
      <c r="BK127" s="246">
        <f>ROUND(I127*H127,2)</f>
        <v>0</v>
      </c>
      <c r="BL127" s="24" t="s">
        <v>208</v>
      </c>
      <c r="BM127" s="24" t="s">
        <v>346</v>
      </c>
    </row>
    <row r="128" spans="2:51" s="14" customFormat="1" ht="13.5">
      <c r="B128" s="286"/>
      <c r="C128" s="287"/>
      <c r="D128" s="249" t="s">
        <v>210</v>
      </c>
      <c r="E128" s="288" t="s">
        <v>21</v>
      </c>
      <c r="F128" s="289" t="s">
        <v>1553</v>
      </c>
      <c r="G128" s="287"/>
      <c r="H128" s="288" t="s">
        <v>21</v>
      </c>
      <c r="I128" s="290"/>
      <c r="J128" s="287"/>
      <c r="K128" s="287"/>
      <c r="L128" s="291"/>
      <c r="M128" s="292"/>
      <c r="N128" s="293"/>
      <c r="O128" s="293"/>
      <c r="P128" s="293"/>
      <c r="Q128" s="293"/>
      <c r="R128" s="293"/>
      <c r="S128" s="293"/>
      <c r="T128" s="294"/>
      <c r="AT128" s="295" t="s">
        <v>210</v>
      </c>
      <c r="AU128" s="295" t="s">
        <v>79</v>
      </c>
      <c r="AV128" s="14" t="s">
        <v>76</v>
      </c>
      <c r="AW128" s="14" t="s">
        <v>33</v>
      </c>
      <c r="AX128" s="14" t="s">
        <v>69</v>
      </c>
      <c r="AY128" s="295" t="s">
        <v>201</v>
      </c>
    </row>
    <row r="129" spans="2:51" s="12" customFormat="1" ht="13.5">
      <c r="B129" s="247"/>
      <c r="C129" s="248"/>
      <c r="D129" s="249" t="s">
        <v>210</v>
      </c>
      <c r="E129" s="250" t="s">
        <v>21</v>
      </c>
      <c r="F129" s="251" t="s">
        <v>1691</v>
      </c>
      <c r="G129" s="248"/>
      <c r="H129" s="252">
        <v>119.148</v>
      </c>
      <c r="I129" s="253"/>
      <c r="J129" s="248"/>
      <c r="K129" s="248"/>
      <c r="L129" s="254"/>
      <c r="M129" s="255"/>
      <c r="N129" s="256"/>
      <c r="O129" s="256"/>
      <c r="P129" s="256"/>
      <c r="Q129" s="256"/>
      <c r="R129" s="256"/>
      <c r="S129" s="256"/>
      <c r="T129" s="257"/>
      <c r="AT129" s="258" t="s">
        <v>210</v>
      </c>
      <c r="AU129" s="258" t="s">
        <v>79</v>
      </c>
      <c r="AV129" s="12" t="s">
        <v>79</v>
      </c>
      <c r="AW129" s="12" t="s">
        <v>33</v>
      </c>
      <c r="AX129" s="12" t="s">
        <v>69</v>
      </c>
      <c r="AY129" s="258" t="s">
        <v>201</v>
      </c>
    </row>
    <row r="130" spans="2:51" s="12" customFormat="1" ht="13.5">
      <c r="B130" s="247"/>
      <c r="C130" s="248"/>
      <c r="D130" s="249" t="s">
        <v>210</v>
      </c>
      <c r="E130" s="250" t="s">
        <v>21</v>
      </c>
      <c r="F130" s="251" t="s">
        <v>1692</v>
      </c>
      <c r="G130" s="248"/>
      <c r="H130" s="252">
        <v>60.515</v>
      </c>
      <c r="I130" s="253"/>
      <c r="J130" s="248"/>
      <c r="K130" s="248"/>
      <c r="L130" s="254"/>
      <c r="M130" s="255"/>
      <c r="N130" s="256"/>
      <c r="O130" s="256"/>
      <c r="P130" s="256"/>
      <c r="Q130" s="256"/>
      <c r="R130" s="256"/>
      <c r="S130" s="256"/>
      <c r="T130" s="257"/>
      <c r="AT130" s="258" t="s">
        <v>210</v>
      </c>
      <c r="AU130" s="258" t="s">
        <v>79</v>
      </c>
      <c r="AV130" s="12" t="s">
        <v>79</v>
      </c>
      <c r="AW130" s="12" t="s">
        <v>33</v>
      </c>
      <c r="AX130" s="12" t="s">
        <v>69</v>
      </c>
      <c r="AY130" s="258" t="s">
        <v>201</v>
      </c>
    </row>
    <row r="131" spans="2:51" s="13" customFormat="1" ht="13.5">
      <c r="B131" s="269"/>
      <c r="C131" s="270"/>
      <c r="D131" s="249" t="s">
        <v>210</v>
      </c>
      <c r="E131" s="271" t="s">
        <v>21</v>
      </c>
      <c r="F131" s="272" t="s">
        <v>271</v>
      </c>
      <c r="G131" s="270"/>
      <c r="H131" s="273">
        <v>179.663</v>
      </c>
      <c r="I131" s="274"/>
      <c r="J131" s="270"/>
      <c r="K131" s="270"/>
      <c r="L131" s="275"/>
      <c r="M131" s="276"/>
      <c r="N131" s="277"/>
      <c r="O131" s="277"/>
      <c r="P131" s="277"/>
      <c r="Q131" s="277"/>
      <c r="R131" s="277"/>
      <c r="S131" s="277"/>
      <c r="T131" s="278"/>
      <c r="AT131" s="279" t="s">
        <v>210</v>
      </c>
      <c r="AU131" s="279" t="s">
        <v>79</v>
      </c>
      <c r="AV131" s="13" t="s">
        <v>208</v>
      </c>
      <c r="AW131" s="13" t="s">
        <v>33</v>
      </c>
      <c r="AX131" s="13" t="s">
        <v>76</v>
      </c>
      <c r="AY131" s="279" t="s">
        <v>201</v>
      </c>
    </row>
    <row r="132" spans="2:65" s="1" customFormat="1" ht="16.5" customHeight="1">
      <c r="B132" s="46"/>
      <c r="C132" s="235" t="s">
        <v>255</v>
      </c>
      <c r="D132" s="235" t="s">
        <v>203</v>
      </c>
      <c r="E132" s="236" t="s">
        <v>350</v>
      </c>
      <c r="F132" s="237" t="s">
        <v>351</v>
      </c>
      <c r="G132" s="238" t="s">
        <v>206</v>
      </c>
      <c r="H132" s="239">
        <v>4.16</v>
      </c>
      <c r="I132" s="240"/>
      <c r="J132" s="241">
        <f>ROUND(I132*H132,2)</f>
        <v>0</v>
      </c>
      <c r="K132" s="237" t="s">
        <v>220</v>
      </c>
      <c r="L132" s="72"/>
      <c r="M132" s="242" t="s">
        <v>21</v>
      </c>
      <c r="N132" s="243" t="s">
        <v>40</v>
      </c>
      <c r="O132" s="47"/>
      <c r="P132" s="244">
        <f>O132*H132</f>
        <v>0</v>
      </c>
      <c r="Q132" s="244">
        <v>0.021</v>
      </c>
      <c r="R132" s="244">
        <f>Q132*H132</f>
        <v>0.08736000000000001</v>
      </c>
      <c r="S132" s="244">
        <v>0</v>
      </c>
      <c r="T132" s="245">
        <f>S132*H132</f>
        <v>0</v>
      </c>
      <c r="AR132" s="24" t="s">
        <v>208</v>
      </c>
      <c r="AT132" s="24" t="s">
        <v>203</v>
      </c>
      <c r="AU132" s="24" t="s">
        <v>79</v>
      </c>
      <c r="AY132" s="24" t="s">
        <v>201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4" t="s">
        <v>76</v>
      </c>
      <c r="BK132" s="246">
        <f>ROUND(I132*H132,2)</f>
        <v>0</v>
      </c>
      <c r="BL132" s="24" t="s">
        <v>208</v>
      </c>
      <c r="BM132" s="24" t="s">
        <v>352</v>
      </c>
    </row>
    <row r="133" spans="2:51" s="12" customFormat="1" ht="13.5">
      <c r="B133" s="247"/>
      <c r="C133" s="248"/>
      <c r="D133" s="249" t="s">
        <v>210</v>
      </c>
      <c r="E133" s="250" t="s">
        <v>21</v>
      </c>
      <c r="F133" s="251" t="s">
        <v>1693</v>
      </c>
      <c r="G133" s="248"/>
      <c r="H133" s="252">
        <v>4.16</v>
      </c>
      <c r="I133" s="253"/>
      <c r="J133" s="248"/>
      <c r="K133" s="248"/>
      <c r="L133" s="254"/>
      <c r="M133" s="255"/>
      <c r="N133" s="256"/>
      <c r="O133" s="256"/>
      <c r="P133" s="256"/>
      <c r="Q133" s="256"/>
      <c r="R133" s="256"/>
      <c r="S133" s="256"/>
      <c r="T133" s="257"/>
      <c r="AT133" s="258" t="s">
        <v>210</v>
      </c>
      <c r="AU133" s="258" t="s">
        <v>79</v>
      </c>
      <c r="AV133" s="12" t="s">
        <v>79</v>
      </c>
      <c r="AW133" s="12" t="s">
        <v>33</v>
      </c>
      <c r="AX133" s="12" t="s">
        <v>76</v>
      </c>
      <c r="AY133" s="258" t="s">
        <v>201</v>
      </c>
    </row>
    <row r="134" spans="2:65" s="1" customFormat="1" ht="16.5" customHeight="1">
      <c r="B134" s="46"/>
      <c r="C134" s="235" t="s">
        <v>260</v>
      </c>
      <c r="D134" s="235" t="s">
        <v>203</v>
      </c>
      <c r="E134" s="236" t="s">
        <v>356</v>
      </c>
      <c r="F134" s="237" t="s">
        <v>357</v>
      </c>
      <c r="G134" s="238" t="s">
        <v>358</v>
      </c>
      <c r="H134" s="239">
        <v>19.4</v>
      </c>
      <c r="I134" s="240"/>
      <c r="J134" s="241">
        <f>ROUND(I134*H134,2)</f>
        <v>0</v>
      </c>
      <c r="K134" s="237" t="s">
        <v>220</v>
      </c>
      <c r="L134" s="72"/>
      <c r="M134" s="242" t="s">
        <v>21</v>
      </c>
      <c r="N134" s="243" t="s">
        <v>40</v>
      </c>
      <c r="O134" s="47"/>
      <c r="P134" s="244">
        <f>O134*H134</f>
        <v>0</v>
      </c>
      <c r="Q134" s="244">
        <v>0.0015</v>
      </c>
      <c r="R134" s="244">
        <f>Q134*H134</f>
        <v>0.029099999999999997</v>
      </c>
      <c r="S134" s="244">
        <v>0</v>
      </c>
      <c r="T134" s="245">
        <f>S134*H134</f>
        <v>0</v>
      </c>
      <c r="AR134" s="24" t="s">
        <v>208</v>
      </c>
      <c r="AT134" s="24" t="s">
        <v>203</v>
      </c>
      <c r="AU134" s="24" t="s">
        <v>79</v>
      </c>
      <c r="AY134" s="24" t="s">
        <v>201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76</v>
      </c>
      <c r="BK134" s="246">
        <f>ROUND(I134*H134,2)</f>
        <v>0</v>
      </c>
      <c r="BL134" s="24" t="s">
        <v>208</v>
      </c>
      <c r="BM134" s="24" t="s">
        <v>359</v>
      </c>
    </row>
    <row r="135" spans="2:51" s="12" customFormat="1" ht="13.5">
      <c r="B135" s="247"/>
      <c r="C135" s="248"/>
      <c r="D135" s="249" t="s">
        <v>210</v>
      </c>
      <c r="E135" s="250" t="s">
        <v>21</v>
      </c>
      <c r="F135" s="251" t="s">
        <v>1557</v>
      </c>
      <c r="G135" s="248"/>
      <c r="H135" s="252">
        <v>9.8</v>
      </c>
      <c r="I135" s="253"/>
      <c r="J135" s="248"/>
      <c r="K135" s="248"/>
      <c r="L135" s="254"/>
      <c r="M135" s="255"/>
      <c r="N135" s="256"/>
      <c r="O135" s="256"/>
      <c r="P135" s="256"/>
      <c r="Q135" s="256"/>
      <c r="R135" s="256"/>
      <c r="S135" s="256"/>
      <c r="T135" s="257"/>
      <c r="AT135" s="258" t="s">
        <v>210</v>
      </c>
      <c r="AU135" s="258" t="s">
        <v>79</v>
      </c>
      <c r="AV135" s="12" t="s">
        <v>79</v>
      </c>
      <c r="AW135" s="12" t="s">
        <v>33</v>
      </c>
      <c r="AX135" s="12" t="s">
        <v>69</v>
      </c>
      <c r="AY135" s="258" t="s">
        <v>201</v>
      </c>
    </row>
    <row r="136" spans="2:51" s="12" customFormat="1" ht="13.5">
      <c r="B136" s="247"/>
      <c r="C136" s="248"/>
      <c r="D136" s="249" t="s">
        <v>210</v>
      </c>
      <c r="E136" s="250" t="s">
        <v>21</v>
      </c>
      <c r="F136" s="251" t="s">
        <v>1558</v>
      </c>
      <c r="G136" s="248"/>
      <c r="H136" s="252">
        <v>9.6</v>
      </c>
      <c r="I136" s="253"/>
      <c r="J136" s="248"/>
      <c r="K136" s="248"/>
      <c r="L136" s="254"/>
      <c r="M136" s="255"/>
      <c r="N136" s="256"/>
      <c r="O136" s="256"/>
      <c r="P136" s="256"/>
      <c r="Q136" s="256"/>
      <c r="R136" s="256"/>
      <c r="S136" s="256"/>
      <c r="T136" s="257"/>
      <c r="AT136" s="258" t="s">
        <v>210</v>
      </c>
      <c r="AU136" s="258" t="s">
        <v>79</v>
      </c>
      <c r="AV136" s="12" t="s">
        <v>79</v>
      </c>
      <c r="AW136" s="12" t="s">
        <v>33</v>
      </c>
      <c r="AX136" s="12" t="s">
        <v>69</v>
      </c>
      <c r="AY136" s="258" t="s">
        <v>201</v>
      </c>
    </row>
    <row r="137" spans="2:51" s="13" customFormat="1" ht="13.5">
      <c r="B137" s="269"/>
      <c r="C137" s="270"/>
      <c r="D137" s="249" t="s">
        <v>210</v>
      </c>
      <c r="E137" s="271" t="s">
        <v>21</v>
      </c>
      <c r="F137" s="272" t="s">
        <v>271</v>
      </c>
      <c r="G137" s="270"/>
      <c r="H137" s="273">
        <v>19.4</v>
      </c>
      <c r="I137" s="274"/>
      <c r="J137" s="270"/>
      <c r="K137" s="270"/>
      <c r="L137" s="275"/>
      <c r="M137" s="276"/>
      <c r="N137" s="277"/>
      <c r="O137" s="277"/>
      <c r="P137" s="277"/>
      <c r="Q137" s="277"/>
      <c r="R137" s="277"/>
      <c r="S137" s="277"/>
      <c r="T137" s="278"/>
      <c r="AT137" s="279" t="s">
        <v>210</v>
      </c>
      <c r="AU137" s="279" t="s">
        <v>79</v>
      </c>
      <c r="AV137" s="13" t="s">
        <v>208</v>
      </c>
      <c r="AW137" s="13" t="s">
        <v>33</v>
      </c>
      <c r="AX137" s="13" t="s">
        <v>76</v>
      </c>
      <c r="AY137" s="279" t="s">
        <v>201</v>
      </c>
    </row>
    <row r="138" spans="2:65" s="1" customFormat="1" ht="16.5" customHeight="1">
      <c r="B138" s="46"/>
      <c r="C138" s="235" t="s">
        <v>265</v>
      </c>
      <c r="D138" s="235" t="s">
        <v>203</v>
      </c>
      <c r="E138" s="236" t="s">
        <v>365</v>
      </c>
      <c r="F138" s="237" t="s">
        <v>366</v>
      </c>
      <c r="G138" s="238" t="s">
        <v>206</v>
      </c>
      <c r="H138" s="239">
        <v>19.2</v>
      </c>
      <c r="I138" s="240"/>
      <c r="J138" s="241">
        <f>ROUND(I138*H138,2)</f>
        <v>0</v>
      </c>
      <c r="K138" s="237" t="s">
        <v>220</v>
      </c>
      <c r="L138" s="72"/>
      <c r="M138" s="242" t="s">
        <v>21</v>
      </c>
      <c r="N138" s="243" t="s">
        <v>40</v>
      </c>
      <c r="O138" s="47"/>
      <c r="P138" s="244">
        <f>O138*H138</f>
        <v>0</v>
      </c>
      <c r="Q138" s="244">
        <v>0.00012</v>
      </c>
      <c r="R138" s="244">
        <f>Q138*H138</f>
        <v>0.002304</v>
      </c>
      <c r="S138" s="244">
        <v>0</v>
      </c>
      <c r="T138" s="245">
        <f>S138*H138</f>
        <v>0</v>
      </c>
      <c r="AR138" s="24" t="s">
        <v>208</v>
      </c>
      <c r="AT138" s="24" t="s">
        <v>203</v>
      </c>
      <c r="AU138" s="24" t="s">
        <v>79</v>
      </c>
      <c r="AY138" s="24" t="s">
        <v>201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24" t="s">
        <v>76</v>
      </c>
      <c r="BK138" s="246">
        <f>ROUND(I138*H138,2)</f>
        <v>0</v>
      </c>
      <c r="BL138" s="24" t="s">
        <v>208</v>
      </c>
      <c r="BM138" s="24" t="s">
        <v>367</v>
      </c>
    </row>
    <row r="139" spans="2:51" s="12" customFormat="1" ht="13.5">
      <c r="B139" s="247"/>
      <c r="C139" s="248"/>
      <c r="D139" s="249" t="s">
        <v>210</v>
      </c>
      <c r="E139" s="250" t="s">
        <v>21</v>
      </c>
      <c r="F139" s="251" t="s">
        <v>1694</v>
      </c>
      <c r="G139" s="248"/>
      <c r="H139" s="252">
        <v>19.2</v>
      </c>
      <c r="I139" s="253"/>
      <c r="J139" s="248"/>
      <c r="K139" s="248"/>
      <c r="L139" s="254"/>
      <c r="M139" s="255"/>
      <c r="N139" s="256"/>
      <c r="O139" s="256"/>
      <c r="P139" s="256"/>
      <c r="Q139" s="256"/>
      <c r="R139" s="256"/>
      <c r="S139" s="256"/>
      <c r="T139" s="257"/>
      <c r="AT139" s="258" t="s">
        <v>210</v>
      </c>
      <c r="AU139" s="258" t="s">
        <v>79</v>
      </c>
      <c r="AV139" s="12" t="s">
        <v>79</v>
      </c>
      <c r="AW139" s="12" t="s">
        <v>33</v>
      </c>
      <c r="AX139" s="12" t="s">
        <v>76</v>
      </c>
      <c r="AY139" s="258" t="s">
        <v>201</v>
      </c>
    </row>
    <row r="140" spans="2:65" s="1" customFormat="1" ht="16.5" customHeight="1">
      <c r="B140" s="46"/>
      <c r="C140" s="235" t="s">
        <v>272</v>
      </c>
      <c r="D140" s="235" t="s">
        <v>203</v>
      </c>
      <c r="E140" s="236" t="s">
        <v>1695</v>
      </c>
      <c r="F140" s="237" t="s">
        <v>1696</v>
      </c>
      <c r="G140" s="238" t="s">
        <v>219</v>
      </c>
      <c r="H140" s="239">
        <v>0.14</v>
      </c>
      <c r="I140" s="240"/>
      <c r="J140" s="241">
        <f>ROUND(I140*H140,2)</f>
        <v>0</v>
      </c>
      <c r="K140" s="237" t="s">
        <v>207</v>
      </c>
      <c r="L140" s="72"/>
      <c r="M140" s="242" t="s">
        <v>21</v>
      </c>
      <c r="N140" s="243" t="s">
        <v>40</v>
      </c>
      <c r="O140" s="47"/>
      <c r="P140" s="244">
        <f>O140*H140</f>
        <v>0</v>
      </c>
      <c r="Q140" s="244">
        <v>2.25634</v>
      </c>
      <c r="R140" s="244">
        <f>Q140*H140</f>
        <v>0.3158876</v>
      </c>
      <c r="S140" s="244">
        <v>0</v>
      </c>
      <c r="T140" s="245">
        <f>S140*H140</f>
        <v>0</v>
      </c>
      <c r="AR140" s="24" t="s">
        <v>208</v>
      </c>
      <c r="AT140" s="24" t="s">
        <v>203</v>
      </c>
      <c r="AU140" s="24" t="s">
        <v>79</v>
      </c>
      <c r="AY140" s="24" t="s">
        <v>201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4" t="s">
        <v>76</v>
      </c>
      <c r="BK140" s="246">
        <f>ROUND(I140*H140,2)</f>
        <v>0</v>
      </c>
      <c r="BL140" s="24" t="s">
        <v>208</v>
      </c>
      <c r="BM140" s="24" t="s">
        <v>1697</v>
      </c>
    </row>
    <row r="141" spans="2:51" s="12" customFormat="1" ht="13.5">
      <c r="B141" s="247"/>
      <c r="C141" s="248"/>
      <c r="D141" s="249" t="s">
        <v>210</v>
      </c>
      <c r="E141" s="250" t="s">
        <v>21</v>
      </c>
      <c r="F141" s="251" t="s">
        <v>1698</v>
      </c>
      <c r="G141" s="248"/>
      <c r="H141" s="252">
        <v>0.045</v>
      </c>
      <c r="I141" s="253"/>
      <c r="J141" s="248"/>
      <c r="K141" s="248"/>
      <c r="L141" s="254"/>
      <c r="M141" s="255"/>
      <c r="N141" s="256"/>
      <c r="O141" s="256"/>
      <c r="P141" s="256"/>
      <c r="Q141" s="256"/>
      <c r="R141" s="256"/>
      <c r="S141" s="256"/>
      <c r="T141" s="257"/>
      <c r="AT141" s="258" t="s">
        <v>210</v>
      </c>
      <c r="AU141" s="258" t="s">
        <v>79</v>
      </c>
      <c r="AV141" s="12" t="s">
        <v>79</v>
      </c>
      <c r="AW141" s="12" t="s">
        <v>33</v>
      </c>
      <c r="AX141" s="12" t="s">
        <v>69</v>
      </c>
      <c r="AY141" s="258" t="s">
        <v>201</v>
      </c>
    </row>
    <row r="142" spans="2:51" s="12" customFormat="1" ht="13.5">
      <c r="B142" s="247"/>
      <c r="C142" s="248"/>
      <c r="D142" s="249" t="s">
        <v>210</v>
      </c>
      <c r="E142" s="250" t="s">
        <v>21</v>
      </c>
      <c r="F142" s="251" t="s">
        <v>1699</v>
      </c>
      <c r="G142" s="248"/>
      <c r="H142" s="252">
        <v>0.095</v>
      </c>
      <c r="I142" s="253"/>
      <c r="J142" s="248"/>
      <c r="K142" s="248"/>
      <c r="L142" s="254"/>
      <c r="M142" s="255"/>
      <c r="N142" s="256"/>
      <c r="O142" s="256"/>
      <c r="P142" s="256"/>
      <c r="Q142" s="256"/>
      <c r="R142" s="256"/>
      <c r="S142" s="256"/>
      <c r="T142" s="257"/>
      <c r="AT142" s="258" t="s">
        <v>210</v>
      </c>
      <c r="AU142" s="258" t="s">
        <v>79</v>
      </c>
      <c r="AV142" s="12" t="s">
        <v>79</v>
      </c>
      <c r="AW142" s="12" t="s">
        <v>33</v>
      </c>
      <c r="AX142" s="12" t="s">
        <v>69</v>
      </c>
      <c r="AY142" s="258" t="s">
        <v>201</v>
      </c>
    </row>
    <row r="143" spans="2:51" s="13" customFormat="1" ht="13.5">
      <c r="B143" s="269"/>
      <c r="C143" s="270"/>
      <c r="D143" s="249" t="s">
        <v>210</v>
      </c>
      <c r="E143" s="271" t="s">
        <v>21</v>
      </c>
      <c r="F143" s="272" t="s">
        <v>271</v>
      </c>
      <c r="G143" s="270"/>
      <c r="H143" s="273">
        <v>0.14</v>
      </c>
      <c r="I143" s="274"/>
      <c r="J143" s="270"/>
      <c r="K143" s="270"/>
      <c r="L143" s="275"/>
      <c r="M143" s="276"/>
      <c r="N143" s="277"/>
      <c r="O143" s="277"/>
      <c r="P143" s="277"/>
      <c r="Q143" s="277"/>
      <c r="R143" s="277"/>
      <c r="S143" s="277"/>
      <c r="T143" s="278"/>
      <c r="AT143" s="279" t="s">
        <v>210</v>
      </c>
      <c r="AU143" s="279" t="s">
        <v>79</v>
      </c>
      <c r="AV143" s="13" t="s">
        <v>208</v>
      </c>
      <c r="AW143" s="13" t="s">
        <v>33</v>
      </c>
      <c r="AX143" s="13" t="s">
        <v>76</v>
      </c>
      <c r="AY143" s="279" t="s">
        <v>201</v>
      </c>
    </row>
    <row r="144" spans="2:65" s="1" customFormat="1" ht="25.5" customHeight="1">
      <c r="B144" s="46"/>
      <c r="C144" s="235" t="s">
        <v>277</v>
      </c>
      <c r="D144" s="235" t="s">
        <v>203</v>
      </c>
      <c r="E144" s="236" t="s">
        <v>385</v>
      </c>
      <c r="F144" s="237" t="s">
        <v>386</v>
      </c>
      <c r="G144" s="238" t="s">
        <v>206</v>
      </c>
      <c r="H144" s="239">
        <v>1</v>
      </c>
      <c r="I144" s="240"/>
      <c r="J144" s="241">
        <f>ROUND(I144*H144,2)</f>
        <v>0</v>
      </c>
      <c r="K144" s="237" t="s">
        <v>21</v>
      </c>
      <c r="L144" s="72"/>
      <c r="M144" s="242" t="s">
        <v>21</v>
      </c>
      <c r="N144" s="243" t="s">
        <v>40</v>
      </c>
      <c r="O144" s="47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AR144" s="24" t="s">
        <v>208</v>
      </c>
      <c r="AT144" s="24" t="s">
        <v>203</v>
      </c>
      <c r="AU144" s="24" t="s">
        <v>79</v>
      </c>
      <c r="AY144" s="24" t="s">
        <v>201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24" t="s">
        <v>76</v>
      </c>
      <c r="BK144" s="246">
        <f>ROUND(I144*H144,2)</f>
        <v>0</v>
      </c>
      <c r="BL144" s="24" t="s">
        <v>208</v>
      </c>
      <c r="BM144" s="24" t="s">
        <v>387</v>
      </c>
    </row>
    <row r="145" spans="2:51" s="12" customFormat="1" ht="13.5">
      <c r="B145" s="247"/>
      <c r="C145" s="248"/>
      <c r="D145" s="249" t="s">
        <v>210</v>
      </c>
      <c r="E145" s="250" t="s">
        <v>21</v>
      </c>
      <c r="F145" s="251" t="s">
        <v>1700</v>
      </c>
      <c r="G145" s="248"/>
      <c r="H145" s="252">
        <v>1</v>
      </c>
      <c r="I145" s="253"/>
      <c r="J145" s="248"/>
      <c r="K145" s="248"/>
      <c r="L145" s="254"/>
      <c r="M145" s="255"/>
      <c r="N145" s="256"/>
      <c r="O145" s="256"/>
      <c r="P145" s="256"/>
      <c r="Q145" s="256"/>
      <c r="R145" s="256"/>
      <c r="S145" s="256"/>
      <c r="T145" s="257"/>
      <c r="AT145" s="258" t="s">
        <v>210</v>
      </c>
      <c r="AU145" s="258" t="s">
        <v>79</v>
      </c>
      <c r="AV145" s="12" t="s">
        <v>79</v>
      </c>
      <c r="AW145" s="12" t="s">
        <v>33</v>
      </c>
      <c r="AX145" s="12" t="s">
        <v>76</v>
      </c>
      <c r="AY145" s="258" t="s">
        <v>201</v>
      </c>
    </row>
    <row r="146" spans="2:65" s="1" customFormat="1" ht="25.5" customHeight="1">
      <c r="B146" s="46"/>
      <c r="C146" s="235" t="s">
        <v>10</v>
      </c>
      <c r="D146" s="235" t="s">
        <v>203</v>
      </c>
      <c r="E146" s="236" t="s">
        <v>390</v>
      </c>
      <c r="F146" s="237" t="s">
        <v>391</v>
      </c>
      <c r="G146" s="238" t="s">
        <v>206</v>
      </c>
      <c r="H146" s="239">
        <v>72.69</v>
      </c>
      <c r="I146" s="240"/>
      <c r="J146" s="241">
        <f>ROUND(I146*H146,2)</f>
        <v>0</v>
      </c>
      <c r="K146" s="237" t="s">
        <v>21</v>
      </c>
      <c r="L146" s="72"/>
      <c r="M146" s="242" t="s">
        <v>21</v>
      </c>
      <c r="N146" s="243" t="s">
        <v>40</v>
      </c>
      <c r="O146" s="47"/>
      <c r="P146" s="244">
        <f>O146*H146</f>
        <v>0</v>
      </c>
      <c r="Q146" s="244">
        <v>0.05</v>
      </c>
      <c r="R146" s="244">
        <f>Q146*H146</f>
        <v>3.6345</v>
      </c>
      <c r="S146" s="244">
        <v>0</v>
      </c>
      <c r="T146" s="245">
        <f>S146*H146</f>
        <v>0</v>
      </c>
      <c r="AR146" s="24" t="s">
        <v>208</v>
      </c>
      <c r="AT146" s="24" t="s">
        <v>203</v>
      </c>
      <c r="AU146" s="24" t="s">
        <v>79</v>
      </c>
      <c r="AY146" s="24" t="s">
        <v>201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4" t="s">
        <v>76</v>
      </c>
      <c r="BK146" s="246">
        <f>ROUND(I146*H146,2)</f>
        <v>0</v>
      </c>
      <c r="BL146" s="24" t="s">
        <v>208</v>
      </c>
      <c r="BM146" s="24" t="s">
        <v>392</v>
      </c>
    </row>
    <row r="147" spans="2:51" s="12" customFormat="1" ht="13.5">
      <c r="B147" s="247"/>
      <c r="C147" s="248"/>
      <c r="D147" s="249" t="s">
        <v>210</v>
      </c>
      <c r="E147" s="250" t="s">
        <v>21</v>
      </c>
      <c r="F147" s="251" t="s">
        <v>1701</v>
      </c>
      <c r="G147" s="248"/>
      <c r="H147" s="252">
        <v>72.69</v>
      </c>
      <c r="I147" s="253"/>
      <c r="J147" s="248"/>
      <c r="K147" s="248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210</v>
      </c>
      <c r="AU147" s="258" t="s">
        <v>79</v>
      </c>
      <c r="AV147" s="12" t="s">
        <v>79</v>
      </c>
      <c r="AW147" s="12" t="s">
        <v>33</v>
      </c>
      <c r="AX147" s="12" t="s">
        <v>76</v>
      </c>
      <c r="AY147" s="258" t="s">
        <v>201</v>
      </c>
    </row>
    <row r="148" spans="2:63" s="11" customFormat="1" ht="29.85" customHeight="1">
      <c r="B148" s="219"/>
      <c r="C148" s="220"/>
      <c r="D148" s="221" t="s">
        <v>68</v>
      </c>
      <c r="E148" s="233" t="s">
        <v>250</v>
      </c>
      <c r="F148" s="233" t="s">
        <v>394</v>
      </c>
      <c r="G148" s="220"/>
      <c r="H148" s="220"/>
      <c r="I148" s="223"/>
      <c r="J148" s="234">
        <f>BK148</f>
        <v>0</v>
      </c>
      <c r="K148" s="220"/>
      <c r="L148" s="225"/>
      <c r="M148" s="226"/>
      <c r="N148" s="227"/>
      <c r="O148" s="227"/>
      <c r="P148" s="228">
        <f>SUM(P149:P170)</f>
        <v>0</v>
      </c>
      <c r="Q148" s="227"/>
      <c r="R148" s="228">
        <f>SUM(R149:R170)</f>
        <v>0.0189725</v>
      </c>
      <c r="S148" s="227"/>
      <c r="T148" s="229">
        <f>SUM(T149:T170)</f>
        <v>9.030190000000001</v>
      </c>
      <c r="AR148" s="230" t="s">
        <v>76</v>
      </c>
      <c r="AT148" s="231" t="s">
        <v>68</v>
      </c>
      <c r="AU148" s="231" t="s">
        <v>76</v>
      </c>
      <c r="AY148" s="230" t="s">
        <v>201</v>
      </c>
      <c r="BK148" s="232">
        <f>SUM(BK149:BK170)</f>
        <v>0</v>
      </c>
    </row>
    <row r="149" spans="2:65" s="1" customFormat="1" ht="25.5" customHeight="1">
      <c r="B149" s="46"/>
      <c r="C149" s="235" t="s">
        <v>287</v>
      </c>
      <c r="D149" s="235" t="s">
        <v>203</v>
      </c>
      <c r="E149" s="236" t="s">
        <v>401</v>
      </c>
      <c r="F149" s="237" t="s">
        <v>402</v>
      </c>
      <c r="G149" s="238" t="s">
        <v>206</v>
      </c>
      <c r="H149" s="239">
        <v>72.69</v>
      </c>
      <c r="I149" s="240"/>
      <c r="J149" s="241">
        <f>ROUND(I149*H149,2)</f>
        <v>0</v>
      </c>
      <c r="K149" s="237" t="s">
        <v>220</v>
      </c>
      <c r="L149" s="72"/>
      <c r="M149" s="242" t="s">
        <v>21</v>
      </c>
      <c r="N149" s="243" t="s">
        <v>40</v>
      </c>
      <c r="O149" s="47"/>
      <c r="P149" s="244">
        <f>O149*H149</f>
        <v>0</v>
      </c>
      <c r="Q149" s="244">
        <v>0.00021</v>
      </c>
      <c r="R149" s="244">
        <f>Q149*H149</f>
        <v>0.0152649</v>
      </c>
      <c r="S149" s="244">
        <v>0</v>
      </c>
      <c r="T149" s="245">
        <f>S149*H149</f>
        <v>0</v>
      </c>
      <c r="AR149" s="24" t="s">
        <v>208</v>
      </c>
      <c r="AT149" s="24" t="s">
        <v>203</v>
      </c>
      <c r="AU149" s="24" t="s">
        <v>79</v>
      </c>
      <c r="AY149" s="24" t="s">
        <v>201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4" t="s">
        <v>76</v>
      </c>
      <c r="BK149" s="246">
        <f>ROUND(I149*H149,2)</f>
        <v>0</v>
      </c>
      <c r="BL149" s="24" t="s">
        <v>208</v>
      </c>
      <c r="BM149" s="24" t="s">
        <v>403</v>
      </c>
    </row>
    <row r="150" spans="2:51" s="12" customFormat="1" ht="13.5">
      <c r="B150" s="247"/>
      <c r="C150" s="248"/>
      <c r="D150" s="249" t="s">
        <v>210</v>
      </c>
      <c r="E150" s="250" t="s">
        <v>21</v>
      </c>
      <c r="F150" s="251" t="s">
        <v>1702</v>
      </c>
      <c r="G150" s="248"/>
      <c r="H150" s="252">
        <v>72.69</v>
      </c>
      <c r="I150" s="253"/>
      <c r="J150" s="248"/>
      <c r="K150" s="248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210</v>
      </c>
      <c r="AU150" s="258" t="s">
        <v>79</v>
      </c>
      <c r="AV150" s="12" t="s">
        <v>79</v>
      </c>
      <c r="AW150" s="12" t="s">
        <v>33</v>
      </c>
      <c r="AX150" s="12" t="s">
        <v>76</v>
      </c>
      <c r="AY150" s="258" t="s">
        <v>201</v>
      </c>
    </row>
    <row r="151" spans="2:65" s="1" customFormat="1" ht="25.5" customHeight="1">
      <c r="B151" s="46"/>
      <c r="C151" s="235" t="s">
        <v>292</v>
      </c>
      <c r="D151" s="235" t="s">
        <v>203</v>
      </c>
      <c r="E151" s="236" t="s">
        <v>406</v>
      </c>
      <c r="F151" s="237" t="s">
        <v>407</v>
      </c>
      <c r="G151" s="238" t="s">
        <v>206</v>
      </c>
      <c r="H151" s="239">
        <v>92.69</v>
      </c>
      <c r="I151" s="240"/>
      <c r="J151" s="241">
        <f>ROUND(I151*H151,2)</f>
        <v>0</v>
      </c>
      <c r="K151" s="237" t="s">
        <v>220</v>
      </c>
      <c r="L151" s="72"/>
      <c r="M151" s="242" t="s">
        <v>21</v>
      </c>
      <c r="N151" s="243" t="s">
        <v>40</v>
      </c>
      <c r="O151" s="47"/>
      <c r="P151" s="244">
        <f>O151*H151</f>
        <v>0</v>
      </c>
      <c r="Q151" s="244">
        <v>4E-05</v>
      </c>
      <c r="R151" s="244">
        <f>Q151*H151</f>
        <v>0.0037076</v>
      </c>
      <c r="S151" s="244">
        <v>0</v>
      </c>
      <c r="T151" s="245">
        <f>S151*H151</f>
        <v>0</v>
      </c>
      <c r="AR151" s="24" t="s">
        <v>208</v>
      </c>
      <c r="AT151" s="24" t="s">
        <v>203</v>
      </c>
      <c r="AU151" s="24" t="s">
        <v>79</v>
      </c>
      <c r="AY151" s="24" t="s">
        <v>201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4" t="s">
        <v>76</v>
      </c>
      <c r="BK151" s="246">
        <f>ROUND(I151*H151,2)</f>
        <v>0</v>
      </c>
      <c r="BL151" s="24" t="s">
        <v>208</v>
      </c>
      <c r="BM151" s="24" t="s">
        <v>408</v>
      </c>
    </row>
    <row r="152" spans="2:51" s="12" customFormat="1" ht="13.5">
      <c r="B152" s="247"/>
      <c r="C152" s="248"/>
      <c r="D152" s="249" t="s">
        <v>210</v>
      </c>
      <c r="E152" s="250" t="s">
        <v>21</v>
      </c>
      <c r="F152" s="251" t="s">
        <v>1703</v>
      </c>
      <c r="G152" s="248"/>
      <c r="H152" s="252">
        <v>92.69</v>
      </c>
      <c r="I152" s="253"/>
      <c r="J152" s="248"/>
      <c r="K152" s="248"/>
      <c r="L152" s="254"/>
      <c r="M152" s="255"/>
      <c r="N152" s="256"/>
      <c r="O152" s="256"/>
      <c r="P152" s="256"/>
      <c r="Q152" s="256"/>
      <c r="R152" s="256"/>
      <c r="S152" s="256"/>
      <c r="T152" s="257"/>
      <c r="AT152" s="258" t="s">
        <v>210</v>
      </c>
      <c r="AU152" s="258" t="s">
        <v>79</v>
      </c>
      <c r="AV152" s="12" t="s">
        <v>79</v>
      </c>
      <c r="AW152" s="12" t="s">
        <v>33</v>
      </c>
      <c r="AX152" s="12" t="s">
        <v>76</v>
      </c>
      <c r="AY152" s="258" t="s">
        <v>201</v>
      </c>
    </row>
    <row r="153" spans="2:65" s="1" customFormat="1" ht="16.5" customHeight="1">
      <c r="B153" s="46"/>
      <c r="C153" s="235" t="s">
        <v>297</v>
      </c>
      <c r="D153" s="235" t="s">
        <v>203</v>
      </c>
      <c r="E153" s="236" t="s">
        <v>411</v>
      </c>
      <c r="F153" s="237" t="s">
        <v>412</v>
      </c>
      <c r="G153" s="238" t="s">
        <v>206</v>
      </c>
      <c r="H153" s="239">
        <v>13.65</v>
      </c>
      <c r="I153" s="240"/>
      <c r="J153" s="241">
        <f>ROUND(I153*H153,2)</f>
        <v>0</v>
      </c>
      <c r="K153" s="237" t="s">
        <v>207</v>
      </c>
      <c r="L153" s="72"/>
      <c r="M153" s="242" t="s">
        <v>21</v>
      </c>
      <c r="N153" s="243" t="s">
        <v>40</v>
      </c>
      <c r="O153" s="47"/>
      <c r="P153" s="244">
        <f>O153*H153</f>
        <v>0</v>
      </c>
      <c r="Q153" s="244">
        <v>0</v>
      </c>
      <c r="R153" s="244">
        <f>Q153*H153</f>
        <v>0</v>
      </c>
      <c r="S153" s="244">
        <v>0.324</v>
      </c>
      <c r="T153" s="245">
        <f>S153*H153</f>
        <v>4.4226</v>
      </c>
      <c r="AR153" s="24" t="s">
        <v>208</v>
      </c>
      <c r="AT153" s="24" t="s">
        <v>203</v>
      </c>
      <c r="AU153" s="24" t="s">
        <v>79</v>
      </c>
      <c r="AY153" s="24" t="s">
        <v>201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24" t="s">
        <v>76</v>
      </c>
      <c r="BK153" s="246">
        <f>ROUND(I153*H153,2)</f>
        <v>0</v>
      </c>
      <c r="BL153" s="24" t="s">
        <v>208</v>
      </c>
      <c r="BM153" s="24" t="s">
        <v>413</v>
      </c>
    </row>
    <row r="154" spans="2:51" s="12" customFormat="1" ht="13.5">
      <c r="B154" s="247"/>
      <c r="C154" s="248"/>
      <c r="D154" s="249" t="s">
        <v>210</v>
      </c>
      <c r="E154" s="250" t="s">
        <v>21</v>
      </c>
      <c r="F154" s="251" t="s">
        <v>1704</v>
      </c>
      <c r="G154" s="248"/>
      <c r="H154" s="252">
        <v>13.65</v>
      </c>
      <c r="I154" s="253"/>
      <c r="J154" s="248"/>
      <c r="K154" s="248"/>
      <c r="L154" s="254"/>
      <c r="M154" s="255"/>
      <c r="N154" s="256"/>
      <c r="O154" s="256"/>
      <c r="P154" s="256"/>
      <c r="Q154" s="256"/>
      <c r="R154" s="256"/>
      <c r="S154" s="256"/>
      <c r="T154" s="257"/>
      <c r="AT154" s="258" t="s">
        <v>210</v>
      </c>
      <c r="AU154" s="258" t="s">
        <v>79</v>
      </c>
      <c r="AV154" s="12" t="s">
        <v>79</v>
      </c>
      <c r="AW154" s="12" t="s">
        <v>33</v>
      </c>
      <c r="AX154" s="12" t="s">
        <v>76</v>
      </c>
      <c r="AY154" s="258" t="s">
        <v>201</v>
      </c>
    </row>
    <row r="155" spans="2:65" s="1" customFormat="1" ht="16.5" customHeight="1">
      <c r="B155" s="46"/>
      <c r="C155" s="235" t="s">
        <v>303</v>
      </c>
      <c r="D155" s="235" t="s">
        <v>203</v>
      </c>
      <c r="E155" s="236" t="s">
        <v>448</v>
      </c>
      <c r="F155" s="237" t="s">
        <v>449</v>
      </c>
      <c r="G155" s="238" t="s">
        <v>206</v>
      </c>
      <c r="H155" s="239">
        <v>3.4</v>
      </c>
      <c r="I155" s="240"/>
      <c r="J155" s="241">
        <f>ROUND(I155*H155,2)</f>
        <v>0</v>
      </c>
      <c r="K155" s="237" t="s">
        <v>220</v>
      </c>
      <c r="L155" s="72"/>
      <c r="M155" s="242" t="s">
        <v>21</v>
      </c>
      <c r="N155" s="243" t="s">
        <v>40</v>
      </c>
      <c r="O155" s="47"/>
      <c r="P155" s="244">
        <f>O155*H155</f>
        <v>0</v>
      </c>
      <c r="Q155" s="244">
        <v>0</v>
      </c>
      <c r="R155" s="244">
        <f>Q155*H155</f>
        <v>0</v>
      </c>
      <c r="S155" s="244">
        <v>0.076</v>
      </c>
      <c r="T155" s="245">
        <f>S155*H155</f>
        <v>0.25839999999999996</v>
      </c>
      <c r="AR155" s="24" t="s">
        <v>208</v>
      </c>
      <c r="AT155" s="24" t="s">
        <v>203</v>
      </c>
      <c r="AU155" s="24" t="s">
        <v>79</v>
      </c>
      <c r="AY155" s="24" t="s">
        <v>201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4" t="s">
        <v>76</v>
      </c>
      <c r="BK155" s="246">
        <f>ROUND(I155*H155,2)</f>
        <v>0</v>
      </c>
      <c r="BL155" s="24" t="s">
        <v>208</v>
      </c>
      <c r="BM155" s="24" t="s">
        <v>450</v>
      </c>
    </row>
    <row r="156" spans="2:51" s="12" customFormat="1" ht="13.5">
      <c r="B156" s="247"/>
      <c r="C156" s="248"/>
      <c r="D156" s="249" t="s">
        <v>210</v>
      </c>
      <c r="E156" s="250" t="s">
        <v>21</v>
      </c>
      <c r="F156" s="251" t="s">
        <v>1705</v>
      </c>
      <c r="G156" s="248"/>
      <c r="H156" s="252">
        <v>3.4</v>
      </c>
      <c r="I156" s="253"/>
      <c r="J156" s="248"/>
      <c r="K156" s="248"/>
      <c r="L156" s="254"/>
      <c r="M156" s="255"/>
      <c r="N156" s="256"/>
      <c r="O156" s="256"/>
      <c r="P156" s="256"/>
      <c r="Q156" s="256"/>
      <c r="R156" s="256"/>
      <c r="S156" s="256"/>
      <c r="T156" s="257"/>
      <c r="AT156" s="258" t="s">
        <v>210</v>
      </c>
      <c r="AU156" s="258" t="s">
        <v>79</v>
      </c>
      <c r="AV156" s="12" t="s">
        <v>79</v>
      </c>
      <c r="AW156" s="12" t="s">
        <v>33</v>
      </c>
      <c r="AX156" s="12" t="s">
        <v>76</v>
      </c>
      <c r="AY156" s="258" t="s">
        <v>201</v>
      </c>
    </row>
    <row r="157" spans="2:65" s="1" customFormat="1" ht="25.5" customHeight="1">
      <c r="B157" s="46"/>
      <c r="C157" s="235" t="s">
        <v>308</v>
      </c>
      <c r="D157" s="235" t="s">
        <v>203</v>
      </c>
      <c r="E157" s="236" t="s">
        <v>458</v>
      </c>
      <c r="F157" s="237" t="s">
        <v>459</v>
      </c>
      <c r="G157" s="238" t="s">
        <v>248</v>
      </c>
      <c r="H157" s="239">
        <v>3</v>
      </c>
      <c r="I157" s="240"/>
      <c r="J157" s="241">
        <f>ROUND(I157*H157,2)</f>
        <v>0</v>
      </c>
      <c r="K157" s="237" t="s">
        <v>220</v>
      </c>
      <c r="L157" s="72"/>
      <c r="M157" s="242" t="s">
        <v>21</v>
      </c>
      <c r="N157" s="243" t="s">
        <v>40</v>
      </c>
      <c r="O157" s="47"/>
      <c r="P157" s="244">
        <f>O157*H157</f>
        <v>0</v>
      </c>
      <c r="Q157" s="244">
        <v>0</v>
      </c>
      <c r="R157" s="244">
        <f>Q157*H157</f>
        <v>0</v>
      </c>
      <c r="S157" s="244">
        <v>0.007</v>
      </c>
      <c r="T157" s="245">
        <f>S157*H157</f>
        <v>0.021</v>
      </c>
      <c r="AR157" s="24" t="s">
        <v>208</v>
      </c>
      <c r="AT157" s="24" t="s">
        <v>203</v>
      </c>
      <c r="AU157" s="24" t="s">
        <v>79</v>
      </c>
      <c r="AY157" s="24" t="s">
        <v>201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4" t="s">
        <v>76</v>
      </c>
      <c r="BK157" s="246">
        <f>ROUND(I157*H157,2)</f>
        <v>0</v>
      </c>
      <c r="BL157" s="24" t="s">
        <v>208</v>
      </c>
      <c r="BM157" s="24" t="s">
        <v>460</v>
      </c>
    </row>
    <row r="158" spans="2:51" s="12" customFormat="1" ht="13.5">
      <c r="B158" s="247"/>
      <c r="C158" s="248"/>
      <c r="D158" s="249" t="s">
        <v>210</v>
      </c>
      <c r="E158" s="250" t="s">
        <v>21</v>
      </c>
      <c r="F158" s="251" t="s">
        <v>1686</v>
      </c>
      <c r="G158" s="248"/>
      <c r="H158" s="252">
        <v>3</v>
      </c>
      <c r="I158" s="253"/>
      <c r="J158" s="248"/>
      <c r="K158" s="248"/>
      <c r="L158" s="254"/>
      <c r="M158" s="255"/>
      <c r="N158" s="256"/>
      <c r="O158" s="256"/>
      <c r="P158" s="256"/>
      <c r="Q158" s="256"/>
      <c r="R158" s="256"/>
      <c r="S158" s="256"/>
      <c r="T158" s="257"/>
      <c r="AT158" s="258" t="s">
        <v>210</v>
      </c>
      <c r="AU158" s="258" t="s">
        <v>79</v>
      </c>
      <c r="AV158" s="12" t="s">
        <v>79</v>
      </c>
      <c r="AW158" s="12" t="s">
        <v>33</v>
      </c>
      <c r="AX158" s="12" t="s">
        <v>76</v>
      </c>
      <c r="AY158" s="258" t="s">
        <v>201</v>
      </c>
    </row>
    <row r="159" spans="2:65" s="1" customFormat="1" ht="25.5" customHeight="1">
      <c r="B159" s="46"/>
      <c r="C159" s="235" t="s">
        <v>9</v>
      </c>
      <c r="D159" s="235" t="s">
        <v>203</v>
      </c>
      <c r="E159" s="236" t="s">
        <v>1706</v>
      </c>
      <c r="F159" s="237" t="s">
        <v>1707</v>
      </c>
      <c r="G159" s="238" t="s">
        <v>358</v>
      </c>
      <c r="H159" s="239">
        <v>3</v>
      </c>
      <c r="I159" s="240"/>
      <c r="J159" s="241">
        <f>ROUND(I159*H159,2)</f>
        <v>0</v>
      </c>
      <c r="K159" s="237" t="s">
        <v>220</v>
      </c>
      <c r="L159" s="72"/>
      <c r="M159" s="242" t="s">
        <v>21</v>
      </c>
      <c r="N159" s="243" t="s">
        <v>40</v>
      </c>
      <c r="O159" s="47"/>
      <c r="P159" s="244">
        <f>O159*H159</f>
        <v>0</v>
      </c>
      <c r="Q159" s="244">
        <v>0</v>
      </c>
      <c r="R159" s="244">
        <f>Q159*H159</f>
        <v>0</v>
      </c>
      <c r="S159" s="244">
        <v>0.033</v>
      </c>
      <c r="T159" s="245">
        <f>S159*H159</f>
        <v>0.099</v>
      </c>
      <c r="AR159" s="24" t="s">
        <v>208</v>
      </c>
      <c r="AT159" s="24" t="s">
        <v>203</v>
      </c>
      <c r="AU159" s="24" t="s">
        <v>79</v>
      </c>
      <c r="AY159" s="24" t="s">
        <v>201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4" t="s">
        <v>76</v>
      </c>
      <c r="BK159" s="246">
        <f>ROUND(I159*H159,2)</f>
        <v>0</v>
      </c>
      <c r="BL159" s="24" t="s">
        <v>208</v>
      </c>
      <c r="BM159" s="24" t="s">
        <v>1708</v>
      </c>
    </row>
    <row r="160" spans="2:51" s="12" customFormat="1" ht="13.5">
      <c r="B160" s="247"/>
      <c r="C160" s="248"/>
      <c r="D160" s="249" t="s">
        <v>210</v>
      </c>
      <c r="E160" s="250" t="s">
        <v>21</v>
      </c>
      <c r="F160" s="251" t="s">
        <v>1686</v>
      </c>
      <c r="G160" s="248"/>
      <c r="H160" s="252">
        <v>3</v>
      </c>
      <c r="I160" s="253"/>
      <c r="J160" s="248"/>
      <c r="K160" s="248"/>
      <c r="L160" s="254"/>
      <c r="M160" s="255"/>
      <c r="N160" s="256"/>
      <c r="O160" s="256"/>
      <c r="P160" s="256"/>
      <c r="Q160" s="256"/>
      <c r="R160" s="256"/>
      <c r="S160" s="256"/>
      <c r="T160" s="257"/>
      <c r="AT160" s="258" t="s">
        <v>210</v>
      </c>
      <c r="AU160" s="258" t="s">
        <v>79</v>
      </c>
      <c r="AV160" s="12" t="s">
        <v>79</v>
      </c>
      <c r="AW160" s="12" t="s">
        <v>33</v>
      </c>
      <c r="AX160" s="12" t="s">
        <v>76</v>
      </c>
      <c r="AY160" s="258" t="s">
        <v>201</v>
      </c>
    </row>
    <row r="161" spans="2:65" s="1" customFormat="1" ht="16.5" customHeight="1">
      <c r="B161" s="46"/>
      <c r="C161" s="235" t="s">
        <v>316</v>
      </c>
      <c r="D161" s="235" t="s">
        <v>203</v>
      </c>
      <c r="E161" s="236" t="s">
        <v>462</v>
      </c>
      <c r="F161" s="237" t="s">
        <v>463</v>
      </c>
      <c r="G161" s="238" t="s">
        <v>358</v>
      </c>
      <c r="H161" s="239">
        <v>10</v>
      </c>
      <c r="I161" s="240"/>
      <c r="J161" s="241">
        <f>ROUND(I161*H161,2)</f>
        <v>0</v>
      </c>
      <c r="K161" s="237" t="s">
        <v>220</v>
      </c>
      <c r="L161" s="72"/>
      <c r="M161" s="242" t="s">
        <v>21</v>
      </c>
      <c r="N161" s="243" t="s">
        <v>40</v>
      </c>
      <c r="O161" s="47"/>
      <c r="P161" s="244">
        <f>O161*H161</f>
        <v>0</v>
      </c>
      <c r="Q161" s="244">
        <v>0</v>
      </c>
      <c r="R161" s="244">
        <f>Q161*H161</f>
        <v>0</v>
      </c>
      <c r="S161" s="244">
        <v>0.099</v>
      </c>
      <c r="T161" s="245">
        <f>S161*H161</f>
        <v>0.99</v>
      </c>
      <c r="AR161" s="24" t="s">
        <v>208</v>
      </c>
      <c r="AT161" s="24" t="s">
        <v>203</v>
      </c>
      <c r="AU161" s="24" t="s">
        <v>79</v>
      </c>
      <c r="AY161" s="24" t="s">
        <v>201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24" t="s">
        <v>76</v>
      </c>
      <c r="BK161" s="246">
        <f>ROUND(I161*H161,2)</f>
        <v>0</v>
      </c>
      <c r="BL161" s="24" t="s">
        <v>208</v>
      </c>
      <c r="BM161" s="24" t="s">
        <v>464</v>
      </c>
    </row>
    <row r="162" spans="2:51" s="12" customFormat="1" ht="13.5">
      <c r="B162" s="247"/>
      <c r="C162" s="248"/>
      <c r="D162" s="249" t="s">
        <v>210</v>
      </c>
      <c r="E162" s="250" t="s">
        <v>21</v>
      </c>
      <c r="F162" s="251" t="s">
        <v>1709</v>
      </c>
      <c r="G162" s="248"/>
      <c r="H162" s="252">
        <v>10</v>
      </c>
      <c r="I162" s="253"/>
      <c r="J162" s="248"/>
      <c r="K162" s="248"/>
      <c r="L162" s="254"/>
      <c r="M162" s="255"/>
      <c r="N162" s="256"/>
      <c r="O162" s="256"/>
      <c r="P162" s="256"/>
      <c r="Q162" s="256"/>
      <c r="R162" s="256"/>
      <c r="S162" s="256"/>
      <c r="T162" s="257"/>
      <c r="AT162" s="258" t="s">
        <v>210</v>
      </c>
      <c r="AU162" s="258" t="s">
        <v>79</v>
      </c>
      <c r="AV162" s="12" t="s">
        <v>79</v>
      </c>
      <c r="AW162" s="12" t="s">
        <v>33</v>
      </c>
      <c r="AX162" s="12" t="s">
        <v>76</v>
      </c>
      <c r="AY162" s="258" t="s">
        <v>201</v>
      </c>
    </row>
    <row r="163" spans="2:65" s="1" customFormat="1" ht="25.5" customHeight="1">
      <c r="B163" s="46"/>
      <c r="C163" s="235" t="s">
        <v>322</v>
      </c>
      <c r="D163" s="235" t="s">
        <v>203</v>
      </c>
      <c r="E163" s="236" t="s">
        <v>475</v>
      </c>
      <c r="F163" s="237" t="s">
        <v>476</v>
      </c>
      <c r="G163" s="238" t="s">
        <v>206</v>
      </c>
      <c r="H163" s="239">
        <v>179.663</v>
      </c>
      <c r="I163" s="240"/>
      <c r="J163" s="241">
        <f>ROUND(I163*H163,2)</f>
        <v>0</v>
      </c>
      <c r="K163" s="237" t="s">
        <v>220</v>
      </c>
      <c r="L163" s="72"/>
      <c r="M163" s="242" t="s">
        <v>21</v>
      </c>
      <c r="N163" s="243" t="s">
        <v>40</v>
      </c>
      <c r="O163" s="47"/>
      <c r="P163" s="244">
        <f>O163*H163</f>
        <v>0</v>
      </c>
      <c r="Q163" s="244">
        <v>0</v>
      </c>
      <c r="R163" s="244">
        <f>Q163*H163</f>
        <v>0</v>
      </c>
      <c r="S163" s="244">
        <v>0.01</v>
      </c>
      <c r="T163" s="245">
        <f>S163*H163</f>
        <v>1.7966300000000002</v>
      </c>
      <c r="AR163" s="24" t="s">
        <v>208</v>
      </c>
      <c r="AT163" s="24" t="s">
        <v>203</v>
      </c>
      <c r="AU163" s="24" t="s">
        <v>79</v>
      </c>
      <c r="AY163" s="24" t="s">
        <v>201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24" t="s">
        <v>76</v>
      </c>
      <c r="BK163" s="246">
        <f>ROUND(I163*H163,2)</f>
        <v>0</v>
      </c>
      <c r="BL163" s="24" t="s">
        <v>208</v>
      </c>
      <c r="BM163" s="24" t="s">
        <v>477</v>
      </c>
    </row>
    <row r="164" spans="2:51" s="14" customFormat="1" ht="13.5">
      <c r="B164" s="286"/>
      <c r="C164" s="287"/>
      <c r="D164" s="249" t="s">
        <v>210</v>
      </c>
      <c r="E164" s="288" t="s">
        <v>21</v>
      </c>
      <c r="F164" s="289" t="s">
        <v>1553</v>
      </c>
      <c r="G164" s="287"/>
      <c r="H164" s="288" t="s">
        <v>21</v>
      </c>
      <c r="I164" s="290"/>
      <c r="J164" s="287"/>
      <c r="K164" s="287"/>
      <c r="L164" s="291"/>
      <c r="M164" s="292"/>
      <c r="N164" s="293"/>
      <c r="O164" s="293"/>
      <c r="P164" s="293"/>
      <c r="Q164" s="293"/>
      <c r="R164" s="293"/>
      <c r="S164" s="293"/>
      <c r="T164" s="294"/>
      <c r="AT164" s="295" t="s">
        <v>210</v>
      </c>
      <c r="AU164" s="295" t="s">
        <v>79</v>
      </c>
      <c r="AV164" s="14" t="s">
        <v>76</v>
      </c>
      <c r="AW164" s="14" t="s">
        <v>33</v>
      </c>
      <c r="AX164" s="14" t="s">
        <v>69</v>
      </c>
      <c r="AY164" s="295" t="s">
        <v>201</v>
      </c>
    </row>
    <row r="165" spans="2:51" s="12" customFormat="1" ht="13.5">
      <c r="B165" s="247"/>
      <c r="C165" s="248"/>
      <c r="D165" s="249" t="s">
        <v>210</v>
      </c>
      <c r="E165" s="250" t="s">
        <v>21</v>
      </c>
      <c r="F165" s="251" t="s">
        <v>1691</v>
      </c>
      <c r="G165" s="248"/>
      <c r="H165" s="252">
        <v>119.148</v>
      </c>
      <c r="I165" s="253"/>
      <c r="J165" s="248"/>
      <c r="K165" s="248"/>
      <c r="L165" s="254"/>
      <c r="M165" s="255"/>
      <c r="N165" s="256"/>
      <c r="O165" s="256"/>
      <c r="P165" s="256"/>
      <c r="Q165" s="256"/>
      <c r="R165" s="256"/>
      <c r="S165" s="256"/>
      <c r="T165" s="257"/>
      <c r="AT165" s="258" t="s">
        <v>210</v>
      </c>
      <c r="AU165" s="258" t="s">
        <v>79</v>
      </c>
      <c r="AV165" s="12" t="s">
        <v>79</v>
      </c>
      <c r="AW165" s="12" t="s">
        <v>33</v>
      </c>
      <c r="AX165" s="12" t="s">
        <v>69</v>
      </c>
      <c r="AY165" s="258" t="s">
        <v>201</v>
      </c>
    </row>
    <row r="166" spans="2:51" s="12" customFormat="1" ht="13.5">
      <c r="B166" s="247"/>
      <c r="C166" s="248"/>
      <c r="D166" s="249" t="s">
        <v>210</v>
      </c>
      <c r="E166" s="250" t="s">
        <v>21</v>
      </c>
      <c r="F166" s="251" t="s">
        <v>1692</v>
      </c>
      <c r="G166" s="248"/>
      <c r="H166" s="252">
        <v>60.515</v>
      </c>
      <c r="I166" s="253"/>
      <c r="J166" s="248"/>
      <c r="K166" s="248"/>
      <c r="L166" s="254"/>
      <c r="M166" s="255"/>
      <c r="N166" s="256"/>
      <c r="O166" s="256"/>
      <c r="P166" s="256"/>
      <c r="Q166" s="256"/>
      <c r="R166" s="256"/>
      <c r="S166" s="256"/>
      <c r="T166" s="257"/>
      <c r="AT166" s="258" t="s">
        <v>210</v>
      </c>
      <c r="AU166" s="258" t="s">
        <v>79</v>
      </c>
      <c r="AV166" s="12" t="s">
        <v>79</v>
      </c>
      <c r="AW166" s="12" t="s">
        <v>33</v>
      </c>
      <c r="AX166" s="12" t="s">
        <v>69</v>
      </c>
      <c r="AY166" s="258" t="s">
        <v>201</v>
      </c>
    </row>
    <row r="167" spans="2:65" s="1" customFormat="1" ht="25.5" customHeight="1">
      <c r="B167" s="46"/>
      <c r="C167" s="235" t="s">
        <v>330</v>
      </c>
      <c r="D167" s="235" t="s">
        <v>203</v>
      </c>
      <c r="E167" s="236" t="s">
        <v>480</v>
      </c>
      <c r="F167" s="237" t="s">
        <v>481</v>
      </c>
      <c r="G167" s="238" t="s">
        <v>206</v>
      </c>
      <c r="H167" s="239">
        <v>4.16</v>
      </c>
      <c r="I167" s="240"/>
      <c r="J167" s="241">
        <f>ROUND(I167*H167,2)</f>
        <v>0</v>
      </c>
      <c r="K167" s="237" t="s">
        <v>220</v>
      </c>
      <c r="L167" s="72"/>
      <c r="M167" s="242" t="s">
        <v>21</v>
      </c>
      <c r="N167" s="243" t="s">
        <v>40</v>
      </c>
      <c r="O167" s="47"/>
      <c r="P167" s="244">
        <f>O167*H167</f>
        <v>0</v>
      </c>
      <c r="Q167" s="244">
        <v>0</v>
      </c>
      <c r="R167" s="244">
        <f>Q167*H167</f>
        <v>0</v>
      </c>
      <c r="S167" s="244">
        <v>0.046</v>
      </c>
      <c r="T167" s="245">
        <f>S167*H167</f>
        <v>0.19136</v>
      </c>
      <c r="AR167" s="24" t="s">
        <v>208</v>
      </c>
      <c r="AT167" s="24" t="s">
        <v>203</v>
      </c>
      <c r="AU167" s="24" t="s">
        <v>79</v>
      </c>
      <c r="AY167" s="24" t="s">
        <v>201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24" t="s">
        <v>76</v>
      </c>
      <c r="BK167" s="246">
        <f>ROUND(I167*H167,2)</f>
        <v>0</v>
      </c>
      <c r="BL167" s="24" t="s">
        <v>208</v>
      </c>
      <c r="BM167" s="24" t="s">
        <v>482</v>
      </c>
    </row>
    <row r="168" spans="2:51" s="12" customFormat="1" ht="13.5">
      <c r="B168" s="247"/>
      <c r="C168" s="248"/>
      <c r="D168" s="249" t="s">
        <v>210</v>
      </c>
      <c r="E168" s="250" t="s">
        <v>21</v>
      </c>
      <c r="F168" s="251" t="s">
        <v>1710</v>
      </c>
      <c r="G168" s="248"/>
      <c r="H168" s="252">
        <v>4.16</v>
      </c>
      <c r="I168" s="253"/>
      <c r="J168" s="248"/>
      <c r="K168" s="248"/>
      <c r="L168" s="254"/>
      <c r="M168" s="255"/>
      <c r="N168" s="256"/>
      <c r="O168" s="256"/>
      <c r="P168" s="256"/>
      <c r="Q168" s="256"/>
      <c r="R168" s="256"/>
      <c r="S168" s="256"/>
      <c r="T168" s="257"/>
      <c r="AT168" s="258" t="s">
        <v>210</v>
      </c>
      <c r="AU168" s="258" t="s">
        <v>79</v>
      </c>
      <c r="AV168" s="12" t="s">
        <v>79</v>
      </c>
      <c r="AW168" s="12" t="s">
        <v>33</v>
      </c>
      <c r="AX168" s="12" t="s">
        <v>76</v>
      </c>
      <c r="AY168" s="258" t="s">
        <v>201</v>
      </c>
    </row>
    <row r="169" spans="2:65" s="1" customFormat="1" ht="25.5" customHeight="1">
      <c r="B169" s="46"/>
      <c r="C169" s="235" t="s">
        <v>334</v>
      </c>
      <c r="D169" s="235" t="s">
        <v>203</v>
      </c>
      <c r="E169" s="236" t="s">
        <v>485</v>
      </c>
      <c r="F169" s="237" t="s">
        <v>486</v>
      </c>
      <c r="G169" s="238" t="s">
        <v>206</v>
      </c>
      <c r="H169" s="239">
        <v>18.4</v>
      </c>
      <c r="I169" s="240"/>
      <c r="J169" s="241">
        <f>ROUND(I169*H169,2)</f>
        <v>0</v>
      </c>
      <c r="K169" s="237" t="s">
        <v>220</v>
      </c>
      <c r="L169" s="72"/>
      <c r="M169" s="242" t="s">
        <v>21</v>
      </c>
      <c r="N169" s="243" t="s">
        <v>40</v>
      </c>
      <c r="O169" s="47"/>
      <c r="P169" s="244">
        <f>O169*H169</f>
        <v>0</v>
      </c>
      <c r="Q169" s="244">
        <v>0</v>
      </c>
      <c r="R169" s="244">
        <f>Q169*H169</f>
        <v>0</v>
      </c>
      <c r="S169" s="244">
        <v>0.068</v>
      </c>
      <c r="T169" s="245">
        <f>S169*H169</f>
        <v>1.2512</v>
      </c>
      <c r="AR169" s="24" t="s">
        <v>208</v>
      </c>
      <c r="AT169" s="24" t="s">
        <v>203</v>
      </c>
      <c r="AU169" s="24" t="s">
        <v>79</v>
      </c>
      <c r="AY169" s="24" t="s">
        <v>201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4" t="s">
        <v>76</v>
      </c>
      <c r="BK169" s="246">
        <f>ROUND(I169*H169,2)</f>
        <v>0</v>
      </c>
      <c r="BL169" s="24" t="s">
        <v>208</v>
      </c>
      <c r="BM169" s="24" t="s">
        <v>487</v>
      </c>
    </row>
    <row r="170" spans="2:51" s="12" customFormat="1" ht="13.5">
      <c r="B170" s="247"/>
      <c r="C170" s="248"/>
      <c r="D170" s="249" t="s">
        <v>210</v>
      </c>
      <c r="E170" s="250" t="s">
        <v>21</v>
      </c>
      <c r="F170" s="251" t="s">
        <v>1574</v>
      </c>
      <c r="G170" s="248"/>
      <c r="H170" s="252">
        <v>18.4</v>
      </c>
      <c r="I170" s="253"/>
      <c r="J170" s="248"/>
      <c r="K170" s="248"/>
      <c r="L170" s="254"/>
      <c r="M170" s="255"/>
      <c r="N170" s="256"/>
      <c r="O170" s="256"/>
      <c r="P170" s="256"/>
      <c r="Q170" s="256"/>
      <c r="R170" s="256"/>
      <c r="S170" s="256"/>
      <c r="T170" s="257"/>
      <c r="AT170" s="258" t="s">
        <v>210</v>
      </c>
      <c r="AU170" s="258" t="s">
        <v>79</v>
      </c>
      <c r="AV170" s="12" t="s">
        <v>79</v>
      </c>
      <c r="AW170" s="12" t="s">
        <v>33</v>
      </c>
      <c r="AX170" s="12" t="s">
        <v>76</v>
      </c>
      <c r="AY170" s="258" t="s">
        <v>201</v>
      </c>
    </row>
    <row r="171" spans="2:63" s="11" customFormat="1" ht="29.85" customHeight="1">
      <c r="B171" s="219"/>
      <c r="C171" s="220"/>
      <c r="D171" s="221" t="s">
        <v>68</v>
      </c>
      <c r="E171" s="233" t="s">
        <v>501</v>
      </c>
      <c r="F171" s="233" t="s">
        <v>502</v>
      </c>
      <c r="G171" s="220"/>
      <c r="H171" s="220"/>
      <c r="I171" s="223"/>
      <c r="J171" s="234">
        <f>BK171</f>
        <v>0</v>
      </c>
      <c r="K171" s="220"/>
      <c r="L171" s="225"/>
      <c r="M171" s="226"/>
      <c r="N171" s="227"/>
      <c r="O171" s="227"/>
      <c r="P171" s="228">
        <f>SUM(P172:P177)</f>
        <v>0</v>
      </c>
      <c r="Q171" s="227"/>
      <c r="R171" s="228">
        <f>SUM(R172:R177)</f>
        <v>0</v>
      </c>
      <c r="S171" s="227"/>
      <c r="T171" s="229">
        <f>SUM(T172:T177)</f>
        <v>0</v>
      </c>
      <c r="AR171" s="230" t="s">
        <v>76</v>
      </c>
      <c r="AT171" s="231" t="s">
        <v>68</v>
      </c>
      <c r="AU171" s="231" t="s">
        <v>76</v>
      </c>
      <c r="AY171" s="230" t="s">
        <v>201</v>
      </c>
      <c r="BK171" s="232">
        <f>SUM(BK172:BK177)</f>
        <v>0</v>
      </c>
    </row>
    <row r="172" spans="2:65" s="1" customFormat="1" ht="25.5" customHeight="1">
      <c r="B172" s="46"/>
      <c r="C172" s="235" t="s">
        <v>338</v>
      </c>
      <c r="D172" s="235" t="s">
        <v>203</v>
      </c>
      <c r="E172" s="236" t="s">
        <v>1583</v>
      </c>
      <c r="F172" s="237" t="s">
        <v>1584</v>
      </c>
      <c r="G172" s="238" t="s">
        <v>235</v>
      </c>
      <c r="H172" s="239">
        <v>10.657</v>
      </c>
      <c r="I172" s="240"/>
      <c r="J172" s="241">
        <f>ROUND(I172*H172,2)</f>
        <v>0</v>
      </c>
      <c r="K172" s="237" t="s">
        <v>207</v>
      </c>
      <c r="L172" s="72"/>
      <c r="M172" s="242" t="s">
        <v>21</v>
      </c>
      <c r="N172" s="243" t="s">
        <v>40</v>
      </c>
      <c r="O172" s="47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AR172" s="24" t="s">
        <v>208</v>
      </c>
      <c r="AT172" s="24" t="s">
        <v>203</v>
      </c>
      <c r="AU172" s="24" t="s">
        <v>79</v>
      </c>
      <c r="AY172" s="24" t="s">
        <v>201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4" t="s">
        <v>76</v>
      </c>
      <c r="BK172" s="246">
        <f>ROUND(I172*H172,2)</f>
        <v>0</v>
      </c>
      <c r="BL172" s="24" t="s">
        <v>208</v>
      </c>
      <c r="BM172" s="24" t="s">
        <v>1585</v>
      </c>
    </row>
    <row r="173" spans="2:65" s="1" customFormat="1" ht="25.5" customHeight="1">
      <c r="B173" s="46"/>
      <c r="C173" s="235" t="s">
        <v>343</v>
      </c>
      <c r="D173" s="235" t="s">
        <v>203</v>
      </c>
      <c r="E173" s="236" t="s">
        <v>508</v>
      </c>
      <c r="F173" s="237" t="s">
        <v>509</v>
      </c>
      <c r="G173" s="238" t="s">
        <v>235</v>
      </c>
      <c r="H173" s="239">
        <v>106.57</v>
      </c>
      <c r="I173" s="240"/>
      <c r="J173" s="241">
        <f>ROUND(I173*H173,2)</f>
        <v>0</v>
      </c>
      <c r="K173" s="237" t="s">
        <v>220</v>
      </c>
      <c r="L173" s="72"/>
      <c r="M173" s="242" t="s">
        <v>21</v>
      </c>
      <c r="N173" s="243" t="s">
        <v>40</v>
      </c>
      <c r="O173" s="47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AR173" s="24" t="s">
        <v>208</v>
      </c>
      <c r="AT173" s="24" t="s">
        <v>203</v>
      </c>
      <c r="AU173" s="24" t="s">
        <v>79</v>
      </c>
      <c r="AY173" s="24" t="s">
        <v>201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24" t="s">
        <v>76</v>
      </c>
      <c r="BK173" s="246">
        <f>ROUND(I173*H173,2)</f>
        <v>0</v>
      </c>
      <c r="BL173" s="24" t="s">
        <v>208</v>
      </c>
      <c r="BM173" s="24" t="s">
        <v>510</v>
      </c>
    </row>
    <row r="174" spans="2:51" s="12" customFormat="1" ht="13.5">
      <c r="B174" s="247"/>
      <c r="C174" s="248"/>
      <c r="D174" s="249" t="s">
        <v>210</v>
      </c>
      <c r="E174" s="248"/>
      <c r="F174" s="251" t="s">
        <v>1711</v>
      </c>
      <c r="G174" s="248"/>
      <c r="H174" s="252">
        <v>106.57</v>
      </c>
      <c r="I174" s="253"/>
      <c r="J174" s="248"/>
      <c r="K174" s="248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210</v>
      </c>
      <c r="AU174" s="258" t="s">
        <v>79</v>
      </c>
      <c r="AV174" s="12" t="s">
        <v>79</v>
      </c>
      <c r="AW174" s="12" t="s">
        <v>6</v>
      </c>
      <c r="AX174" s="12" t="s">
        <v>76</v>
      </c>
      <c r="AY174" s="258" t="s">
        <v>201</v>
      </c>
    </row>
    <row r="175" spans="2:65" s="1" customFormat="1" ht="25.5" customHeight="1">
      <c r="B175" s="46"/>
      <c r="C175" s="235" t="s">
        <v>349</v>
      </c>
      <c r="D175" s="235" t="s">
        <v>203</v>
      </c>
      <c r="E175" s="236" t="s">
        <v>513</v>
      </c>
      <c r="F175" s="237" t="s">
        <v>514</v>
      </c>
      <c r="G175" s="238" t="s">
        <v>235</v>
      </c>
      <c r="H175" s="239">
        <v>10.657</v>
      </c>
      <c r="I175" s="240"/>
      <c r="J175" s="241">
        <f>ROUND(I175*H175,2)</f>
        <v>0</v>
      </c>
      <c r="K175" s="237" t="s">
        <v>220</v>
      </c>
      <c r="L175" s="72"/>
      <c r="M175" s="242" t="s">
        <v>21</v>
      </c>
      <c r="N175" s="243" t="s">
        <v>40</v>
      </c>
      <c r="O175" s="47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AR175" s="24" t="s">
        <v>208</v>
      </c>
      <c r="AT175" s="24" t="s">
        <v>203</v>
      </c>
      <c r="AU175" s="24" t="s">
        <v>79</v>
      </c>
      <c r="AY175" s="24" t="s">
        <v>201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24" t="s">
        <v>76</v>
      </c>
      <c r="BK175" s="246">
        <f>ROUND(I175*H175,2)</f>
        <v>0</v>
      </c>
      <c r="BL175" s="24" t="s">
        <v>208</v>
      </c>
      <c r="BM175" s="24" t="s">
        <v>515</v>
      </c>
    </row>
    <row r="176" spans="2:65" s="1" customFormat="1" ht="25.5" customHeight="1">
      <c r="B176" s="46"/>
      <c r="C176" s="235" t="s">
        <v>355</v>
      </c>
      <c r="D176" s="235" t="s">
        <v>203</v>
      </c>
      <c r="E176" s="236" t="s">
        <v>517</v>
      </c>
      <c r="F176" s="237" t="s">
        <v>518</v>
      </c>
      <c r="G176" s="238" t="s">
        <v>235</v>
      </c>
      <c r="H176" s="239">
        <v>10.657</v>
      </c>
      <c r="I176" s="240"/>
      <c r="J176" s="241">
        <f>ROUND(I176*H176,2)</f>
        <v>0</v>
      </c>
      <c r="K176" s="237" t="s">
        <v>220</v>
      </c>
      <c r="L176" s="72"/>
      <c r="M176" s="242" t="s">
        <v>21</v>
      </c>
      <c r="N176" s="243" t="s">
        <v>40</v>
      </c>
      <c r="O176" s="47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AR176" s="24" t="s">
        <v>208</v>
      </c>
      <c r="AT176" s="24" t="s">
        <v>203</v>
      </c>
      <c r="AU176" s="24" t="s">
        <v>79</v>
      </c>
      <c r="AY176" s="24" t="s">
        <v>201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4" t="s">
        <v>76</v>
      </c>
      <c r="BK176" s="246">
        <f>ROUND(I176*H176,2)</f>
        <v>0</v>
      </c>
      <c r="BL176" s="24" t="s">
        <v>208</v>
      </c>
      <c r="BM176" s="24" t="s">
        <v>519</v>
      </c>
    </row>
    <row r="177" spans="2:65" s="1" customFormat="1" ht="25.5" customHeight="1">
      <c r="B177" s="46"/>
      <c r="C177" s="235" t="s">
        <v>364</v>
      </c>
      <c r="D177" s="235" t="s">
        <v>203</v>
      </c>
      <c r="E177" s="236" t="s">
        <v>521</v>
      </c>
      <c r="F177" s="237" t="s">
        <v>522</v>
      </c>
      <c r="G177" s="238" t="s">
        <v>235</v>
      </c>
      <c r="H177" s="239">
        <v>10.657</v>
      </c>
      <c r="I177" s="240"/>
      <c r="J177" s="241">
        <f>ROUND(I177*H177,2)</f>
        <v>0</v>
      </c>
      <c r="K177" s="237" t="s">
        <v>220</v>
      </c>
      <c r="L177" s="72"/>
      <c r="M177" s="242" t="s">
        <v>21</v>
      </c>
      <c r="N177" s="243" t="s">
        <v>40</v>
      </c>
      <c r="O177" s="47"/>
      <c r="P177" s="244">
        <f>O177*H177</f>
        <v>0</v>
      </c>
      <c r="Q177" s="244">
        <v>0</v>
      </c>
      <c r="R177" s="244">
        <f>Q177*H177</f>
        <v>0</v>
      </c>
      <c r="S177" s="244">
        <v>0</v>
      </c>
      <c r="T177" s="245">
        <f>S177*H177</f>
        <v>0</v>
      </c>
      <c r="AR177" s="24" t="s">
        <v>208</v>
      </c>
      <c r="AT177" s="24" t="s">
        <v>203</v>
      </c>
      <c r="AU177" s="24" t="s">
        <v>79</v>
      </c>
      <c r="AY177" s="24" t="s">
        <v>201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24" t="s">
        <v>76</v>
      </c>
      <c r="BK177" s="246">
        <f>ROUND(I177*H177,2)</f>
        <v>0</v>
      </c>
      <c r="BL177" s="24" t="s">
        <v>208</v>
      </c>
      <c r="BM177" s="24" t="s">
        <v>523</v>
      </c>
    </row>
    <row r="178" spans="2:63" s="11" customFormat="1" ht="29.85" customHeight="1">
      <c r="B178" s="219"/>
      <c r="C178" s="220"/>
      <c r="D178" s="221" t="s">
        <v>68</v>
      </c>
      <c r="E178" s="233" t="s">
        <v>1587</v>
      </c>
      <c r="F178" s="233" t="s">
        <v>561</v>
      </c>
      <c r="G178" s="220"/>
      <c r="H178" s="220"/>
      <c r="I178" s="223"/>
      <c r="J178" s="234">
        <f>BK178</f>
        <v>0</v>
      </c>
      <c r="K178" s="220"/>
      <c r="L178" s="225"/>
      <c r="M178" s="226"/>
      <c r="N178" s="227"/>
      <c r="O178" s="227"/>
      <c r="P178" s="228">
        <f>P179</f>
        <v>0</v>
      </c>
      <c r="Q178" s="227"/>
      <c r="R178" s="228">
        <f>R179</f>
        <v>0</v>
      </c>
      <c r="S178" s="227"/>
      <c r="T178" s="229">
        <f>T179</f>
        <v>0</v>
      </c>
      <c r="AR178" s="230" t="s">
        <v>76</v>
      </c>
      <c r="AT178" s="231" t="s">
        <v>68</v>
      </c>
      <c r="AU178" s="231" t="s">
        <v>76</v>
      </c>
      <c r="AY178" s="230" t="s">
        <v>201</v>
      </c>
      <c r="BK178" s="232">
        <f>BK179</f>
        <v>0</v>
      </c>
    </row>
    <row r="179" spans="2:65" s="1" customFormat="1" ht="16.5" customHeight="1">
      <c r="B179" s="46"/>
      <c r="C179" s="235" t="s">
        <v>369</v>
      </c>
      <c r="D179" s="235" t="s">
        <v>203</v>
      </c>
      <c r="E179" s="236" t="s">
        <v>1588</v>
      </c>
      <c r="F179" s="237" t="s">
        <v>1589</v>
      </c>
      <c r="G179" s="238" t="s">
        <v>235</v>
      </c>
      <c r="H179" s="239">
        <v>7.862</v>
      </c>
      <c r="I179" s="240"/>
      <c r="J179" s="241">
        <f>ROUND(I179*H179,2)</f>
        <v>0</v>
      </c>
      <c r="K179" s="237" t="s">
        <v>207</v>
      </c>
      <c r="L179" s="72"/>
      <c r="M179" s="242" t="s">
        <v>21</v>
      </c>
      <c r="N179" s="243" t="s">
        <v>40</v>
      </c>
      <c r="O179" s="47"/>
      <c r="P179" s="244">
        <f>O179*H179</f>
        <v>0</v>
      </c>
      <c r="Q179" s="244">
        <v>0</v>
      </c>
      <c r="R179" s="244">
        <f>Q179*H179</f>
        <v>0</v>
      </c>
      <c r="S179" s="244">
        <v>0</v>
      </c>
      <c r="T179" s="245">
        <f>S179*H179</f>
        <v>0</v>
      </c>
      <c r="AR179" s="24" t="s">
        <v>208</v>
      </c>
      <c r="AT179" s="24" t="s">
        <v>203</v>
      </c>
      <c r="AU179" s="24" t="s">
        <v>79</v>
      </c>
      <c r="AY179" s="24" t="s">
        <v>201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24" t="s">
        <v>76</v>
      </c>
      <c r="BK179" s="246">
        <f>ROUND(I179*H179,2)</f>
        <v>0</v>
      </c>
      <c r="BL179" s="24" t="s">
        <v>208</v>
      </c>
      <c r="BM179" s="24" t="s">
        <v>1590</v>
      </c>
    </row>
    <row r="180" spans="2:63" s="11" customFormat="1" ht="37.4" customHeight="1">
      <c r="B180" s="219"/>
      <c r="C180" s="220"/>
      <c r="D180" s="221" t="s">
        <v>68</v>
      </c>
      <c r="E180" s="222" t="s">
        <v>524</v>
      </c>
      <c r="F180" s="222" t="s">
        <v>525</v>
      </c>
      <c r="G180" s="220"/>
      <c r="H180" s="220"/>
      <c r="I180" s="223"/>
      <c r="J180" s="224">
        <f>BK180</f>
        <v>0</v>
      </c>
      <c r="K180" s="220"/>
      <c r="L180" s="225"/>
      <c r="M180" s="226"/>
      <c r="N180" s="227"/>
      <c r="O180" s="227"/>
      <c r="P180" s="228">
        <f>P181+P195+P199+P213+P224+P228+P264+P267+P273+P281+P285+P291+P297+P304+P307</f>
        <v>0</v>
      </c>
      <c r="Q180" s="227"/>
      <c r="R180" s="228">
        <f>R181+R195+R199+R213+R224+R228+R264+R267+R273+R281+R285+R291+R297+R304+R307</f>
        <v>2.47202122</v>
      </c>
      <c r="S180" s="227"/>
      <c r="T180" s="229">
        <f>T181+T195+T199+T213+T224+T228+T264+T267+T273+T281+T285+T291+T297+T304+T307</f>
        <v>1.62646642</v>
      </c>
      <c r="AR180" s="230" t="s">
        <v>76</v>
      </c>
      <c r="AT180" s="231" t="s">
        <v>68</v>
      </c>
      <c r="AU180" s="231" t="s">
        <v>69</v>
      </c>
      <c r="AY180" s="230" t="s">
        <v>201</v>
      </c>
      <c r="BK180" s="232">
        <f>BK181+BK195+BK199+BK213+BK224+BK228+BK264+BK267+BK273+BK281+BK285+BK291+BK297+BK304+BK307</f>
        <v>0</v>
      </c>
    </row>
    <row r="181" spans="2:63" s="11" customFormat="1" ht="19.9" customHeight="1">
      <c r="B181" s="219"/>
      <c r="C181" s="220"/>
      <c r="D181" s="221" t="s">
        <v>68</v>
      </c>
      <c r="E181" s="233" t="s">
        <v>526</v>
      </c>
      <c r="F181" s="233" t="s">
        <v>527</v>
      </c>
      <c r="G181" s="220"/>
      <c r="H181" s="220"/>
      <c r="I181" s="223"/>
      <c r="J181" s="234">
        <f>BK181</f>
        <v>0</v>
      </c>
      <c r="K181" s="220"/>
      <c r="L181" s="225"/>
      <c r="M181" s="226"/>
      <c r="N181" s="227"/>
      <c r="O181" s="227"/>
      <c r="P181" s="228">
        <f>SUM(P182:P194)</f>
        <v>0</v>
      </c>
      <c r="Q181" s="227"/>
      <c r="R181" s="228">
        <f>SUM(R182:R194)</f>
        <v>0.03984</v>
      </c>
      <c r="S181" s="227"/>
      <c r="T181" s="229">
        <f>SUM(T182:T194)</f>
        <v>0.268</v>
      </c>
      <c r="AR181" s="230" t="s">
        <v>76</v>
      </c>
      <c r="AT181" s="231" t="s">
        <v>68</v>
      </c>
      <c r="AU181" s="231" t="s">
        <v>76</v>
      </c>
      <c r="AY181" s="230" t="s">
        <v>201</v>
      </c>
      <c r="BK181" s="232">
        <f>SUM(BK182:BK194)</f>
        <v>0</v>
      </c>
    </row>
    <row r="182" spans="2:65" s="1" customFormat="1" ht="16.5" customHeight="1">
      <c r="B182" s="46"/>
      <c r="C182" s="235" t="s">
        <v>374</v>
      </c>
      <c r="D182" s="235" t="s">
        <v>203</v>
      </c>
      <c r="E182" s="236" t="s">
        <v>529</v>
      </c>
      <c r="F182" s="237" t="s">
        <v>530</v>
      </c>
      <c r="G182" s="238" t="s">
        <v>358</v>
      </c>
      <c r="H182" s="239">
        <v>40</v>
      </c>
      <c r="I182" s="240"/>
      <c r="J182" s="241">
        <f>ROUND(I182*H182,2)</f>
        <v>0</v>
      </c>
      <c r="K182" s="237" t="s">
        <v>220</v>
      </c>
      <c r="L182" s="72"/>
      <c r="M182" s="242" t="s">
        <v>21</v>
      </c>
      <c r="N182" s="243" t="s">
        <v>40</v>
      </c>
      <c r="O182" s="47"/>
      <c r="P182" s="244">
        <f>O182*H182</f>
        <v>0</v>
      </c>
      <c r="Q182" s="244">
        <v>0</v>
      </c>
      <c r="R182" s="244">
        <f>Q182*H182</f>
        <v>0</v>
      </c>
      <c r="S182" s="244">
        <v>0.0067</v>
      </c>
      <c r="T182" s="245">
        <f>S182*H182</f>
        <v>0.268</v>
      </c>
      <c r="AR182" s="24" t="s">
        <v>208</v>
      </c>
      <c r="AT182" s="24" t="s">
        <v>203</v>
      </c>
      <c r="AU182" s="24" t="s">
        <v>79</v>
      </c>
      <c r="AY182" s="24" t="s">
        <v>201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76</v>
      </c>
      <c r="BK182" s="246">
        <f>ROUND(I182*H182,2)</f>
        <v>0</v>
      </c>
      <c r="BL182" s="24" t="s">
        <v>208</v>
      </c>
      <c r="BM182" s="24" t="s">
        <v>531</v>
      </c>
    </row>
    <row r="183" spans="2:65" s="1" customFormat="1" ht="25.5" customHeight="1">
      <c r="B183" s="46"/>
      <c r="C183" s="235" t="s">
        <v>379</v>
      </c>
      <c r="D183" s="235" t="s">
        <v>203</v>
      </c>
      <c r="E183" s="236" t="s">
        <v>534</v>
      </c>
      <c r="F183" s="237" t="s">
        <v>535</v>
      </c>
      <c r="G183" s="238" t="s">
        <v>358</v>
      </c>
      <c r="H183" s="239">
        <v>20</v>
      </c>
      <c r="I183" s="240"/>
      <c r="J183" s="241">
        <f>ROUND(I183*H183,2)</f>
        <v>0</v>
      </c>
      <c r="K183" s="237" t="s">
        <v>21</v>
      </c>
      <c r="L183" s="72"/>
      <c r="M183" s="242" t="s">
        <v>21</v>
      </c>
      <c r="N183" s="243" t="s">
        <v>40</v>
      </c>
      <c r="O183" s="47"/>
      <c r="P183" s="244">
        <f>O183*H183</f>
        <v>0</v>
      </c>
      <c r="Q183" s="244">
        <v>0.00066</v>
      </c>
      <c r="R183" s="244">
        <f>Q183*H183</f>
        <v>0.0132</v>
      </c>
      <c r="S183" s="244">
        <v>0</v>
      </c>
      <c r="T183" s="245">
        <f>S183*H183</f>
        <v>0</v>
      </c>
      <c r="AR183" s="24" t="s">
        <v>208</v>
      </c>
      <c r="AT183" s="24" t="s">
        <v>203</v>
      </c>
      <c r="AU183" s="24" t="s">
        <v>79</v>
      </c>
      <c r="AY183" s="24" t="s">
        <v>201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24" t="s">
        <v>76</v>
      </c>
      <c r="BK183" s="246">
        <f>ROUND(I183*H183,2)</f>
        <v>0</v>
      </c>
      <c r="BL183" s="24" t="s">
        <v>208</v>
      </c>
      <c r="BM183" s="24" t="s">
        <v>536</v>
      </c>
    </row>
    <row r="184" spans="2:51" s="12" customFormat="1" ht="13.5">
      <c r="B184" s="247"/>
      <c r="C184" s="248"/>
      <c r="D184" s="249" t="s">
        <v>210</v>
      </c>
      <c r="E184" s="250" t="s">
        <v>21</v>
      </c>
      <c r="F184" s="251" t="s">
        <v>1712</v>
      </c>
      <c r="G184" s="248"/>
      <c r="H184" s="252">
        <v>20</v>
      </c>
      <c r="I184" s="253"/>
      <c r="J184" s="248"/>
      <c r="K184" s="248"/>
      <c r="L184" s="254"/>
      <c r="M184" s="255"/>
      <c r="N184" s="256"/>
      <c r="O184" s="256"/>
      <c r="P184" s="256"/>
      <c r="Q184" s="256"/>
      <c r="R184" s="256"/>
      <c r="S184" s="256"/>
      <c r="T184" s="257"/>
      <c r="AT184" s="258" t="s">
        <v>210</v>
      </c>
      <c r="AU184" s="258" t="s">
        <v>79</v>
      </c>
      <c r="AV184" s="12" t="s">
        <v>79</v>
      </c>
      <c r="AW184" s="12" t="s">
        <v>33</v>
      </c>
      <c r="AX184" s="12" t="s">
        <v>76</v>
      </c>
      <c r="AY184" s="258" t="s">
        <v>201</v>
      </c>
    </row>
    <row r="185" spans="2:65" s="1" customFormat="1" ht="25.5" customHeight="1">
      <c r="B185" s="46"/>
      <c r="C185" s="235" t="s">
        <v>384</v>
      </c>
      <c r="D185" s="235" t="s">
        <v>203</v>
      </c>
      <c r="E185" s="236" t="s">
        <v>1159</v>
      </c>
      <c r="F185" s="237" t="s">
        <v>1160</v>
      </c>
      <c r="G185" s="238" t="s">
        <v>358</v>
      </c>
      <c r="H185" s="239">
        <v>14</v>
      </c>
      <c r="I185" s="240"/>
      <c r="J185" s="241">
        <f>ROUND(I185*H185,2)</f>
        <v>0</v>
      </c>
      <c r="K185" s="237" t="s">
        <v>220</v>
      </c>
      <c r="L185" s="72"/>
      <c r="M185" s="242" t="s">
        <v>21</v>
      </c>
      <c r="N185" s="243" t="s">
        <v>40</v>
      </c>
      <c r="O185" s="47"/>
      <c r="P185" s="244">
        <f>O185*H185</f>
        <v>0</v>
      </c>
      <c r="Q185" s="244">
        <v>0.00091</v>
      </c>
      <c r="R185" s="244">
        <f>Q185*H185</f>
        <v>0.01274</v>
      </c>
      <c r="S185" s="244">
        <v>0</v>
      </c>
      <c r="T185" s="245">
        <f>S185*H185</f>
        <v>0</v>
      </c>
      <c r="AR185" s="24" t="s">
        <v>208</v>
      </c>
      <c r="AT185" s="24" t="s">
        <v>203</v>
      </c>
      <c r="AU185" s="24" t="s">
        <v>79</v>
      </c>
      <c r="AY185" s="24" t="s">
        <v>201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24" t="s">
        <v>76</v>
      </c>
      <c r="BK185" s="246">
        <f>ROUND(I185*H185,2)</f>
        <v>0</v>
      </c>
      <c r="BL185" s="24" t="s">
        <v>208</v>
      </c>
      <c r="BM185" s="24" t="s">
        <v>1161</v>
      </c>
    </row>
    <row r="186" spans="2:51" s="12" customFormat="1" ht="13.5">
      <c r="B186" s="247"/>
      <c r="C186" s="248"/>
      <c r="D186" s="249" t="s">
        <v>210</v>
      </c>
      <c r="E186" s="250" t="s">
        <v>21</v>
      </c>
      <c r="F186" s="251" t="s">
        <v>1713</v>
      </c>
      <c r="G186" s="248"/>
      <c r="H186" s="252">
        <v>14</v>
      </c>
      <c r="I186" s="253"/>
      <c r="J186" s="248"/>
      <c r="K186" s="248"/>
      <c r="L186" s="254"/>
      <c r="M186" s="255"/>
      <c r="N186" s="256"/>
      <c r="O186" s="256"/>
      <c r="P186" s="256"/>
      <c r="Q186" s="256"/>
      <c r="R186" s="256"/>
      <c r="S186" s="256"/>
      <c r="T186" s="257"/>
      <c r="AT186" s="258" t="s">
        <v>210</v>
      </c>
      <c r="AU186" s="258" t="s">
        <v>79</v>
      </c>
      <c r="AV186" s="12" t="s">
        <v>79</v>
      </c>
      <c r="AW186" s="12" t="s">
        <v>33</v>
      </c>
      <c r="AX186" s="12" t="s">
        <v>76</v>
      </c>
      <c r="AY186" s="258" t="s">
        <v>201</v>
      </c>
    </row>
    <row r="187" spans="2:65" s="1" customFormat="1" ht="16.5" customHeight="1">
      <c r="B187" s="46"/>
      <c r="C187" s="235" t="s">
        <v>389</v>
      </c>
      <c r="D187" s="235" t="s">
        <v>203</v>
      </c>
      <c r="E187" s="236" t="s">
        <v>539</v>
      </c>
      <c r="F187" s="237" t="s">
        <v>540</v>
      </c>
      <c r="G187" s="238" t="s">
        <v>541</v>
      </c>
      <c r="H187" s="239">
        <v>2</v>
      </c>
      <c r="I187" s="240"/>
      <c r="J187" s="241">
        <f>ROUND(I187*H187,2)</f>
        <v>0</v>
      </c>
      <c r="K187" s="237" t="s">
        <v>21</v>
      </c>
      <c r="L187" s="72"/>
      <c r="M187" s="242" t="s">
        <v>21</v>
      </c>
      <c r="N187" s="243" t="s">
        <v>40</v>
      </c>
      <c r="O187" s="47"/>
      <c r="P187" s="244">
        <f>O187*H187</f>
        <v>0</v>
      </c>
      <c r="Q187" s="244">
        <v>0.00026</v>
      </c>
      <c r="R187" s="244">
        <f>Q187*H187</f>
        <v>0.00052</v>
      </c>
      <c r="S187" s="244">
        <v>0</v>
      </c>
      <c r="T187" s="245">
        <f>S187*H187</f>
        <v>0</v>
      </c>
      <c r="AR187" s="24" t="s">
        <v>208</v>
      </c>
      <c r="AT187" s="24" t="s">
        <v>203</v>
      </c>
      <c r="AU187" s="24" t="s">
        <v>79</v>
      </c>
      <c r="AY187" s="24" t="s">
        <v>201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24" t="s">
        <v>76</v>
      </c>
      <c r="BK187" s="246">
        <f>ROUND(I187*H187,2)</f>
        <v>0</v>
      </c>
      <c r="BL187" s="24" t="s">
        <v>208</v>
      </c>
      <c r="BM187" s="24" t="s">
        <v>542</v>
      </c>
    </row>
    <row r="188" spans="2:51" s="12" customFormat="1" ht="13.5">
      <c r="B188" s="247"/>
      <c r="C188" s="248"/>
      <c r="D188" s="249" t="s">
        <v>210</v>
      </c>
      <c r="E188" s="250" t="s">
        <v>21</v>
      </c>
      <c r="F188" s="251" t="s">
        <v>1597</v>
      </c>
      <c r="G188" s="248"/>
      <c r="H188" s="252">
        <v>2</v>
      </c>
      <c r="I188" s="253"/>
      <c r="J188" s="248"/>
      <c r="K188" s="248"/>
      <c r="L188" s="254"/>
      <c r="M188" s="255"/>
      <c r="N188" s="256"/>
      <c r="O188" s="256"/>
      <c r="P188" s="256"/>
      <c r="Q188" s="256"/>
      <c r="R188" s="256"/>
      <c r="S188" s="256"/>
      <c r="T188" s="257"/>
      <c r="AT188" s="258" t="s">
        <v>210</v>
      </c>
      <c r="AU188" s="258" t="s">
        <v>79</v>
      </c>
      <c r="AV188" s="12" t="s">
        <v>79</v>
      </c>
      <c r="AW188" s="12" t="s">
        <v>33</v>
      </c>
      <c r="AX188" s="12" t="s">
        <v>76</v>
      </c>
      <c r="AY188" s="258" t="s">
        <v>201</v>
      </c>
    </row>
    <row r="189" spans="2:65" s="1" customFormat="1" ht="16.5" customHeight="1">
      <c r="B189" s="46"/>
      <c r="C189" s="235" t="s">
        <v>395</v>
      </c>
      <c r="D189" s="235" t="s">
        <v>203</v>
      </c>
      <c r="E189" s="236" t="s">
        <v>1594</v>
      </c>
      <c r="F189" s="237" t="s">
        <v>1595</v>
      </c>
      <c r="G189" s="238" t="s">
        <v>248</v>
      </c>
      <c r="H189" s="239">
        <v>2</v>
      </c>
      <c r="I189" s="240"/>
      <c r="J189" s="241">
        <f>ROUND(I189*H189,2)</f>
        <v>0</v>
      </c>
      <c r="K189" s="237" t="s">
        <v>220</v>
      </c>
      <c r="L189" s="72"/>
      <c r="M189" s="242" t="s">
        <v>21</v>
      </c>
      <c r="N189" s="243" t="s">
        <v>40</v>
      </c>
      <c r="O189" s="47"/>
      <c r="P189" s="244">
        <f>O189*H189</f>
        <v>0</v>
      </c>
      <c r="Q189" s="244">
        <v>0.00034</v>
      </c>
      <c r="R189" s="244">
        <f>Q189*H189</f>
        <v>0.00068</v>
      </c>
      <c r="S189" s="244">
        <v>0</v>
      </c>
      <c r="T189" s="245">
        <f>S189*H189</f>
        <v>0</v>
      </c>
      <c r="AR189" s="24" t="s">
        <v>208</v>
      </c>
      <c r="AT189" s="24" t="s">
        <v>203</v>
      </c>
      <c r="AU189" s="24" t="s">
        <v>79</v>
      </c>
      <c r="AY189" s="24" t="s">
        <v>201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24" t="s">
        <v>76</v>
      </c>
      <c r="BK189" s="246">
        <f>ROUND(I189*H189,2)</f>
        <v>0</v>
      </c>
      <c r="BL189" s="24" t="s">
        <v>208</v>
      </c>
      <c r="BM189" s="24" t="s">
        <v>1596</v>
      </c>
    </row>
    <row r="190" spans="2:51" s="12" customFormat="1" ht="13.5">
      <c r="B190" s="247"/>
      <c r="C190" s="248"/>
      <c r="D190" s="249" t="s">
        <v>210</v>
      </c>
      <c r="E190" s="250" t="s">
        <v>21</v>
      </c>
      <c r="F190" s="251" t="s">
        <v>1597</v>
      </c>
      <c r="G190" s="248"/>
      <c r="H190" s="252">
        <v>2</v>
      </c>
      <c r="I190" s="253"/>
      <c r="J190" s="248"/>
      <c r="K190" s="248"/>
      <c r="L190" s="254"/>
      <c r="M190" s="255"/>
      <c r="N190" s="256"/>
      <c r="O190" s="256"/>
      <c r="P190" s="256"/>
      <c r="Q190" s="256"/>
      <c r="R190" s="256"/>
      <c r="S190" s="256"/>
      <c r="T190" s="257"/>
      <c r="AT190" s="258" t="s">
        <v>210</v>
      </c>
      <c r="AU190" s="258" t="s">
        <v>79</v>
      </c>
      <c r="AV190" s="12" t="s">
        <v>79</v>
      </c>
      <c r="AW190" s="12" t="s">
        <v>33</v>
      </c>
      <c r="AX190" s="12" t="s">
        <v>76</v>
      </c>
      <c r="AY190" s="258" t="s">
        <v>201</v>
      </c>
    </row>
    <row r="191" spans="2:65" s="1" customFormat="1" ht="16.5" customHeight="1">
      <c r="B191" s="46"/>
      <c r="C191" s="235" t="s">
        <v>400</v>
      </c>
      <c r="D191" s="235" t="s">
        <v>203</v>
      </c>
      <c r="E191" s="236" t="s">
        <v>550</v>
      </c>
      <c r="F191" s="237" t="s">
        <v>551</v>
      </c>
      <c r="G191" s="238" t="s">
        <v>358</v>
      </c>
      <c r="H191" s="239">
        <v>34</v>
      </c>
      <c r="I191" s="240"/>
      <c r="J191" s="241">
        <f>ROUND(I191*H191,2)</f>
        <v>0</v>
      </c>
      <c r="K191" s="237" t="s">
        <v>552</v>
      </c>
      <c r="L191" s="72"/>
      <c r="M191" s="242" t="s">
        <v>21</v>
      </c>
      <c r="N191" s="243" t="s">
        <v>40</v>
      </c>
      <c r="O191" s="47"/>
      <c r="P191" s="244">
        <f>O191*H191</f>
        <v>0</v>
      </c>
      <c r="Q191" s="244">
        <v>0.00035</v>
      </c>
      <c r="R191" s="244">
        <f>Q191*H191</f>
        <v>0.011899999999999999</v>
      </c>
      <c r="S191" s="244">
        <v>0</v>
      </c>
      <c r="T191" s="245">
        <f>S191*H191</f>
        <v>0</v>
      </c>
      <c r="AR191" s="24" t="s">
        <v>208</v>
      </c>
      <c r="AT191" s="24" t="s">
        <v>203</v>
      </c>
      <c r="AU191" s="24" t="s">
        <v>79</v>
      </c>
      <c r="AY191" s="24" t="s">
        <v>201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24" t="s">
        <v>76</v>
      </c>
      <c r="BK191" s="246">
        <f>ROUND(I191*H191,2)</f>
        <v>0</v>
      </c>
      <c r="BL191" s="24" t="s">
        <v>208</v>
      </c>
      <c r="BM191" s="24" t="s">
        <v>553</v>
      </c>
    </row>
    <row r="192" spans="2:65" s="1" customFormat="1" ht="16.5" customHeight="1">
      <c r="B192" s="46"/>
      <c r="C192" s="235" t="s">
        <v>405</v>
      </c>
      <c r="D192" s="235" t="s">
        <v>203</v>
      </c>
      <c r="E192" s="236" t="s">
        <v>555</v>
      </c>
      <c r="F192" s="237" t="s">
        <v>556</v>
      </c>
      <c r="G192" s="238" t="s">
        <v>358</v>
      </c>
      <c r="H192" s="239">
        <v>80</v>
      </c>
      <c r="I192" s="240"/>
      <c r="J192" s="241">
        <f>ROUND(I192*H192,2)</f>
        <v>0</v>
      </c>
      <c r="K192" s="237" t="s">
        <v>21</v>
      </c>
      <c r="L192" s="72"/>
      <c r="M192" s="242" t="s">
        <v>21</v>
      </c>
      <c r="N192" s="243" t="s">
        <v>40</v>
      </c>
      <c r="O192" s="47"/>
      <c r="P192" s="244">
        <f>O192*H192</f>
        <v>0</v>
      </c>
      <c r="Q192" s="244">
        <v>1E-05</v>
      </c>
      <c r="R192" s="244">
        <f>Q192*H192</f>
        <v>0.0008</v>
      </c>
      <c r="S192" s="244">
        <v>0</v>
      </c>
      <c r="T192" s="245">
        <f>S192*H192</f>
        <v>0</v>
      </c>
      <c r="AR192" s="24" t="s">
        <v>208</v>
      </c>
      <c r="AT192" s="24" t="s">
        <v>203</v>
      </c>
      <c r="AU192" s="24" t="s">
        <v>79</v>
      </c>
      <c r="AY192" s="24" t="s">
        <v>201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24" t="s">
        <v>76</v>
      </c>
      <c r="BK192" s="246">
        <f>ROUND(I192*H192,2)</f>
        <v>0</v>
      </c>
      <c r="BL192" s="24" t="s">
        <v>208</v>
      </c>
      <c r="BM192" s="24" t="s">
        <v>557</v>
      </c>
    </row>
    <row r="193" spans="2:65" s="1" customFormat="1" ht="16.5" customHeight="1">
      <c r="B193" s="46"/>
      <c r="C193" s="235" t="s">
        <v>410</v>
      </c>
      <c r="D193" s="235" t="s">
        <v>203</v>
      </c>
      <c r="E193" s="236" t="s">
        <v>569</v>
      </c>
      <c r="F193" s="237" t="s">
        <v>570</v>
      </c>
      <c r="G193" s="238" t="s">
        <v>241</v>
      </c>
      <c r="H193" s="239">
        <v>2</v>
      </c>
      <c r="I193" s="240"/>
      <c r="J193" s="241">
        <f>ROUND(I193*H193,2)</f>
        <v>0</v>
      </c>
      <c r="K193" s="237" t="s">
        <v>21</v>
      </c>
      <c r="L193" s="72"/>
      <c r="M193" s="242" t="s">
        <v>21</v>
      </c>
      <c r="N193" s="243" t="s">
        <v>40</v>
      </c>
      <c r="O193" s="47"/>
      <c r="P193" s="244">
        <f>O193*H193</f>
        <v>0</v>
      </c>
      <c r="Q193" s="244">
        <v>0</v>
      </c>
      <c r="R193" s="244">
        <f>Q193*H193</f>
        <v>0</v>
      </c>
      <c r="S193" s="244">
        <v>0</v>
      </c>
      <c r="T193" s="245">
        <f>S193*H193</f>
        <v>0</v>
      </c>
      <c r="AR193" s="24" t="s">
        <v>208</v>
      </c>
      <c r="AT193" s="24" t="s">
        <v>203</v>
      </c>
      <c r="AU193" s="24" t="s">
        <v>79</v>
      </c>
      <c r="AY193" s="24" t="s">
        <v>201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24" t="s">
        <v>76</v>
      </c>
      <c r="BK193" s="246">
        <f>ROUND(I193*H193,2)</f>
        <v>0</v>
      </c>
      <c r="BL193" s="24" t="s">
        <v>208</v>
      </c>
      <c r="BM193" s="24" t="s">
        <v>571</v>
      </c>
    </row>
    <row r="194" spans="2:65" s="1" customFormat="1" ht="16.5" customHeight="1">
      <c r="B194" s="46"/>
      <c r="C194" s="235" t="s">
        <v>416</v>
      </c>
      <c r="D194" s="235" t="s">
        <v>203</v>
      </c>
      <c r="E194" s="236" t="s">
        <v>577</v>
      </c>
      <c r="F194" s="237" t="s">
        <v>578</v>
      </c>
      <c r="G194" s="238" t="s">
        <v>248</v>
      </c>
      <c r="H194" s="239">
        <v>2</v>
      </c>
      <c r="I194" s="240"/>
      <c r="J194" s="241">
        <f>ROUND(I194*H194,2)</f>
        <v>0</v>
      </c>
      <c r="K194" s="237" t="s">
        <v>21</v>
      </c>
      <c r="L194" s="72"/>
      <c r="M194" s="242" t="s">
        <v>21</v>
      </c>
      <c r="N194" s="243" t="s">
        <v>40</v>
      </c>
      <c r="O194" s="47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AR194" s="24" t="s">
        <v>208</v>
      </c>
      <c r="AT194" s="24" t="s">
        <v>203</v>
      </c>
      <c r="AU194" s="24" t="s">
        <v>79</v>
      </c>
      <c r="AY194" s="24" t="s">
        <v>201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24" t="s">
        <v>76</v>
      </c>
      <c r="BK194" s="246">
        <f>ROUND(I194*H194,2)</f>
        <v>0</v>
      </c>
      <c r="BL194" s="24" t="s">
        <v>208</v>
      </c>
      <c r="BM194" s="24" t="s">
        <v>579</v>
      </c>
    </row>
    <row r="195" spans="2:63" s="11" customFormat="1" ht="29.85" customHeight="1">
      <c r="B195" s="219"/>
      <c r="C195" s="220"/>
      <c r="D195" s="221" t="s">
        <v>68</v>
      </c>
      <c r="E195" s="233" t="s">
        <v>580</v>
      </c>
      <c r="F195" s="233" t="s">
        <v>581</v>
      </c>
      <c r="G195" s="220"/>
      <c r="H195" s="220"/>
      <c r="I195" s="223"/>
      <c r="J195" s="234">
        <f>BK195</f>
        <v>0</v>
      </c>
      <c r="K195" s="220"/>
      <c r="L195" s="225"/>
      <c r="M195" s="226"/>
      <c r="N195" s="227"/>
      <c r="O195" s="227"/>
      <c r="P195" s="228">
        <f>SUM(P196:P198)</f>
        <v>0</v>
      </c>
      <c r="Q195" s="227"/>
      <c r="R195" s="228">
        <f>SUM(R196:R198)</f>
        <v>0.0190528</v>
      </c>
      <c r="S195" s="227"/>
      <c r="T195" s="229">
        <f>SUM(T196:T198)</f>
        <v>0</v>
      </c>
      <c r="AR195" s="230" t="s">
        <v>79</v>
      </c>
      <c r="AT195" s="231" t="s">
        <v>68</v>
      </c>
      <c r="AU195" s="231" t="s">
        <v>76</v>
      </c>
      <c r="AY195" s="230" t="s">
        <v>201</v>
      </c>
      <c r="BK195" s="232">
        <f>SUM(BK196:BK198)</f>
        <v>0</v>
      </c>
    </row>
    <row r="196" spans="2:65" s="1" customFormat="1" ht="25.5" customHeight="1">
      <c r="B196" s="46"/>
      <c r="C196" s="235" t="s">
        <v>423</v>
      </c>
      <c r="D196" s="235" t="s">
        <v>203</v>
      </c>
      <c r="E196" s="236" t="s">
        <v>604</v>
      </c>
      <c r="F196" s="237" t="s">
        <v>605</v>
      </c>
      <c r="G196" s="238" t="s">
        <v>206</v>
      </c>
      <c r="H196" s="239">
        <v>4.16</v>
      </c>
      <c r="I196" s="240"/>
      <c r="J196" s="241">
        <f>ROUND(I196*H196,2)</f>
        <v>0</v>
      </c>
      <c r="K196" s="237" t="s">
        <v>220</v>
      </c>
      <c r="L196" s="72"/>
      <c r="M196" s="242" t="s">
        <v>21</v>
      </c>
      <c r="N196" s="243" t="s">
        <v>40</v>
      </c>
      <c r="O196" s="47"/>
      <c r="P196" s="244">
        <f>O196*H196</f>
        <v>0</v>
      </c>
      <c r="Q196" s="244">
        <v>0.00458</v>
      </c>
      <c r="R196" s="244">
        <f>Q196*H196</f>
        <v>0.0190528</v>
      </c>
      <c r="S196" s="244">
        <v>0</v>
      </c>
      <c r="T196" s="245">
        <f>S196*H196</f>
        <v>0</v>
      </c>
      <c r="AR196" s="24" t="s">
        <v>287</v>
      </c>
      <c r="AT196" s="24" t="s">
        <v>203</v>
      </c>
      <c r="AU196" s="24" t="s">
        <v>79</v>
      </c>
      <c r="AY196" s="24" t="s">
        <v>201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24" t="s">
        <v>76</v>
      </c>
      <c r="BK196" s="246">
        <f>ROUND(I196*H196,2)</f>
        <v>0</v>
      </c>
      <c r="BL196" s="24" t="s">
        <v>287</v>
      </c>
      <c r="BM196" s="24" t="s">
        <v>606</v>
      </c>
    </row>
    <row r="197" spans="2:51" s="12" customFormat="1" ht="13.5">
      <c r="B197" s="247"/>
      <c r="C197" s="248"/>
      <c r="D197" s="249" t="s">
        <v>210</v>
      </c>
      <c r="E197" s="250" t="s">
        <v>21</v>
      </c>
      <c r="F197" s="251" t="s">
        <v>1714</v>
      </c>
      <c r="G197" s="248"/>
      <c r="H197" s="252">
        <v>4.16</v>
      </c>
      <c r="I197" s="253"/>
      <c r="J197" s="248"/>
      <c r="K197" s="248"/>
      <c r="L197" s="254"/>
      <c r="M197" s="255"/>
      <c r="N197" s="256"/>
      <c r="O197" s="256"/>
      <c r="P197" s="256"/>
      <c r="Q197" s="256"/>
      <c r="R197" s="256"/>
      <c r="S197" s="256"/>
      <c r="T197" s="257"/>
      <c r="AT197" s="258" t="s">
        <v>210</v>
      </c>
      <c r="AU197" s="258" t="s">
        <v>79</v>
      </c>
      <c r="AV197" s="12" t="s">
        <v>79</v>
      </c>
      <c r="AW197" s="12" t="s">
        <v>33</v>
      </c>
      <c r="AX197" s="12" t="s">
        <v>76</v>
      </c>
      <c r="AY197" s="258" t="s">
        <v>201</v>
      </c>
    </row>
    <row r="198" spans="2:65" s="1" customFormat="1" ht="25.5" customHeight="1">
      <c r="B198" s="46"/>
      <c r="C198" s="235" t="s">
        <v>428</v>
      </c>
      <c r="D198" s="235" t="s">
        <v>203</v>
      </c>
      <c r="E198" s="236" t="s">
        <v>1606</v>
      </c>
      <c r="F198" s="237" t="s">
        <v>1607</v>
      </c>
      <c r="G198" s="238" t="s">
        <v>562</v>
      </c>
      <c r="H198" s="282"/>
      <c r="I198" s="240"/>
      <c r="J198" s="241">
        <f>ROUND(I198*H198,2)</f>
        <v>0</v>
      </c>
      <c r="K198" s="237" t="s">
        <v>207</v>
      </c>
      <c r="L198" s="72"/>
      <c r="M198" s="242" t="s">
        <v>21</v>
      </c>
      <c r="N198" s="243" t="s">
        <v>40</v>
      </c>
      <c r="O198" s="47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AR198" s="24" t="s">
        <v>287</v>
      </c>
      <c r="AT198" s="24" t="s">
        <v>203</v>
      </c>
      <c r="AU198" s="24" t="s">
        <v>79</v>
      </c>
      <c r="AY198" s="24" t="s">
        <v>201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24" t="s">
        <v>76</v>
      </c>
      <c r="BK198" s="246">
        <f>ROUND(I198*H198,2)</f>
        <v>0</v>
      </c>
      <c r="BL198" s="24" t="s">
        <v>287</v>
      </c>
      <c r="BM198" s="24" t="s">
        <v>1608</v>
      </c>
    </row>
    <row r="199" spans="2:63" s="11" customFormat="1" ht="29.85" customHeight="1">
      <c r="B199" s="219"/>
      <c r="C199" s="220"/>
      <c r="D199" s="221" t="s">
        <v>68</v>
      </c>
      <c r="E199" s="233" t="s">
        <v>617</v>
      </c>
      <c r="F199" s="233" t="s">
        <v>618</v>
      </c>
      <c r="G199" s="220"/>
      <c r="H199" s="220"/>
      <c r="I199" s="223"/>
      <c r="J199" s="234">
        <f>BK199</f>
        <v>0</v>
      </c>
      <c r="K199" s="220"/>
      <c r="L199" s="225"/>
      <c r="M199" s="226"/>
      <c r="N199" s="227"/>
      <c r="O199" s="227"/>
      <c r="P199" s="228">
        <f>SUM(P200:P212)</f>
        <v>0</v>
      </c>
      <c r="Q199" s="227"/>
      <c r="R199" s="228">
        <f>SUM(R200:R212)</f>
        <v>0.00466</v>
      </c>
      <c r="S199" s="227"/>
      <c r="T199" s="229">
        <f>SUM(T200:T212)</f>
        <v>0.2872</v>
      </c>
      <c r="AR199" s="230" t="s">
        <v>79</v>
      </c>
      <c r="AT199" s="231" t="s">
        <v>68</v>
      </c>
      <c r="AU199" s="231" t="s">
        <v>76</v>
      </c>
      <c r="AY199" s="230" t="s">
        <v>201</v>
      </c>
      <c r="BK199" s="232">
        <f>SUM(BK200:BK212)</f>
        <v>0</v>
      </c>
    </row>
    <row r="200" spans="2:65" s="1" customFormat="1" ht="25.5" customHeight="1">
      <c r="B200" s="46"/>
      <c r="C200" s="235" t="s">
        <v>432</v>
      </c>
      <c r="D200" s="235" t="s">
        <v>203</v>
      </c>
      <c r="E200" s="236" t="s">
        <v>640</v>
      </c>
      <c r="F200" s="237" t="s">
        <v>641</v>
      </c>
      <c r="G200" s="238" t="s">
        <v>358</v>
      </c>
      <c r="H200" s="239">
        <v>40</v>
      </c>
      <c r="I200" s="240"/>
      <c r="J200" s="241">
        <f>ROUND(I200*H200,2)</f>
        <v>0</v>
      </c>
      <c r="K200" s="237" t="s">
        <v>220</v>
      </c>
      <c r="L200" s="72"/>
      <c r="M200" s="242" t="s">
        <v>21</v>
      </c>
      <c r="N200" s="243" t="s">
        <v>40</v>
      </c>
      <c r="O200" s="47"/>
      <c r="P200" s="244">
        <f>O200*H200</f>
        <v>0</v>
      </c>
      <c r="Q200" s="244">
        <v>0</v>
      </c>
      <c r="R200" s="244">
        <f>Q200*H200</f>
        <v>0</v>
      </c>
      <c r="S200" s="244">
        <v>0.00718</v>
      </c>
      <c r="T200" s="245">
        <f>S200*H200</f>
        <v>0.2872</v>
      </c>
      <c r="AR200" s="24" t="s">
        <v>287</v>
      </c>
      <c r="AT200" s="24" t="s">
        <v>203</v>
      </c>
      <c r="AU200" s="24" t="s">
        <v>79</v>
      </c>
      <c r="AY200" s="24" t="s">
        <v>201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24" t="s">
        <v>76</v>
      </c>
      <c r="BK200" s="246">
        <f>ROUND(I200*H200,2)</f>
        <v>0</v>
      </c>
      <c r="BL200" s="24" t="s">
        <v>287</v>
      </c>
      <c r="BM200" s="24" t="s">
        <v>642</v>
      </c>
    </row>
    <row r="201" spans="2:65" s="1" customFormat="1" ht="25.5" customHeight="1">
      <c r="B201" s="46"/>
      <c r="C201" s="235" t="s">
        <v>437</v>
      </c>
      <c r="D201" s="235" t="s">
        <v>203</v>
      </c>
      <c r="E201" s="236" t="s">
        <v>644</v>
      </c>
      <c r="F201" s="237" t="s">
        <v>645</v>
      </c>
      <c r="G201" s="238" t="s">
        <v>358</v>
      </c>
      <c r="H201" s="239">
        <v>34</v>
      </c>
      <c r="I201" s="240"/>
      <c r="J201" s="241">
        <f>ROUND(I201*H201,2)</f>
        <v>0</v>
      </c>
      <c r="K201" s="237" t="s">
        <v>552</v>
      </c>
      <c r="L201" s="72"/>
      <c r="M201" s="242" t="s">
        <v>21</v>
      </c>
      <c r="N201" s="243" t="s">
        <v>40</v>
      </c>
      <c r="O201" s="47"/>
      <c r="P201" s="244">
        <f>O201*H201</f>
        <v>0</v>
      </c>
      <c r="Q201" s="244">
        <v>0.0001</v>
      </c>
      <c r="R201" s="244">
        <f>Q201*H201</f>
        <v>0.0034000000000000002</v>
      </c>
      <c r="S201" s="244">
        <v>0</v>
      </c>
      <c r="T201" s="245">
        <f>S201*H201</f>
        <v>0</v>
      </c>
      <c r="AR201" s="24" t="s">
        <v>287</v>
      </c>
      <c r="AT201" s="24" t="s">
        <v>203</v>
      </c>
      <c r="AU201" s="24" t="s">
        <v>79</v>
      </c>
      <c r="AY201" s="24" t="s">
        <v>201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24" t="s">
        <v>76</v>
      </c>
      <c r="BK201" s="246">
        <f>ROUND(I201*H201,2)</f>
        <v>0</v>
      </c>
      <c r="BL201" s="24" t="s">
        <v>287</v>
      </c>
      <c r="BM201" s="24" t="s">
        <v>646</v>
      </c>
    </row>
    <row r="202" spans="2:51" s="12" customFormat="1" ht="13.5">
      <c r="B202" s="247"/>
      <c r="C202" s="248"/>
      <c r="D202" s="249" t="s">
        <v>210</v>
      </c>
      <c r="E202" s="250" t="s">
        <v>21</v>
      </c>
      <c r="F202" s="251" t="s">
        <v>1715</v>
      </c>
      <c r="G202" s="248"/>
      <c r="H202" s="252">
        <v>34</v>
      </c>
      <c r="I202" s="253"/>
      <c r="J202" s="248"/>
      <c r="K202" s="248"/>
      <c r="L202" s="254"/>
      <c r="M202" s="255"/>
      <c r="N202" s="256"/>
      <c r="O202" s="256"/>
      <c r="P202" s="256"/>
      <c r="Q202" s="256"/>
      <c r="R202" s="256"/>
      <c r="S202" s="256"/>
      <c r="T202" s="257"/>
      <c r="AT202" s="258" t="s">
        <v>210</v>
      </c>
      <c r="AU202" s="258" t="s">
        <v>79</v>
      </c>
      <c r="AV202" s="12" t="s">
        <v>79</v>
      </c>
      <c r="AW202" s="12" t="s">
        <v>33</v>
      </c>
      <c r="AX202" s="12" t="s">
        <v>76</v>
      </c>
      <c r="AY202" s="258" t="s">
        <v>201</v>
      </c>
    </row>
    <row r="203" spans="2:65" s="1" customFormat="1" ht="16.5" customHeight="1">
      <c r="B203" s="46"/>
      <c r="C203" s="259" t="s">
        <v>442</v>
      </c>
      <c r="D203" s="259" t="s">
        <v>256</v>
      </c>
      <c r="E203" s="260" t="s">
        <v>649</v>
      </c>
      <c r="F203" s="261" t="s">
        <v>650</v>
      </c>
      <c r="G203" s="262" t="s">
        <v>358</v>
      </c>
      <c r="H203" s="263">
        <v>10</v>
      </c>
      <c r="I203" s="264"/>
      <c r="J203" s="265">
        <f>ROUND(I203*H203,2)</f>
        <v>0</v>
      </c>
      <c r="K203" s="261" t="s">
        <v>552</v>
      </c>
      <c r="L203" s="266"/>
      <c r="M203" s="267" t="s">
        <v>21</v>
      </c>
      <c r="N203" s="268" t="s">
        <v>40</v>
      </c>
      <c r="O203" s="47"/>
      <c r="P203" s="244">
        <f>O203*H203</f>
        <v>0</v>
      </c>
      <c r="Q203" s="244">
        <v>4E-05</v>
      </c>
      <c r="R203" s="244">
        <f>Q203*H203</f>
        <v>0.0004</v>
      </c>
      <c r="S203" s="244">
        <v>0</v>
      </c>
      <c r="T203" s="245">
        <f>S203*H203</f>
        <v>0</v>
      </c>
      <c r="AR203" s="24" t="s">
        <v>374</v>
      </c>
      <c r="AT203" s="24" t="s">
        <v>256</v>
      </c>
      <c r="AU203" s="24" t="s">
        <v>79</v>
      </c>
      <c r="AY203" s="24" t="s">
        <v>201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24" t="s">
        <v>76</v>
      </c>
      <c r="BK203" s="246">
        <f>ROUND(I203*H203,2)</f>
        <v>0</v>
      </c>
      <c r="BL203" s="24" t="s">
        <v>287</v>
      </c>
      <c r="BM203" s="24" t="s">
        <v>651</v>
      </c>
    </row>
    <row r="204" spans="2:47" s="1" customFormat="1" ht="13.5">
      <c r="B204" s="46"/>
      <c r="C204" s="74"/>
      <c r="D204" s="249" t="s">
        <v>493</v>
      </c>
      <c r="E204" s="74"/>
      <c r="F204" s="280" t="s">
        <v>652</v>
      </c>
      <c r="G204" s="74"/>
      <c r="H204" s="74"/>
      <c r="I204" s="203"/>
      <c r="J204" s="74"/>
      <c r="K204" s="74"/>
      <c r="L204" s="72"/>
      <c r="M204" s="281"/>
      <c r="N204" s="47"/>
      <c r="O204" s="47"/>
      <c r="P204" s="47"/>
      <c r="Q204" s="47"/>
      <c r="R204" s="47"/>
      <c r="S204" s="47"/>
      <c r="T204" s="95"/>
      <c r="AT204" s="24" t="s">
        <v>493</v>
      </c>
      <c r="AU204" s="24" t="s">
        <v>79</v>
      </c>
    </row>
    <row r="205" spans="2:51" s="12" customFormat="1" ht="13.5">
      <c r="B205" s="247"/>
      <c r="C205" s="248"/>
      <c r="D205" s="249" t="s">
        <v>210</v>
      </c>
      <c r="E205" s="250" t="s">
        <v>21</v>
      </c>
      <c r="F205" s="251" t="s">
        <v>1709</v>
      </c>
      <c r="G205" s="248"/>
      <c r="H205" s="252">
        <v>10</v>
      </c>
      <c r="I205" s="253"/>
      <c r="J205" s="248"/>
      <c r="K205" s="248"/>
      <c r="L205" s="254"/>
      <c r="M205" s="255"/>
      <c r="N205" s="256"/>
      <c r="O205" s="256"/>
      <c r="P205" s="256"/>
      <c r="Q205" s="256"/>
      <c r="R205" s="256"/>
      <c r="S205" s="256"/>
      <c r="T205" s="257"/>
      <c r="AT205" s="258" t="s">
        <v>210</v>
      </c>
      <c r="AU205" s="258" t="s">
        <v>79</v>
      </c>
      <c r="AV205" s="12" t="s">
        <v>79</v>
      </c>
      <c r="AW205" s="12" t="s">
        <v>33</v>
      </c>
      <c r="AX205" s="12" t="s">
        <v>76</v>
      </c>
      <c r="AY205" s="258" t="s">
        <v>201</v>
      </c>
    </row>
    <row r="206" spans="2:65" s="1" customFormat="1" ht="16.5" customHeight="1">
      <c r="B206" s="46"/>
      <c r="C206" s="259" t="s">
        <v>447</v>
      </c>
      <c r="D206" s="259" t="s">
        <v>256</v>
      </c>
      <c r="E206" s="260" t="s">
        <v>655</v>
      </c>
      <c r="F206" s="261" t="s">
        <v>656</v>
      </c>
      <c r="G206" s="262" t="s">
        <v>358</v>
      </c>
      <c r="H206" s="263">
        <v>10</v>
      </c>
      <c r="I206" s="264"/>
      <c r="J206" s="265">
        <f>ROUND(I206*H206,2)</f>
        <v>0</v>
      </c>
      <c r="K206" s="261" t="s">
        <v>220</v>
      </c>
      <c r="L206" s="266"/>
      <c r="M206" s="267" t="s">
        <v>21</v>
      </c>
      <c r="N206" s="268" t="s">
        <v>40</v>
      </c>
      <c r="O206" s="47"/>
      <c r="P206" s="244">
        <f>O206*H206</f>
        <v>0</v>
      </c>
      <c r="Q206" s="244">
        <v>3E-05</v>
      </c>
      <c r="R206" s="244">
        <f>Q206*H206</f>
        <v>0.00030000000000000003</v>
      </c>
      <c r="S206" s="244">
        <v>0</v>
      </c>
      <c r="T206" s="245">
        <f>S206*H206</f>
        <v>0</v>
      </c>
      <c r="AR206" s="24" t="s">
        <v>374</v>
      </c>
      <c r="AT206" s="24" t="s">
        <v>256</v>
      </c>
      <c r="AU206" s="24" t="s">
        <v>79</v>
      </c>
      <c r="AY206" s="24" t="s">
        <v>201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24" t="s">
        <v>76</v>
      </c>
      <c r="BK206" s="246">
        <f>ROUND(I206*H206,2)</f>
        <v>0</v>
      </c>
      <c r="BL206" s="24" t="s">
        <v>287</v>
      </c>
      <c r="BM206" s="24" t="s">
        <v>657</v>
      </c>
    </row>
    <row r="207" spans="2:51" s="12" customFormat="1" ht="13.5">
      <c r="B207" s="247"/>
      <c r="C207" s="248"/>
      <c r="D207" s="249" t="s">
        <v>210</v>
      </c>
      <c r="E207" s="250" t="s">
        <v>21</v>
      </c>
      <c r="F207" s="251" t="s">
        <v>1709</v>
      </c>
      <c r="G207" s="248"/>
      <c r="H207" s="252">
        <v>10</v>
      </c>
      <c r="I207" s="253"/>
      <c r="J207" s="248"/>
      <c r="K207" s="248"/>
      <c r="L207" s="254"/>
      <c r="M207" s="255"/>
      <c r="N207" s="256"/>
      <c r="O207" s="256"/>
      <c r="P207" s="256"/>
      <c r="Q207" s="256"/>
      <c r="R207" s="256"/>
      <c r="S207" s="256"/>
      <c r="T207" s="257"/>
      <c r="AT207" s="258" t="s">
        <v>210</v>
      </c>
      <c r="AU207" s="258" t="s">
        <v>79</v>
      </c>
      <c r="AV207" s="12" t="s">
        <v>79</v>
      </c>
      <c r="AW207" s="12" t="s">
        <v>33</v>
      </c>
      <c r="AX207" s="12" t="s">
        <v>76</v>
      </c>
      <c r="AY207" s="258" t="s">
        <v>201</v>
      </c>
    </row>
    <row r="208" spans="2:65" s="1" customFormat="1" ht="16.5" customHeight="1">
      <c r="B208" s="46"/>
      <c r="C208" s="259" t="s">
        <v>452</v>
      </c>
      <c r="D208" s="259" t="s">
        <v>256</v>
      </c>
      <c r="E208" s="260" t="s">
        <v>1165</v>
      </c>
      <c r="F208" s="261" t="s">
        <v>1166</v>
      </c>
      <c r="G208" s="262" t="s">
        <v>358</v>
      </c>
      <c r="H208" s="263">
        <v>7</v>
      </c>
      <c r="I208" s="264"/>
      <c r="J208" s="265">
        <f>ROUND(I208*H208,2)</f>
        <v>0</v>
      </c>
      <c r="K208" s="261" t="s">
        <v>220</v>
      </c>
      <c r="L208" s="266"/>
      <c r="M208" s="267" t="s">
        <v>21</v>
      </c>
      <c r="N208" s="268" t="s">
        <v>40</v>
      </c>
      <c r="O208" s="47"/>
      <c r="P208" s="244">
        <f>O208*H208</f>
        <v>0</v>
      </c>
      <c r="Q208" s="244">
        <v>3E-05</v>
      </c>
      <c r="R208" s="244">
        <f>Q208*H208</f>
        <v>0.00021</v>
      </c>
      <c r="S208" s="244">
        <v>0</v>
      </c>
      <c r="T208" s="245">
        <f>S208*H208</f>
        <v>0</v>
      </c>
      <c r="AR208" s="24" t="s">
        <v>374</v>
      </c>
      <c r="AT208" s="24" t="s">
        <v>256</v>
      </c>
      <c r="AU208" s="24" t="s">
        <v>79</v>
      </c>
      <c r="AY208" s="24" t="s">
        <v>201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24" t="s">
        <v>76</v>
      </c>
      <c r="BK208" s="246">
        <f>ROUND(I208*H208,2)</f>
        <v>0</v>
      </c>
      <c r="BL208" s="24" t="s">
        <v>287</v>
      </c>
      <c r="BM208" s="24" t="s">
        <v>1167</v>
      </c>
    </row>
    <row r="209" spans="2:51" s="12" customFormat="1" ht="13.5">
      <c r="B209" s="247"/>
      <c r="C209" s="248"/>
      <c r="D209" s="249" t="s">
        <v>210</v>
      </c>
      <c r="E209" s="250" t="s">
        <v>21</v>
      </c>
      <c r="F209" s="251" t="s">
        <v>1716</v>
      </c>
      <c r="G209" s="248"/>
      <c r="H209" s="252">
        <v>7</v>
      </c>
      <c r="I209" s="253"/>
      <c r="J209" s="248"/>
      <c r="K209" s="248"/>
      <c r="L209" s="254"/>
      <c r="M209" s="255"/>
      <c r="N209" s="256"/>
      <c r="O209" s="256"/>
      <c r="P209" s="256"/>
      <c r="Q209" s="256"/>
      <c r="R209" s="256"/>
      <c r="S209" s="256"/>
      <c r="T209" s="257"/>
      <c r="AT209" s="258" t="s">
        <v>210</v>
      </c>
      <c r="AU209" s="258" t="s">
        <v>79</v>
      </c>
      <c r="AV209" s="12" t="s">
        <v>79</v>
      </c>
      <c r="AW209" s="12" t="s">
        <v>33</v>
      </c>
      <c r="AX209" s="12" t="s">
        <v>76</v>
      </c>
      <c r="AY209" s="258" t="s">
        <v>201</v>
      </c>
    </row>
    <row r="210" spans="2:65" s="1" customFormat="1" ht="16.5" customHeight="1">
      <c r="B210" s="46"/>
      <c r="C210" s="259" t="s">
        <v>457</v>
      </c>
      <c r="D210" s="259" t="s">
        <v>256</v>
      </c>
      <c r="E210" s="260" t="s">
        <v>1617</v>
      </c>
      <c r="F210" s="261" t="s">
        <v>1618</v>
      </c>
      <c r="G210" s="262" t="s">
        <v>358</v>
      </c>
      <c r="H210" s="263">
        <v>7</v>
      </c>
      <c r="I210" s="264"/>
      <c r="J210" s="265">
        <f>ROUND(I210*H210,2)</f>
        <v>0</v>
      </c>
      <c r="K210" s="261" t="s">
        <v>207</v>
      </c>
      <c r="L210" s="266"/>
      <c r="M210" s="267" t="s">
        <v>21</v>
      </c>
      <c r="N210" s="268" t="s">
        <v>40</v>
      </c>
      <c r="O210" s="47"/>
      <c r="P210" s="244">
        <f>O210*H210</f>
        <v>0</v>
      </c>
      <c r="Q210" s="244">
        <v>5E-05</v>
      </c>
      <c r="R210" s="244">
        <f>Q210*H210</f>
        <v>0.00035</v>
      </c>
      <c r="S210" s="244">
        <v>0</v>
      </c>
      <c r="T210" s="245">
        <f>S210*H210</f>
        <v>0</v>
      </c>
      <c r="AR210" s="24" t="s">
        <v>374</v>
      </c>
      <c r="AT210" s="24" t="s">
        <v>256</v>
      </c>
      <c r="AU210" s="24" t="s">
        <v>79</v>
      </c>
      <c r="AY210" s="24" t="s">
        <v>201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24" t="s">
        <v>76</v>
      </c>
      <c r="BK210" s="246">
        <f>ROUND(I210*H210,2)</f>
        <v>0</v>
      </c>
      <c r="BL210" s="24" t="s">
        <v>287</v>
      </c>
      <c r="BM210" s="24" t="s">
        <v>1619</v>
      </c>
    </row>
    <row r="211" spans="2:51" s="12" customFormat="1" ht="13.5">
      <c r="B211" s="247"/>
      <c r="C211" s="248"/>
      <c r="D211" s="249" t="s">
        <v>210</v>
      </c>
      <c r="E211" s="250" t="s">
        <v>21</v>
      </c>
      <c r="F211" s="251" t="s">
        <v>1716</v>
      </c>
      <c r="G211" s="248"/>
      <c r="H211" s="252">
        <v>7</v>
      </c>
      <c r="I211" s="253"/>
      <c r="J211" s="248"/>
      <c r="K211" s="248"/>
      <c r="L211" s="254"/>
      <c r="M211" s="255"/>
      <c r="N211" s="256"/>
      <c r="O211" s="256"/>
      <c r="P211" s="256"/>
      <c r="Q211" s="256"/>
      <c r="R211" s="256"/>
      <c r="S211" s="256"/>
      <c r="T211" s="257"/>
      <c r="AT211" s="258" t="s">
        <v>210</v>
      </c>
      <c r="AU211" s="258" t="s">
        <v>79</v>
      </c>
      <c r="AV211" s="12" t="s">
        <v>79</v>
      </c>
      <c r="AW211" s="12" t="s">
        <v>33</v>
      </c>
      <c r="AX211" s="12" t="s">
        <v>76</v>
      </c>
      <c r="AY211" s="258" t="s">
        <v>201</v>
      </c>
    </row>
    <row r="212" spans="2:65" s="1" customFormat="1" ht="16.5" customHeight="1">
      <c r="B212" s="46"/>
      <c r="C212" s="235" t="s">
        <v>461</v>
      </c>
      <c r="D212" s="235" t="s">
        <v>203</v>
      </c>
      <c r="E212" s="236" t="s">
        <v>660</v>
      </c>
      <c r="F212" s="237" t="s">
        <v>661</v>
      </c>
      <c r="G212" s="238" t="s">
        <v>562</v>
      </c>
      <c r="H212" s="282"/>
      <c r="I212" s="240"/>
      <c r="J212" s="241">
        <f>ROUND(I212*H212,2)</f>
        <v>0</v>
      </c>
      <c r="K212" s="237" t="s">
        <v>220</v>
      </c>
      <c r="L212" s="72"/>
      <c r="M212" s="242" t="s">
        <v>21</v>
      </c>
      <c r="N212" s="243" t="s">
        <v>40</v>
      </c>
      <c r="O212" s="47"/>
      <c r="P212" s="244">
        <f>O212*H212</f>
        <v>0</v>
      </c>
      <c r="Q212" s="244">
        <v>0</v>
      </c>
      <c r="R212" s="244">
        <f>Q212*H212</f>
        <v>0</v>
      </c>
      <c r="S212" s="244">
        <v>0</v>
      </c>
      <c r="T212" s="245">
        <f>S212*H212</f>
        <v>0</v>
      </c>
      <c r="AR212" s="24" t="s">
        <v>287</v>
      </c>
      <c r="AT212" s="24" t="s">
        <v>203</v>
      </c>
      <c r="AU212" s="24" t="s">
        <v>79</v>
      </c>
      <c r="AY212" s="24" t="s">
        <v>201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24" t="s">
        <v>76</v>
      </c>
      <c r="BK212" s="246">
        <f>ROUND(I212*H212,2)</f>
        <v>0</v>
      </c>
      <c r="BL212" s="24" t="s">
        <v>287</v>
      </c>
      <c r="BM212" s="24" t="s">
        <v>662</v>
      </c>
    </row>
    <row r="213" spans="2:63" s="11" customFormat="1" ht="29.85" customHeight="1">
      <c r="B213" s="219"/>
      <c r="C213" s="220"/>
      <c r="D213" s="221" t="s">
        <v>68</v>
      </c>
      <c r="E213" s="233" t="s">
        <v>663</v>
      </c>
      <c r="F213" s="233" t="s">
        <v>664</v>
      </c>
      <c r="G213" s="220"/>
      <c r="H213" s="220"/>
      <c r="I213" s="223"/>
      <c r="J213" s="234">
        <f>BK213</f>
        <v>0</v>
      </c>
      <c r="K213" s="220"/>
      <c r="L213" s="225"/>
      <c r="M213" s="226"/>
      <c r="N213" s="227"/>
      <c r="O213" s="227"/>
      <c r="P213" s="228">
        <f>SUM(P214:P223)</f>
        <v>0</v>
      </c>
      <c r="Q213" s="227"/>
      <c r="R213" s="228">
        <f>SUM(R214:R223)</f>
        <v>0.00298</v>
      </c>
      <c r="S213" s="227"/>
      <c r="T213" s="229">
        <f>SUM(T214:T223)</f>
        <v>0.534</v>
      </c>
      <c r="AR213" s="230" t="s">
        <v>79</v>
      </c>
      <c r="AT213" s="231" t="s">
        <v>68</v>
      </c>
      <c r="AU213" s="231" t="s">
        <v>76</v>
      </c>
      <c r="AY213" s="230" t="s">
        <v>201</v>
      </c>
      <c r="BK213" s="232">
        <f>SUM(BK214:BK223)</f>
        <v>0</v>
      </c>
    </row>
    <row r="214" spans="2:65" s="1" customFormat="1" ht="16.5" customHeight="1">
      <c r="B214" s="46"/>
      <c r="C214" s="235" t="s">
        <v>466</v>
      </c>
      <c r="D214" s="235" t="s">
        <v>203</v>
      </c>
      <c r="E214" s="236" t="s">
        <v>666</v>
      </c>
      <c r="F214" s="237" t="s">
        <v>667</v>
      </c>
      <c r="G214" s="238" t="s">
        <v>358</v>
      </c>
      <c r="H214" s="239">
        <v>20</v>
      </c>
      <c r="I214" s="240"/>
      <c r="J214" s="241">
        <f>ROUND(I214*H214,2)</f>
        <v>0</v>
      </c>
      <c r="K214" s="237" t="s">
        <v>220</v>
      </c>
      <c r="L214" s="72"/>
      <c r="M214" s="242" t="s">
        <v>21</v>
      </c>
      <c r="N214" s="243" t="s">
        <v>40</v>
      </c>
      <c r="O214" s="47"/>
      <c r="P214" s="244">
        <f>O214*H214</f>
        <v>0</v>
      </c>
      <c r="Q214" s="244">
        <v>0</v>
      </c>
      <c r="R214" s="244">
        <f>Q214*H214</f>
        <v>0</v>
      </c>
      <c r="S214" s="244">
        <v>0.0267</v>
      </c>
      <c r="T214" s="245">
        <f>S214*H214</f>
        <v>0.534</v>
      </c>
      <c r="AR214" s="24" t="s">
        <v>287</v>
      </c>
      <c r="AT214" s="24" t="s">
        <v>203</v>
      </c>
      <c r="AU214" s="24" t="s">
        <v>79</v>
      </c>
      <c r="AY214" s="24" t="s">
        <v>201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24" t="s">
        <v>76</v>
      </c>
      <c r="BK214" s="246">
        <f>ROUND(I214*H214,2)</f>
        <v>0</v>
      </c>
      <c r="BL214" s="24" t="s">
        <v>287</v>
      </c>
      <c r="BM214" s="24" t="s">
        <v>668</v>
      </c>
    </row>
    <row r="215" spans="2:65" s="1" customFormat="1" ht="16.5" customHeight="1">
      <c r="B215" s="46"/>
      <c r="C215" s="235" t="s">
        <v>470</v>
      </c>
      <c r="D215" s="235" t="s">
        <v>203</v>
      </c>
      <c r="E215" s="236" t="s">
        <v>680</v>
      </c>
      <c r="F215" s="237" t="s">
        <v>681</v>
      </c>
      <c r="G215" s="238" t="s">
        <v>358</v>
      </c>
      <c r="H215" s="239">
        <v>2</v>
      </c>
      <c r="I215" s="240"/>
      <c r="J215" s="241">
        <f>ROUND(I215*H215,2)</f>
        <v>0</v>
      </c>
      <c r="K215" s="237" t="s">
        <v>552</v>
      </c>
      <c r="L215" s="72"/>
      <c r="M215" s="242" t="s">
        <v>21</v>
      </c>
      <c r="N215" s="243" t="s">
        <v>40</v>
      </c>
      <c r="O215" s="47"/>
      <c r="P215" s="244">
        <f>O215*H215</f>
        <v>0</v>
      </c>
      <c r="Q215" s="244">
        <v>0.00035</v>
      </c>
      <c r="R215" s="244">
        <f>Q215*H215</f>
        <v>0.0007</v>
      </c>
      <c r="S215" s="244">
        <v>0</v>
      </c>
      <c r="T215" s="245">
        <f>S215*H215</f>
        <v>0</v>
      </c>
      <c r="AR215" s="24" t="s">
        <v>287</v>
      </c>
      <c r="AT215" s="24" t="s">
        <v>203</v>
      </c>
      <c r="AU215" s="24" t="s">
        <v>79</v>
      </c>
      <c r="AY215" s="24" t="s">
        <v>201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24" t="s">
        <v>76</v>
      </c>
      <c r="BK215" s="246">
        <f>ROUND(I215*H215,2)</f>
        <v>0</v>
      </c>
      <c r="BL215" s="24" t="s">
        <v>287</v>
      </c>
      <c r="BM215" s="24" t="s">
        <v>682</v>
      </c>
    </row>
    <row r="216" spans="2:51" s="12" customFormat="1" ht="13.5">
      <c r="B216" s="247"/>
      <c r="C216" s="248"/>
      <c r="D216" s="249" t="s">
        <v>210</v>
      </c>
      <c r="E216" s="250" t="s">
        <v>21</v>
      </c>
      <c r="F216" s="251" t="s">
        <v>1622</v>
      </c>
      <c r="G216" s="248"/>
      <c r="H216" s="252">
        <v>2</v>
      </c>
      <c r="I216" s="253"/>
      <c r="J216" s="248"/>
      <c r="K216" s="248"/>
      <c r="L216" s="254"/>
      <c r="M216" s="255"/>
      <c r="N216" s="256"/>
      <c r="O216" s="256"/>
      <c r="P216" s="256"/>
      <c r="Q216" s="256"/>
      <c r="R216" s="256"/>
      <c r="S216" s="256"/>
      <c r="T216" s="257"/>
      <c r="AT216" s="258" t="s">
        <v>210</v>
      </c>
      <c r="AU216" s="258" t="s">
        <v>79</v>
      </c>
      <c r="AV216" s="12" t="s">
        <v>79</v>
      </c>
      <c r="AW216" s="12" t="s">
        <v>33</v>
      </c>
      <c r="AX216" s="12" t="s">
        <v>76</v>
      </c>
      <c r="AY216" s="258" t="s">
        <v>201</v>
      </c>
    </row>
    <row r="217" spans="2:65" s="1" customFormat="1" ht="16.5" customHeight="1">
      <c r="B217" s="46"/>
      <c r="C217" s="235" t="s">
        <v>474</v>
      </c>
      <c r="D217" s="235" t="s">
        <v>203</v>
      </c>
      <c r="E217" s="236" t="s">
        <v>1168</v>
      </c>
      <c r="F217" s="237" t="s">
        <v>1169</v>
      </c>
      <c r="G217" s="238" t="s">
        <v>358</v>
      </c>
      <c r="H217" s="239">
        <v>4</v>
      </c>
      <c r="I217" s="240"/>
      <c r="J217" s="241">
        <f>ROUND(I217*H217,2)</f>
        <v>0</v>
      </c>
      <c r="K217" s="237" t="s">
        <v>220</v>
      </c>
      <c r="L217" s="72"/>
      <c r="M217" s="242" t="s">
        <v>21</v>
      </c>
      <c r="N217" s="243" t="s">
        <v>40</v>
      </c>
      <c r="O217" s="47"/>
      <c r="P217" s="244">
        <f>O217*H217</f>
        <v>0</v>
      </c>
      <c r="Q217" s="244">
        <v>0.00057</v>
      </c>
      <c r="R217" s="244">
        <f>Q217*H217</f>
        <v>0.00228</v>
      </c>
      <c r="S217" s="244">
        <v>0</v>
      </c>
      <c r="T217" s="245">
        <f>S217*H217</f>
        <v>0</v>
      </c>
      <c r="AR217" s="24" t="s">
        <v>287</v>
      </c>
      <c r="AT217" s="24" t="s">
        <v>203</v>
      </c>
      <c r="AU217" s="24" t="s">
        <v>79</v>
      </c>
      <c r="AY217" s="24" t="s">
        <v>201</v>
      </c>
      <c r="BE217" s="246">
        <f>IF(N217="základní",J217,0)</f>
        <v>0</v>
      </c>
      <c r="BF217" s="246">
        <f>IF(N217="snížená",J217,0)</f>
        <v>0</v>
      </c>
      <c r="BG217" s="246">
        <f>IF(N217="zákl. přenesená",J217,0)</f>
        <v>0</v>
      </c>
      <c r="BH217" s="246">
        <f>IF(N217="sníž. přenesená",J217,0)</f>
        <v>0</v>
      </c>
      <c r="BI217" s="246">
        <f>IF(N217="nulová",J217,0)</f>
        <v>0</v>
      </c>
      <c r="BJ217" s="24" t="s">
        <v>76</v>
      </c>
      <c r="BK217" s="246">
        <f>ROUND(I217*H217,2)</f>
        <v>0</v>
      </c>
      <c r="BL217" s="24" t="s">
        <v>287</v>
      </c>
      <c r="BM217" s="24" t="s">
        <v>1717</v>
      </c>
    </row>
    <row r="218" spans="2:51" s="12" customFormat="1" ht="13.5">
      <c r="B218" s="247"/>
      <c r="C218" s="248"/>
      <c r="D218" s="249" t="s">
        <v>210</v>
      </c>
      <c r="E218" s="250" t="s">
        <v>21</v>
      </c>
      <c r="F218" s="251" t="s">
        <v>1718</v>
      </c>
      <c r="G218" s="248"/>
      <c r="H218" s="252">
        <v>4</v>
      </c>
      <c r="I218" s="253"/>
      <c r="J218" s="248"/>
      <c r="K218" s="248"/>
      <c r="L218" s="254"/>
      <c r="M218" s="255"/>
      <c r="N218" s="256"/>
      <c r="O218" s="256"/>
      <c r="P218" s="256"/>
      <c r="Q218" s="256"/>
      <c r="R218" s="256"/>
      <c r="S218" s="256"/>
      <c r="T218" s="257"/>
      <c r="AT218" s="258" t="s">
        <v>210</v>
      </c>
      <c r="AU218" s="258" t="s">
        <v>79</v>
      </c>
      <c r="AV218" s="12" t="s">
        <v>79</v>
      </c>
      <c r="AW218" s="12" t="s">
        <v>33</v>
      </c>
      <c r="AX218" s="12" t="s">
        <v>76</v>
      </c>
      <c r="AY218" s="258" t="s">
        <v>201</v>
      </c>
    </row>
    <row r="219" spans="2:65" s="1" customFormat="1" ht="16.5" customHeight="1">
      <c r="B219" s="46"/>
      <c r="C219" s="235" t="s">
        <v>479</v>
      </c>
      <c r="D219" s="235" t="s">
        <v>203</v>
      </c>
      <c r="E219" s="236" t="s">
        <v>690</v>
      </c>
      <c r="F219" s="237" t="s">
        <v>691</v>
      </c>
      <c r="G219" s="238" t="s">
        <v>248</v>
      </c>
      <c r="H219" s="239">
        <v>6</v>
      </c>
      <c r="I219" s="240"/>
      <c r="J219" s="241">
        <f>ROUND(I219*H219,2)</f>
        <v>0</v>
      </c>
      <c r="K219" s="237" t="s">
        <v>552</v>
      </c>
      <c r="L219" s="72"/>
      <c r="M219" s="242" t="s">
        <v>21</v>
      </c>
      <c r="N219" s="243" t="s">
        <v>40</v>
      </c>
      <c r="O219" s="47"/>
      <c r="P219" s="244">
        <f>O219*H219</f>
        <v>0</v>
      </c>
      <c r="Q219" s="244">
        <v>0</v>
      </c>
      <c r="R219" s="244">
        <f>Q219*H219</f>
        <v>0</v>
      </c>
      <c r="S219" s="244">
        <v>0</v>
      </c>
      <c r="T219" s="245">
        <f>S219*H219</f>
        <v>0</v>
      </c>
      <c r="AR219" s="24" t="s">
        <v>287</v>
      </c>
      <c r="AT219" s="24" t="s">
        <v>203</v>
      </c>
      <c r="AU219" s="24" t="s">
        <v>79</v>
      </c>
      <c r="AY219" s="24" t="s">
        <v>201</v>
      </c>
      <c r="BE219" s="246">
        <f>IF(N219="základní",J219,0)</f>
        <v>0</v>
      </c>
      <c r="BF219" s="246">
        <f>IF(N219="snížená",J219,0)</f>
        <v>0</v>
      </c>
      <c r="BG219" s="246">
        <f>IF(N219="zákl. přenesená",J219,0)</f>
        <v>0</v>
      </c>
      <c r="BH219" s="246">
        <f>IF(N219="sníž. přenesená",J219,0)</f>
        <v>0</v>
      </c>
      <c r="BI219" s="246">
        <f>IF(N219="nulová",J219,0)</f>
        <v>0</v>
      </c>
      <c r="BJ219" s="24" t="s">
        <v>76</v>
      </c>
      <c r="BK219" s="246">
        <f>ROUND(I219*H219,2)</f>
        <v>0</v>
      </c>
      <c r="BL219" s="24" t="s">
        <v>287</v>
      </c>
      <c r="BM219" s="24" t="s">
        <v>692</v>
      </c>
    </row>
    <row r="220" spans="2:65" s="1" customFormat="1" ht="16.5" customHeight="1">
      <c r="B220" s="46"/>
      <c r="C220" s="235" t="s">
        <v>484</v>
      </c>
      <c r="D220" s="235" t="s">
        <v>203</v>
      </c>
      <c r="E220" s="236" t="s">
        <v>703</v>
      </c>
      <c r="F220" s="237" t="s">
        <v>704</v>
      </c>
      <c r="G220" s="238" t="s">
        <v>358</v>
      </c>
      <c r="H220" s="239">
        <v>6</v>
      </c>
      <c r="I220" s="240"/>
      <c r="J220" s="241">
        <f>ROUND(I220*H220,2)</f>
        <v>0</v>
      </c>
      <c r="K220" s="237" t="s">
        <v>552</v>
      </c>
      <c r="L220" s="72"/>
      <c r="M220" s="242" t="s">
        <v>21</v>
      </c>
      <c r="N220" s="243" t="s">
        <v>40</v>
      </c>
      <c r="O220" s="47"/>
      <c r="P220" s="244">
        <f>O220*H220</f>
        <v>0</v>
      </c>
      <c r="Q220" s="244">
        <v>0</v>
      </c>
      <c r="R220" s="244">
        <f>Q220*H220</f>
        <v>0</v>
      </c>
      <c r="S220" s="244">
        <v>0</v>
      </c>
      <c r="T220" s="245">
        <f>S220*H220</f>
        <v>0</v>
      </c>
      <c r="AR220" s="24" t="s">
        <v>287</v>
      </c>
      <c r="AT220" s="24" t="s">
        <v>203</v>
      </c>
      <c r="AU220" s="24" t="s">
        <v>79</v>
      </c>
      <c r="AY220" s="24" t="s">
        <v>201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24" t="s">
        <v>76</v>
      </c>
      <c r="BK220" s="246">
        <f>ROUND(I220*H220,2)</f>
        <v>0</v>
      </c>
      <c r="BL220" s="24" t="s">
        <v>287</v>
      </c>
      <c r="BM220" s="24" t="s">
        <v>705</v>
      </c>
    </row>
    <row r="221" spans="2:65" s="1" customFormat="1" ht="16.5" customHeight="1">
      <c r="B221" s="46"/>
      <c r="C221" s="235" t="s">
        <v>489</v>
      </c>
      <c r="D221" s="235" t="s">
        <v>203</v>
      </c>
      <c r="E221" s="236" t="s">
        <v>1625</v>
      </c>
      <c r="F221" s="237" t="s">
        <v>1626</v>
      </c>
      <c r="G221" s="238" t="s">
        <v>562</v>
      </c>
      <c r="H221" s="282"/>
      <c r="I221" s="240"/>
      <c r="J221" s="241">
        <f>ROUND(I221*H221,2)</f>
        <v>0</v>
      </c>
      <c r="K221" s="237" t="s">
        <v>207</v>
      </c>
      <c r="L221" s="72"/>
      <c r="M221" s="242" t="s">
        <v>21</v>
      </c>
      <c r="N221" s="243" t="s">
        <v>40</v>
      </c>
      <c r="O221" s="47"/>
      <c r="P221" s="244">
        <f>O221*H221</f>
        <v>0</v>
      </c>
      <c r="Q221" s="244">
        <v>0</v>
      </c>
      <c r="R221" s="244">
        <f>Q221*H221</f>
        <v>0</v>
      </c>
      <c r="S221" s="244">
        <v>0</v>
      </c>
      <c r="T221" s="245">
        <f>S221*H221</f>
        <v>0</v>
      </c>
      <c r="AR221" s="24" t="s">
        <v>287</v>
      </c>
      <c r="AT221" s="24" t="s">
        <v>203</v>
      </c>
      <c r="AU221" s="24" t="s">
        <v>79</v>
      </c>
      <c r="AY221" s="24" t="s">
        <v>201</v>
      </c>
      <c r="BE221" s="246">
        <f>IF(N221="základní",J221,0)</f>
        <v>0</v>
      </c>
      <c r="BF221" s="246">
        <f>IF(N221="snížená",J221,0)</f>
        <v>0</v>
      </c>
      <c r="BG221" s="246">
        <f>IF(N221="zákl. přenesená",J221,0)</f>
        <v>0</v>
      </c>
      <c r="BH221" s="246">
        <f>IF(N221="sníž. přenesená",J221,0)</f>
        <v>0</v>
      </c>
      <c r="BI221" s="246">
        <f>IF(N221="nulová",J221,0)</f>
        <v>0</v>
      </c>
      <c r="BJ221" s="24" t="s">
        <v>76</v>
      </c>
      <c r="BK221" s="246">
        <f>ROUND(I221*H221,2)</f>
        <v>0</v>
      </c>
      <c r="BL221" s="24" t="s">
        <v>287</v>
      </c>
      <c r="BM221" s="24" t="s">
        <v>1627</v>
      </c>
    </row>
    <row r="222" spans="2:65" s="1" customFormat="1" ht="16.5" customHeight="1">
      <c r="B222" s="46"/>
      <c r="C222" s="235" t="s">
        <v>497</v>
      </c>
      <c r="D222" s="235" t="s">
        <v>203</v>
      </c>
      <c r="E222" s="236" t="s">
        <v>707</v>
      </c>
      <c r="F222" s="237" t="s">
        <v>708</v>
      </c>
      <c r="G222" s="238" t="s">
        <v>248</v>
      </c>
      <c r="H222" s="239">
        <v>2</v>
      </c>
      <c r="I222" s="240"/>
      <c r="J222" s="241">
        <f>ROUND(I222*H222,2)</f>
        <v>0</v>
      </c>
      <c r="K222" s="237" t="s">
        <v>21</v>
      </c>
      <c r="L222" s="72"/>
      <c r="M222" s="242" t="s">
        <v>21</v>
      </c>
      <c r="N222" s="243" t="s">
        <v>40</v>
      </c>
      <c r="O222" s="47"/>
      <c r="P222" s="244">
        <f>O222*H222</f>
        <v>0</v>
      </c>
      <c r="Q222" s="244">
        <v>0</v>
      </c>
      <c r="R222" s="244">
        <f>Q222*H222</f>
        <v>0</v>
      </c>
      <c r="S222" s="244">
        <v>0</v>
      </c>
      <c r="T222" s="245">
        <f>S222*H222</f>
        <v>0</v>
      </c>
      <c r="AR222" s="24" t="s">
        <v>287</v>
      </c>
      <c r="AT222" s="24" t="s">
        <v>203</v>
      </c>
      <c r="AU222" s="24" t="s">
        <v>79</v>
      </c>
      <c r="AY222" s="24" t="s">
        <v>201</v>
      </c>
      <c r="BE222" s="246">
        <f>IF(N222="základní",J222,0)</f>
        <v>0</v>
      </c>
      <c r="BF222" s="246">
        <f>IF(N222="snížená",J222,0)</f>
        <v>0</v>
      </c>
      <c r="BG222" s="246">
        <f>IF(N222="zákl. přenesená",J222,0)</f>
        <v>0</v>
      </c>
      <c r="BH222" s="246">
        <f>IF(N222="sníž. přenesená",J222,0)</f>
        <v>0</v>
      </c>
      <c r="BI222" s="246">
        <f>IF(N222="nulová",J222,0)</f>
        <v>0</v>
      </c>
      <c r="BJ222" s="24" t="s">
        <v>76</v>
      </c>
      <c r="BK222" s="246">
        <f>ROUND(I222*H222,2)</f>
        <v>0</v>
      </c>
      <c r="BL222" s="24" t="s">
        <v>287</v>
      </c>
      <c r="BM222" s="24" t="s">
        <v>709</v>
      </c>
    </row>
    <row r="223" spans="2:65" s="1" customFormat="1" ht="16.5" customHeight="1">
      <c r="B223" s="46"/>
      <c r="C223" s="235" t="s">
        <v>503</v>
      </c>
      <c r="D223" s="235" t="s">
        <v>203</v>
      </c>
      <c r="E223" s="236" t="s">
        <v>710</v>
      </c>
      <c r="F223" s="237" t="s">
        <v>711</v>
      </c>
      <c r="G223" s="238" t="s">
        <v>248</v>
      </c>
      <c r="H223" s="239">
        <v>1</v>
      </c>
      <c r="I223" s="240"/>
      <c r="J223" s="241">
        <f>ROUND(I223*H223,2)</f>
        <v>0</v>
      </c>
      <c r="K223" s="237" t="s">
        <v>21</v>
      </c>
      <c r="L223" s="72"/>
      <c r="M223" s="242" t="s">
        <v>21</v>
      </c>
      <c r="N223" s="243" t="s">
        <v>40</v>
      </c>
      <c r="O223" s="47"/>
      <c r="P223" s="244">
        <f>O223*H223</f>
        <v>0</v>
      </c>
      <c r="Q223" s="244">
        <v>0</v>
      </c>
      <c r="R223" s="244">
        <f>Q223*H223</f>
        <v>0</v>
      </c>
      <c r="S223" s="244">
        <v>0</v>
      </c>
      <c r="T223" s="245">
        <f>S223*H223</f>
        <v>0</v>
      </c>
      <c r="AR223" s="24" t="s">
        <v>287</v>
      </c>
      <c r="AT223" s="24" t="s">
        <v>203</v>
      </c>
      <c r="AU223" s="24" t="s">
        <v>79</v>
      </c>
      <c r="AY223" s="24" t="s">
        <v>201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24" t="s">
        <v>76</v>
      </c>
      <c r="BK223" s="246">
        <f>ROUND(I223*H223,2)</f>
        <v>0</v>
      </c>
      <c r="BL223" s="24" t="s">
        <v>287</v>
      </c>
      <c r="BM223" s="24" t="s">
        <v>712</v>
      </c>
    </row>
    <row r="224" spans="2:63" s="11" customFormat="1" ht="29.85" customHeight="1">
      <c r="B224" s="219"/>
      <c r="C224" s="220"/>
      <c r="D224" s="221" t="s">
        <v>68</v>
      </c>
      <c r="E224" s="233" t="s">
        <v>1719</v>
      </c>
      <c r="F224" s="233" t="s">
        <v>1720</v>
      </c>
      <c r="G224" s="220"/>
      <c r="H224" s="220"/>
      <c r="I224" s="223"/>
      <c r="J224" s="234">
        <f>BK224</f>
        <v>0</v>
      </c>
      <c r="K224" s="220"/>
      <c r="L224" s="225"/>
      <c r="M224" s="226"/>
      <c r="N224" s="227"/>
      <c r="O224" s="227"/>
      <c r="P224" s="228">
        <f>SUM(P225:P227)</f>
        <v>0</v>
      </c>
      <c r="Q224" s="227"/>
      <c r="R224" s="228">
        <f>SUM(R225:R227)</f>
        <v>0.0156</v>
      </c>
      <c r="S224" s="227"/>
      <c r="T224" s="229">
        <f>SUM(T225:T227)</f>
        <v>0.1368</v>
      </c>
      <c r="AR224" s="230" t="s">
        <v>79</v>
      </c>
      <c r="AT224" s="231" t="s">
        <v>68</v>
      </c>
      <c r="AU224" s="231" t="s">
        <v>76</v>
      </c>
      <c r="AY224" s="230" t="s">
        <v>201</v>
      </c>
      <c r="BK224" s="232">
        <f>SUM(BK225:BK227)</f>
        <v>0</v>
      </c>
    </row>
    <row r="225" spans="2:65" s="1" customFormat="1" ht="16.5" customHeight="1">
      <c r="B225" s="46"/>
      <c r="C225" s="235" t="s">
        <v>507</v>
      </c>
      <c r="D225" s="235" t="s">
        <v>203</v>
      </c>
      <c r="E225" s="236" t="s">
        <v>1721</v>
      </c>
      <c r="F225" s="237" t="s">
        <v>1722</v>
      </c>
      <c r="G225" s="238" t="s">
        <v>358</v>
      </c>
      <c r="H225" s="239">
        <v>40</v>
      </c>
      <c r="I225" s="240"/>
      <c r="J225" s="241">
        <f>ROUND(I225*H225,2)</f>
        <v>0</v>
      </c>
      <c r="K225" s="237" t="s">
        <v>220</v>
      </c>
      <c r="L225" s="72"/>
      <c r="M225" s="242" t="s">
        <v>21</v>
      </c>
      <c r="N225" s="243" t="s">
        <v>40</v>
      </c>
      <c r="O225" s="47"/>
      <c r="P225" s="244">
        <f>O225*H225</f>
        <v>0</v>
      </c>
      <c r="Q225" s="244">
        <v>0.00039</v>
      </c>
      <c r="R225" s="244">
        <f>Q225*H225</f>
        <v>0.0156</v>
      </c>
      <c r="S225" s="244">
        <v>0.00342</v>
      </c>
      <c r="T225" s="245">
        <f>S225*H225</f>
        <v>0.1368</v>
      </c>
      <c r="AR225" s="24" t="s">
        <v>287</v>
      </c>
      <c r="AT225" s="24" t="s">
        <v>203</v>
      </c>
      <c r="AU225" s="24" t="s">
        <v>79</v>
      </c>
      <c r="AY225" s="24" t="s">
        <v>201</v>
      </c>
      <c r="BE225" s="246">
        <f>IF(N225="základní",J225,0)</f>
        <v>0</v>
      </c>
      <c r="BF225" s="246">
        <f>IF(N225="snížená",J225,0)</f>
        <v>0</v>
      </c>
      <c r="BG225" s="246">
        <f>IF(N225="zákl. přenesená",J225,0)</f>
        <v>0</v>
      </c>
      <c r="BH225" s="246">
        <f>IF(N225="sníž. přenesená",J225,0)</f>
        <v>0</v>
      </c>
      <c r="BI225" s="246">
        <f>IF(N225="nulová",J225,0)</f>
        <v>0</v>
      </c>
      <c r="BJ225" s="24" t="s">
        <v>76</v>
      </c>
      <c r="BK225" s="246">
        <f>ROUND(I225*H225,2)</f>
        <v>0</v>
      </c>
      <c r="BL225" s="24" t="s">
        <v>287</v>
      </c>
      <c r="BM225" s="24" t="s">
        <v>1723</v>
      </c>
    </row>
    <row r="226" spans="2:51" s="12" customFormat="1" ht="13.5">
      <c r="B226" s="247"/>
      <c r="C226" s="248"/>
      <c r="D226" s="249" t="s">
        <v>210</v>
      </c>
      <c r="E226" s="250" t="s">
        <v>21</v>
      </c>
      <c r="F226" s="251" t="s">
        <v>1724</v>
      </c>
      <c r="G226" s="248"/>
      <c r="H226" s="252">
        <v>40</v>
      </c>
      <c r="I226" s="253"/>
      <c r="J226" s="248"/>
      <c r="K226" s="248"/>
      <c r="L226" s="254"/>
      <c r="M226" s="255"/>
      <c r="N226" s="256"/>
      <c r="O226" s="256"/>
      <c r="P226" s="256"/>
      <c r="Q226" s="256"/>
      <c r="R226" s="256"/>
      <c r="S226" s="256"/>
      <c r="T226" s="257"/>
      <c r="AT226" s="258" t="s">
        <v>210</v>
      </c>
      <c r="AU226" s="258" t="s">
        <v>79</v>
      </c>
      <c r="AV226" s="12" t="s">
        <v>79</v>
      </c>
      <c r="AW226" s="12" t="s">
        <v>33</v>
      </c>
      <c r="AX226" s="12" t="s">
        <v>76</v>
      </c>
      <c r="AY226" s="258" t="s">
        <v>201</v>
      </c>
    </row>
    <row r="227" spans="2:65" s="1" customFormat="1" ht="16.5" customHeight="1">
      <c r="B227" s="46"/>
      <c r="C227" s="235" t="s">
        <v>512</v>
      </c>
      <c r="D227" s="235" t="s">
        <v>203</v>
      </c>
      <c r="E227" s="236" t="s">
        <v>1725</v>
      </c>
      <c r="F227" s="237" t="s">
        <v>1726</v>
      </c>
      <c r="G227" s="238" t="s">
        <v>248</v>
      </c>
      <c r="H227" s="239">
        <v>1</v>
      </c>
      <c r="I227" s="240"/>
      <c r="J227" s="241">
        <f>ROUND(I227*H227,2)</f>
        <v>0</v>
      </c>
      <c r="K227" s="237" t="s">
        <v>220</v>
      </c>
      <c r="L227" s="72"/>
      <c r="M227" s="242" t="s">
        <v>21</v>
      </c>
      <c r="N227" s="243" t="s">
        <v>40</v>
      </c>
      <c r="O227" s="47"/>
      <c r="P227" s="244">
        <f>O227*H227</f>
        <v>0</v>
      </c>
      <c r="Q227" s="244">
        <v>0</v>
      </c>
      <c r="R227" s="244">
        <f>Q227*H227</f>
        <v>0</v>
      </c>
      <c r="S227" s="244">
        <v>0</v>
      </c>
      <c r="T227" s="245">
        <f>S227*H227</f>
        <v>0</v>
      </c>
      <c r="AR227" s="24" t="s">
        <v>287</v>
      </c>
      <c r="AT227" s="24" t="s">
        <v>203</v>
      </c>
      <c r="AU227" s="24" t="s">
        <v>79</v>
      </c>
      <c r="AY227" s="24" t="s">
        <v>201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24" t="s">
        <v>76</v>
      </c>
      <c r="BK227" s="246">
        <f>ROUND(I227*H227,2)</f>
        <v>0</v>
      </c>
      <c r="BL227" s="24" t="s">
        <v>287</v>
      </c>
      <c r="BM227" s="24" t="s">
        <v>1727</v>
      </c>
    </row>
    <row r="228" spans="2:63" s="11" customFormat="1" ht="29.85" customHeight="1">
      <c r="B228" s="219"/>
      <c r="C228" s="220"/>
      <c r="D228" s="221" t="s">
        <v>68</v>
      </c>
      <c r="E228" s="233" t="s">
        <v>713</v>
      </c>
      <c r="F228" s="233" t="s">
        <v>714</v>
      </c>
      <c r="G228" s="220"/>
      <c r="H228" s="220"/>
      <c r="I228" s="223"/>
      <c r="J228" s="234">
        <f>BK228</f>
        <v>0</v>
      </c>
      <c r="K228" s="220"/>
      <c r="L228" s="225"/>
      <c r="M228" s="226"/>
      <c r="N228" s="227"/>
      <c r="O228" s="227"/>
      <c r="P228" s="228">
        <f>SUM(P229:P263)</f>
        <v>0</v>
      </c>
      <c r="Q228" s="227"/>
      <c r="R228" s="228">
        <f>SUM(R229:R263)</f>
        <v>0.06039</v>
      </c>
      <c r="S228" s="227"/>
      <c r="T228" s="229">
        <f>SUM(T229:T263)</f>
        <v>0.07684</v>
      </c>
      <c r="AR228" s="230" t="s">
        <v>79</v>
      </c>
      <c r="AT228" s="231" t="s">
        <v>68</v>
      </c>
      <c r="AU228" s="231" t="s">
        <v>76</v>
      </c>
      <c r="AY228" s="230" t="s">
        <v>201</v>
      </c>
      <c r="BK228" s="232">
        <f>SUM(BK229:BK263)</f>
        <v>0</v>
      </c>
    </row>
    <row r="229" spans="2:65" s="1" customFormat="1" ht="16.5" customHeight="1">
      <c r="B229" s="46"/>
      <c r="C229" s="235" t="s">
        <v>516</v>
      </c>
      <c r="D229" s="235" t="s">
        <v>203</v>
      </c>
      <c r="E229" s="236" t="s">
        <v>730</v>
      </c>
      <c r="F229" s="237" t="s">
        <v>731</v>
      </c>
      <c r="G229" s="238" t="s">
        <v>241</v>
      </c>
      <c r="H229" s="239">
        <v>2</v>
      </c>
      <c r="I229" s="240"/>
      <c r="J229" s="241">
        <f>ROUND(I229*H229,2)</f>
        <v>0</v>
      </c>
      <c r="K229" s="237" t="s">
        <v>220</v>
      </c>
      <c r="L229" s="72"/>
      <c r="M229" s="242" t="s">
        <v>21</v>
      </c>
      <c r="N229" s="243" t="s">
        <v>40</v>
      </c>
      <c r="O229" s="47"/>
      <c r="P229" s="244">
        <f>O229*H229</f>
        <v>0</v>
      </c>
      <c r="Q229" s="244">
        <v>0</v>
      </c>
      <c r="R229" s="244">
        <f>Q229*H229</f>
        <v>0</v>
      </c>
      <c r="S229" s="244">
        <v>0.01946</v>
      </c>
      <c r="T229" s="245">
        <f>S229*H229</f>
        <v>0.03892</v>
      </c>
      <c r="AR229" s="24" t="s">
        <v>287</v>
      </c>
      <c r="AT229" s="24" t="s">
        <v>203</v>
      </c>
      <c r="AU229" s="24" t="s">
        <v>79</v>
      </c>
      <c r="AY229" s="24" t="s">
        <v>201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24" t="s">
        <v>76</v>
      </c>
      <c r="BK229" s="246">
        <f>ROUND(I229*H229,2)</f>
        <v>0</v>
      </c>
      <c r="BL229" s="24" t="s">
        <v>287</v>
      </c>
      <c r="BM229" s="24" t="s">
        <v>732</v>
      </c>
    </row>
    <row r="230" spans="2:51" s="12" customFormat="1" ht="13.5">
      <c r="B230" s="247"/>
      <c r="C230" s="248"/>
      <c r="D230" s="249" t="s">
        <v>210</v>
      </c>
      <c r="E230" s="250" t="s">
        <v>21</v>
      </c>
      <c r="F230" s="251" t="s">
        <v>1635</v>
      </c>
      <c r="G230" s="248"/>
      <c r="H230" s="252">
        <v>2</v>
      </c>
      <c r="I230" s="253"/>
      <c r="J230" s="248"/>
      <c r="K230" s="248"/>
      <c r="L230" s="254"/>
      <c r="M230" s="255"/>
      <c r="N230" s="256"/>
      <c r="O230" s="256"/>
      <c r="P230" s="256"/>
      <c r="Q230" s="256"/>
      <c r="R230" s="256"/>
      <c r="S230" s="256"/>
      <c r="T230" s="257"/>
      <c r="AT230" s="258" t="s">
        <v>210</v>
      </c>
      <c r="AU230" s="258" t="s">
        <v>79</v>
      </c>
      <c r="AV230" s="12" t="s">
        <v>79</v>
      </c>
      <c r="AW230" s="12" t="s">
        <v>33</v>
      </c>
      <c r="AX230" s="12" t="s">
        <v>76</v>
      </c>
      <c r="AY230" s="258" t="s">
        <v>201</v>
      </c>
    </row>
    <row r="231" spans="2:65" s="1" customFormat="1" ht="16.5" customHeight="1">
      <c r="B231" s="46"/>
      <c r="C231" s="235" t="s">
        <v>520</v>
      </c>
      <c r="D231" s="235" t="s">
        <v>203</v>
      </c>
      <c r="E231" s="236" t="s">
        <v>735</v>
      </c>
      <c r="F231" s="237" t="s">
        <v>736</v>
      </c>
      <c r="G231" s="238" t="s">
        <v>241</v>
      </c>
      <c r="H231" s="239">
        <v>2</v>
      </c>
      <c r="I231" s="240"/>
      <c r="J231" s="241">
        <f>ROUND(I231*H231,2)</f>
        <v>0</v>
      </c>
      <c r="K231" s="237" t="s">
        <v>552</v>
      </c>
      <c r="L231" s="72"/>
      <c r="M231" s="242" t="s">
        <v>21</v>
      </c>
      <c r="N231" s="243" t="s">
        <v>40</v>
      </c>
      <c r="O231" s="47"/>
      <c r="P231" s="244">
        <f>O231*H231</f>
        <v>0</v>
      </c>
      <c r="Q231" s="244">
        <v>0.0034</v>
      </c>
      <c r="R231" s="244">
        <f>Q231*H231</f>
        <v>0.0068</v>
      </c>
      <c r="S231" s="244">
        <v>0</v>
      </c>
      <c r="T231" s="245">
        <f>S231*H231</f>
        <v>0</v>
      </c>
      <c r="AR231" s="24" t="s">
        <v>287</v>
      </c>
      <c r="AT231" s="24" t="s">
        <v>203</v>
      </c>
      <c r="AU231" s="24" t="s">
        <v>79</v>
      </c>
      <c r="AY231" s="24" t="s">
        <v>201</v>
      </c>
      <c r="BE231" s="246">
        <f>IF(N231="základní",J231,0)</f>
        <v>0</v>
      </c>
      <c r="BF231" s="246">
        <f>IF(N231="snížená",J231,0)</f>
        <v>0</v>
      </c>
      <c r="BG231" s="246">
        <f>IF(N231="zákl. přenesená",J231,0)</f>
        <v>0</v>
      </c>
      <c r="BH231" s="246">
        <f>IF(N231="sníž. přenesená",J231,0)</f>
        <v>0</v>
      </c>
      <c r="BI231" s="246">
        <f>IF(N231="nulová",J231,0)</f>
        <v>0</v>
      </c>
      <c r="BJ231" s="24" t="s">
        <v>76</v>
      </c>
      <c r="BK231" s="246">
        <f>ROUND(I231*H231,2)</f>
        <v>0</v>
      </c>
      <c r="BL231" s="24" t="s">
        <v>287</v>
      </c>
      <c r="BM231" s="24" t="s">
        <v>737</v>
      </c>
    </row>
    <row r="232" spans="2:51" s="12" customFormat="1" ht="13.5">
      <c r="B232" s="247"/>
      <c r="C232" s="248"/>
      <c r="D232" s="249" t="s">
        <v>210</v>
      </c>
      <c r="E232" s="250" t="s">
        <v>21</v>
      </c>
      <c r="F232" s="251" t="s">
        <v>1635</v>
      </c>
      <c r="G232" s="248"/>
      <c r="H232" s="252">
        <v>2</v>
      </c>
      <c r="I232" s="253"/>
      <c r="J232" s="248"/>
      <c r="K232" s="248"/>
      <c r="L232" s="254"/>
      <c r="M232" s="255"/>
      <c r="N232" s="256"/>
      <c r="O232" s="256"/>
      <c r="P232" s="256"/>
      <c r="Q232" s="256"/>
      <c r="R232" s="256"/>
      <c r="S232" s="256"/>
      <c r="T232" s="257"/>
      <c r="AT232" s="258" t="s">
        <v>210</v>
      </c>
      <c r="AU232" s="258" t="s">
        <v>79</v>
      </c>
      <c r="AV232" s="12" t="s">
        <v>79</v>
      </c>
      <c r="AW232" s="12" t="s">
        <v>33</v>
      </c>
      <c r="AX232" s="12" t="s">
        <v>76</v>
      </c>
      <c r="AY232" s="258" t="s">
        <v>201</v>
      </c>
    </row>
    <row r="233" spans="2:65" s="1" customFormat="1" ht="16.5" customHeight="1">
      <c r="B233" s="46"/>
      <c r="C233" s="259" t="s">
        <v>528</v>
      </c>
      <c r="D233" s="259" t="s">
        <v>256</v>
      </c>
      <c r="E233" s="260" t="s">
        <v>740</v>
      </c>
      <c r="F233" s="261" t="s">
        <v>741</v>
      </c>
      <c r="G233" s="262" t="s">
        <v>248</v>
      </c>
      <c r="H233" s="263">
        <v>2</v>
      </c>
      <c r="I233" s="264"/>
      <c r="J233" s="265">
        <f>ROUND(I233*H233,2)</f>
        <v>0</v>
      </c>
      <c r="K233" s="261" t="s">
        <v>21</v>
      </c>
      <c r="L233" s="266"/>
      <c r="M233" s="267" t="s">
        <v>21</v>
      </c>
      <c r="N233" s="268" t="s">
        <v>40</v>
      </c>
      <c r="O233" s="47"/>
      <c r="P233" s="244">
        <f>O233*H233</f>
        <v>0</v>
      </c>
      <c r="Q233" s="244">
        <v>0.013</v>
      </c>
      <c r="R233" s="244">
        <f>Q233*H233</f>
        <v>0.026</v>
      </c>
      <c r="S233" s="244">
        <v>0</v>
      </c>
      <c r="T233" s="245">
        <f>S233*H233</f>
        <v>0</v>
      </c>
      <c r="AR233" s="24" t="s">
        <v>245</v>
      </c>
      <c r="AT233" s="24" t="s">
        <v>256</v>
      </c>
      <c r="AU233" s="24" t="s">
        <v>79</v>
      </c>
      <c r="AY233" s="24" t="s">
        <v>201</v>
      </c>
      <c r="BE233" s="246">
        <f>IF(N233="základní",J233,0)</f>
        <v>0</v>
      </c>
      <c r="BF233" s="246">
        <f>IF(N233="snížená",J233,0)</f>
        <v>0</v>
      </c>
      <c r="BG233" s="246">
        <f>IF(N233="zákl. přenesená",J233,0)</f>
        <v>0</v>
      </c>
      <c r="BH233" s="246">
        <f>IF(N233="sníž. přenesená",J233,0)</f>
        <v>0</v>
      </c>
      <c r="BI233" s="246">
        <f>IF(N233="nulová",J233,0)</f>
        <v>0</v>
      </c>
      <c r="BJ233" s="24" t="s">
        <v>76</v>
      </c>
      <c r="BK233" s="246">
        <f>ROUND(I233*H233,2)</f>
        <v>0</v>
      </c>
      <c r="BL233" s="24" t="s">
        <v>208</v>
      </c>
      <c r="BM233" s="24" t="s">
        <v>742</v>
      </c>
    </row>
    <row r="234" spans="2:51" s="12" customFormat="1" ht="13.5">
      <c r="B234" s="247"/>
      <c r="C234" s="248"/>
      <c r="D234" s="249" t="s">
        <v>210</v>
      </c>
      <c r="E234" s="250" t="s">
        <v>21</v>
      </c>
      <c r="F234" s="251" t="s">
        <v>1635</v>
      </c>
      <c r="G234" s="248"/>
      <c r="H234" s="252">
        <v>2</v>
      </c>
      <c r="I234" s="253"/>
      <c r="J234" s="248"/>
      <c r="K234" s="248"/>
      <c r="L234" s="254"/>
      <c r="M234" s="255"/>
      <c r="N234" s="256"/>
      <c r="O234" s="256"/>
      <c r="P234" s="256"/>
      <c r="Q234" s="256"/>
      <c r="R234" s="256"/>
      <c r="S234" s="256"/>
      <c r="T234" s="257"/>
      <c r="AT234" s="258" t="s">
        <v>210</v>
      </c>
      <c r="AU234" s="258" t="s">
        <v>79</v>
      </c>
      <c r="AV234" s="12" t="s">
        <v>79</v>
      </c>
      <c r="AW234" s="12" t="s">
        <v>33</v>
      </c>
      <c r="AX234" s="12" t="s">
        <v>76</v>
      </c>
      <c r="AY234" s="258" t="s">
        <v>201</v>
      </c>
    </row>
    <row r="235" spans="2:65" s="1" customFormat="1" ht="16.5" customHeight="1">
      <c r="B235" s="46"/>
      <c r="C235" s="259" t="s">
        <v>533</v>
      </c>
      <c r="D235" s="259" t="s">
        <v>256</v>
      </c>
      <c r="E235" s="260" t="s">
        <v>744</v>
      </c>
      <c r="F235" s="261" t="s">
        <v>745</v>
      </c>
      <c r="G235" s="262" t="s">
        <v>248</v>
      </c>
      <c r="H235" s="263">
        <v>2</v>
      </c>
      <c r="I235" s="264"/>
      <c r="J235" s="265">
        <f>ROUND(I235*H235,2)</f>
        <v>0</v>
      </c>
      <c r="K235" s="261" t="s">
        <v>552</v>
      </c>
      <c r="L235" s="266"/>
      <c r="M235" s="267" t="s">
        <v>21</v>
      </c>
      <c r="N235" s="268" t="s">
        <v>40</v>
      </c>
      <c r="O235" s="47"/>
      <c r="P235" s="244">
        <f>O235*H235</f>
        <v>0</v>
      </c>
      <c r="Q235" s="244">
        <v>0.004</v>
      </c>
      <c r="R235" s="244">
        <f>Q235*H235</f>
        <v>0.008</v>
      </c>
      <c r="S235" s="244">
        <v>0</v>
      </c>
      <c r="T235" s="245">
        <f>S235*H235</f>
        <v>0</v>
      </c>
      <c r="AR235" s="24" t="s">
        <v>245</v>
      </c>
      <c r="AT235" s="24" t="s">
        <v>256</v>
      </c>
      <c r="AU235" s="24" t="s">
        <v>79</v>
      </c>
      <c r="AY235" s="24" t="s">
        <v>201</v>
      </c>
      <c r="BE235" s="246">
        <f>IF(N235="základní",J235,0)</f>
        <v>0</v>
      </c>
      <c r="BF235" s="246">
        <f>IF(N235="snížená",J235,0)</f>
        <v>0</v>
      </c>
      <c r="BG235" s="246">
        <f>IF(N235="zákl. přenesená",J235,0)</f>
        <v>0</v>
      </c>
      <c r="BH235" s="246">
        <f>IF(N235="sníž. přenesená",J235,0)</f>
        <v>0</v>
      </c>
      <c r="BI235" s="246">
        <f>IF(N235="nulová",J235,0)</f>
        <v>0</v>
      </c>
      <c r="BJ235" s="24" t="s">
        <v>76</v>
      </c>
      <c r="BK235" s="246">
        <f>ROUND(I235*H235,2)</f>
        <v>0</v>
      </c>
      <c r="BL235" s="24" t="s">
        <v>208</v>
      </c>
      <c r="BM235" s="24" t="s">
        <v>746</v>
      </c>
    </row>
    <row r="236" spans="2:51" s="12" customFormat="1" ht="13.5">
      <c r="B236" s="247"/>
      <c r="C236" s="248"/>
      <c r="D236" s="249" t="s">
        <v>210</v>
      </c>
      <c r="E236" s="250" t="s">
        <v>21</v>
      </c>
      <c r="F236" s="251" t="s">
        <v>1635</v>
      </c>
      <c r="G236" s="248"/>
      <c r="H236" s="252">
        <v>2</v>
      </c>
      <c r="I236" s="253"/>
      <c r="J236" s="248"/>
      <c r="K236" s="248"/>
      <c r="L236" s="254"/>
      <c r="M236" s="255"/>
      <c r="N236" s="256"/>
      <c r="O236" s="256"/>
      <c r="P236" s="256"/>
      <c r="Q236" s="256"/>
      <c r="R236" s="256"/>
      <c r="S236" s="256"/>
      <c r="T236" s="257"/>
      <c r="AT236" s="258" t="s">
        <v>210</v>
      </c>
      <c r="AU236" s="258" t="s">
        <v>79</v>
      </c>
      <c r="AV236" s="12" t="s">
        <v>79</v>
      </c>
      <c r="AW236" s="12" t="s">
        <v>33</v>
      </c>
      <c r="AX236" s="12" t="s">
        <v>76</v>
      </c>
      <c r="AY236" s="258" t="s">
        <v>201</v>
      </c>
    </row>
    <row r="237" spans="2:65" s="1" customFormat="1" ht="16.5" customHeight="1">
      <c r="B237" s="46"/>
      <c r="C237" s="235" t="s">
        <v>538</v>
      </c>
      <c r="D237" s="235" t="s">
        <v>203</v>
      </c>
      <c r="E237" s="236" t="s">
        <v>764</v>
      </c>
      <c r="F237" s="237" t="s">
        <v>765</v>
      </c>
      <c r="G237" s="238" t="s">
        <v>241</v>
      </c>
      <c r="H237" s="239">
        <v>1</v>
      </c>
      <c r="I237" s="240"/>
      <c r="J237" s="241">
        <f>ROUND(I237*H237,2)</f>
        <v>0</v>
      </c>
      <c r="K237" s="237" t="s">
        <v>220</v>
      </c>
      <c r="L237" s="72"/>
      <c r="M237" s="242" t="s">
        <v>21</v>
      </c>
      <c r="N237" s="243" t="s">
        <v>40</v>
      </c>
      <c r="O237" s="47"/>
      <c r="P237" s="244">
        <f>O237*H237</f>
        <v>0</v>
      </c>
      <c r="Q237" s="244">
        <v>0</v>
      </c>
      <c r="R237" s="244">
        <f>Q237*H237</f>
        <v>0</v>
      </c>
      <c r="S237" s="244">
        <v>0.0347</v>
      </c>
      <c r="T237" s="245">
        <f>S237*H237</f>
        <v>0.0347</v>
      </c>
      <c r="AR237" s="24" t="s">
        <v>287</v>
      </c>
      <c r="AT237" s="24" t="s">
        <v>203</v>
      </c>
      <c r="AU237" s="24" t="s">
        <v>79</v>
      </c>
      <c r="AY237" s="24" t="s">
        <v>201</v>
      </c>
      <c r="BE237" s="246">
        <f>IF(N237="základní",J237,0)</f>
        <v>0</v>
      </c>
      <c r="BF237" s="246">
        <f>IF(N237="snížená",J237,0)</f>
        <v>0</v>
      </c>
      <c r="BG237" s="246">
        <f>IF(N237="zákl. přenesená",J237,0)</f>
        <v>0</v>
      </c>
      <c r="BH237" s="246">
        <f>IF(N237="sníž. přenesená",J237,0)</f>
        <v>0</v>
      </c>
      <c r="BI237" s="246">
        <f>IF(N237="nulová",J237,0)</f>
        <v>0</v>
      </c>
      <c r="BJ237" s="24" t="s">
        <v>76</v>
      </c>
      <c r="BK237" s="246">
        <f>ROUND(I237*H237,2)</f>
        <v>0</v>
      </c>
      <c r="BL237" s="24" t="s">
        <v>287</v>
      </c>
      <c r="BM237" s="24" t="s">
        <v>766</v>
      </c>
    </row>
    <row r="238" spans="2:51" s="12" customFormat="1" ht="13.5">
      <c r="B238" s="247"/>
      <c r="C238" s="248"/>
      <c r="D238" s="249" t="s">
        <v>210</v>
      </c>
      <c r="E238" s="250" t="s">
        <v>21</v>
      </c>
      <c r="F238" s="251" t="s">
        <v>1630</v>
      </c>
      <c r="G238" s="248"/>
      <c r="H238" s="252">
        <v>1</v>
      </c>
      <c r="I238" s="253"/>
      <c r="J238" s="248"/>
      <c r="K238" s="248"/>
      <c r="L238" s="254"/>
      <c r="M238" s="255"/>
      <c r="N238" s="256"/>
      <c r="O238" s="256"/>
      <c r="P238" s="256"/>
      <c r="Q238" s="256"/>
      <c r="R238" s="256"/>
      <c r="S238" s="256"/>
      <c r="T238" s="257"/>
      <c r="AT238" s="258" t="s">
        <v>210</v>
      </c>
      <c r="AU238" s="258" t="s">
        <v>79</v>
      </c>
      <c r="AV238" s="12" t="s">
        <v>79</v>
      </c>
      <c r="AW238" s="12" t="s">
        <v>33</v>
      </c>
      <c r="AX238" s="12" t="s">
        <v>76</v>
      </c>
      <c r="AY238" s="258" t="s">
        <v>201</v>
      </c>
    </row>
    <row r="239" spans="2:65" s="1" customFormat="1" ht="16.5" customHeight="1">
      <c r="B239" s="46"/>
      <c r="C239" s="235" t="s">
        <v>544</v>
      </c>
      <c r="D239" s="235" t="s">
        <v>203</v>
      </c>
      <c r="E239" s="236" t="s">
        <v>768</v>
      </c>
      <c r="F239" s="237" t="s">
        <v>1728</v>
      </c>
      <c r="G239" s="238" t="s">
        <v>241</v>
      </c>
      <c r="H239" s="239">
        <v>1</v>
      </c>
      <c r="I239" s="240"/>
      <c r="J239" s="241">
        <f>ROUND(I239*H239,2)</f>
        <v>0</v>
      </c>
      <c r="K239" s="237" t="s">
        <v>220</v>
      </c>
      <c r="L239" s="72"/>
      <c r="M239" s="242" t="s">
        <v>21</v>
      </c>
      <c r="N239" s="243" t="s">
        <v>40</v>
      </c>
      <c r="O239" s="47"/>
      <c r="P239" s="244">
        <f>O239*H239</f>
        <v>0</v>
      </c>
      <c r="Q239" s="244">
        <v>0.0147</v>
      </c>
      <c r="R239" s="244">
        <f>Q239*H239</f>
        <v>0.0147</v>
      </c>
      <c r="S239" s="244">
        <v>0</v>
      </c>
      <c r="T239" s="245">
        <f>S239*H239</f>
        <v>0</v>
      </c>
      <c r="AR239" s="24" t="s">
        <v>287</v>
      </c>
      <c r="AT239" s="24" t="s">
        <v>203</v>
      </c>
      <c r="AU239" s="24" t="s">
        <v>79</v>
      </c>
      <c r="AY239" s="24" t="s">
        <v>201</v>
      </c>
      <c r="BE239" s="246">
        <f>IF(N239="základní",J239,0)</f>
        <v>0</v>
      </c>
      <c r="BF239" s="246">
        <f>IF(N239="snížená",J239,0)</f>
        <v>0</v>
      </c>
      <c r="BG239" s="246">
        <f>IF(N239="zákl. přenesená",J239,0)</f>
        <v>0</v>
      </c>
      <c r="BH239" s="246">
        <f>IF(N239="sníž. přenesená",J239,0)</f>
        <v>0</v>
      </c>
      <c r="BI239" s="246">
        <f>IF(N239="nulová",J239,0)</f>
        <v>0</v>
      </c>
      <c r="BJ239" s="24" t="s">
        <v>76</v>
      </c>
      <c r="BK239" s="246">
        <f>ROUND(I239*H239,2)</f>
        <v>0</v>
      </c>
      <c r="BL239" s="24" t="s">
        <v>287</v>
      </c>
      <c r="BM239" s="24" t="s">
        <v>770</v>
      </c>
    </row>
    <row r="240" spans="2:51" s="12" customFormat="1" ht="13.5">
      <c r="B240" s="247"/>
      <c r="C240" s="248"/>
      <c r="D240" s="249" t="s">
        <v>210</v>
      </c>
      <c r="E240" s="250" t="s">
        <v>21</v>
      </c>
      <c r="F240" s="251" t="s">
        <v>1729</v>
      </c>
      <c r="G240" s="248"/>
      <c r="H240" s="252">
        <v>1</v>
      </c>
      <c r="I240" s="253"/>
      <c r="J240" s="248"/>
      <c r="K240" s="248"/>
      <c r="L240" s="254"/>
      <c r="M240" s="255"/>
      <c r="N240" s="256"/>
      <c r="O240" s="256"/>
      <c r="P240" s="256"/>
      <c r="Q240" s="256"/>
      <c r="R240" s="256"/>
      <c r="S240" s="256"/>
      <c r="T240" s="257"/>
      <c r="AT240" s="258" t="s">
        <v>210</v>
      </c>
      <c r="AU240" s="258" t="s">
        <v>79</v>
      </c>
      <c r="AV240" s="12" t="s">
        <v>79</v>
      </c>
      <c r="AW240" s="12" t="s">
        <v>33</v>
      </c>
      <c r="AX240" s="12" t="s">
        <v>76</v>
      </c>
      <c r="AY240" s="258" t="s">
        <v>201</v>
      </c>
    </row>
    <row r="241" spans="2:65" s="1" customFormat="1" ht="16.5" customHeight="1">
      <c r="B241" s="46"/>
      <c r="C241" s="235" t="s">
        <v>549</v>
      </c>
      <c r="D241" s="235" t="s">
        <v>203</v>
      </c>
      <c r="E241" s="236" t="s">
        <v>773</v>
      </c>
      <c r="F241" s="237" t="s">
        <v>774</v>
      </c>
      <c r="G241" s="238" t="s">
        <v>241</v>
      </c>
      <c r="H241" s="239">
        <v>2</v>
      </c>
      <c r="I241" s="240"/>
      <c r="J241" s="241">
        <f>ROUND(I241*H241,2)</f>
        <v>0</v>
      </c>
      <c r="K241" s="237" t="s">
        <v>220</v>
      </c>
      <c r="L241" s="72"/>
      <c r="M241" s="242" t="s">
        <v>21</v>
      </c>
      <c r="N241" s="243" t="s">
        <v>40</v>
      </c>
      <c r="O241" s="47"/>
      <c r="P241" s="244">
        <f>O241*H241</f>
        <v>0</v>
      </c>
      <c r="Q241" s="244">
        <v>0</v>
      </c>
      <c r="R241" s="244">
        <f>Q241*H241</f>
        <v>0</v>
      </c>
      <c r="S241" s="244">
        <v>0.00156</v>
      </c>
      <c r="T241" s="245">
        <f>S241*H241</f>
        <v>0.00312</v>
      </c>
      <c r="AR241" s="24" t="s">
        <v>287</v>
      </c>
      <c r="AT241" s="24" t="s">
        <v>203</v>
      </c>
      <c r="AU241" s="24" t="s">
        <v>79</v>
      </c>
      <c r="AY241" s="24" t="s">
        <v>201</v>
      </c>
      <c r="BE241" s="246">
        <f>IF(N241="základní",J241,0)</f>
        <v>0</v>
      </c>
      <c r="BF241" s="246">
        <f>IF(N241="snížená",J241,0)</f>
        <v>0</v>
      </c>
      <c r="BG241" s="246">
        <f>IF(N241="zákl. přenesená",J241,0)</f>
        <v>0</v>
      </c>
      <c r="BH241" s="246">
        <f>IF(N241="sníž. přenesená",J241,0)</f>
        <v>0</v>
      </c>
      <c r="BI241" s="246">
        <f>IF(N241="nulová",J241,0)</f>
        <v>0</v>
      </c>
      <c r="BJ241" s="24" t="s">
        <v>76</v>
      </c>
      <c r="BK241" s="246">
        <f>ROUND(I241*H241,2)</f>
        <v>0</v>
      </c>
      <c r="BL241" s="24" t="s">
        <v>287</v>
      </c>
      <c r="BM241" s="24" t="s">
        <v>775</v>
      </c>
    </row>
    <row r="242" spans="2:51" s="12" customFormat="1" ht="13.5">
      <c r="B242" s="247"/>
      <c r="C242" s="248"/>
      <c r="D242" s="249" t="s">
        <v>210</v>
      </c>
      <c r="E242" s="250" t="s">
        <v>21</v>
      </c>
      <c r="F242" s="251" t="s">
        <v>1635</v>
      </c>
      <c r="G242" s="248"/>
      <c r="H242" s="252">
        <v>2</v>
      </c>
      <c r="I242" s="253"/>
      <c r="J242" s="248"/>
      <c r="K242" s="248"/>
      <c r="L242" s="254"/>
      <c r="M242" s="255"/>
      <c r="N242" s="256"/>
      <c r="O242" s="256"/>
      <c r="P242" s="256"/>
      <c r="Q242" s="256"/>
      <c r="R242" s="256"/>
      <c r="S242" s="256"/>
      <c r="T242" s="257"/>
      <c r="AT242" s="258" t="s">
        <v>210</v>
      </c>
      <c r="AU242" s="258" t="s">
        <v>79</v>
      </c>
      <c r="AV242" s="12" t="s">
        <v>79</v>
      </c>
      <c r="AW242" s="12" t="s">
        <v>33</v>
      </c>
      <c r="AX242" s="12" t="s">
        <v>76</v>
      </c>
      <c r="AY242" s="258" t="s">
        <v>201</v>
      </c>
    </row>
    <row r="243" spans="2:65" s="1" customFormat="1" ht="16.5" customHeight="1">
      <c r="B243" s="46"/>
      <c r="C243" s="235" t="s">
        <v>554</v>
      </c>
      <c r="D243" s="235" t="s">
        <v>203</v>
      </c>
      <c r="E243" s="236" t="s">
        <v>786</v>
      </c>
      <c r="F243" s="237" t="s">
        <v>787</v>
      </c>
      <c r="G243" s="238" t="s">
        <v>248</v>
      </c>
      <c r="H243" s="239">
        <v>2</v>
      </c>
      <c r="I243" s="240"/>
      <c r="J243" s="241">
        <f>ROUND(I243*H243,2)</f>
        <v>0</v>
      </c>
      <c r="K243" s="237" t="s">
        <v>552</v>
      </c>
      <c r="L243" s="72"/>
      <c r="M243" s="242" t="s">
        <v>21</v>
      </c>
      <c r="N243" s="243" t="s">
        <v>40</v>
      </c>
      <c r="O243" s="47"/>
      <c r="P243" s="244">
        <f>O243*H243</f>
        <v>0</v>
      </c>
      <c r="Q243" s="244">
        <v>0</v>
      </c>
      <c r="R243" s="244">
        <f>Q243*H243</f>
        <v>0</v>
      </c>
      <c r="S243" s="244">
        <v>0</v>
      </c>
      <c r="T243" s="245">
        <f>S243*H243</f>
        <v>0</v>
      </c>
      <c r="AR243" s="24" t="s">
        <v>287</v>
      </c>
      <c r="AT243" s="24" t="s">
        <v>203</v>
      </c>
      <c r="AU243" s="24" t="s">
        <v>79</v>
      </c>
      <c r="AY243" s="24" t="s">
        <v>201</v>
      </c>
      <c r="BE243" s="246">
        <f>IF(N243="základní",J243,0)</f>
        <v>0</v>
      </c>
      <c r="BF243" s="246">
        <f>IF(N243="snížená",J243,0)</f>
        <v>0</v>
      </c>
      <c r="BG243" s="246">
        <f>IF(N243="zákl. přenesená",J243,0)</f>
        <v>0</v>
      </c>
      <c r="BH243" s="246">
        <f>IF(N243="sníž. přenesená",J243,0)</f>
        <v>0</v>
      </c>
      <c r="BI243" s="246">
        <f>IF(N243="nulová",J243,0)</f>
        <v>0</v>
      </c>
      <c r="BJ243" s="24" t="s">
        <v>76</v>
      </c>
      <c r="BK243" s="246">
        <f>ROUND(I243*H243,2)</f>
        <v>0</v>
      </c>
      <c r="BL243" s="24" t="s">
        <v>287</v>
      </c>
      <c r="BM243" s="24" t="s">
        <v>788</v>
      </c>
    </row>
    <row r="244" spans="2:51" s="12" customFormat="1" ht="13.5">
      <c r="B244" s="247"/>
      <c r="C244" s="248"/>
      <c r="D244" s="249" t="s">
        <v>210</v>
      </c>
      <c r="E244" s="250" t="s">
        <v>21</v>
      </c>
      <c r="F244" s="251" t="s">
        <v>1635</v>
      </c>
      <c r="G244" s="248"/>
      <c r="H244" s="252">
        <v>2</v>
      </c>
      <c r="I244" s="253"/>
      <c r="J244" s="248"/>
      <c r="K244" s="248"/>
      <c r="L244" s="254"/>
      <c r="M244" s="255"/>
      <c r="N244" s="256"/>
      <c r="O244" s="256"/>
      <c r="P244" s="256"/>
      <c r="Q244" s="256"/>
      <c r="R244" s="256"/>
      <c r="S244" s="256"/>
      <c r="T244" s="257"/>
      <c r="AT244" s="258" t="s">
        <v>210</v>
      </c>
      <c r="AU244" s="258" t="s">
        <v>79</v>
      </c>
      <c r="AV244" s="12" t="s">
        <v>79</v>
      </c>
      <c r="AW244" s="12" t="s">
        <v>33</v>
      </c>
      <c r="AX244" s="12" t="s">
        <v>76</v>
      </c>
      <c r="AY244" s="258" t="s">
        <v>201</v>
      </c>
    </row>
    <row r="245" spans="2:65" s="1" customFormat="1" ht="16.5" customHeight="1">
      <c r="B245" s="46"/>
      <c r="C245" s="259" t="s">
        <v>559</v>
      </c>
      <c r="D245" s="259" t="s">
        <v>256</v>
      </c>
      <c r="E245" s="260" t="s">
        <v>791</v>
      </c>
      <c r="F245" s="261" t="s">
        <v>792</v>
      </c>
      <c r="G245" s="262" t="s">
        <v>248</v>
      </c>
      <c r="H245" s="263">
        <v>2</v>
      </c>
      <c r="I245" s="264"/>
      <c r="J245" s="265">
        <f>ROUND(I245*H245,2)</f>
        <v>0</v>
      </c>
      <c r="K245" s="261" t="s">
        <v>21</v>
      </c>
      <c r="L245" s="266"/>
      <c r="M245" s="267" t="s">
        <v>21</v>
      </c>
      <c r="N245" s="268" t="s">
        <v>40</v>
      </c>
      <c r="O245" s="47"/>
      <c r="P245" s="244">
        <f>O245*H245</f>
        <v>0</v>
      </c>
      <c r="Q245" s="244">
        <v>0.0018</v>
      </c>
      <c r="R245" s="244">
        <f>Q245*H245</f>
        <v>0.0036</v>
      </c>
      <c r="S245" s="244">
        <v>0</v>
      </c>
      <c r="T245" s="245">
        <f>S245*H245</f>
        <v>0</v>
      </c>
      <c r="AR245" s="24" t="s">
        <v>245</v>
      </c>
      <c r="AT245" s="24" t="s">
        <v>256</v>
      </c>
      <c r="AU245" s="24" t="s">
        <v>79</v>
      </c>
      <c r="AY245" s="24" t="s">
        <v>201</v>
      </c>
      <c r="BE245" s="246">
        <f>IF(N245="základní",J245,0)</f>
        <v>0</v>
      </c>
      <c r="BF245" s="246">
        <f>IF(N245="snížená",J245,0)</f>
        <v>0</v>
      </c>
      <c r="BG245" s="246">
        <f>IF(N245="zákl. přenesená",J245,0)</f>
        <v>0</v>
      </c>
      <c r="BH245" s="246">
        <f>IF(N245="sníž. přenesená",J245,0)</f>
        <v>0</v>
      </c>
      <c r="BI245" s="246">
        <f>IF(N245="nulová",J245,0)</f>
        <v>0</v>
      </c>
      <c r="BJ245" s="24" t="s">
        <v>76</v>
      </c>
      <c r="BK245" s="246">
        <f>ROUND(I245*H245,2)</f>
        <v>0</v>
      </c>
      <c r="BL245" s="24" t="s">
        <v>208</v>
      </c>
      <c r="BM245" s="24" t="s">
        <v>793</v>
      </c>
    </row>
    <row r="246" spans="2:51" s="12" customFormat="1" ht="13.5">
      <c r="B246" s="247"/>
      <c r="C246" s="248"/>
      <c r="D246" s="249" t="s">
        <v>210</v>
      </c>
      <c r="E246" s="250" t="s">
        <v>21</v>
      </c>
      <c r="F246" s="251" t="s">
        <v>1730</v>
      </c>
      <c r="G246" s="248"/>
      <c r="H246" s="252">
        <v>2</v>
      </c>
      <c r="I246" s="253"/>
      <c r="J246" s="248"/>
      <c r="K246" s="248"/>
      <c r="L246" s="254"/>
      <c r="M246" s="255"/>
      <c r="N246" s="256"/>
      <c r="O246" s="256"/>
      <c r="P246" s="256"/>
      <c r="Q246" s="256"/>
      <c r="R246" s="256"/>
      <c r="S246" s="256"/>
      <c r="T246" s="257"/>
      <c r="AT246" s="258" t="s">
        <v>210</v>
      </c>
      <c r="AU246" s="258" t="s">
        <v>79</v>
      </c>
      <c r="AV246" s="12" t="s">
        <v>79</v>
      </c>
      <c r="AW246" s="12" t="s">
        <v>33</v>
      </c>
      <c r="AX246" s="12" t="s">
        <v>76</v>
      </c>
      <c r="AY246" s="258" t="s">
        <v>201</v>
      </c>
    </row>
    <row r="247" spans="2:65" s="1" customFormat="1" ht="16.5" customHeight="1">
      <c r="B247" s="46"/>
      <c r="C247" s="235" t="s">
        <v>564</v>
      </c>
      <c r="D247" s="235" t="s">
        <v>203</v>
      </c>
      <c r="E247" s="236" t="s">
        <v>800</v>
      </c>
      <c r="F247" s="237" t="s">
        <v>801</v>
      </c>
      <c r="G247" s="238" t="s">
        <v>248</v>
      </c>
      <c r="H247" s="239">
        <v>8</v>
      </c>
      <c r="I247" s="240"/>
      <c r="J247" s="241">
        <f>ROUND(I247*H247,2)</f>
        <v>0</v>
      </c>
      <c r="K247" s="237" t="s">
        <v>21</v>
      </c>
      <c r="L247" s="72"/>
      <c r="M247" s="242" t="s">
        <v>21</v>
      </c>
      <c r="N247" s="243" t="s">
        <v>40</v>
      </c>
      <c r="O247" s="47"/>
      <c r="P247" s="244">
        <f>O247*H247</f>
        <v>0</v>
      </c>
      <c r="Q247" s="244">
        <v>0.00016</v>
      </c>
      <c r="R247" s="244">
        <f>Q247*H247</f>
        <v>0.00128</v>
      </c>
      <c r="S247" s="244">
        <v>0</v>
      </c>
      <c r="T247" s="245">
        <f>S247*H247</f>
        <v>0</v>
      </c>
      <c r="AR247" s="24" t="s">
        <v>208</v>
      </c>
      <c r="AT247" s="24" t="s">
        <v>203</v>
      </c>
      <c r="AU247" s="24" t="s">
        <v>79</v>
      </c>
      <c r="AY247" s="24" t="s">
        <v>201</v>
      </c>
      <c r="BE247" s="246">
        <f>IF(N247="základní",J247,0)</f>
        <v>0</v>
      </c>
      <c r="BF247" s="246">
        <f>IF(N247="snížená",J247,0)</f>
        <v>0</v>
      </c>
      <c r="BG247" s="246">
        <f>IF(N247="zákl. přenesená",J247,0)</f>
        <v>0</v>
      </c>
      <c r="BH247" s="246">
        <f>IF(N247="sníž. přenesená",J247,0)</f>
        <v>0</v>
      </c>
      <c r="BI247" s="246">
        <f>IF(N247="nulová",J247,0)</f>
        <v>0</v>
      </c>
      <c r="BJ247" s="24" t="s">
        <v>76</v>
      </c>
      <c r="BK247" s="246">
        <f>ROUND(I247*H247,2)</f>
        <v>0</v>
      </c>
      <c r="BL247" s="24" t="s">
        <v>208</v>
      </c>
      <c r="BM247" s="24" t="s">
        <v>802</v>
      </c>
    </row>
    <row r="248" spans="2:51" s="12" customFormat="1" ht="13.5">
      <c r="B248" s="247"/>
      <c r="C248" s="248"/>
      <c r="D248" s="249" t="s">
        <v>210</v>
      </c>
      <c r="E248" s="250" t="s">
        <v>21</v>
      </c>
      <c r="F248" s="251" t="s">
        <v>1731</v>
      </c>
      <c r="G248" s="248"/>
      <c r="H248" s="252">
        <v>8</v>
      </c>
      <c r="I248" s="253"/>
      <c r="J248" s="248"/>
      <c r="K248" s="248"/>
      <c r="L248" s="254"/>
      <c r="M248" s="255"/>
      <c r="N248" s="256"/>
      <c r="O248" s="256"/>
      <c r="P248" s="256"/>
      <c r="Q248" s="256"/>
      <c r="R248" s="256"/>
      <c r="S248" s="256"/>
      <c r="T248" s="257"/>
      <c r="AT248" s="258" t="s">
        <v>210</v>
      </c>
      <c r="AU248" s="258" t="s">
        <v>79</v>
      </c>
      <c r="AV248" s="12" t="s">
        <v>79</v>
      </c>
      <c r="AW248" s="12" t="s">
        <v>33</v>
      </c>
      <c r="AX248" s="12" t="s">
        <v>76</v>
      </c>
      <c r="AY248" s="258" t="s">
        <v>201</v>
      </c>
    </row>
    <row r="249" spans="2:65" s="1" customFormat="1" ht="16.5" customHeight="1">
      <c r="B249" s="46"/>
      <c r="C249" s="259" t="s">
        <v>568</v>
      </c>
      <c r="D249" s="259" t="s">
        <v>256</v>
      </c>
      <c r="E249" s="260" t="s">
        <v>804</v>
      </c>
      <c r="F249" s="261" t="s">
        <v>805</v>
      </c>
      <c r="G249" s="262" t="s">
        <v>248</v>
      </c>
      <c r="H249" s="263">
        <v>1</v>
      </c>
      <c r="I249" s="264"/>
      <c r="J249" s="265">
        <f>ROUND(I249*H249,2)</f>
        <v>0</v>
      </c>
      <c r="K249" s="261" t="s">
        <v>21</v>
      </c>
      <c r="L249" s="266"/>
      <c r="M249" s="267" t="s">
        <v>21</v>
      </c>
      <c r="N249" s="268" t="s">
        <v>40</v>
      </c>
      <c r="O249" s="47"/>
      <c r="P249" s="244">
        <f>O249*H249</f>
        <v>0</v>
      </c>
      <c r="Q249" s="244">
        <v>0</v>
      </c>
      <c r="R249" s="244">
        <f>Q249*H249</f>
        <v>0</v>
      </c>
      <c r="S249" s="244">
        <v>0</v>
      </c>
      <c r="T249" s="245">
        <f>S249*H249</f>
        <v>0</v>
      </c>
      <c r="AR249" s="24" t="s">
        <v>245</v>
      </c>
      <c r="AT249" s="24" t="s">
        <v>256</v>
      </c>
      <c r="AU249" s="24" t="s">
        <v>79</v>
      </c>
      <c r="AY249" s="24" t="s">
        <v>201</v>
      </c>
      <c r="BE249" s="246">
        <f>IF(N249="základní",J249,0)</f>
        <v>0</v>
      </c>
      <c r="BF249" s="246">
        <f>IF(N249="snížená",J249,0)</f>
        <v>0</v>
      </c>
      <c r="BG249" s="246">
        <f>IF(N249="zákl. přenesená",J249,0)</f>
        <v>0</v>
      </c>
      <c r="BH249" s="246">
        <f>IF(N249="sníž. přenesená",J249,0)</f>
        <v>0</v>
      </c>
      <c r="BI249" s="246">
        <f>IF(N249="nulová",J249,0)</f>
        <v>0</v>
      </c>
      <c r="BJ249" s="24" t="s">
        <v>76</v>
      </c>
      <c r="BK249" s="246">
        <f>ROUND(I249*H249,2)</f>
        <v>0</v>
      </c>
      <c r="BL249" s="24" t="s">
        <v>208</v>
      </c>
      <c r="BM249" s="24" t="s">
        <v>806</v>
      </c>
    </row>
    <row r="250" spans="2:51" s="12" customFormat="1" ht="13.5">
      <c r="B250" s="247"/>
      <c r="C250" s="248"/>
      <c r="D250" s="249" t="s">
        <v>210</v>
      </c>
      <c r="E250" s="250" t="s">
        <v>21</v>
      </c>
      <c r="F250" s="251" t="s">
        <v>1729</v>
      </c>
      <c r="G250" s="248"/>
      <c r="H250" s="252">
        <v>1</v>
      </c>
      <c r="I250" s="253"/>
      <c r="J250" s="248"/>
      <c r="K250" s="248"/>
      <c r="L250" s="254"/>
      <c r="M250" s="255"/>
      <c r="N250" s="256"/>
      <c r="O250" s="256"/>
      <c r="P250" s="256"/>
      <c r="Q250" s="256"/>
      <c r="R250" s="256"/>
      <c r="S250" s="256"/>
      <c r="T250" s="257"/>
      <c r="AT250" s="258" t="s">
        <v>210</v>
      </c>
      <c r="AU250" s="258" t="s">
        <v>79</v>
      </c>
      <c r="AV250" s="12" t="s">
        <v>79</v>
      </c>
      <c r="AW250" s="12" t="s">
        <v>33</v>
      </c>
      <c r="AX250" s="12" t="s">
        <v>76</v>
      </c>
      <c r="AY250" s="258" t="s">
        <v>201</v>
      </c>
    </row>
    <row r="251" spans="2:65" s="1" customFormat="1" ht="25.5" customHeight="1">
      <c r="B251" s="46"/>
      <c r="C251" s="235" t="s">
        <v>572</v>
      </c>
      <c r="D251" s="235" t="s">
        <v>203</v>
      </c>
      <c r="E251" s="236" t="s">
        <v>808</v>
      </c>
      <c r="F251" s="237" t="s">
        <v>809</v>
      </c>
      <c r="G251" s="238" t="s">
        <v>562</v>
      </c>
      <c r="H251" s="282"/>
      <c r="I251" s="240"/>
      <c r="J251" s="241">
        <f>ROUND(I251*H251,2)</f>
        <v>0</v>
      </c>
      <c r="K251" s="237" t="s">
        <v>220</v>
      </c>
      <c r="L251" s="72"/>
      <c r="M251" s="242" t="s">
        <v>21</v>
      </c>
      <c r="N251" s="243" t="s">
        <v>40</v>
      </c>
      <c r="O251" s="47"/>
      <c r="P251" s="244">
        <f>O251*H251</f>
        <v>0</v>
      </c>
      <c r="Q251" s="244">
        <v>0</v>
      </c>
      <c r="R251" s="244">
        <f>Q251*H251</f>
        <v>0</v>
      </c>
      <c r="S251" s="244">
        <v>0</v>
      </c>
      <c r="T251" s="245">
        <f>S251*H251</f>
        <v>0</v>
      </c>
      <c r="AR251" s="24" t="s">
        <v>208</v>
      </c>
      <c r="AT251" s="24" t="s">
        <v>203</v>
      </c>
      <c r="AU251" s="24" t="s">
        <v>79</v>
      </c>
      <c r="AY251" s="24" t="s">
        <v>201</v>
      </c>
      <c r="BE251" s="246">
        <f>IF(N251="základní",J251,0)</f>
        <v>0</v>
      </c>
      <c r="BF251" s="246">
        <f>IF(N251="snížená",J251,0)</f>
        <v>0</v>
      </c>
      <c r="BG251" s="246">
        <f>IF(N251="zákl. přenesená",J251,0)</f>
        <v>0</v>
      </c>
      <c r="BH251" s="246">
        <f>IF(N251="sníž. přenesená",J251,0)</f>
        <v>0</v>
      </c>
      <c r="BI251" s="246">
        <f>IF(N251="nulová",J251,0)</f>
        <v>0</v>
      </c>
      <c r="BJ251" s="24" t="s">
        <v>76</v>
      </c>
      <c r="BK251" s="246">
        <f>ROUND(I251*H251,2)</f>
        <v>0</v>
      </c>
      <c r="BL251" s="24" t="s">
        <v>208</v>
      </c>
      <c r="BM251" s="24" t="s">
        <v>810</v>
      </c>
    </row>
    <row r="252" spans="2:65" s="1" customFormat="1" ht="16.5" customHeight="1">
      <c r="B252" s="46"/>
      <c r="C252" s="235" t="s">
        <v>576</v>
      </c>
      <c r="D252" s="235" t="s">
        <v>203</v>
      </c>
      <c r="E252" s="236" t="s">
        <v>1171</v>
      </c>
      <c r="F252" s="237" t="s">
        <v>1172</v>
      </c>
      <c r="G252" s="238" t="s">
        <v>248</v>
      </c>
      <c r="H252" s="239">
        <v>4</v>
      </c>
      <c r="I252" s="240"/>
      <c r="J252" s="241">
        <f>ROUND(I252*H252,2)</f>
        <v>0</v>
      </c>
      <c r="K252" s="237" t="s">
        <v>21</v>
      </c>
      <c r="L252" s="72"/>
      <c r="M252" s="242" t="s">
        <v>21</v>
      </c>
      <c r="N252" s="243" t="s">
        <v>40</v>
      </c>
      <c r="O252" s="47"/>
      <c r="P252" s="244">
        <f>O252*H252</f>
        <v>0</v>
      </c>
      <c r="Q252" s="244">
        <v>0</v>
      </c>
      <c r="R252" s="244">
        <f>Q252*H252</f>
        <v>0</v>
      </c>
      <c r="S252" s="244">
        <v>0</v>
      </c>
      <c r="T252" s="245">
        <f>S252*H252</f>
        <v>0</v>
      </c>
      <c r="AR252" s="24" t="s">
        <v>287</v>
      </c>
      <c r="AT252" s="24" t="s">
        <v>203</v>
      </c>
      <c r="AU252" s="24" t="s">
        <v>79</v>
      </c>
      <c r="AY252" s="24" t="s">
        <v>201</v>
      </c>
      <c r="BE252" s="246">
        <f>IF(N252="základní",J252,0)</f>
        <v>0</v>
      </c>
      <c r="BF252" s="246">
        <f>IF(N252="snížená",J252,0)</f>
        <v>0</v>
      </c>
      <c r="BG252" s="246">
        <f>IF(N252="zákl. přenesená",J252,0)</f>
        <v>0</v>
      </c>
      <c r="BH252" s="246">
        <f>IF(N252="sníž. přenesená",J252,0)</f>
        <v>0</v>
      </c>
      <c r="BI252" s="246">
        <f>IF(N252="nulová",J252,0)</f>
        <v>0</v>
      </c>
      <c r="BJ252" s="24" t="s">
        <v>76</v>
      </c>
      <c r="BK252" s="246">
        <f>ROUND(I252*H252,2)</f>
        <v>0</v>
      </c>
      <c r="BL252" s="24" t="s">
        <v>287</v>
      </c>
      <c r="BM252" s="24" t="s">
        <v>1173</v>
      </c>
    </row>
    <row r="253" spans="2:51" s="12" customFormat="1" ht="13.5">
      <c r="B253" s="247"/>
      <c r="C253" s="248"/>
      <c r="D253" s="249" t="s">
        <v>210</v>
      </c>
      <c r="E253" s="250" t="s">
        <v>21</v>
      </c>
      <c r="F253" s="251" t="s">
        <v>1631</v>
      </c>
      <c r="G253" s="248"/>
      <c r="H253" s="252">
        <v>4</v>
      </c>
      <c r="I253" s="253"/>
      <c r="J253" s="248"/>
      <c r="K253" s="248"/>
      <c r="L253" s="254"/>
      <c r="M253" s="255"/>
      <c r="N253" s="256"/>
      <c r="O253" s="256"/>
      <c r="P253" s="256"/>
      <c r="Q253" s="256"/>
      <c r="R253" s="256"/>
      <c r="S253" s="256"/>
      <c r="T253" s="257"/>
      <c r="AT253" s="258" t="s">
        <v>210</v>
      </c>
      <c r="AU253" s="258" t="s">
        <v>79</v>
      </c>
      <c r="AV253" s="12" t="s">
        <v>79</v>
      </c>
      <c r="AW253" s="12" t="s">
        <v>33</v>
      </c>
      <c r="AX253" s="12" t="s">
        <v>76</v>
      </c>
      <c r="AY253" s="258" t="s">
        <v>201</v>
      </c>
    </row>
    <row r="254" spans="2:65" s="1" customFormat="1" ht="16.5" customHeight="1">
      <c r="B254" s="46"/>
      <c r="C254" s="235" t="s">
        <v>582</v>
      </c>
      <c r="D254" s="235" t="s">
        <v>203</v>
      </c>
      <c r="E254" s="236" t="s">
        <v>1174</v>
      </c>
      <c r="F254" s="237" t="s">
        <v>1175</v>
      </c>
      <c r="G254" s="238" t="s">
        <v>248</v>
      </c>
      <c r="H254" s="239">
        <v>4</v>
      </c>
      <c r="I254" s="240"/>
      <c r="J254" s="241">
        <f>ROUND(I254*H254,2)</f>
        <v>0</v>
      </c>
      <c r="K254" s="237" t="s">
        <v>21</v>
      </c>
      <c r="L254" s="72"/>
      <c r="M254" s="242" t="s">
        <v>21</v>
      </c>
      <c r="N254" s="243" t="s">
        <v>40</v>
      </c>
      <c r="O254" s="47"/>
      <c r="P254" s="244">
        <f>O254*H254</f>
        <v>0</v>
      </c>
      <c r="Q254" s="244">
        <v>0</v>
      </c>
      <c r="R254" s="244">
        <f>Q254*H254</f>
        <v>0</v>
      </c>
      <c r="S254" s="244">
        <v>0</v>
      </c>
      <c r="T254" s="245">
        <f>S254*H254</f>
        <v>0</v>
      </c>
      <c r="AR254" s="24" t="s">
        <v>287</v>
      </c>
      <c r="AT254" s="24" t="s">
        <v>203</v>
      </c>
      <c r="AU254" s="24" t="s">
        <v>79</v>
      </c>
      <c r="AY254" s="24" t="s">
        <v>201</v>
      </c>
      <c r="BE254" s="246">
        <f>IF(N254="základní",J254,0)</f>
        <v>0</v>
      </c>
      <c r="BF254" s="246">
        <f>IF(N254="snížená",J254,0)</f>
        <v>0</v>
      </c>
      <c r="BG254" s="246">
        <f>IF(N254="zákl. přenesená",J254,0)</f>
        <v>0</v>
      </c>
      <c r="BH254" s="246">
        <f>IF(N254="sníž. přenesená",J254,0)</f>
        <v>0</v>
      </c>
      <c r="BI254" s="246">
        <f>IF(N254="nulová",J254,0)</f>
        <v>0</v>
      </c>
      <c r="BJ254" s="24" t="s">
        <v>76</v>
      </c>
      <c r="BK254" s="246">
        <f>ROUND(I254*H254,2)</f>
        <v>0</v>
      </c>
      <c r="BL254" s="24" t="s">
        <v>287</v>
      </c>
      <c r="BM254" s="24" t="s">
        <v>1176</v>
      </c>
    </row>
    <row r="255" spans="2:51" s="12" customFormat="1" ht="13.5">
      <c r="B255" s="247"/>
      <c r="C255" s="248"/>
      <c r="D255" s="249" t="s">
        <v>210</v>
      </c>
      <c r="E255" s="250" t="s">
        <v>21</v>
      </c>
      <c r="F255" s="251" t="s">
        <v>1631</v>
      </c>
      <c r="G255" s="248"/>
      <c r="H255" s="252">
        <v>4</v>
      </c>
      <c r="I255" s="253"/>
      <c r="J255" s="248"/>
      <c r="K255" s="248"/>
      <c r="L255" s="254"/>
      <c r="M255" s="255"/>
      <c r="N255" s="256"/>
      <c r="O255" s="256"/>
      <c r="P255" s="256"/>
      <c r="Q255" s="256"/>
      <c r="R255" s="256"/>
      <c r="S255" s="256"/>
      <c r="T255" s="257"/>
      <c r="AT255" s="258" t="s">
        <v>210</v>
      </c>
      <c r="AU255" s="258" t="s">
        <v>79</v>
      </c>
      <c r="AV255" s="12" t="s">
        <v>79</v>
      </c>
      <c r="AW255" s="12" t="s">
        <v>33</v>
      </c>
      <c r="AX255" s="12" t="s">
        <v>69</v>
      </c>
      <c r="AY255" s="258" t="s">
        <v>201</v>
      </c>
    </row>
    <row r="256" spans="2:65" s="1" customFormat="1" ht="25.5" customHeight="1">
      <c r="B256" s="46"/>
      <c r="C256" s="235" t="s">
        <v>587</v>
      </c>
      <c r="D256" s="235" t="s">
        <v>203</v>
      </c>
      <c r="E256" s="236" t="s">
        <v>812</v>
      </c>
      <c r="F256" s="237" t="s">
        <v>813</v>
      </c>
      <c r="G256" s="238" t="s">
        <v>248</v>
      </c>
      <c r="H256" s="239">
        <v>3</v>
      </c>
      <c r="I256" s="240"/>
      <c r="J256" s="241">
        <f>ROUND(I256*H256,2)</f>
        <v>0</v>
      </c>
      <c r="K256" s="237" t="s">
        <v>21</v>
      </c>
      <c r="L256" s="72"/>
      <c r="M256" s="242" t="s">
        <v>21</v>
      </c>
      <c r="N256" s="243" t="s">
        <v>40</v>
      </c>
      <c r="O256" s="47"/>
      <c r="P256" s="244">
        <f>O256*H256</f>
        <v>0</v>
      </c>
      <c r="Q256" s="244">
        <v>0</v>
      </c>
      <c r="R256" s="244">
        <f>Q256*H256</f>
        <v>0</v>
      </c>
      <c r="S256" s="244">
        <v>0</v>
      </c>
      <c r="T256" s="245">
        <f>S256*H256</f>
        <v>0</v>
      </c>
      <c r="AR256" s="24" t="s">
        <v>287</v>
      </c>
      <c r="AT256" s="24" t="s">
        <v>203</v>
      </c>
      <c r="AU256" s="24" t="s">
        <v>79</v>
      </c>
      <c r="AY256" s="24" t="s">
        <v>201</v>
      </c>
      <c r="BE256" s="246">
        <f>IF(N256="základní",J256,0)</f>
        <v>0</v>
      </c>
      <c r="BF256" s="246">
        <f>IF(N256="snížená",J256,0)</f>
        <v>0</v>
      </c>
      <c r="BG256" s="246">
        <f>IF(N256="zákl. přenesená",J256,0)</f>
        <v>0</v>
      </c>
      <c r="BH256" s="246">
        <f>IF(N256="sníž. přenesená",J256,0)</f>
        <v>0</v>
      </c>
      <c r="BI256" s="246">
        <f>IF(N256="nulová",J256,0)</f>
        <v>0</v>
      </c>
      <c r="BJ256" s="24" t="s">
        <v>76</v>
      </c>
      <c r="BK256" s="246">
        <f>ROUND(I256*H256,2)</f>
        <v>0</v>
      </c>
      <c r="BL256" s="24" t="s">
        <v>287</v>
      </c>
      <c r="BM256" s="24" t="s">
        <v>814</v>
      </c>
    </row>
    <row r="257" spans="2:51" s="12" customFormat="1" ht="13.5">
      <c r="B257" s="247"/>
      <c r="C257" s="248"/>
      <c r="D257" s="249" t="s">
        <v>210</v>
      </c>
      <c r="E257" s="250" t="s">
        <v>21</v>
      </c>
      <c r="F257" s="251" t="s">
        <v>1732</v>
      </c>
      <c r="G257" s="248"/>
      <c r="H257" s="252">
        <v>3</v>
      </c>
      <c r="I257" s="253"/>
      <c r="J257" s="248"/>
      <c r="K257" s="248"/>
      <c r="L257" s="254"/>
      <c r="M257" s="255"/>
      <c r="N257" s="256"/>
      <c r="O257" s="256"/>
      <c r="P257" s="256"/>
      <c r="Q257" s="256"/>
      <c r="R257" s="256"/>
      <c r="S257" s="256"/>
      <c r="T257" s="257"/>
      <c r="AT257" s="258" t="s">
        <v>210</v>
      </c>
      <c r="AU257" s="258" t="s">
        <v>79</v>
      </c>
      <c r="AV257" s="12" t="s">
        <v>79</v>
      </c>
      <c r="AW257" s="12" t="s">
        <v>33</v>
      </c>
      <c r="AX257" s="12" t="s">
        <v>76</v>
      </c>
      <c r="AY257" s="258" t="s">
        <v>201</v>
      </c>
    </row>
    <row r="258" spans="2:65" s="1" customFormat="1" ht="16.5" customHeight="1">
      <c r="B258" s="46"/>
      <c r="C258" s="235" t="s">
        <v>593</v>
      </c>
      <c r="D258" s="235" t="s">
        <v>203</v>
      </c>
      <c r="E258" s="236" t="s">
        <v>865</v>
      </c>
      <c r="F258" s="237" t="s">
        <v>866</v>
      </c>
      <c r="G258" s="238" t="s">
        <v>248</v>
      </c>
      <c r="H258" s="239">
        <v>1</v>
      </c>
      <c r="I258" s="240"/>
      <c r="J258" s="241">
        <f>ROUND(I258*H258,2)</f>
        <v>0</v>
      </c>
      <c r="K258" s="237" t="s">
        <v>21</v>
      </c>
      <c r="L258" s="72"/>
      <c r="M258" s="242" t="s">
        <v>21</v>
      </c>
      <c r="N258" s="243" t="s">
        <v>40</v>
      </c>
      <c r="O258" s="47"/>
      <c r="P258" s="244">
        <f>O258*H258</f>
        <v>0</v>
      </c>
      <c r="Q258" s="244">
        <v>1E-05</v>
      </c>
      <c r="R258" s="244">
        <f>Q258*H258</f>
        <v>1E-05</v>
      </c>
      <c r="S258" s="244">
        <v>0.0001</v>
      </c>
      <c r="T258" s="245">
        <f>S258*H258</f>
        <v>0.0001</v>
      </c>
      <c r="AR258" s="24" t="s">
        <v>208</v>
      </c>
      <c r="AT258" s="24" t="s">
        <v>203</v>
      </c>
      <c r="AU258" s="24" t="s">
        <v>79</v>
      </c>
      <c r="AY258" s="24" t="s">
        <v>201</v>
      </c>
      <c r="BE258" s="246">
        <f>IF(N258="základní",J258,0)</f>
        <v>0</v>
      </c>
      <c r="BF258" s="246">
        <f>IF(N258="snížená",J258,0)</f>
        <v>0</v>
      </c>
      <c r="BG258" s="246">
        <f>IF(N258="zákl. přenesená",J258,0)</f>
        <v>0</v>
      </c>
      <c r="BH258" s="246">
        <f>IF(N258="sníž. přenesená",J258,0)</f>
        <v>0</v>
      </c>
      <c r="BI258" s="246">
        <f>IF(N258="nulová",J258,0)</f>
        <v>0</v>
      </c>
      <c r="BJ258" s="24" t="s">
        <v>76</v>
      </c>
      <c r="BK258" s="246">
        <f>ROUND(I258*H258,2)</f>
        <v>0</v>
      </c>
      <c r="BL258" s="24" t="s">
        <v>208</v>
      </c>
      <c r="BM258" s="24" t="s">
        <v>867</v>
      </c>
    </row>
    <row r="259" spans="2:51" s="12" customFormat="1" ht="13.5">
      <c r="B259" s="247"/>
      <c r="C259" s="248"/>
      <c r="D259" s="249" t="s">
        <v>210</v>
      </c>
      <c r="E259" s="250" t="s">
        <v>21</v>
      </c>
      <c r="F259" s="251" t="s">
        <v>1729</v>
      </c>
      <c r="G259" s="248"/>
      <c r="H259" s="252">
        <v>1</v>
      </c>
      <c r="I259" s="253"/>
      <c r="J259" s="248"/>
      <c r="K259" s="248"/>
      <c r="L259" s="254"/>
      <c r="M259" s="255"/>
      <c r="N259" s="256"/>
      <c r="O259" s="256"/>
      <c r="P259" s="256"/>
      <c r="Q259" s="256"/>
      <c r="R259" s="256"/>
      <c r="S259" s="256"/>
      <c r="T259" s="257"/>
      <c r="AT259" s="258" t="s">
        <v>210</v>
      </c>
      <c r="AU259" s="258" t="s">
        <v>79</v>
      </c>
      <c r="AV259" s="12" t="s">
        <v>79</v>
      </c>
      <c r="AW259" s="12" t="s">
        <v>33</v>
      </c>
      <c r="AX259" s="12" t="s">
        <v>76</v>
      </c>
      <c r="AY259" s="258" t="s">
        <v>201</v>
      </c>
    </row>
    <row r="260" spans="2:65" s="1" customFormat="1" ht="16.5" customHeight="1">
      <c r="B260" s="46"/>
      <c r="C260" s="259" t="s">
        <v>597</v>
      </c>
      <c r="D260" s="259" t="s">
        <v>256</v>
      </c>
      <c r="E260" s="260" t="s">
        <v>870</v>
      </c>
      <c r="F260" s="261" t="s">
        <v>871</v>
      </c>
      <c r="G260" s="262" t="s">
        <v>248</v>
      </c>
      <c r="H260" s="263">
        <v>1</v>
      </c>
      <c r="I260" s="264"/>
      <c r="J260" s="265">
        <f>ROUND(I260*H260,2)</f>
        <v>0</v>
      </c>
      <c r="K260" s="261" t="s">
        <v>21</v>
      </c>
      <c r="L260" s="266"/>
      <c r="M260" s="267" t="s">
        <v>21</v>
      </c>
      <c r="N260" s="268" t="s">
        <v>40</v>
      </c>
      <c r="O260" s="47"/>
      <c r="P260" s="244">
        <f>O260*H260</f>
        <v>0</v>
      </c>
      <c r="Q260" s="244">
        <v>0</v>
      </c>
      <c r="R260" s="244">
        <f>Q260*H260</f>
        <v>0</v>
      </c>
      <c r="S260" s="244">
        <v>0</v>
      </c>
      <c r="T260" s="245">
        <f>S260*H260</f>
        <v>0</v>
      </c>
      <c r="AR260" s="24" t="s">
        <v>245</v>
      </c>
      <c r="AT260" s="24" t="s">
        <v>256</v>
      </c>
      <c r="AU260" s="24" t="s">
        <v>79</v>
      </c>
      <c r="AY260" s="24" t="s">
        <v>201</v>
      </c>
      <c r="BE260" s="246">
        <f>IF(N260="základní",J260,0)</f>
        <v>0</v>
      </c>
      <c r="BF260" s="246">
        <f>IF(N260="snížená",J260,0)</f>
        <v>0</v>
      </c>
      <c r="BG260" s="246">
        <f>IF(N260="zákl. přenesená",J260,0)</f>
        <v>0</v>
      </c>
      <c r="BH260" s="246">
        <f>IF(N260="sníž. přenesená",J260,0)</f>
        <v>0</v>
      </c>
      <c r="BI260" s="246">
        <f>IF(N260="nulová",J260,0)</f>
        <v>0</v>
      </c>
      <c r="BJ260" s="24" t="s">
        <v>76</v>
      </c>
      <c r="BK260" s="246">
        <f>ROUND(I260*H260,2)</f>
        <v>0</v>
      </c>
      <c r="BL260" s="24" t="s">
        <v>208</v>
      </c>
      <c r="BM260" s="24" t="s">
        <v>872</v>
      </c>
    </row>
    <row r="261" spans="2:51" s="12" customFormat="1" ht="13.5">
      <c r="B261" s="247"/>
      <c r="C261" s="248"/>
      <c r="D261" s="249" t="s">
        <v>210</v>
      </c>
      <c r="E261" s="250" t="s">
        <v>21</v>
      </c>
      <c r="F261" s="251" t="s">
        <v>1729</v>
      </c>
      <c r="G261" s="248"/>
      <c r="H261" s="252">
        <v>1</v>
      </c>
      <c r="I261" s="253"/>
      <c r="J261" s="248"/>
      <c r="K261" s="248"/>
      <c r="L261" s="254"/>
      <c r="M261" s="255"/>
      <c r="N261" s="256"/>
      <c r="O261" s="256"/>
      <c r="P261" s="256"/>
      <c r="Q261" s="256"/>
      <c r="R261" s="256"/>
      <c r="S261" s="256"/>
      <c r="T261" s="257"/>
      <c r="AT261" s="258" t="s">
        <v>210</v>
      </c>
      <c r="AU261" s="258" t="s">
        <v>79</v>
      </c>
      <c r="AV261" s="12" t="s">
        <v>79</v>
      </c>
      <c r="AW261" s="12" t="s">
        <v>33</v>
      </c>
      <c r="AX261" s="12" t="s">
        <v>76</v>
      </c>
      <c r="AY261" s="258" t="s">
        <v>201</v>
      </c>
    </row>
    <row r="262" spans="2:65" s="1" customFormat="1" ht="25.5" customHeight="1">
      <c r="B262" s="46"/>
      <c r="C262" s="235" t="s">
        <v>603</v>
      </c>
      <c r="D262" s="235" t="s">
        <v>203</v>
      </c>
      <c r="E262" s="236" t="s">
        <v>883</v>
      </c>
      <c r="F262" s="237" t="s">
        <v>884</v>
      </c>
      <c r="G262" s="238" t="s">
        <v>248</v>
      </c>
      <c r="H262" s="239">
        <v>2</v>
      </c>
      <c r="I262" s="240"/>
      <c r="J262" s="241">
        <f>ROUND(I262*H262,2)</f>
        <v>0</v>
      </c>
      <c r="K262" s="237" t="s">
        <v>21</v>
      </c>
      <c r="L262" s="72"/>
      <c r="M262" s="242" t="s">
        <v>21</v>
      </c>
      <c r="N262" s="243" t="s">
        <v>40</v>
      </c>
      <c r="O262" s="47"/>
      <c r="P262" s="244">
        <f>O262*H262</f>
        <v>0</v>
      </c>
      <c r="Q262" s="244">
        <v>0</v>
      </c>
      <c r="R262" s="244">
        <f>Q262*H262</f>
        <v>0</v>
      </c>
      <c r="S262" s="244">
        <v>0</v>
      </c>
      <c r="T262" s="245">
        <f>S262*H262</f>
        <v>0</v>
      </c>
      <c r="AR262" s="24" t="s">
        <v>287</v>
      </c>
      <c r="AT262" s="24" t="s">
        <v>203</v>
      </c>
      <c r="AU262" s="24" t="s">
        <v>79</v>
      </c>
      <c r="AY262" s="24" t="s">
        <v>201</v>
      </c>
      <c r="BE262" s="246">
        <f>IF(N262="základní",J262,0)</f>
        <v>0</v>
      </c>
      <c r="BF262" s="246">
        <f>IF(N262="snížená",J262,0)</f>
        <v>0</v>
      </c>
      <c r="BG262" s="246">
        <f>IF(N262="zákl. přenesená",J262,0)</f>
        <v>0</v>
      </c>
      <c r="BH262" s="246">
        <f>IF(N262="sníž. přenesená",J262,0)</f>
        <v>0</v>
      </c>
      <c r="BI262" s="246">
        <f>IF(N262="nulová",J262,0)</f>
        <v>0</v>
      </c>
      <c r="BJ262" s="24" t="s">
        <v>76</v>
      </c>
      <c r="BK262" s="246">
        <f>ROUND(I262*H262,2)</f>
        <v>0</v>
      </c>
      <c r="BL262" s="24" t="s">
        <v>287</v>
      </c>
      <c r="BM262" s="24" t="s">
        <v>885</v>
      </c>
    </row>
    <row r="263" spans="2:51" s="12" customFormat="1" ht="13.5">
      <c r="B263" s="247"/>
      <c r="C263" s="248"/>
      <c r="D263" s="249" t="s">
        <v>210</v>
      </c>
      <c r="E263" s="250" t="s">
        <v>21</v>
      </c>
      <c r="F263" s="251" t="s">
        <v>1635</v>
      </c>
      <c r="G263" s="248"/>
      <c r="H263" s="252">
        <v>2</v>
      </c>
      <c r="I263" s="253"/>
      <c r="J263" s="248"/>
      <c r="K263" s="248"/>
      <c r="L263" s="254"/>
      <c r="M263" s="255"/>
      <c r="N263" s="256"/>
      <c r="O263" s="256"/>
      <c r="P263" s="256"/>
      <c r="Q263" s="256"/>
      <c r="R263" s="256"/>
      <c r="S263" s="256"/>
      <c r="T263" s="257"/>
      <c r="AT263" s="258" t="s">
        <v>210</v>
      </c>
      <c r="AU263" s="258" t="s">
        <v>79</v>
      </c>
      <c r="AV263" s="12" t="s">
        <v>79</v>
      </c>
      <c r="AW263" s="12" t="s">
        <v>33</v>
      </c>
      <c r="AX263" s="12" t="s">
        <v>76</v>
      </c>
      <c r="AY263" s="258" t="s">
        <v>201</v>
      </c>
    </row>
    <row r="264" spans="2:63" s="11" customFormat="1" ht="29.85" customHeight="1">
      <c r="B264" s="219"/>
      <c r="C264" s="220"/>
      <c r="D264" s="221" t="s">
        <v>68</v>
      </c>
      <c r="E264" s="233" t="s">
        <v>899</v>
      </c>
      <c r="F264" s="233" t="s">
        <v>900</v>
      </c>
      <c r="G264" s="220"/>
      <c r="H264" s="220"/>
      <c r="I264" s="223"/>
      <c r="J264" s="234">
        <f>BK264</f>
        <v>0</v>
      </c>
      <c r="K264" s="220"/>
      <c r="L264" s="225"/>
      <c r="M264" s="226"/>
      <c r="N264" s="227"/>
      <c r="O264" s="227"/>
      <c r="P264" s="228">
        <f>SUM(P265:P266)</f>
        <v>0</v>
      </c>
      <c r="Q264" s="227"/>
      <c r="R264" s="228">
        <f>SUM(R265:R266)</f>
        <v>0</v>
      </c>
      <c r="S264" s="227"/>
      <c r="T264" s="229">
        <f>SUM(T265:T266)</f>
        <v>0</v>
      </c>
      <c r="AR264" s="230" t="s">
        <v>79</v>
      </c>
      <c r="AT264" s="231" t="s">
        <v>68</v>
      </c>
      <c r="AU264" s="231" t="s">
        <v>76</v>
      </c>
      <c r="AY264" s="230" t="s">
        <v>201</v>
      </c>
      <c r="BK264" s="232">
        <f>SUM(BK265:BK266)</f>
        <v>0</v>
      </c>
    </row>
    <row r="265" spans="2:65" s="1" customFormat="1" ht="16.5" customHeight="1">
      <c r="B265" s="46"/>
      <c r="C265" s="235" t="s">
        <v>608</v>
      </c>
      <c r="D265" s="235" t="s">
        <v>203</v>
      </c>
      <c r="E265" s="236" t="s">
        <v>906</v>
      </c>
      <c r="F265" s="237" t="s">
        <v>907</v>
      </c>
      <c r="G265" s="238" t="s">
        <v>908</v>
      </c>
      <c r="H265" s="239">
        <v>3</v>
      </c>
      <c r="I265" s="240"/>
      <c r="J265" s="241">
        <f>ROUND(I265*H265,2)</f>
        <v>0</v>
      </c>
      <c r="K265" s="237" t="s">
        <v>21</v>
      </c>
      <c r="L265" s="72"/>
      <c r="M265" s="242" t="s">
        <v>21</v>
      </c>
      <c r="N265" s="243" t="s">
        <v>40</v>
      </c>
      <c r="O265" s="47"/>
      <c r="P265" s="244">
        <f>O265*H265</f>
        <v>0</v>
      </c>
      <c r="Q265" s="244">
        <v>0</v>
      </c>
      <c r="R265" s="244">
        <f>Q265*H265</f>
        <v>0</v>
      </c>
      <c r="S265" s="244">
        <v>0</v>
      </c>
      <c r="T265" s="245">
        <f>S265*H265</f>
        <v>0</v>
      </c>
      <c r="AR265" s="24" t="s">
        <v>287</v>
      </c>
      <c r="AT265" s="24" t="s">
        <v>203</v>
      </c>
      <c r="AU265" s="24" t="s">
        <v>79</v>
      </c>
      <c r="AY265" s="24" t="s">
        <v>201</v>
      </c>
      <c r="BE265" s="246">
        <f>IF(N265="základní",J265,0)</f>
        <v>0</v>
      </c>
      <c r="BF265" s="246">
        <f>IF(N265="snížená",J265,0)</f>
        <v>0</v>
      </c>
      <c r="BG265" s="246">
        <f>IF(N265="zákl. přenesená",J265,0)</f>
        <v>0</v>
      </c>
      <c r="BH265" s="246">
        <f>IF(N265="sníž. přenesená",J265,0)</f>
        <v>0</v>
      </c>
      <c r="BI265" s="246">
        <f>IF(N265="nulová",J265,0)</f>
        <v>0</v>
      </c>
      <c r="BJ265" s="24" t="s">
        <v>76</v>
      </c>
      <c r="BK265" s="246">
        <f>ROUND(I265*H265,2)</f>
        <v>0</v>
      </c>
      <c r="BL265" s="24" t="s">
        <v>287</v>
      </c>
      <c r="BM265" s="24" t="s">
        <v>909</v>
      </c>
    </row>
    <row r="266" spans="2:51" s="12" customFormat="1" ht="13.5">
      <c r="B266" s="247"/>
      <c r="C266" s="248"/>
      <c r="D266" s="249" t="s">
        <v>210</v>
      </c>
      <c r="E266" s="250" t="s">
        <v>21</v>
      </c>
      <c r="F266" s="251" t="s">
        <v>1733</v>
      </c>
      <c r="G266" s="248"/>
      <c r="H266" s="252">
        <v>3</v>
      </c>
      <c r="I266" s="253"/>
      <c r="J266" s="248"/>
      <c r="K266" s="248"/>
      <c r="L266" s="254"/>
      <c r="M266" s="255"/>
      <c r="N266" s="256"/>
      <c r="O266" s="256"/>
      <c r="P266" s="256"/>
      <c r="Q266" s="256"/>
      <c r="R266" s="256"/>
      <c r="S266" s="256"/>
      <c r="T266" s="257"/>
      <c r="AT266" s="258" t="s">
        <v>210</v>
      </c>
      <c r="AU266" s="258" t="s">
        <v>79</v>
      </c>
      <c r="AV266" s="12" t="s">
        <v>79</v>
      </c>
      <c r="AW266" s="12" t="s">
        <v>33</v>
      </c>
      <c r="AX266" s="12" t="s">
        <v>76</v>
      </c>
      <c r="AY266" s="258" t="s">
        <v>201</v>
      </c>
    </row>
    <row r="267" spans="2:63" s="11" customFormat="1" ht="29.85" customHeight="1">
      <c r="B267" s="219"/>
      <c r="C267" s="220"/>
      <c r="D267" s="221" t="s">
        <v>68</v>
      </c>
      <c r="E267" s="233" t="s">
        <v>919</v>
      </c>
      <c r="F267" s="233" t="s">
        <v>920</v>
      </c>
      <c r="G267" s="220"/>
      <c r="H267" s="220"/>
      <c r="I267" s="223"/>
      <c r="J267" s="234">
        <f>BK267</f>
        <v>0</v>
      </c>
      <c r="K267" s="220"/>
      <c r="L267" s="225"/>
      <c r="M267" s="226"/>
      <c r="N267" s="227"/>
      <c r="O267" s="227"/>
      <c r="P267" s="228">
        <f>SUM(P268:P272)</f>
        <v>0</v>
      </c>
      <c r="Q267" s="227"/>
      <c r="R267" s="228">
        <f>SUM(R268:R272)</f>
        <v>0.9115326000000001</v>
      </c>
      <c r="S267" s="227"/>
      <c r="T267" s="229">
        <f>SUM(T268:T272)</f>
        <v>0</v>
      </c>
      <c r="AR267" s="230" t="s">
        <v>79</v>
      </c>
      <c r="AT267" s="231" t="s">
        <v>68</v>
      </c>
      <c r="AU267" s="231" t="s">
        <v>76</v>
      </c>
      <c r="AY267" s="230" t="s">
        <v>201</v>
      </c>
      <c r="BK267" s="232">
        <f>SUM(BK268:BK272)</f>
        <v>0</v>
      </c>
    </row>
    <row r="268" spans="2:65" s="1" customFormat="1" ht="25.5" customHeight="1">
      <c r="B268" s="46"/>
      <c r="C268" s="235" t="s">
        <v>612</v>
      </c>
      <c r="D268" s="235" t="s">
        <v>203</v>
      </c>
      <c r="E268" s="236" t="s">
        <v>927</v>
      </c>
      <c r="F268" s="237" t="s">
        <v>928</v>
      </c>
      <c r="G268" s="238" t="s">
        <v>206</v>
      </c>
      <c r="H268" s="239">
        <v>5.76</v>
      </c>
      <c r="I268" s="240"/>
      <c r="J268" s="241">
        <f>ROUND(I268*H268,2)</f>
        <v>0</v>
      </c>
      <c r="K268" s="237" t="s">
        <v>220</v>
      </c>
      <c r="L268" s="72"/>
      <c r="M268" s="242" t="s">
        <v>21</v>
      </c>
      <c r="N268" s="243" t="s">
        <v>40</v>
      </c>
      <c r="O268" s="47"/>
      <c r="P268" s="244">
        <f>O268*H268</f>
        <v>0</v>
      </c>
      <c r="Q268" s="244">
        <v>0.01254</v>
      </c>
      <c r="R268" s="244">
        <f>Q268*H268</f>
        <v>0.0722304</v>
      </c>
      <c r="S268" s="244">
        <v>0</v>
      </c>
      <c r="T268" s="245">
        <f>S268*H268</f>
        <v>0</v>
      </c>
      <c r="AR268" s="24" t="s">
        <v>287</v>
      </c>
      <c r="AT268" s="24" t="s">
        <v>203</v>
      </c>
      <c r="AU268" s="24" t="s">
        <v>79</v>
      </c>
      <c r="AY268" s="24" t="s">
        <v>201</v>
      </c>
      <c r="BE268" s="246">
        <f>IF(N268="základní",J268,0)</f>
        <v>0</v>
      </c>
      <c r="BF268" s="246">
        <f>IF(N268="snížená",J268,0)</f>
        <v>0</v>
      </c>
      <c r="BG268" s="246">
        <f>IF(N268="zákl. přenesená",J268,0)</f>
        <v>0</v>
      </c>
      <c r="BH268" s="246">
        <f>IF(N268="sníž. přenesená",J268,0)</f>
        <v>0</v>
      </c>
      <c r="BI268" s="246">
        <f>IF(N268="nulová",J268,0)</f>
        <v>0</v>
      </c>
      <c r="BJ268" s="24" t="s">
        <v>76</v>
      </c>
      <c r="BK268" s="246">
        <f>ROUND(I268*H268,2)</f>
        <v>0</v>
      </c>
      <c r="BL268" s="24" t="s">
        <v>287</v>
      </c>
      <c r="BM268" s="24" t="s">
        <v>1734</v>
      </c>
    </row>
    <row r="269" spans="2:51" s="12" customFormat="1" ht="13.5">
      <c r="B269" s="247"/>
      <c r="C269" s="248"/>
      <c r="D269" s="249" t="s">
        <v>210</v>
      </c>
      <c r="E269" s="250" t="s">
        <v>21</v>
      </c>
      <c r="F269" s="251" t="s">
        <v>1735</v>
      </c>
      <c r="G269" s="248"/>
      <c r="H269" s="252">
        <v>5.76</v>
      </c>
      <c r="I269" s="253"/>
      <c r="J269" s="248"/>
      <c r="K269" s="248"/>
      <c r="L269" s="254"/>
      <c r="M269" s="255"/>
      <c r="N269" s="256"/>
      <c r="O269" s="256"/>
      <c r="P269" s="256"/>
      <c r="Q269" s="256"/>
      <c r="R269" s="256"/>
      <c r="S269" s="256"/>
      <c r="T269" s="257"/>
      <c r="AT269" s="258" t="s">
        <v>210</v>
      </c>
      <c r="AU269" s="258" t="s">
        <v>79</v>
      </c>
      <c r="AV269" s="12" t="s">
        <v>79</v>
      </c>
      <c r="AW269" s="12" t="s">
        <v>33</v>
      </c>
      <c r="AX269" s="12" t="s">
        <v>76</v>
      </c>
      <c r="AY269" s="258" t="s">
        <v>201</v>
      </c>
    </row>
    <row r="270" spans="2:65" s="1" customFormat="1" ht="16.5" customHeight="1">
      <c r="B270" s="46"/>
      <c r="C270" s="235" t="s">
        <v>619</v>
      </c>
      <c r="D270" s="235" t="s">
        <v>203</v>
      </c>
      <c r="E270" s="236" t="s">
        <v>932</v>
      </c>
      <c r="F270" s="237" t="s">
        <v>933</v>
      </c>
      <c r="G270" s="238" t="s">
        <v>562</v>
      </c>
      <c r="H270" s="282"/>
      <c r="I270" s="240"/>
      <c r="J270" s="241">
        <f>ROUND(I270*H270,2)</f>
        <v>0</v>
      </c>
      <c r="K270" s="237" t="s">
        <v>220</v>
      </c>
      <c r="L270" s="72"/>
      <c r="M270" s="242" t="s">
        <v>21</v>
      </c>
      <c r="N270" s="243" t="s">
        <v>40</v>
      </c>
      <c r="O270" s="47"/>
      <c r="P270" s="244">
        <f>O270*H270</f>
        <v>0</v>
      </c>
      <c r="Q270" s="244">
        <v>0</v>
      </c>
      <c r="R270" s="244">
        <f>Q270*H270</f>
        <v>0</v>
      </c>
      <c r="S270" s="244">
        <v>0</v>
      </c>
      <c r="T270" s="245">
        <f>S270*H270</f>
        <v>0</v>
      </c>
      <c r="AR270" s="24" t="s">
        <v>287</v>
      </c>
      <c r="AT270" s="24" t="s">
        <v>203</v>
      </c>
      <c r="AU270" s="24" t="s">
        <v>79</v>
      </c>
      <c r="AY270" s="24" t="s">
        <v>201</v>
      </c>
      <c r="BE270" s="246">
        <f>IF(N270="základní",J270,0)</f>
        <v>0</v>
      </c>
      <c r="BF270" s="246">
        <f>IF(N270="snížená",J270,0)</f>
        <v>0</v>
      </c>
      <c r="BG270" s="246">
        <f>IF(N270="zákl. přenesená",J270,0)</f>
        <v>0</v>
      </c>
      <c r="BH270" s="246">
        <f>IF(N270="sníž. přenesená",J270,0)</f>
        <v>0</v>
      </c>
      <c r="BI270" s="246">
        <f>IF(N270="nulová",J270,0)</f>
        <v>0</v>
      </c>
      <c r="BJ270" s="24" t="s">
        <v>76</v>
      </c>
      <c r="BK270" s="246">
        <f>ROUND(I270*H270,2)</f>
        <v>0</v>
      </c>
      <c r="BL270" s="24" t="s">
        <v>287</v>
      </c>
      <c r="BM270" s="24" t="s">
        <v>934</v>
      </c>
    </row>
    <row r="271" spans="2:65" s="1" customFormat="1" ht="25.5" customHeight="1">
      <c r="B271" s="46"/>
      <c r="C271" s="235" t="s">
        <v>623</v>
      </c>
      <c r="D271" s="235" t="s">
        <v>203</v>
      </c>
      <c r="E271" s="236" t="s">
        <v>1638</v>
      </c>
      <c r="F271" s="237" t="s">
        <v>1639</v>
      </c>
      <c r="G271" s="238" t="s">
        <v>206</v>
      </c>
      <c r="H271" s="239">
        <v>66.93</v>
      </c>
      <c r="I271" s="240"/>
      <c r="J271" s="241">
        <f>ROUND(I271*H271,2)</f>
        <v>0</v>
      </c>
      <c r="K271" s="237" t="s">
        <v>21</v>
      </c>
      <c r="L271" s="72"/>
      <c r="M271" s="242" t="s">
        <v>21</v>
      </c>
      <c r="N271" s="243" t="s">
        <v>40</v>
      </c>
      <c r="O271" s="47"/>
      <c r="P271" s="244">
        <f>O271*H271</f>
        <v>0</v>
      </c>
      <c r="Q271" s="244">
        <v>0.01254</v>
      </c>
      <c r="R271" s="244">
        <f>Q271*H271</f>
        <v>0.8393022000000001</v>
      </c>
      <c r="S271" s="244">
        <v>0</v>
      </c>
      <c r="T271" s="245">
        <f>S271*H271</f>
        <v>0</v>
      </c>
      <c r="AR271" s="24" t="s">
        <v>287</v>
      </c>
      <c r="AT271" s="24" t="s">
        <v>203</v>
      </c>
      <c r="AU271" s="24" t="s">
        <v>79</v>
      </c>
      <c r="AY271" s="24" t="s">
        <v>201</v>
      </c>
      <c r="BE271" s="246">
        <f>IF(N271="základní",J271,0)</f>
        <v>0</v>
      </c>
      <c r="BF271" s="246">
        <f>IF(N271="snížená",J271,0)</f>
        <v>0</v>
      </c>
      <c r="BG271" s="246">
        <f>IF(N271="zákl. přenesená",J271,0)</f>
        <v>0</v>
      </c>
      <c r="BH271" s="246">
        <f>IF(N271="sníž. přenesená",J271,0)</f>
        <v>0</v>
      </c>
      <c r="BI271" s="246">
        <f>IF(N271="nulová",J271,0)</f>
        <v>0</v>
      </c>
      <c r="BJ271" s="24" t="s">
        <v>76</v>
      </c>
      <c r="BK271" s="246">
        <f>ROUND(I271*H271,2)</f>
        <v>0</v>
      </c>
      <c r="BL271" s="24" t="s">
        <v>287</v>
      </c>
      <c r="BM271" s="24" t="s">
        <v>1640</v>
      </c>
    </row>
    <row r="272" spans="2:51" s="12" customFormat="1" ht="13.5">
      <c r="B272" s="247"/>
      <c r="C272" s="248"/>
      <c r="D272" s="249" t="s">
        <v>210</v>
      </c>
      <c r="E272" s="250" t="s">
        <v>21</v>
      </c>
      <c r="F272" s="251" t="s">
        <v>1736</v>
      </c>
      <c r="G272" s="248"/>
      <c r="H272" s="252">
        <v>66.93</v>
      </c>
      <c r="I272" s="253"/>
      <c r="J272" s="248"/>
      <c r="K272" s="248"/>
      <c r="L272" s="254"/>
      <c r="M272" s="255"/>
      <c r="N272" s="256"/>
      <c r="O272" s="256"/>
      <c r="P272" s="256"/>
      <c r="Q272" s="256"/>
      <c r="R272" s="256"/>
      <c r="S272" s="256"/>
      <c r="T272" s="257"/>
      <c r="AT272" s="258" t="s">
        <v>210</v>
      </c>
      <c r="AU272" s="258" t="s">
        <v>79</v>
      </c>
      <c r="AV272" s="12" t="s">
        <v>79</v>
      </c>
      <c r="AW272" s="12" t="s">
        <v>33</v>
      </c>
      <c r="AX272" s="12" t="s">
        <v>76</v>
      </c>
      <c r="AY272" s="258" t="s">
        <v>201</v>
      </c>
    </row>
    <row r="273" spans="2:63" s="11" customFormat="1" ht="29.85" customHeight="1">
      <c r="B273" s="219"/>
      <c r="C273" s="220"/>
      <c r="D273" s="221" t="s">
        <v>68</v>
      </c>
      <c r="E273" s="233" t="s">
        <v>935</v>
      </c>
      <c r="F273" s="233" t="s">
        <v>936</v>
      </c>
      <c r="G273" s="220"/>
      <c r="H273" s="220"/>
      <c r="I273" s="223"/>
      <c r="J273" s="234">
        <f>BK273</f>
        <v>0</v>
      </c>
      <c r="K273" s="220"/>
      <c r="L273" s="225"/>
      <c r="M273" s="226"/>
      <c r="N273" s="227"/>
      <c r="O273" s="227"/>
      <c r="P273" s="228">
        <f>SUM(P274:P280)</f>
        <v>0</v>
      </c>
      <c r="Q273" s="227"/>
      <c r="R273" s="228">
        <f>SUM(R274:R280)</f>
        <v>0</v>
      </c>
      <c r="S273" s="227"/>
      <c r="T273" s="229">
        <f>SUM(T274:T280)</f>
        <v>0.048</v>
      </c>
      <c r="AR273" s="230" t="s">
        <v>79</v>
      </c>
      <c r="AT273" s="231" t="s">
        <v>68</v>
      </c>
      <c r="AU273" s="231" t="s">
        <v>76</v>
      </c>
      <c r="AY273" s="230" t="s">
        <v>201</v>
      </c>
      <c r="BK273" s="232">
        <f>SUM(BK274:BK280)</f>
        <v>0</v>
      </c>
    </row>
    <row r="274" spans="2:65" s="1" customFormat="1" ht="16.5" customHeight="1">
      <c r="B274" s="46"/>
      <c r="C274" s="235" t="s">
        <v>629</v>
      </c>
      <c r="D274" s="235" t="s">
        <v>203</v>
      </c>
      <c r="E274" s="236" t="s">
        <v>938</v>
      </c>
      <c r="F274" s="237" t="s">
        <v>939</v>
      </c>
      <c r="G274" s="238" t="s">
        <v>248</v>
      </c>
      <c r="H274" s="239">
        <v>2</v>
      </c>
      <c r="I274" s="240"/>
      <c r="J274" s="241">
        <f>ROUND(I274*H274,2)</f>
        <v>0</v>
      </c>
      <c r="K274" s="237" t="s">
        <v>220</v>
      </c>
      <c r="L274" s="72"/>
      <c r="M274" s="242" t="s">
        <v>21</v>
      </c>
      <c r="N274" s="243" t="s">
        <v>40</v>
      </c>
      <c r="O274" s="47"/>
      <c r="P274" s="244">
        <f>O274*H274</f>
        <v>0</v>
      </c>
      <c r="Q274" s="244">
        <v>0</v>
      </c>
      <c r="R274" s="244">
        <f>Q274*H274</f>
        <v>0</v>
      </c>
      <c r="S274" s="244">
        <v>0.024</v>
      </c>
      <c r="T274" s="245">
        <f>S274*H274</f>
        <v>0.048</v>
      </c>
      <c r="AR274" s="24" t="s">
        <v>287</v>
      </c>
      <c r="AT274" s="24" t="s">
        <v>203</v>
      </c>
      <c r="AU274" s="24" t="s">
        <v>79</v>
      </c>
      <c r="AY274" s="24" t="s">
        <v>201</v>
      </c>
      <c r="BE274" s="246">
        <f>IF(N274="základní",J274,0)</f>
        <v>0</v>
      </c>
      <c r="BF274" s="246">
        <f>IF(N274="snížená",J274,0)</f>
        <v>0</v>
      </c>
      <c r="BG274" s="246">
        <f>IF(N274="zákl. přenesená",J274,0)</f>
        <v>0</v>
      </c>
      <c r="BH274" s="246">
        <f>IF(N274="sníž. přenesená",J274,0)</f>
        <v>0</v>
      </c>
      <c r="BI274" s="246">
        <f>IF(N274="nulová",J274,0)</f>
        <v>0</v>
      </c>
      <c r="BJ274" s="24" t="s">
        <v>76</v>
      </c>
      <c r="BK274" s="246">
        <f>ROUND(I274*H274,2)</f>
        <v>0</v>
      </c>
      <c r="BL274" s="24" t="s">
        <v>287</v>
      </c>
      <c r="BM274" s="24" t="s">
        <v>940</v>
      </c>
    </row>
    <row r="275" spans="2:51" s="12" customFormat="1" ht="13.5">
      <c r="B275" s="247"/>
      <c r="C275" s="248"/>
      <c r="D275" s="249" t="s">
        <v>210</v>
      </c>
      <c r="E275" s="250" t="s">
        <v>21</v>
      </c>
      <c r="F275" s="251" t="s">
        <v>1737</v>
      </c>
      <c r="G275" s="248"/>
      <c r="H275" s="252">
        <v>2</v>
      </c>
      <c r="I275" s="253"/>
      <c r="J275" s="248"/>
      <c r="K275" s="248"/>
      <c r="L275" s="254"/>
      <c r="M275" s="255"/>
      <c r="N275" s="256"/>
      <c r="O275" s="256"/>
      <c r="P275" s="256"/>
      <c r="Q275" s="256"/>
      <c r="R275" s="256"/>
      <c r="S275" s="256"/>
      <c r="T275" s="257"/>
      <c r="AT275" s="258" t="s">
        <v>210</v>
      </c>
      <c r="AU275" s="258" t="s">
        <v>79</v>
      </c>
      <c r="AV275" s="12" t="s">
        <v>79</v>
      </c>
      <c r="AW275" s="12" t="s">
        <v>33</v>
      </c>
      <c r="AX275" s="12" t="s">
        <v>76</v>
      </c>
      <c r="AY275" s="258" t="s">
        <v>201</v>
      </c>
    </row>
    <row r="276" spans="2:65" s="1" customFormat="1" ht="25.5" customHeight="1">
      <c r="B276" s="46"/>
      <c r="C276" s="235" t="s">
        <v>633</v>
      </c>
      <c r="D276" s="235" t="s">
        <v>203</v>
      </c>
      <c r="E276" s="236" t="s">
        <v>1643</v>
      </c>
      <c r="F276" s="237" t="s">
        <v>1644</v>
      </c>
      <c r="G276" s="238" t="s">
        <v>562</v>
      </c>
      <c r="H276" s="282"/>
      <c r="I276" s="240"/>
      <c r="J276" s="241">
        <f>ROUND(I276*H276,2)</f>
        <v>0</v>
      </c>
      <c r="K276" s="237" t="s">
        <v>207</v>
      </c>
      <c r="L276" s="72"/>
      <c r="M276" s="242" t="s">
        <v>21</v>
      </c>
      <c r="N276" s="243" t="s">
        <v>40</v>
      </c>
      <c r="O276" s="47"/>
      <c r="P276" s="244">
        <f>O276*H276</f>
        <v>0</v>
      </c>
      <c r="Q276" s="244">
        <v>0</v>
      </c>
      <c r="R276" s="244">
        <f>Q276*H276</f>
        <v>0</v>
      </c>
      <c r="S276" s="244">
        <v>0</v>
      </c>
      <c r="T276" s="245">
        <f>S276*H276</f>
        <v>0</v>
      </c>
      <c r="AR276" s="24" t="s">
        <v>287</v>
      </c>
      <c r="AT276" s="24" t="s">
        <v>203</v>
      </c>
      <c r="AU276" s="24" t="s">
        <v>79</v>
      </c>
      <c r="AY276" s="24" t="s">
        <v>201</v>
      </c>
      <c r="BE276" s="246">
        <f>IF(N276="základní",J276,0)</f>
        <v>0</v>
      </c>
      <c r="BF276" s="246">
        <f>IF(N276="snížená",J276,0)</f>
        <v>0</v>
      </c>
      <c r="BG276" s="246">
        <f>IF(N276="zákl. přenesená",J276,0)</f>
        <v>0</v>
      </c>
      <c r="BH276" s="246">
        <f>IF(N276="sníž. přenesená",J276,0)</f>
        <v>0</v>
      </c>
      <c r="BI276" s="246">
        <f>IF(N276="nulová",J276,0)</f>
        <v>0</v>
      </c>
      <c r="BJ276" s="24" t="s">
        <v>76</v>
      </c>
      <c r="BK276" s="246">
        <f>ROUND(I276*H276,2)</f>
        <v>0</v>
      </c>
      <c r="BL276" s="24" t="s">
        <v>287</v>
      </c>
      <c r="BM276" s="24" t="s">
        <v>1645</v>
      </c>
    </row>
    <row r="277" spans="2:65" s="1" customFormat="1" ht="25.5" customHeight="1">
      <c r="B277" s="46"/>
      <c r="C277" s="235" t="s">
        <v>639</v>
      </c>
      <c r="D277" s="235" t="s">
        <v>203</v>
      </c>
      <c r="E277" s="236" t="s">
        <v>1646</v>
      </c>
      <c r="F277" s="237" t="s">
        <v>1647</v>
      </c>
      <c r="G277" s="238" t="s">
        <v>248</v>
      </c>
      <c r="H277" s="239">
        <v>1</v>
      </c>
      <c r="I277" s="240"/>
      <c r="J277" s="241">
        <f>ROUND(I277*H277,2)</f>
        <v>0</v>
      </c>
      <c r="K277" s="237" t="s">
        <v>21</v>
      </c>
      <c r="L277" s="72"/>
      <c r="M277" s="242" t="s">
        <v>21</v>
      </c>
      <c r="N277" s="243" t="s">
        <v>40</v>
      </c>
      <c r="O277" s="47"/>
      <c r="P277" s="244">
        <f>O277*H277</f>
        <v>0</v>
      </c>
      <c r="Q277" s="244">
        <v>0</v>
      </c>
      <c r="R277" s="244">
        <f>Q277*H277</f>
        <v>0</v>
      </c>
      <c r="S277" s="244">
        <v>0</v>
      </c>
      <c r="T277" s="245">
        <f>S277*H277</f>
        <v>0</v>
      </c>
      <c r="AR277" s="24" t="s">
        <v>287</v>
      </c>
      <c r="AT277" s="24" t="s">
        <v>203</v>
      </c>
      <c r="AU277" s="24" t="s">
        <v>79</v>
      </c>
      <c r="AY277" s="24" t="s">
        <v>201</v>
      </c>
      <c r="BE277" s="246">
        <f>IF(N277="základní",J277,0)</f>
        <v>0</v>
      </c>
      <c r="BF277" s="246">
        <f>IF(N277="snížená",J277,0)</f>
        <v>0</v>
      </c>
      <c r="BG277" s="246">
        <f>IF(N277="zákl. přenesená",J277,0)</f>
        <v>0</v>
      </c>
      <c r="BH277" s="246">
        <f>IF(N277="sníž. přenesená",J277,0)</f>
        <v>0</v>
      </c>
      <c r="BI277" s="246">
        <f>IF(N277="nulová",J277,0)</f>
        <v>0</v>
      </c>
      <c r="BJ277" s="24" t="s">
        <v>76</v>
      </c>
      <c r="BK277" s="246">
        <f>ROUND(I277*H277,2)</f>
        <v>0</v>
      </c>
      <c r="BL277" s="24" t="s">
        <v>287</v>
      </c>
      <c r="BM277" s="24" t="s">
        <v>1648</v>
      </c>
    </row>
    <row r="278" spans="2:51" s="12" customFormat="1" ht="13.5">
      <c r="B278" s="247"/>
      <c r="C278" s="248"/>
      <c r="D278" s="249" t="s">
        <v>210</v>
      </c>
      <c r="E278" s="250" t="s">
        <v>21</v>
      </c>
      <c r="F278" s="251" t="s">
        <v>1649</v>
      </c>
      <c r="G278" s="248"/>
      <c r="H278" s="252">
        <v>1</v>
      </c>
      <c r="I278" s="253"/>
      <c r="J278" s="248"/>
      <c r="K278" s="248"/>
      <c r="L278" s="254"/>
      <c r="M278" s="255"/>
      <c r="N278" s="256"/>
      <c r="O278" s="256"/>
      <c r="P278" s="256"/>
      <c r="Q278" s="256"/>
      <c r="R278" s="256"/>
      <c r="S278" s="256"/>
      <c r="T278" s="257"/>
      <c r="AT278" s="258" t="s">
        <v>210</v>
      </c>
      <c r="AU278" s="258" t="s">
        <v>79</v>
      </c>
      <c r="AV278" s="12" t="s">
        <v>79</v>
      </c>
      <c r="AW278" s="12" t="s">
        <v>33</v>
      </c>
      <c r="AX278" s="12" t="s">
        <v>76</v>
      </c>
      <c r="AY278" s="258" t="s">
        <v>201</v>
      </c>
    </row>
    <row r="279" spans="2:65" s="1" customFormat="1" ht="25.5" customHeight="1">
      <c r="B279" s="46"/>
      <c r="C279" s="235" t="s">
        <v>643</v>
      </c>
      <c r="D279" s="235" t="s">
        <v>203</v>
      </c>
      <c r="E279" s="236" t="s">
        <v>1738</v>
      </c>
      <c r="F279" s="237" t="s">
        <v>958</v>
      </c>
      <c r="G279" s="238" t="s">
        <v>248</v>
      </c>
      <c r="H279" s="239">
        <v>1</v>
      </c>
      <c r="I279" s="240"/>
      <c r="J279" s="241">
        <f>ROUND(I279*H279,2)</f>
        <v>0</v>
      </c>
      <c r="K279" s="237" t="s">
        <v>21</v>
      </c>
      <c r="L279" s="72"/>
      <c r="M279" s="242" t="s">
        <v>21</v>
      </c>
      <c r="N279" s="243" t="s">
        <v>40</v>
      </c>
      <c r="O279" s="47"/>
      <c r="P279" s="244">
        <f>O279*H279</f>
        <v>0</v>
      </c>
      <c r="Q279" s="244">
        <v>0</v>
      </c>
      <c r="R279" s="244">
        <f>Q279*H279</f>
        <v>0</v>
      </c>
      <c r="S279" s="244">
        <v>0</v>
      </c>
      <c r="T279" s="245">
        <f>S279*H279</f>
        <v>0</v>
      </c>
      <c r="AR279" s="24" t="s">
        <v>287</v>
      </c>
      <c r="AT279" s="24" t="s">
        <v>203</v>
      </c>
      <c r="AU279" s="24" t="s">
        <v>79</v>
      </c>
      <c r="AY279" s="24" t="s">
        <v>201</v>
      </c>
      <c r="BE279" s="246">
        <f>IF(N279="základní",J279,0)</f>
        <v>0</v>
      </c>
      <c r="BF279" s="246">
        <f>IF(N279="snížená",J279,0)</f>
        <v>0</v>
      </c>
      <c r="BG279" s="246">
        <f>IF(N279="zákl. přenesená",J279,0)</f>
        <v>0</v>
      </c>
      <c r="BH279" s="246">
        <f>IF(N279="sníž. přenesená",J279,0)</f>
        <v>0</v>
      </c>
      <c r="BI279" s="246">
        <f>IF(N279="nulová",J279,0)</f>
        <v>0</v>
      </c>
      <c r="BJ279" s="24" t="s">
        <v>76</v>
      </c>
      <c r="BK279" s="246">
        <f>ROUND(I279*H279,2)</f>
        <v>0</v>
      </c>
      <c r="BL279" s="24" t="s">
        <v>287</v>
      </c>
      <c r="BM279" s="24" t="s">
        <v>1739</v>
      </c>
    </row>
    <row r="280" spans="2:51" s="12" customFormat="1" ht="13.5">
      <c r="B280" s="247"/>
      <c r="C280" s="248"/>
      <c r="D280" s="249" t="s">
        <v>210</v>
      </c>
      <c r="E280" s="250" t="s">
        <v>21</v>
      </c>
      <c r="F280" s="251" t="s">
        <v>960</v>
      </c>
      <c r="G280" s="248"/>
      <c r="H280" s="252">
        <v>1</v>
      </c>
      <c r="I280" s="253"/>
      <c r="J280" s="248"/>
      <c r="K280" s="248"/>
      <c r="L280" s="254"/>
      <c r="M280" s="255"/>
      <c r="N280" s="256"/>
      <c r="O280" s="256"/>
      <c r="P280" s="256"/>
      <c r="Q280" s="256"/>
      <c r="R280" s="256"/>
      <c r="S280" s="256"/>
      <c r="T280" s="257"/>
      <c r="AT280" s="258" t="s">
        <v>210</v>
      </c>
      <c r="AU280" s="258" t="s">
        <v>79</v>
      </c>
      <c r="AV280" s="12" t="s">
        <v>79</v>
      </c>
      <c r="AW280" s="12" t="s">
        <v>33</v>
      </c>
      <c r="AX280" s="12" t="s">
        <v>76</v>
      </c>
      <c r="AY280" s="258" t="s">
        <v>201</v>
      </c>
    </row>
    <row r="281" spans="2:63" s="11" customFormat="1" ht="29.85" customHeight="1">
      <c r="B281" s="219"/>
      <c r="C281" s="220"/>
      <c r="D281" s="221" t="s">
        <v>68</v>
      </c>
      <c r="E281" s="233" t="s">
        <v>1002</v>
      </c>
      <c r="F281" s="233" t="s">
        <v>1003</v>
      </c>
      <c r="G281" s="220"/>
      <c r="H281" s="220"/>
      <c r="I281" s="223"/>
      <c r="J281" s="234">
        <f>BK281</f>
        <v>0</v>
      </c>
      <c r="K281" s="220"/>
      <c r="L281" s="225"/>
      <c r="M281" s="226"/>
      <c r="N281" s="227"/>
      <c r="O281" s="227"/>
      <c r="P281" s="228">
        <f>SUM(P282:P284)</f>
        <v>0</v>
      </c>
      <c r="Q281" s="227"/>
      <c r="R281" s="228">
        <f>SUM(R282:R284)</f>
        <v>0.04361399999999999</v>
      </c>
      <c r="S281" s="227"/>
      <c r="T281" s="229">
        <f>SUM(T282:T284)</f>
        <v>0</v>
      </c>
      <c r="AR281" s="230" t="s">
        <v>79</v>
      </c>
      <c r="AT281" s="231" t="s">
        <v>68</v>
      </c>
      <c r="AU281" s="231" t="s">
        <v>76</v>
      </c>
      <c r="AY281" s="230" t="s">
        <v>201</v>
      </c>
      <c r="BK281" s="232">
        <f>SUM(BK282:BK284)</f>
        <v>0</v>
      </c>
    </row>
    <row r="282" spans="2:65" s="1" customFormat="1" ht="16.5" customHeight="1">
      <c r="B282" s="46"/>
      <c r="C282" s="235" t="s">
        <v>648</v>
      </c>
      <c r="D282" s="235" t="s">
        <v>203</v>
      </c>
      <c r="E282" s="236" t="s">
        <v>1022</v>
      </c>
      <c r="F282" s="237" t="s">
        <v>1023</v>
      </c>
      <c r="G282" s="238" t="s">
        <v>206</v>
      </c>
      <c r="H282" s="239">
        <v>145.38</v>
      </c>
      <c r="I282" s="240"/>
      <c r="J282" s="241">
        <f>ROUND(I282*H282,2)</f>
        <v>0</v>
      </c>
      <c r="K282" s="237" t="s">
        <v>220</v>
      </c>
      <c r="L282" s="72"/>
      <c r="M282" s="242" t="s">
        <v>21</v>
      </c>
      <c r="N282" s="243" t="s">
        <v>40</v>
      </c>
      <c r="O282" s="47"/>
      <c r="P282" s="244">
        <f>O282*H282</f>
        <v>0</v>
      </c>
      <c r="Q282" s="244">
        <v>0.0003</v>
      </c>
      <c r="R282" s="244">
        <f>Q282*H282</f>
        <v>0.04361399999999999</v>
      </c>
      <c r="S282" s="244">
        <v>0</v>
      </c>
      <c r="T282" s="245">
        <f>S282*H282</f>
        <v>0</v>
      </c>
      <c r="AR282" s="24" t="s">
        <v>287</v>
      </c>
      <c r="AT282" s="24" t="s">
        <v>203</v>
      </c>
      <c r="AU282" s="24" t="s">
        <v>79</v>
      </c>
      <c r="AY282" s="24" t="s">
        <v>201</v>
      </c>
      <c r="BE282" s="246">
        <f>IF(N282="základní",J282,0)</f>
        <v>0</v>
      </c>
      <c r="BF282" s="246">
        <f>IF(N282="snížená",J282,0)</f>
        <v>0</v>
      </c>
      <c r="BG282" s="246">
        <f>IF(N282="zákl. přenesená",J282,0)</f>
        <v>0</v>
      </c>
      <c r="BH282" s="246">
        <f>IF(N282="sníž. přenesená",J282,0)</f>
        <v>0</v>
      </c>
      <c r="BI282" s="246">
        <f>IF(N282="nulová",J282,0)</f>
        <v>0</v>
      </c>
      <c r="BJ282" s="24" t="s">
        <v>76</v>
      </c>
      <c r="BK282" s="246">
        <f>ROUND(I282*H282,2)</f>
        <v>0</v>
      </c>
      <c r="BL282" s="24" t="s">
        <v>287</v>
      </c>
      <c r="BM282" s="24" t="s">
        <v>1024</v>
      </c>
    </row>
    <row r="283" spans="2:51" s="12" customFormat="1" ht="13.5">
      <c r="B283" s="247"/>
      <c r="C283" s="248"/>
      <c r="D283" s="249" t="s">
        <v>210</v>
      </c>
      <c r="E283" s="250" t="s">
        <v>21</v>
      </c>
      <c r="F283" s="251" t="s">
        <v>1740</v>
      </c>
      <c r="G283" s="248"/>
      <c r="H283" s="252">
        <v>145.38</v>
      </c>
      <c r="I283" s="253"/>
      <c r="J283" s="248"/>
      <c r="K283" s="248"/>
      <c r="L283" s="254"/>
      <c r="M283" s="255"/>
      <c r="N283" s="256"/>
      <c r="O283" s="256"/>
      <c r="P283" s="256"/>
      <c r="Q283" s="256"/>
      <c r="R283" s="256"/>
      <c r="S283" s="256"/>
      <c r="T283" s="257"/>
      <c r="AT283" s="258" t="s">
        <v>210</v>
      </c>
      <c r="AU283" s="258" t="s">
        <v>79</v>
      </c>
      <c r="AV283" s="12" t="s">
        <v>79</v>
      </c>
      <c r="AW283" s="12" t="s">
        <v>33</v>
      </c>
      <c r="AX283" s="12" t="s">
        <v>76</v>
      </c>
      <c r="AY283" s="258" t="s">
        <v>201</v>
      </c>
    </row>
    <row r="284" spans="2:65" s="1" customFormat="1" ht="25.5" customHeight="1">
      <c r="B284" s="46"/>
      <c r="C284" s="235" t="s">
        <v>654</v>
      </c>
      <c r="D284" s="235" t="s">
        <v>203</v>
      </c>
      <c r="E284" s="236" t="s">
        <v>1661</v>
      </c>
      <c r="F284" s="237" t="s">
        <v>1662</v>
      </c>
      <c r="G284" s="238" t="s">
        <v>562</v>
      </c>
      <c r="H284" s="282"/>
      <c r="I284" s="240"/>
      <c r="J284" s="241">
        <f>ROUND(I284*H284,2)</f>
        <v>0</v>
      </c>
      <c r="K284" s="237" t="s">
        <v>207</v>
      </c>
      <c r="L284" s="72"/>
      <c r="M284" s="242" t="s">
        <v>21</v>
      </c>
      <c r="N284" s="243" t="s">
        <v>40</v>
      </c>
      <c r="O284" s="47"/>
      <c r="P284" s="244">
        <f>O284*H284</f>
        <v>0</v>
      </c>
      <c r="Q284" s="244">
        <v>0</v>
      </c>
      <c r="R284" s="244">
        <f>Q284*H284</f>
        <v>0</v>
      </c>
      <c r="S284" s="244">
        <v>0</v>
      </c>
      <c r="T284" s="245">
        <f>S284*H284</f>
        <v>0</v>
      </c>
      <c r="AR284" s="24" t="s">
        <v>287</v>
      </c>
      <c r="AT284" s="24" t="s">
        <v>203</v>
      </c>
      <c r="AU284" s="24" t="s">
        <v>79</v>
      </c>
      <c r="AY284" s="24" t="s">
        <v>201</v>
      </c>
      <c r="BE284" s="246">
        <f>IF(N284="základní",J284,0)</f>
        <v>0</v>
      </c>
      <c r="BF284" s="246">
        <f>IF(N284="snížená",J284,0)</f>
        <v>0</v>
      </c>
      <c r="BG284" s="246">
        <f>IF(N284="zákl. přenesená",J284,0)</f>
        <v>0</v>
      </c>
      <c r="BH284" s="246">
        <f>IF(N284="sníž. přenesená",J284,0)</f>
        <v>0</v>
      </c>
      <c r="BI284" s="246">
        <f>IF(N284="nulová",J284,0)</f>
        <v>0</v>
      </c>
      <c r="BJ284" s="24" t="s">
        <v>76</v>
      </c>
      <c r="BK284" s="246">
        <f>ROUND(I284*H284,2)</f>
        <v>0</v>
      </c>
      <c r="BL284" s="24" t="s">
        <v>287</v>
      </c>
      <c r="BM284" s="24" t="s">
        <v>1663</v>
      </c>
    </row>
    <row r="285" spans="2:63" s="11" customFormat="1" ht="29.85" customHeight="1">
      <c r="B285" s="219"/>
      <c r="C285" s="220"/>
      <c r="D285" s="221" t="s">
        <v>68</v>
      </c>
      <c r="E285" s="233" t="s">
        <v>1030</v>
      </c>
      <c r="F285" s="233" t="s">
        <v>1031</v>
      </c>
      <c r="G285" s="220"/>
      <c r="H285" s="220"/>
      <c r="I285" s="223"/>
      <c r="J285" s="234">
        <f>BK285</f>
        <v>0</v>
      </c>
      <c r="K285" s="220"/>
      <c r="L285" s="225"/>
      <c r="M285" s="226"/>
      <c r="N285" s="227"/>
      <c r="O285" s="227"/>
      <c r="P285" s="228">
        <f>SUM(P286:P290)</f>
        <v>0</v>
      </c>
      <c r="Q285" s="227"/>
      <c r="R285" s="228">
        <f>SUM(R286:R290)</f>
        <v>0</v>
      </c>
      <c r="S285" s="227"/>
      <c r="T285" s="229">
        <f>SUM(T286:T290)</f>
        <v>0.21636000000000002</v>
      </c>
      <c r="AR285" s="230" t="s">
        <v>79</v>
      </c>
      <c r="AT285" s="231" t="s">
        <v>68</v>
      </c>
      <c r="AU285" s="231" t="s">
        <v>76</v>
      </c>
      <c r="AY285" s="230" t="s">
        <v>201</v>
      </c>
      <c r="BK285" s="232">
        <f>SUM(BK286:BK290)</f>
        <v>0</v>
      </c>
    </row>
    <row r="286" spans="2:65" s="1" customFormat="1" ht="16.5" customHeight="1">
      <c r="B286" s="46"/>
      <c r="C286" s="235" t="s">
        <v>659</v>
      </c>
      <c r="D286" s="235" t="s">
        <v>203</v>
      </c>
      <c r="E286" s="236" t="s">
        <v>1033</v>
      </c>
      <c r="F286" s="237" t="s">
        <v>1034</v>
      </c>
      <c r="G286" s="238" t="s">
        <v>206</v>
      </c>
      <c r="H286" s="239">
        <v>72.12</v>
      </c>
      <c r="I286" s="240"/>
      <c r="J286" s="241">
        <f>ROUND(I286*H286,2)</f>
        <v>0</v>
      </c>
      <c r="K286" s="237" t="s">
        <v>220</v>
      </c>
      <c r="L286" s="72"/>
      <c r="M286" s="242" t="s">
        <v>21</v>
      </c>
      <c r="N286" s="243" t="s">
        <v>40</v>
      </c>
      <c r="O286" s="47"/>
      <c r="P286" s="244">
        <f>O286*H286</f>
        <v>0</v>
      </c>
      <c r="Q286" s="244">
        <v>0</v>
      </c>
      <c r="R286" s="244">
        <f>Q286*H286</f>
        <v>0</v>
      </c>
      <c r="S286" s="244">
        <v>0.003</v>
      </c>
      <c r="T286" s="245">
        <f>S286*H286</f>
        <v>0.21636000000000002</v>
      </c>
      <c r="AR286" s="24" t="s">
        <v>287</v>
      </c>
      <c r="AT286" s="24" t="s">
        <v>203</v>
      </c>
      <c r="AU286" s="24" t="s">
        <v>79</v>
      </c>
      <c r="AY286" s="24" t="s">
        <v>201</v>
      </c>
      <c r="BE286" s="246">
        <f>IF(N286="základní",J286,0)</f>
        <v>0</v>
      </c>
      <c r="BF286" s="246">
        <f>IF(N286="snížená",J286,0)</f>
        <v>0</v>
      </c>
      <c r="BG286" s="246">
        <f>IF(N286="zákl. přenesená",J286,0)</f>
        <v>0</v>
      </c>
      <c r="BH286" s="246">
        <f>IF(N286="sníž. přenesená",J286,0)</f>
        <v>0</v>
      </c>
      <c r="BI286" s="246">
        <f>IF(N286="nulová",J286,0)</f>
        <v>0</v>
      </c>
      <c r="BJ286" s="24" t="s">
        <v>76</v>
      </c>
      <c r="BK286" s="246">
        <f>ROUND(I286*H286,2)</f>
        <v>0</v>
      </c>
      <c r="BL286" s="24" t="s">
        <v>287</v>
      </c>
      <c r="BM286" s="24" t="s">
        <v>1035</v>
      </c>
    </row>
    <row r="287" spans="2:51" s="12" customFormat="1" ht="13.5">
      <c r="B287" s="247"/>
      <c r="C287" s="248"/>
      <c r="D287" s="249" t="s">
        <v>210</v>
      </c>
      <c r="E287" s="250" t="s">
        <v>21</v>
      </c>
      <c r="F287" s="251" t="s">
        <v>1741</v>
      </c>
      <c r="G287" s="248"/>
      <c r="H287" s="252">
        <v>72.12</v>
      </c>
      <c r="I287" s="253"/>
      <c r="J287" s="248"/>
      <c r="K287" s="248"/>
      <c r="L287" s="254"/>
      <c r="M287" s="255"/>
      <c r="N287" s="256"/>
      <c r="O287" s="256"/>
      <c r="P287" s="256"/>
      <c r="Q287" s="256"/>
      <c r="R287" s="256"/>
      <c r="S287" s="256"/>
      <c r="T287" s="257"/>
      <c r="AT287" s="258" t="s">
        <v>210</v>
      </c>
      <c r="AU287" s="258" t="s">
        <v>79</v>
      </c>
      <c r="AV287" s="12" t="s">
        <v>79</v>
      </c>
      <c r="AW287" s="12" t="s">
        <v>33</v>
      </c>
      <c r="AX287" s="12" t="s">
        <v>76</v>
      </c>
      <c r="AY287" s="258" t="s">
        <v>201</v>
      </c>
    </row>
    <row r="288" spans="2:65" s="1" customFormat="1" ht="25.5" customHeight="1">
      <c r="B288" s="46"/>
      <c r="C288" s="235" t="s">
        <v>665</v>
      </c>
      <c r="D288" s="235" t="s">
        <v>203</v>
      </c>
      <c r="E288" s="236" t="s">
        <v>1665</v>
      </c>
      <c r="F288" s="237" t="s">
        <v>1666</v>
      </c>
      <c r="G288" s="238" t="s">
        <v>562</v>
      </c>
      <c r="H288" s="282"/>
      <c r="I288" s="240"/>
      <c r="J288" s="241">
        <f>ROUND(I288*H288,2)</f>
        <v>0</v>
      </c>
      <c r="K288" s="237" t="s">
        <v>207</v>
      </c>
      <c r="L288" s="72"/>
      <c r="M288" s="242" t="s">
        <v>21</v>
      </c>
      <c r="N288" s="243" t="s">
        <v>40</v>
      </c>
      <c r="O288" s="47"/>
      <c r="P288" s="244">
        <f>O288*H288</f>
        <v>0</v>
      </c>
      <c r="Q288" s="244">
        <v>0</v>
      </c>
      <c r="R288" s="244">
        <f>Q288*H288</f>
        <v>0</v>
      </c>
      <c r="S288" s="244">
        <v>0</v>
      </c>
      <c r="T288" s="245">
        <f>S288*H288</f>
        <v>0</v>
      </c>
      <c r="AR288" s="24" t="s">
        <v>287</v>
      </c>
      <c r="AT288" s="24" t="s">
        <v>203</v>
      </c>
      <c r="AU288" s="24" t="s">
        <v>79</v>
      </c>
      <c r="AY288" s="24" t="s">
        <v>201</v>
      </c>
      <c r="BE288" s="246">
        <f>IF(N288="základní",J288,0)</f>
        <v>0</v>
      </c>
      <c r="BF288" s="246">
        <f>IF(N288="snížená",J288,0)</f>
        <v>0</v>
      </c>
      <c r="BG288" s="246">
        <f>IF(N288="zákl. přenesená",J288,0)</f>
        <v>0</v>
      </c>
      <c r="BH288" s="246">
        <f>IF(N288="sníž. přenesená",J288,0)</f>
        <v>0</v>
      </c>
      <c r="BI288" s="246">
        <f>IF(N288="nulová",J288,0)</f>
        <v>0</v>
      </c>
      <c r="BJ288" s="24" t="s">
        <v>76</v>
      </c>
      <c r="BK288" s="246">
        <f>ROUND(I288*H288,2)</f>
        <v>0</v>
      </c>
      <c r="BL288" s="24" t="s">
        <v>287</v>
      </c>
      <c r="BM288" s="24" t="s">
        <v>1667</v>
      </c>
    </row>
    <row r="289" spans="2:65" s="1" customFormat="1" ht="25.5" customHeight="1">
      <c r="B289" s="46"/>
      <c r="C289" s="235" t="s">
        <v>669</v>
      </c>
      <c r="D289" s="235" t="s">
        <v>203</v>
      </c>
      <c r="E289" s="236" t="s">
        <v>1042</v>
      </c>
      <c r="F289" s="237" t="s">
        <v>1043</v>
      </c>
      <c r="G289" s="238" t="s">
        <v>206</v>
      </c>
      <c r="H289" s="239">
        <v>72.69</v>
      </c>
      <c r="I289" s="240"/>
      <c r="J289" s="241">
        <f>ROUND(I289*H289,2)</f>
        <v>0</v>
      </c>
      <c r="K289" s="237" t="s">
        <v>21</v>
      </c>
      <c r="L289" s="72"/>
      <c r="M289" s="242" t="s">
        <v>21</v>
      </c>
      <c r="N289" s="243" t="s">
        <v>40</v>
      </c>
      <c r="O289" s="47"/>
      <c r="P289" s="244">
        <f>O289*H289</f>
        <v>0</v>
      </c>
      <c r="Q289" s="244">
        <v>0</v>
      </c>
      <c r="R289" s="244">
        <f>Q289*H289</f>
        <v>0</v>
      </c>
      <c r="S289" s="244">
        <v>0</v>
      </c>
      <c r="T289" s="245">
        <f>S289*H289</f>
        <v>0</v>
      </c>
      <c r="AR289" s="24" t="s">
        <v>287</v>
      </c>
      <c r="AT289" s="24" t="s">
        <v>203</v>
      </c>
      <c r="AU289" s="24" t="s">
        <v>79</v>
      </c>
      <c r="AY289" s="24" t="s">
        <v>201</v>
      </c>
      <c r="BE289" s="246">
        <f>IF(N289="základní",J289,0)</f>
        <v>0</v>
      </c>
      <c r="BF289" s="246">
        <f>IF(N289="snížená",J289,0)</f>
        <v>0</v>
      </c>
      <c r="BG289" s="246">
        <f>IF(N289="zákl. přenesená",J289,0)</f>
        <v>0</v>
      </c>
      <c r="BH289" s="246">
        <f>IF(N289="sníž. přenesená",J289,0)</f>
        <v>0</v>
      </c>
      <c r="BI289" s="246">
        <f>IF(N289="nulová",J289,0)</f>
        <v>0</v>
      </c>
      <c r="BJ289" s="24" t="s">
        <v>76</v>
      </c>
      <c r="BK289" s="246">
        <f>ROUND(I289*H289,2)</f>
        <v>0</v>
      </c>
      <c r="BL289" s="24" t="s">
        <v>287</v>
      </c>
      <c r="BM289" s="24" t="s">
        <v>1044</v>
      </c>
    </row>
    <row r="290" spans="2:51" s="12" customFormat="1" ht="13.5">
      <c r="B290" s="247"/>
      <c r="C290" s="248"/>
      <c r="D290" s="249" t="s">
        <v>210</v>
      </c>
      <c r="E290" s="250" t="s">
        <v>21</v>
      </c>
      <c r="F290" s="251" t="s">
        <v>1742</v>
      </c>
      <c r="G290" s="248"/>
      <c r="H290" s="252">
        <v>72.69</v>
      </c>
      <c r="I290" s="253"/>
      <c r="J290" s="248"/>
      <c r="K290" s="248"/>
      <c r="L290" s="254"/>
      <c r="M290" s="255"/>
      <c r="N290" s="256"/>
      <c r="O290" s="256"/>
      <c r="P290" s="256"/>
      <c r="Q290" s="256"/>
      <c r="R290" s="256"/>
      <c r="S290" s="256"/>
      <c r="T290" s="257"/>
      <c r="AT290" s="258" t="s">
        <v>210</v>
      </c>
      <c r="AU290" s="258" t="s">
        <v>79</v>
      </c>
      <c r="AV290" s="12" t="s">
        <v>79</v>
      </c>
      <c r="AW290" s="12" t="s">
        <v>33</v>
      </c>
      <c r="AX290" s="12" t="s">
        <v>76</v>
      </c>
      <c r="AY290" s="258" t="s">
        <v>201</v>
      </c>
    </row>
    <row r="291" spans="2:63" s="11" customFormat="1" ht="29.85" customHeight="1">
      <c r="B291" s="219"/>
      <c r="C291" s="220"/>
      <c r="D291" s="221" t="s">
        <v>68</v>
      </c>
      <c r="E291" s="233" t="s">
        <v>1046</v>
      </c>
      <c r="F291" s="233" t="s">
        <v>1047</v>
      </c>
      <c r="G291" s="220"/>
      <c r="H291" s="220"/>
      <c r="I291" s="223"/>
      <c r="J291" s="234">
        <f>BK291</f>
        <v>0</v>
      </c>
      <c r="K291" s="220"/>
      <c r="L291" s="225"/>
      <c r="M291" s="226"/>
      <c r="N291" s="227"/>
      <c r="O291" s="227"/>
      <c r="P291" s="228">
        <f>SUM(P292:P296)</f>
        <v>0</v>
      </c>
      <c r="Q291" s="227"/>
      <c r="R291" s="228">
        <f>SUM(R292:R296)</f>
        <v>1.09035</v>
      </c>
      <c r="S291" s="227"/>
      <c r="T291" s="229">
        <f>SUM(T292:T296)</f>
        <v>0</v>
      </c>
      <c r="AR291" s="230" t="s">
        <v>79</v>
      </c>
      <c r="AT291" s="231" t="s">
        <v>68</v>
      </c>
      <c r="AU291" s="231" t="s">
        <v>76</v>
      </c>
      <c r="AY291" s="230" t="s">
        <v>201</v>
      </c>
      <c r="BK291" s="232">
        <f>SUM(BK292:BK296)</f>
        <v>0</v>
      </c>
    </row>
    <row r="292" spans="2:65" s="1" customFormat="1" ht="16.5" customHeight="1">
      <c r="B292" s="46"/>
      <c r="C292" s="235" t="s">
        <v>674</v>
      </c>
      <c r="D292" s="235" t="s">
        <v>203</v>
      </c>
      <c r="E292" s="236" t="s">
        <v>1669</v>
      </c>
      <c r="F292" s="237" t="s">
        <v>1670</v>
      </c>
      <c r="G292" s="238" t="s">
        <v>562</v>
      </c>
      <c r="H292" s="282"/>
      <c r="I292" s="240"/>
      <c r="J292" s="241">
        <f>ROUND(I292*H292,2)</f>
        <v>0</v>
      </c>
      <c r="K292" s="237" t="s">
        <v>207</v>
      </c>
      <c r="L292" s="72"/>
      <c r="M292" s="242" t="s">
        <v>21</v>
      </c>
      <c r="N292" s="243" t="s">
        <v>40</v>
      </c>
      <c r="O292" s="47"/>
      <c r="P292" s="244">
        <f>O292*H292</f>
        <v>0</v>
      </c>
      <c r="Q292" s="244">
        <v>0</v>
      </c>
      <c r="R292" s="244">
        <f>Q292*H292</f>
        <v>0</v>
      </c>
      <c r="S292" s="244">
        <v>0</v>
      </c>
      <c r="T292" s="245">
        <f>S292*H292</f>
        <v>0</v>
      </c>
      <c r="AR292" s="24" t="s">
        <v>287</v>
      </c>
      <c r="AT292" s="24" t="s">
        <v>203</v>
      </c>
      <c r="AU292" s="24" t="s">
        <v>79</v>
      </c>
      <c r="AY292" s="24" t="s">
        <v>201</v>
      </c>
      <c r="BE292" s="246">
        <f>IF(N292="základní",J292,0)</f>
        <v>0</v>
      </c>
      <c r="BF292" s="246">
        <f>IF(N292="snížená",J292,0)</f>
        <v>0</v>
      </c>
      <c r="BG292" s="246">
        <f>IF(N292="zákl. přenesená",J292,0)</f>
        <v>0</v>
      </c>
      <c r="BH292" s="246">
        <f>IF(N292="sníž. přenesená",J292,0)</f>
        <v>0</v>
      </c>
      <c r="BI292" s="246">
        <f>IF(N292="nulová",J292,0)</f>
        <v>0</v>
      </c>
      <c r="BJ292" s="24" t="s">
        <v>76</v>
      </c>
      <c r="BK292" s="246">
        <f>ROUND(I292*H292,2)</f>
        <v>0</v>
      </c>
      <c r="BL292" s="24" t="s">
        <v>287</v>
      </c>
      <c r="BM292" s="24" t="s">
        <v>1671</v>
      </c>
    </row>
    <row r="293" spans="2:65" s="1" customFormat="1" ht="16.5" customHeight="1">
      <c r="B293" s="46"/>
      <c r="C293" s="235" t="s">
        <v>679</v>
      </c>
      <c r="D293" s="235" t="s">
        <v>203</v>
      </c>
      <c r="E293" s="236" t="s">
        <v>1053</v>
      </c>
      <c r="F293" s="237" t="s">
        <v>1054</v>
      </c>
      <c r="G293" s="238" t="s">
        <v>206</v>
      </c>
      <c r="H293" s="239">
        <v>72.69</v>
      </c>
      <c r="I293" s="240"/>
      <c r="J293" s="241">
        <f>ROUND(I293*H293,2)</f>
        <v>0</v>
      </c>
      <c r="K293" s="237" t="s">
        <v>21</v>
      </c>
      <c r="L293" s="72"/>
      <c r="M293" s="242" t="s">
        <v>21</v>
      </c>
      <c r="N293" s="243" t="s">
        <v>40</v>
      </c>
      <c r="O293" s="47"/>
      <c r="P293" s="244">
        <f>O293*H293</f>
        <v>0</v>
      </c>
      <c r="Q293" s="244">
        <v>0.0075</v>
      </c>
      <c r="R293" s="244">
        <f>Q293*H293</f>
        <v>0.545175</v>
      </c>
      <c r="S293" s="244">
        <v>0</v>
      </c>
      <c r="T293" s="245">
        <f>S293*H293</f>
        <v>0</v>
      </c>
      <c r="AR293" s="24" t="s">
        <v>287</v>
      </c>
      <c r="AT293" s="24" t="s">
        <v>203</v>
      </c>
      <c r="AU293" s="24" t="s">
        <v>79</v>
      </c>
      <c r="AY293" s="24" t="s">
        <v>201</v>
      </c>
      <c r="BE293" s="246">
        <f>IF(N293="základní",J293,0)</f>
        <v>0</v>
      </c>
      <c r="BF293" s="246">
        <f>IF(N293="snížená",J293,0)</f>
        <v>0</v>
      </c>
      <c r="BG293" s="246">
        <f>IF(N293="zákl. přenesená",J293,0)</f>
        <v>0</v>
      </c>
      <c r="BH293" s="246">
        <f>IF(N293="sníž. přenesená",J293,0)</f>
        <v>0</v>
      </c>
      <c r="BI293" s="246">
        <f>IF(N293="nulová",J293,0)</f>
        <v>0</v>
      </c>
      <c r="BJ293" s="24" t="s">
        <v>76</v>
      </c>
      <c r="BK293" s="246">
        <f>ROUND(I293*H293,2)</f>
        <v>0</v>
      </c>
      <c r="BL293" s="24" t="s">
        <v>287</v>
      </c>
      <c r="BM293" s="24" t="s">
        <v>1055</v>
      </c>
    </row>
    <row r="294" spans="2:51" s="12" customFormat="1" ht="13.5">
      <c r="B294" s="247"/>
      <c r="C294" s="248"/>
      <c r="D294" s="249" t="s">
        <v>210</v>
      </c>
      <c r="E294" s="250" t="s">
        <v>21</v>
      </c>
      <c r="F294" s="251" t="s">
        <v>1742</v>
      </c>
      <c r="G294" s="248"/>
      <c r="H294" s="252">
        <v>72.69</v>
      </c>
      <c r="I294" s="253"/>
      <c r="J294" s="248"/>
      <c r="K294" s="248"/>
      <c r="L294" s="254"/>
      <c r="M294" s="255"/>
      <c r="N294" s="256"/>
      <c r="O294" s="256"/>
      <c r="P294" s="256"/>
      <c r="Q294" s="256"/>
      <c r="R294" s="256"/>
      <c r="S294" s="256"/>
      <c r="T294" s="257"/>
      <c r="AT294" s="258" t="s">
        <v>210</v>
      </c>
      <c r="AU294" s="258" t="s">
        <v>79</v>
      </c>
      <c r="AV294" s="12" t="s">
        <v>79</v>
      </c>
      <c r="AW294" s="12" t="s">
        <v>33</v>
      </c>
      <c r="AX294" s="12" t="s">
        <v>76</v>
      </c>
      <c r="AY294" s="258" t="s">
        <v>201</v>
      </c>
    </row>
    <row r="295" spans="2:65" s="1" customFormat="1" ht="16.5" customHeight="1">
      <c r="B295" s="46"/>
      <c r="C295" s="235" t="s">
        <v>684</v>
      </c>
      <c r="D295" s="235" t="s">
        <v>203</v>
      </c>
      <c r="E295" s="236" t="s">
        <v>1058</v>
      </c>
      <c r="F295" s="237" t="s">
        <v>1059</v>
      </c>
      <c r="G295" s="238" t="s">
        <v>206</v>
      </c>
      <c r="H295" s="239">
        <v>72.69</v>
      </c>
      <c r="I295" s="240"/>
      <c r="J295" s="241">
        <f>ROUND(I295*H295,2)</f>
        <v>0</v>
      </c>
      <c r="K295" s="237" t="s">
        <v>21</v>
      </c>
      <c r="L295" s="72"/>
      <c r="M295" s="242" t="s">
        <v>21</v>
      </c>
      <c r="N295" s="243" t="s">
        <v>40</v>
      </c>
      <c r="O295" s="47"/>
      <c r="P295" s="244">
        <f>O295*H295</f>
        <v>0</v>
      </c>
      <c r="Q295" s="244">
        <v>0.0075</v>
      </c>
      <c r="R295" s="244">
        <f>Q295*H295</f>
        <v>0.545175</v>
      </c>
      <c r="S295" s="244">
        <v>0</v>
      </c>
      <c r="T295" s="245">
        <f>S295*H295</f>
        <v>0</v>
      </c>
      <c r="AR295" s="24" t="s">
        <v>287</v>
      </c>
      <c r="AT295" s="24" t="s">
        <v>203</v>
      </c>
      <c r="AU295" s="24" t="s">
        <v>79</v>
      </c>
      <c r="AY295" s="24" t="s">
        <v>201</v>
      </c>
      <c r="BE295" s="246">
        <f>IF(N295="základní",J295,0)</f>
        <v>0</v>
      </c>
      <c r="BF295" s="246">
        <f>IF(N295="snížená",J295,0)</f>
        <v>0</v>
      </c>
      <c r="BG295" s="246">
        <f>IF(N295="zákl. přenesená",J295,0)</f>
        <v>0</v>
      </c>
      <c r="BH295" s="246">
        <f>IF(N295="sníž. přenesená",J295,0)</f>
        <v>0</v>
      </c>
      <c r="BI295" s="246">
        <f>IF(N295="nulová",J295,0)</f>
        <v>0</v>
      </c>
      <c r="BJ295" s="24" t="s">
        <v>76</v>
      </c>
      <c r="BK295" s="246">
        <f>ROUND(I295*H295,2)</f>
        <v>0</v>
      </c>
      <c r="BL295" s="24" t="s">
        <v>287</v>
      </c>
      <c r="BM295" s="24" t="s">
        <v>1060</v>
      </c>
    </row>
    <row r="296" spans="2:51" s="12" customFormat="1" ht="13.5">
      <c r="B296" s="247"/>
      <c r="C296" s="248"/>
      <c r="D296" s="249" t="s">
        <v>210</v>
      </c>
      <c r="E296" s="250" t="s">
        <v>21</v>
      </c>
      <c r="F296" s="251" t="s">
        <v>1742</v>
      </c>
      <c r="G296" s="248"/>
      <c r="H296" s="252">
        <v>72.69</v>
      </c>
      <c r="I296" s="253"/>
      <c r="J296" s="248"/>
      <c r="K296" s="248"/>
      <c r="L296" s="254"/>
      <c r="M296" s="255"/>
      <c r="N296" s="256"/>
      <c r="O296" s="256"/>
      <c r="P296" s="256"/>
      <c r="Q296" s="256"/>
      <c r="R296" s="256"/>
      <c r="S296" s="256"/>
      <c r="T296" s="257"/>
      <c r="AT296" s="258" t="s">
        <v>210</v>
      </c>
      <c r="AU296" s="258" t="s">
        <v>79</v>
      </c>
      <c r="AV296" s="12" t="s">
        <v>79</v>
      </c>
      <c r="AW296" s="12" t="s">
        <v>33</v>
      </c>
      <c r="AX296" s="12" t="s">
        <v>76</v>
      </c>
      <c r="AY296" s="258" t="s">
        <v>201</v>
      </c>
    </row>
    <row r="297" spans="2:63" s="11" customFormat="1" ht="29.85" customHeight="1">
      <c r="B297" s="219"/>
      <c r="C297" s="220"/>
      <c r="D297" s="221" t="s">
        <v>68</v>
      </c>
      <c r="E297" s="233" t="s">
        <v>1061</v>
      </c>
      <c r="F297" s="233" t="s">
        <v>1062</v>
      </c>
      <c r="G297" s="220"/>
      <c r="H297" s="220"/>
      <c r="I297" s="223"/>
      <c r="J297" s="234">
        <f>BK297</f>
        <v>0</v>
      </c>
      <c r="K297" s="220"/>
      <c r="L297" s="225"/>
      <c r="M297" s="226"/>
      <c r="N297" s="227"/>
      <c r="O297" s="227"/>
      <c r="P297" s="228">
        <f>SUM(P298:P303)</f>
        <v>0</v>
      </c>
      <c r="Q297" s="227"/>
      <c r="R297" s="228">
        <f>SUM(R298:R303)</f>
        <v>0.0144352</v>
      </c>
      <c r="S297" s="227"/>
      <c r="T297" s="229">
        <f>SUM(T298:T303)</f>
        <v>0</v>
      </c>
      <c r="AR297" s="230" t="s">
        <v>79</v>
      </c>
      <c r="AT297" s="231" t="s">
        <v>68</v>
      </c>
      <c r="AU297" s="231" t="s">
        <v>76</v>
      </c>
      <c r="AY297" s="230" t="s">
        <v>201</v>
      </c>
      <c r="BK297" s="232">
        <f>SUM(BK298:BK303)</f>
        <v>0</v>
      </c>
    </row>
    <row r="298" spans="2:65" s="1" customFormat="1" ht="25.5" customHeight="1">
      <c r="B298" s="46"/>
      <c r="C298" s="235" t="s">
        <v>689</v>
      </c>
      <c r="D298" s="235" t="s">
        <v>203</v>
      </c>
      <c r="E298" s="236" t="s">
        <v>1064</v>
      </c>
      <c r="F298" s="237" t="s">
        <v>1065</v>
      </c>
      <c r="G298" s="238" t="s">
        <v>206</v>
      </c>
      <c r="H298" s="239">
        <v>4.16</v>
      </c>
      <c r="I298" s="240"/>
      <c r="J298" s="241">
        <f>ROUND(I298*H298,2)</f>
        <v>0</v>
      </c>
      <c r="K298" s="237" t="s">
        <v>220</v>
      </c>
      <c r="L298" s="72"/>
      <c r="M298" s="242" t="s">
        <v>21</v>
      </c>
      <c r="N298" s="243" t="s">
        <v>40</v>
      </c>
      <c r="O298" s="47"/>
      <c r="P298" s="244">
        <f>O298*H298</f>
        <v>0</v>
      </c>
      <c r="Q298" s="244">
        <v>0.0032</v>
      </c>
      <c r="R298" s="244">
        <f>Q298*H298</f>
        <v>0.013312000000000001</v>
      </c>
      <c r="S298" s="244">
        <v>0</v>
      </c>
      <c r="T298" s="245">
        <f>S298*H298</f>
        <v>0</v>
      </c>
      <c r="AR298" s="24" t="s">
        <v>287</v>
      </c>
      <c r="AT298" s="24" t="s">
        <v>203</v>
      </c>
      <c r="AU298" s="24" t="s">
        <v>79</v>
      </c>
      <c r="AY298" s="24" t="s">
        <v>201</v>
      </c>
      <c r="BE298" s="246">
        <f>IF(N298="základní",J298,0)</f>
        <v>0</v>
      </c>
      <c r="BF298" s="246">
        <f>IF(N298="snížená",J298,0)</f>
        <v>0</v>
      </c>
      <c r="BG298" s="246">
        <f>IF(N298="zákl. přenesená",J298,0)</f>
        <v>0</v>
      </c>
      <c r="BH298" s="246">
        <f>IF(N298="sníž. přenesená",J298,0)</f>
        <v>0</v>
      </c>
      <c r="BI298" s="246">
        <f>IF(N298="nulová",J298,0)</f>
        <v>0</v>
      </c>
      <c r="BJ298" s="24" t="s">
        <v>76</v>
      </c>
      <c r="BK298" s="246">
        <f>ROUND(I298*H298,2)</f>
        <v>0</v>
      </c>
      <c r="BL298" s="24" t="s">
        <v>287</v>
      </c>
      <c r="BM298" s="24" t="s">
        <v>1066</v>
      </c>
    </row>
    <row r="299" spans="2:51" s="12" customFormat="1" ht="13.5">
      <c r="B299" s="247"/>
      <c r="C299" s="248"/>
      <c r="D299" s="249" t="s">
        <v>210</v>
      </c>
      <c r="E299" s="250" t="s">
        <v>21</v>
      </c>
      <c r="F299" s="251" t="s">
        <v>1743</v>
      </c>
      <c r="G299" s="248"/>
      <c r="H299" s="252">
        <v>4.16</v>
      </c>
      <c r="I299" s="253"/>
      <c r="J299" s="248"/>
      <c r="K299" s="248"/>
      <c r="L299" s="254"/>
      <c r="M299" s="255"/>
      <c r="N299" s="256"/>
      <c r="O299" s="256"/>
      <c r="P299" s="256"/>
      <c r="Q299" s="256"/>
      <c r="R299" s="256"/>
      <c r="S299" s="256"/>
      <c r="T299" s="257"/>
      <c r="AT299" s="258" t="s">
        <v>210</v>
      </c>
      <c r="AU299" s="258" t="s">
        <v>79</v>
      </c>
      <c r="AV299" s="12" t="s">
        <v>79</v>
      </c>
      <c r="AW299" s="12" t="s">
        <v>33</v>
      </c>
      <c r="AX299" s="12" t="s">
        <v>76</v>
      </c>
      <c r="AY299" s="258" t="s">
        <v>201</v>
      </c>
    </row>
    <row r="300" spans="2:65" s="1" customFormat="1" ht="16.5" customHeight="1">
      <c r="B300" s="46"/>
      <c r="C300" s="259" t="s">
        <v>694</v>
      </c>
      <c r="D300" s="259" t="s">
        <v>256</v>
      </c>
      <c r="E300" s="260" t="s">
        <v>1069</v>
      </c>
      <c r="F300" s="261" t="s">
        <v>1070</v>
      </c>
      <c r="G300" s="262" t="s">
        <v>206</v>
      </c>
      <c r="H300" s="263">
        <v>4.576</v>
      </c>
      <c r="I300" s="264"/>
      <c r="J300" s="265">
        <f>ROUND(I300*H300,2)</f>
        <v>0</v>
      </c>
      <c r="K300" s="261" t="s">
        <v>21</v>
      </c>
      <c r="L300" s="266"/>
      <c r="M300" s="267" t="s">
        <v>21</v>
      </c>
      <c r="N300" s="268" t="s">
        <v>40</v>
      </c>
      <c r="O300" s="47"/>
      <c r="P300" s="244">
        <f>O300*H300</f>
        <v>0</v>
      </c>
      <c r="Q300" s="244">
        <v>0</v>
      </c>
      <c r="R300" s="244">
        <f>Q300*H300</f>
        <v>0</v>
      </c>
      <c r="S300" s="244">
        <v>0</v>
      </c>
      <c r="T300" s="245">
        <f>S300*H300</f>
        <v>0</v>
      </c>
      <c r="AR300" s="24" t="s">
        <v>374</v>
      </c>
      <c r="AT300" s="24" t="s">
        <v>256</v>
      </c>
      <c r="AU300" s="24" t="s">
        <v>79</v>
      </c>
      <c r="AY300" s="24" t="s">
        <v>201</v>
      </c>
      <c r="BE300" s="246">
        <f>IF(N300="základní",J300,0)</f>
        <v>0</v>
      </c>
      <c r="BF300" s="246">
        <f>IF(N300="snížená",J300,0)</f>
        <v>0</v>
      </c>
      <c r="BG300" s="246">
        <f>IF(N300="zákl. přenesená",J300,0)</f>
        <v>0</v>
      </c>
      <c r="BH300" s="246">
        <f>IF(N300="sníž. přenesená",J300,0)</f>
        <v>0</v>
      </c>
      <c r="BI300" s="246">
        <f>IF(N300="nulová",J300,0)</f>
        <v>0</v>
      </c>
      <c r="BJ300" s="24" t="s">
        <v>76</v>
      </c>
      <c r="BK300" s="246">
        <f>ROUND(I300*H300,2)</f>
        <v>0</v>
      </c>
      <c r="BL300" s="24" t="s">
        <v>287</v>
      </c>
      <c r="BM300" s="24" t="s">
        <v>1071</v>
      </c>
    </row>
    <row r="301" spans="2:51" s="12" customFormat="1" ht="13.5">
      <c r="B301" s="247"/>
      <c r="C301" s="248"/>
      <c r="D301" s="249" t="s">
        <v>210</v>
      </c>
      <c r="E301" s="250" t="s">
        <v>21</v>
      </c>
      <c r="F301" s="251" t="s">
        <v>1744</v>
      </c>
      <c r="G301" s="248"/>
      <c r="H301" s="252">
        <v>4.576</v>
      </c>
      <c r="I301" s="253"/>
      <c r="J301" s="248"/>
      <c r="K301" s="248"/>
      <c r="L301" s="254"/>
      <c r="M301" s="255"/>
      <c r="N301" s="256"/>
      <c r="O301" s="256"/>
      <c r="P301" s="256"/>
      <c r="Q301" s="256"/>
      <c r="R301" s="256"/>
      <c r="S301" s="256"/>
      <c r="T301" s="257"/>
      <c r="AT301" s="258" t="s">
        <v>210</v>
      </c>
      <c r="AU301" s="258" t="s">
        <v>79</v>
      </c>
      <c r="AV301" s="12" t="s">
        <v>79</v>
      </c>
      <c r="AW301" s="12" t="s">
        <v>33</v>
      </c>
      <c r="AX301" s="12" t="s">
        <v>76</v>
      </c>
      <c r="AY301" s="258" t="s">
        <v>201</v>
      </c>
    </row>
    <row r="302" spans="2:65" s="1" customFormat="1" ht="25.5" customHeight="1">
      <c r="B302" s="46"/>
      <c r="C302" s="235" t="s">
        <v>698</v>
      </c>
      <c r="D302" s="235" t="s">
        <v>203</v>
      </c>
      <c r="E302" s="236" t="s">
        <v>1074</v>
      </c>
      <c r="F302" s="237" t="s">
        <v>1075</v>
      </c>
      <c r="G302" s="238" t="s">
        <v>206</v>
      </c>
      <c r="H302" s="239">
        <v>4.16</v>
      </c>
      <c r="I302" s="240"/>
      <c r="J302" s="241">
        <f>ROUND(I302*H302,2)</f>
        <v>0</v>
      </c>
      <c r="K302" s="237" t="s">
        <v>220</v>
      </c>
      <c r="L302" s="72"/>
      <c r="M302" s="242" t="s">
        <v>21</v>
      </c>
      <c r="N302" s="243" t="s">
        <v>40</v>
      </c>
      <c r="O302" s="47"/>
      <c r="P302" s="244">
        <f>O302*H302</f>
        <v>0</v>
      </c>
      <c r="Q302" s="244">
        <v>0.00027</v>
      </c>
      <c r="R302" s="244">
        <f>Q302*H302</f>
        <v>0.0011232</v>
      </c>
      <c r="S302" s="244">
        <v>0</v>
      </c>
      <c r="T302" s="245">
        <f>S302*H302</f>
        <v>0</v>
      </c>
      <c r="AR302" s="24" t="s">
        <v>287</v>
      </c>
      <c r="AT302" s="24" t="s">
        <v>203</v>
      </c>
      <c r="AU302" s="24" t="s">
        <v>79</v>
      </c>
      <c r="AY302" s="24" t="s">
        <v>201</v>
      </c>
      <c r="BE302" s="246">
        <f>IF(N302="základní",J302,0)</f>
        <v>0</v>
      </c>
      <c r="BF302" s="246">
        <f>IF(N302="snížená",J302,0)</f>
        <v>0</v>
      </c>
      <c r="BG302" s="246">
        <f>IF(N302="zákl. přenesená",J302,0)</f>
        <v>0</v>
      </c>
      <c r="BH302" s="246">
        <f>IF(N302="sníž. přenesená",J302,0)</f>
        <v>0</v>
      </c>
      <c r="BI302" s="246">
        <f>IF(N302="nulová",J302,0)</f>
        <v>0</v>
      </c>
      <c r="BJ302" s="24" t="s">
        <v>76</v>
      </c>
      <c r="BK302" s="246">
        <f>ROUND(I302*H302,2)</f>
        <v>0</v>
      </c>
      <c r="BL302" s="24" t="s">
        <v>287</v>
      </c>
      <c r="BM302" s="24" t="s">
        <v>1076</v>
      </c>
    </row>
    <row r="303" spans="2:65" s="1" customFormat="1" ht="25.5" customHeight="1">
      <c r="B303" s="46"/>
      <c r="C303" s="235" t="s">
        <v>702</v>
      </c>
      <c r="D303" s="235" t="s">
        <v>203</v>
      </c>
      <c r="E303" s="236" t="s">
        <v>1677</v>
      </c>
      <c r="F303" s="237" t="s">
        <v>1678</v>
      </c>
      <c r="G303" s="238" t="s">
        <v>562</v>
      </c>
      <c r="H303" s="282"/>
      <c r="I303" s="240"/>
      <c r="J303" s="241">
        <f>ROUND(I303*H303,2)</f>
        <v>0</v>
      </c>
      <c r="K303" s="237" t="s">
        <v>207</v>
      </c>
      <c r="L303" s="72"/>
      <c r="M303" s="242" t="s">
        <v>21</v>
      </c>
      <c r="N303" s="243" t="s">
        <v>40</v>
      </c>
      <c r="O303" s="47"/>
      <c r="P303" s="244">
        <f>O303*H303</f>
        <v>0</v>
      </c>
      <c r="Q303" s="244">
        <v>0</v>
      </c>
      <c r="R303" s="244">
        <f>Q303*H303</f>
        <v>0</v>
      </c>
      <c r="S303" s="244">
        <v>0</v>
      </c>
      <c r="T303" s="245">
        <f>S303*H303</f>
        <v>0</v>
      </c>
      <c r="AR303" s="24" t="s">
        <v>287</v>
      </c>
      <c r="AT303" s="24" t="s">
        <v>203</v>
      </c>
      <c r="AU303" s="24" t="s">
        <v>79</v>
      </c>
      <c r="AY303" s="24" t="s">
        <v>201</v>
      </c>
      <c r="BE303" s="246">
        <f>IF(N303="základní",J303,0)</f>
        <v>0</v>
      </c>
      <c r="BF303" s="246">
        <f>IF(N303="snížená",J303,0)</f>
        <v>0</v>
      </c>
      <c r="BG303" s="246">
        <f>IF(N303="zákl. přenesená",J303,0)</f>
        <v>0</v>
      </c>
      <c r="BH303" s="246">
        <f>IF(N303="sníž. přenesená",J303,0)</f>
        <v>0</v>
      </c>
      <c r="BI303" s="246">
        <f>IF(N303="nulová",J303,0)</f>
        <v>0</v>
      </c>
      <c r="BJ303" s="24" t="s">
        <v>76</v>
      </c>
      <c r="BK303" s="246">
        <f>ROUND(I303*H303,2)</f>
        <v>0</v>
      </c>
      <c r="BL303" s="24" t="s">
        <v>287</v>
      </c>
      <c r="BM303" s="24" t="s">
        <v>1679</v>
      </c>
    </row>
    <row r="304" spans="2:63" s="11" customFormat="1" ht="29.85" customHeight="1">
      <c r="B304" s="219"/>
      <c r="C304" s="220"/>
      <c r="D304" s="221" t="s">
        <v>68</v>
      </c>
      <c r="E304" s="233" t="s">
        <v>1081</v>
      </c>
      <c r="F304" s="233" t="s">
        <v>1082</v>
      </c>
      <c r="G304" s="220"/>
      <c r="H304" s="220"/>
      <c r="I304" s="223"/>
      <c r="J304" s="234">
        <f>BK304</f>
        <v>0</v>
      </c>
      <c r="K304" s="220"/>
      <c r="L304" s="225"/>
      <c r="M304" s="226"/>
      <c r="N304" s="227"/>
      <c r="O304" s="227"/>
      <c r="P304" s="228">
        <f>SUM(P305:P306)</f>
        <v>0</v>
      </c>
      <c r="Q304" s="227"/>
      <c r="R304" s="228">
        <f>SUM(R305:R306)</f>
        <v>0</v>
      </c>
      <c r="S304" s="227"/>
      <c r="T304" s="229">
        <f>SUM(T305:T306)</f>
        <v>0</v>
      </c>
      <c r="AR304" s="230" t="s">
        <v>79</v>
      </c>
      <c r="AT304" s="231" t="s">
        <v>68</v>
      </c>
      <c r="AU304" s="231" t="s">
        <v>76</v>
      </c>
      <c r="AY304" s="230" t="s">
        <v>201</v>
      </c>
      <c r="BK304" s="232">
        <f>SUM(BK305:BK306)</f>
        <v>0</v>
      </c>
    </row>
    <row r="305" spans="2:65" s="1" customFormat="1" ht="16.5" customHeight="1">
      <c r="B305" s="46"/>
      <c r="C305" s="235" t="s">
        <v>706</v>
      </c>
      <c r="D305" s="235" t="s">
        <v>203</v>
      </c>
      <c r="E305" s="236" t="s">
        <v>1084</v>
      </c>
      <c r="F305" s="237" t="s">
        <v>1085</v>
      </c>
      <c r="G305" s="238" t="s">
        <v>248</v>
      </c>
      <c r="H305" s="239">
        <v>2</v>
      </c>
      <c r="I305" s="240"/>
      <c r="J305" s="241">
        <f>ROUND(I305*H305,2)</f>
        <v>0</v>
      </c>
      <c r="K305" s="237" t="s">
        <v>21</v>
      </c>
      <c r="L305" s="72"/>
      <c r="M305" s="242" t="s">
        <v>21</v>
      </c>
      <c r="N305" s="243" t="s">
        <v>40</v>
      </c>
      <c r="O305" s="47"/>
      <c r="P305" s="244">
        <f>O305*H305</f>
        <v>0</v>
      </c>
      <c r="Q305" s="244">
        <v>0</v>
      </c>
      <c r="R305" s="244">
        <f>Q305*H305</f>
        <v>0</v>
      </c>
      <c r="S305" s="244">
        <v>0</v>
      </c>
      <c r="T305" s="245">
        <f>S305*H305</f>
        <v>0</v>
      </c>
      <c r="AR305" s="24" t="s">
        <v>287</v>
      </c>
      <c r="AT305" s="24" t="s">
        <v>203</v>
      </c>
      <c r="AU305" s="24" t="s">
        <v>79</v>
      </c>
      <c r="AY305" s="24" t="s">
        <v>201</v>
      </c>
      <c r="BE305" s="246">
        <f>IF(N305="základní",J305,0)</f>
        <v>0</v>
      </c>
      <c r="BF305" s="246">
        <f>IF(N305="snížená",J305,0)</f>
        <v>0</v>
      </c>
      <c r="BG305" s="246">
        <f>IF(N305="zákl. přenesená",J305,0)</f>
        <v>0</v>
      </c>
      <c r="BH305" s="246">
        <f>IF(N305="sníž. přenesená",J305,0)</f>
        <v>0</v>
      </c>
      <c r="BI305" s="246">
        <f>IF(N305="nulová",J305,0)</f>
        <v>0</v>
      </c>
      <c r="BJ305" s="24" t="s">
        <v>76</v>
      </c>
      <c r="BK305" s="246">
        <f>ROUND(I305*H305,2)</f>
        <v>0</v>
      </c>
      <c r="BL305" s="24" t="s">
        <v>287</v>
      </c>
      <c r="BM305" s="24" t="s">
        <v>1086</v>
      </c>
    </row>
    <row r="306" spans="2:51" s="12" customFormat="1" ht="13.5">
      <c r="B306" s="247"/>
      <c r="C306" s="248"/>
      <c r="D306" s="249" t="s">
        <v>210</v>
      </c>
      <c r="E306" s="250" t="s">
        <v>21</v>
      </c>
      <c r="F306" s="251" t="s">
        <v>1680</v>
      </c>
      <c r="G306" s="248"/>
      <c r="H306" s="252">
        <v>2</v>
      </c>
      <c r="I306" s="253"/>
      <c r="J306" s="248"/>
      <c r="K306" s="248"/>
      <c r="L306" s="254"/>
      <c r="M306" s="255"/>
      <c r="N306" s="256"/>
      <c r="O306" s="256"/>
      <c r="P306" s="256"/>
      <c r="Q306" s="256"/>
      <c r="R306" s="256"/>
      <c r="S306" s="256"/>
      <c r="T306" s="257"/>
      <c r="AT306" s="258" t="s">
        <v>210</v>
      </c>
      <c r="AU306" s="258" t="s">
        <v>79</v>
      </c>
      <c r="AV306" s="12" t="s">
        <v>79</v>
      </c>
      <c r="AW306" s="12" t="s">
        <v>33</v>
      </c>
      <c r="AX306" s="12" t="s">
        <v>76</v>
      </c>
      <c r="AY306" s="258" t="s">
        <v>201</v>
      </c>
    </row>
    <row r="307" spans="2:63" s="11" customFormat="1" ht="29.85" customHeight="1">
      <c r="B307" s="219"/>
      <c r="C307" s="220"/>
      <c r="D307" s="221" t="s">
        <v>68</v>
      </c>
      <c r="E307" s="233" t="s">
        <v>1088</v>
      </c>
      <c r="F307" s="233" t="s">
        <v>1089</v>
      </c>
      <c r="G307" s="220"/>
      <c r="H307" s="220"/>
      <c r="I307" s="223"/>
      <c r="J307" s="234">
        <f>BK307</f>
        <v>0</v>
      </c>
      <c r="K307" s="220"/>
      <c r="L307" s="225"/>
      <c r="M307" s="226"/>
      <c r="N307" s="227"/>
      <c r="O307" s="227"/>
      <c r="P307" s="228">
        <f>SUM(P308:P322)</f>
        <v>0</v>
      </c>
      <c r="Q307" s="227"/>
      <c r="R307" s="228">
        <f>SUM(R308:R322)</f>
        <v>0.26956662</v>
      </c>
      <c r="S307" s="227"/>
      <c r="T307" s="229">
        <f>SUM(T308:T322)</f>
        <v>0.05926641999999999</v>
      </c>
      <c r="AR307" s="230" t="s">
        <v>79</v>
      </c>
      <c r="AT307" s="231" t="s">
        <v>68</v>
      </c>
      <c r="AU307" s="231" t="s">
        <v>76</v>
      </c>
      <c r="AY307" s="230" t="s">
        <v>201</v>
      </c>
      <c r="BK307" s="232">
        <f>SUM(BK308:BK322)</f>
        <v>0</v>
      </c>
    </row>
    <row r="308" spans="2:65" s="1" customFormat="1" ht="16.5" customHeight="1">
      <c r="B308" s="46"/>
      <c r="C308" s="235" t="s">
        <v>495</v>
      </c>
      <c r="D308" s="235" t="s">
        <v>203</v>
      </c>
      <c r="E308" s="236" t="s">
        <v>1091</v>
      </c>
      <c r="F308" s="237" t="s">
        <v>1092</v>
      </c>
      <c r="G308" s="238" t="s">
        <v>206</v>
      </c>
      <c r="H308" s="239">
        <v>191.182</v>
      </c>
      <c r="I308" s="240"/>
      <c r="J308" s="241">
        <f>ROUND(I308*H308,2)</f>
        <v>0</v>
      </c>
      <c r="K308" s="237" t="s">
        <v>220</v>
      </c>
      <c r="L308" s="72"/>
      <c r="M308" s="242" t="s">
        <v>21</v>
      </c>
      <c r="N308" s="243" t="s">
        <v>40</v>
      </c>
      <c r="O308" s="47"/>
      <c r="P308" s="244">
        <f>O308*H308</f>
        <v>0</v>
      </c>
      <c r="Q308" s="244">
        <v>0.001</v>
      </c>
      <c r="R308" s="244">
        <f>Q308*H308</f>
        <v>0.191182</v>
      </c>
      <c r="S308" s="244">
        <v>0.00031</v>
      </c>
      <c r="T308" s="245">
        <f>S308*H308</f>
        <v>0.05926641999999999</v>
      </c>
      <c r="AR308" s="24" t="s">
        <v>287</v>
      </c>
      <c r="AT308" s="24" t="s">
        <v>203</v>
      </c>
      <c r="AU308" s="24" t="s">
        <v>79</v>
      </c>
      <c r="AY308" s="24" t="s">
        <v>201</v>
      </c>
      <c r="BE308" s="246">
        <f>IF(N308="základní",J308,0)</f>
        <v>0</v>
      </c>
      <c r="BF308" s="246">
        <f>IF(N308="snížená",J308,0)</f>
        <v>0</v>
      </c>
      <c r="BG308" s="246">
        <f>IF(N308="zákl. přenesená",J308,0)</f>
        <v>0</v>
      </c>
      <c r="BH308" s="246">
        <f>IF(N308="sníž. přenesená",J308,0)</f>
        <v>0</v>
      </c>
      <c r="BI308" s="246">
        <f>IF(N308="nulová",J308,0)</f>
        <v>0</v>
      </c>
      <c r="BJ308" s="24" t="s">
        <v>76</v>
      </c>
      <c r="BK308" s="246">
        <f>ROUND(I308*H308,2)</f>
        <v>0</v>
      </c>
      <c r="BL308" s="24" t="s">
        <v>287</v>
      </c>
      <c r="BM308" s="24" t="s">
        <v>1093</v>
      </c>
    </row>
    <row r="309" spans="2:51" s="14" customFormat="1" ht="13.5">
      <c r="B309" s="286"/>
      <c r="C309" s="287"/>
      <c r="D309" s="249" t="s">
        <v>210</v>
      </c>
      <c r="E309" s="288" t="s">
        <v>21</v>
      </c>
      <c r="F309" s="289" t="s">
        <v>1553</v>
      </c>
      <c r="G309" s="287"/>
      <c r="H309" s="288" t="s">
        <v>21</v>
      </c>
      <c r="I309" s="290"/>
      <c r="J309" s="287"/>
      <c r="K309" s="287"/>
      <c r="L309" s="291"/>
      <c r="M309" s="292"/>
      <c r="N309" s="293"/>
      <c r="O309" s="293"/>
      <c r="P309" s="293"/>
      <c r="Q309" s="293"/>
      <c r="R309" s="293"/>
      <c r="S309" s="293"/>
      <c r="T309" s="294"/>
      <c r="AT309" s="295" t="s">
        <v>210</v>
      </c>
      <c r="AU309" s="295" t="s">
        <v>79</v>
      </c>
      <c r="AV309" s="14" t="s">
        <v>76</v>
      </c>
      <c r="AW309" s="14" t="s">
        <v>33</v>
      </c>
      <c r="AX309" s="14" t="s">
        <v>69</v>
      </c>
      <c r="AY309" s="295" t="s">
        <v>201</v>
      </c>
    </row>
    <row r="310" spans="2:51" s="12" customFormat="1" ht="13.5">
      <c r="B310" s="247"/>
      <c r="C310" s="248"/>
      <c r="D310" s="249" t="s">
        <v>210</v>
      </c>
      <c r="E310" s="250" t="s">
        <v>21</v>
      </c>
      <c r="F310" s="251" t="s">
        <v>1691</v>
      </c>
      <c r="G310" s="248"/>
      <c r="H310" s="252">
        <v>119.148</v>
      </c>
      <c r="I310" s="253"/>
      <c r="J310" s="248"/>
      <c r="K310" s="248"/>
      <c r="L310" s="254"/>
      <c r="M310" s="255"/>
      <c r="N310" s="256"/>
      <c r="O310" s="256"/>
      <c r="P310" s="256"/>
      <c r="Q310" s="256"/>
      <c r="R310" s="256"/>
      <c r="S310" s="256"/>
      <c r="T310" s="257"/>
      <c r="AT310" s="258" t="s">
        <v>210</v>
      </c>
      <c r="AU310" s="258" t="s">
        <v>79</v>
      </c>
      <c r="AV310" s="12" t="s">
        <v>79</v>
      </c>
      <c r="AW310" s="12" t="s">
        <v>33</v>
      </c>
      <c r="AX310" s="12" t="s">
        <v>69</v>
      </c>
      <c r="AY310" s="258" t="s">
        <v>201</v>
      </c>
    </row>
    <row r="311" spans="2:51" s="12" customFormat="1" ht="13.5">
      <c r="B311" s="247"/>
      <c r="C311" s="248"/>
      <c r="D311" s="249" t="s">
        <v>210</v>
      </c>
      <c r="E311" s="250" t="s">
        <v>21</v>
      </c>
      <c r="F311" s="251" t="s">
        <v>1745</v>
      </c>
      <c r="G311" s="248"/>
      <c r="H311" s="252">
        <v>72.034</v>
      </c>
      <c r="I311" s="253"/>
      <c r="J311" s="248"/>
      <c r="K311" s="248"/>
      <c r="L311" s="254"/>
      <c r="M311" s="255"/>
      <c r="N311" s="256"/>
      <c r="O311" s="256"/>
      <c r="P311" s="256"/>
      <c r="Q311" s="256"/>
      <c r="R311" s="256"/>
      <c r="S311" s="256"/>
      <c r="T311" s="257"/>
      <c r="AT311" s="258" t="s">
        <v>210</v>
      </c>
      <c r="AU311" s="258" t="s">
        <v>79</v>
      </c>
      <c r="AV311" s="12" t="s">
        <v>79</v>
      </c>
      <c r="AW311" s="12" t="s">
        <v>33</v>
      </c>
      <c r="AX311" s="12" t="s">
        <v>69</v>
      </c>
      <c r="AY311" s="258" t="s">
        <v>201</v>
      </c>
    </row>
    <row r="312" spans="2:51" s="13" customFormat="1" ht="13.5">
      <c r="B312" s="269"/>
      <c r="C312" s="270"/>
      <c r="D312" s="249" t="s">
        <v>210</v>
      </c>
      <c r="E312" s="271" t="s">
        <v>21</v>
      </c>
      <c r="F312" s="272" t="s">
        <v>271</v>
      </c>
      <c r="G312" s="270"/>
      <c r="H312" s="273">
        <v>191.182</v>
      </c>
      <c r="I312" s="274"/>
      <c r="J312" s="270"/>
      <c r="K312" s="270"/>
      <c r="L312" s="275"/>
      <c r="M312" s="276"/>
      <c r="N312" s="277"/>
      <c r="O312" s="277"/>
      <c r="P312" s="277"/>
      <c r="Q312" s="277"/>
      <c r="R312" s="277"/>
      <c r="S312" s="277"/>
      <c r="T312" s="278"/>
      <c r="AT312" s="279" t="s">
        <v>210</v>
      </c>
      <c r="AU312" s="279" t="s">
        <v>79</v>
      </c>
      <c r="AV312" s="13" t="s">
        <v>208</v>
      </c>
      <c r="AW312" s="13" t="s">
        <v>33</v>
      </c>
      <c r="AX312" s="13" t="s">
        <v>76</v>
      </c>
      <c r="AY312" s="279" t="s">
        <v>201</v>
      </c>
    </row>
    <row r="313" spans="2:65" s="1" customFormat="1" ht="25.5" customHeight="1">
      <c r="B313" s="46"/>
      <c r="C313" s="235" t="s">
        <v>715</v>
      </c>
      <c r="D313" s="235" t="s">
        <v>203</v>
      </c>
      <c r="E313" s="236" t="s">
        <v>1097</v>
      </c>
      <c r="F313" s="237" t="s">
        <v>1098</v>
      </c>
      <c r="G313" s="238" t="s">
        <v>206</v>
      </c>
      <c r="H313" s="239">
        <v>191.182</v>
      </c>
      <c r="I313" s="240"/>
      <c r="J313" s="241">
        <f>ROUND(I313*H313,2)</f>
        <v>0</v>
      </c>
      <c r="K313" s="237" t="s">
        <v>220</v>
      </c>
      <c r="L313" s="72"/>
      <c r="M313" s="242" t="s">
        <v>21</v>
      </c>
      <c r="N313" s="243" t="s">
        <v>40</v>
      </c>
      <c r="O313" s="47"/>
      <c r="P313" s="244">
        <f>O313*H313</f>
        <v>0</v>
      </c>
      <c r="Q313" s="244">
        <v>0.00021</v>
      </c>
      <c r="R313" s="244">
        <f>Q313*H313</f>
        <v>0.04014822</v>
      </c>
      <c r="S313" s="244">
        <v>0</v>
      </c>
      <c r="T313" s="245">
        <f>S313*H313</f>
        <v>0</v>
      </c>
      <c r="AR313" s="24" t="s">
        <v>287</v>
      </c>
      <c r="AT313" s="24" t="s">
        <v>203</v>
      </c>
      <c r="AU313" s="24" t="s">
        <v>79</v>
      </c>
      <c r="AY313" s="24" t="s">
        <v>201</v>
      </c>
      <c r="BE313" s="246">
        <f>IF(N313="základní",J313,0)</f>
        <v>0</v>
      </c>
      <c r="BF313" s="246">
        <f>IF(N313="snížená",J313,0)</f>
        <v>0</v>
      </c>
      <c r="BG313" s="246">
        <f>IF(N313="zákl. přenesená",J313,0)</f>
        <v>0</v>
      </c>
      <c r="BH313" s="246">
        <f>IF(N313="sníž. přenesená",J313,0)</f>
        <v>0</v>
      </c>
      <c r="BI313" s="246">
        <f>IF(N313="nulová",J313,0)</f>
        <v>0</v>
      </c>
      <c r="BJ313" s="24" t="s">
        <v>76</v>
      </c>
      <c r="BK313" s="246">
        <f>ROUND(I313*H313,2)</f>
        <v>0</v>
      </c>
      <c r="BL313" s="24" t="s">
        <v>287</v>
      </c>
      <c r="BM313" s="24" t="s">
        <v>1099</v>
      </c>
    </row>
    <row r="314" spans="2:51" s="14" customFormat="1" ht="13.5">
      <c r="B314" s="286"/>
      <c r="C314" s="287"/>
      <c r="D314" s="249" t="s">
        <v>210</v>
      </c>
      <c r="E314" s="288" t="s">
        <v>21</v>
      </c>
      <c r="F314" s="289" t="s">
        <v>1553</v>
      </c>
      <c r="G314" s="287"/>
      <c r="H314" s="288" t="s">
        <v>21</v>
      </c>
      <c r="I314" s="290"/>
      <c r="J314" s="287"/>
      <c r="K314" s="287"/>
      <c r="L314" s="291"/>
      <c r="M314" s="292"/>
      <c r="N314" s="293"/>
      <c r="O314" s="293"/>
      <c r="P314" s="293"/>
      <c r="Q314" s="293"/>
      <c r="R314" s="293"/>
      <c r="S314" s="293"/>
      <c r="T314" s="294"/>
      <c r="AT314" s="295" t="s">
        <v>210</v>
      </c>
      <c r="AU314" s="295" t="s">
        <v>79</v>
      </c>
      <c r="AV314" s="14" t="s">
        <v>76</v>
      </c>
      <c r="AW314" s="14" t="s">
        <v>33</v>
      </c>
      <c r="AX314" s="14" t="s">
        <v>69</v>
      </c>
      <c r="AY314" s="295" t="s">
        <v>201</v>
      </c>
    </row>
    <row r="315" spans="2:51" s="12" customFormat="1" ht="13.5">
      <c r="B315" s="247"/>
      <c r="C315" s="248"/>
      <c r="D315" s="249" t="s">
        <v>210</v>
      </c>
      <c r="E315" s="250" t="s">
        <v>21</v>
      </c>
      <c r="F315" s="251" t="s">
        <v>1691</v>
      </c>
      <c r="G315" s="248"/>
      <c r="H315" s="252">
        <v>119.148</v>
      </c>
      <c r="I315" s="253"/>
      <c r="J315" s="248"/>
      <c r="K315" s="248"/>
      <c r="L315" s="254"/>
      <c r="M315" s="255"/>
      <c r="N315" s="256"/>
      <c r="O315" s="256"/>
      <c r="P315" s="256"/>
      <c r="Q315" s="256"/>
      <c r="R315" s="256"/>
      <c r="S315" s="256"/>
      <c r="T315" s="257"/>
      <c r="AT315" s="258" t="s">
        <v>210</v>
      </c>
      <c r="AU315" s="258" t="s">
        <v>79</v>
      </c>
      <c r="AV315" s="12" t="s">
        <v>79</v>
      </c>
      <c r="AW315" s="12" t="s">
        <v>33</v>
      </c>
      <c r="AX315" s="12" t="s">
        <v>69</v>
      </c>
      <c r="AY315" s="258" t="s">
        <v>201</v>
      </c>
    </row>
    <row r="316" spans="2:51" s="12" customFormat="1" ht="13.5">
      <c r="B316" s="247"/>
      <c r="C316" s="248"/>
      <c r="D316" s="249" t="s">
        <v>210</v>
      </c>
      <c r="E316" s="250" t="s">
        <v>21</v>
      </c>
      <c r="F316" s="251" t="s">
        <v>1745</v>
      </c>
      <c r="G316" s="248"/>
      <c r="H316" s="252">
        <v>72.034</v>
      </c>
      <c r="I316" s="253"/>
      <c r="J316" s="248"/>
      <c r="K316" s="248"/>
      <c r="L316" s="254"/>
      <c r="M316" s="255"/>
      <c r="N316" s="256"/>
      <c r="O316" s="256"/>
      <c r="P316" s="256"/>
      <c r="Q316" s="256"/>
      <c r="R316" s="256"/>
      <c r="S316" s="256"/>
      <c r="T316" s="257"/>
      <c r="AT316" s="258" t="s">
        <v>210</v>
      </c>
      <c r="AU316" s="258" t="s">
        <v>79</v>
      </c>
      <c r="AV316" s="12" t="s">
        <v>79</v>
      </c>
      <c r="AW316" s="12" t="s">
        <v>33</v>
      </c>
      <c r="AX316" s="12" t="s">
        <v>69</v>
      </c>
      <c r="AY316" s="258" t="s">
        <v>201</v>
      </c>
    </row>
    <row r="317" spans="2:51" s="13" customFormat="1" ht="13.5">
      <c r="B317" s="269"/>
      <c r="C317" s="270"/>
      <c r="D317" s="249" t="s">
        <v>210</v>
      </c>
      <c r="E317" s="271" t="s">
        <v>21</v>
      </c>
      <c r="F317" s="272" t="s">
        <v>271</v>
      </c>
      <c r="G317" s="270"/>
      <c r="H317" s="273">
        <v>191.182</v>
      </c>
      <c r="I317" s="274"/>
      <c r="J317" s="270"/>
      <c r="K317" s="270"/>
      <c r="L317" s="275"/>
      <c r="M317" s="276"/>
      <c r="N317" s="277"/>
      <c r="O317" s="277"/>
      <c r="P317" s="277"/>
      <c r="Q317" s="277"/>
      <c r="R317" s="277"/>
      <c r="S317" s="277"/>
      <c r="T317" s="278"/>
      <c r="AT317" s="279" t="s">
        <v>210</v>
      </c>
      <c r="AU317" s="279" t="s">
        <v>79</v>
      </c>
      <c r="AV317" s="13" t="s">
        <v>208</v>
      </c>
      <c r="AW317" s="13" t="s">
        <v>33</v>
      </c>
      <c r="AX317" s="13" t="s">
        <v>76</v>
      </c>
      <c r="AY317" s="279" t="s">
        <v>201</v>
      </c>
    </row>
    <row r="318" spans="2:65" s="1" customFormat="1" ht="25.5" customHeight="1">
      <c r="B318" s="46"/>
      <c r="C318" s="235" t="s">
        <v>720</v>
      </c>
      <c r="D318" s="235" t="s">
        <v>203</v>
      </c>
      <c r="E318" s="236" t="s">
        <v>1104</v>
      </c>
      <c r="F318" s="237" t="s">
        <v>1105</v>
      </c>
      <c r="G318" s="238" t="s">
        <v>206</v>
      </c>
      <c r="H318" s="239">
        <v>191.182</v>
      </c>
      <c r="I318" s="240"/>
      <c r="J318" s="241">
        <f>ROUND(I318*H318,2)</f>
        <v>0</v>
      </c>
      <c r="K318" s="237" t="s">
        <v>220</v>
      </c>
      <c r="L318" s="72"/>
      <c r="M318" s="242" t="s">
        <v>21</v>
      </c>
      <c r="N318" s="243" t="s">
        <v>40</v>
      </c>
      <c r="O318" s="47"/>
      <c r="P318" s="244">
        <f>O318*H318</f>
        <v>0</v>
      </c>
      <c r="Q318" s="244">
        <v>0.0002</v>
      </c>
      <c r="R318" s="244">
        <f>Q318*H318</f>
        <v>0.0382364</v>
      </c>
      <c r="S318" s="244">
        <v>0</v>
      </c>
      <c r="T318" s="245">
        <f>S318*H318</f>
        <v>0</v>
      </c>
      <c r="AR318" s="24" t="s">
        <v>287</v>
      </c>
      <c r="AT318" s="24" t="s">
        <v>203</v>
      </c>
      <c r="AU318" s="24" t="s">
        <v>79</v>
      </c>
      <c r="AY318" s="24" t="s">
        <v>201</v>
      </c>
      <c r="BE318" s="246">
        <f>IF(N318="základní",J318,0)</f>
        <v>0</v>
      </c>
      <c r="BF318" s="246">
        <f>IF(N318="snížená",J318,0)</f>
        <v>0</v>
      </c>
      <c r="BG318" s="246">
        <f>IF(N318="zákl. přenesená",J318,0)</f>
        <v>0</v>
      </c>
      <c r="BH318" s="246">
        <f>IF(N318="sníž. přenesená",J318,0)</f>
        <v>0</v>
      </c>
      <c r="BI318" s="246">
        <f>IF(N318="nulová",J318,0)</f>
        <v>0</v>
      </c>
      <c r="BJ318" s="24" t="s">
        <v>76</v>
      </c>
      <c r="BK318" s="246">
        <f>ROUND(I318*H318,2)</f>
        <v>0</v>
      </c>
      <c r="BL318" s="24" t="s">
        <v>287</v>
      </c>
      <c r="BM318" s="24" t="s">
        <v>1106</v>
      </c>
    </row>
    <row r="319" spans="2:51" s="14" customFormat="1" ht="13.5">
      <c r="B319" s="286"/>
      <c r="C319" s="287"/>
      <c r="D319" s="249" t="s">
        <v>210</v>
      </c>
      <c r="E319" s="288" t="s">
        <v>21</v>
      </c>
      <c r="F319" s="289" t="s">
        <v>1553</v>
      </c>
      <c r="G319" s="287"/>
      <c r="H319" s="288" t="s">
        <v>21</v>
      </c>
      <c r="I319" s="290"/>
      <c r="J319" s="287"/>
      <c r="K319" s="287"/>
      <c r="L319" s="291"/>
      <c r="M319" s="292"/>
      <c r="N319" s="293"/>
      <c r="O319" s="293"/>
      <c r="P319" s="293"/>
      <c r="Q319" s="293"/>
      <c r="R319" s="293"/>
      <c r="S319" s="293"/>
      <c r="T319" s="294"/>
      <c r="AT319" s="295" t="s">
        <v>210</v>
      </c>
      <c r="AU319" s="295" t="s">
        <v>79</v>
      </c>
      <c r="AV319" s="14" t="s">
        <v>76</v>
      </c>
      <c r="AW319" s="14" t="s">
        <v>33</v>
      </c>
      <c r="AX319" s="14" t="s">
        <v>69</v>
      </c>
      <c r="AY319" s="295" t="s">
        <v>201</v>
      </c>
    </row>
    <row r="320" spans="2:51" s="12" customFormat="1" ht="13.5">
      <c r="B320" s="247"/>
      <c r="C320" s="248"/>
      <c r="D320" s="249" t="s">
        <v>210</v>
      </c>
      <c r="E320" s="250" t="s">
        <v>21</v>
      </c>
      <c r="F320" s="251" t="s">
        <v>1691</v>
      </c>
      <c r="G320" s="248"/>
      <c r="H320" s="252">
        <v>119.148</v>
      </c>
      <c r="I320" s="253"/>
      <c r="J320" s="248"/>
      <c r="K320" s="248"/>
      <c r="L320" s="254"/>
      <c r="M320" s="255"/>
      <c r="N320" s="256"/>
      <c r="O320" s="256"/>
      <c r="P320" s="256"/>
      <c r="Q320" s="256"/>
      <c r="R320" s="256"/>
      <c r="S320" s="256"/>
      <c r="T320" s="257"/>
      <c r="AT320" s="258" t="s">
        <v>210</v>
      </c>
      <c r="AU320" s="258" t="s">
        <v>79</v>
      </c>
      <c r="AV320" s="12" t="s">
        <v>79</v>
      </c>
      <c r="AW320" s="12" t="s">
        <v>33</v>
      </c>
      <c r="AX320" s="12" t="s">
        <v>69</v>
      </c>
      <c r="AY320" s="258" t="s">
        <v>201</v>
      </c>
    </row>
    <row r="321" spans="2:51" s="12" customFormat="1" ht="13.5">
      <c r="B321" s="247"/>
      <c r="C321" s="248"/>
      <c r="D321" s="249" t="s">
        <v>210</v>
      </c>
      <c r="E321" s="250" t="s">
        <v>21</v>
      </c>
      <c r="F321" s="251" t="s">
        <v>1745</v>
      </c>
      <c r="G321" s="248"/>
      <c r="H321" s="252">
        <v>72.034</v>
      </c>
      <c r="I321" s="253"/>
      <c r="J321" s="248"/>
      <c r="K321" s="248"/>
      <c r="L321" s="254"/>
      <c r="M321" s="255"/>
      <c r="N321" s="256"/>
      <c r="O321" s="256"/>
      <c r="P321" s="256"/>
      <c r="Q321" s="256"/>
      <c r="R321" s="256"/>
      <c r="S321" s="256"/>
      <c r="T321" s="257"/>
      <c r="AT321" s="258" t="s">
        <v>210</v>
      </c>
      <c r="AU321" s="258" t="s">
        <v>79</v>
      </c>
      <c r="AV321" s="12" t="s">
        <v>79</v>
      </c>
      <c r="AW321" s="12" t="s">
        <v>33</v>
      </c>
      <c r="AX321" s="12" t="s">
        <v>69</v>
      </c>
      <c r="AY321" s="258" t="s">
        <v>201</v>
      </c>
    </row>
    <row r="322" spans="2:51" s="13" customFormat="1" ht="13.5">
      <c r="B322" s="269"/>
      <c r="C322" s="270"/>
      <c r="D322" s="249" t="s">
        <v>210</v>
      </c>
      <c r="E322" s="271" t="s">
        <v>21</v>
      </c>
      <c r="F322" s="272" t="s">
        <v>271</v>
      </c>
      <c r="G322" s="270"/>
      <c r="H322" s="273">
        <v>191.182</v>
      </c>
      <c r="I322" s="274"/>
      <c r="J322" s="270"/>
      <c r="K322" s="270"/>
      <c r="L322" s="275"/>
      <c r="M322" s="276"/>
      <c r="N322" s="277"/>
      <c r="O322" s="277"/>
      <c r="P322" s="277"/>
      <c r="Q322" s="277"/>
      <c r="R322" s="277"/>
      <c r="S322" s="277"/>
      <c r="T322" s="278"/>
      <c r="AT322" s="279" t="s">
        <v>210</v>
      </c>
      <c r="AU322" s="279" t="s">
        <v>79</v>
      </c>
      <c r="AV322" s="13" t="s">
        <v>208</v>
      </c>
      <c r="AW322" s="13" t="s">
        <v>33</v>
      </c>
      <c r="AX322" s="13" t="s">
        <v>76</v>
      </c>
      <c r="AY322" s="279" t="s">
        <v>201</v>
      </c>
    </row>
    <row r="323" spans="2:63" s="11" customFormat="1" ht="37.4" customHeight="1">
      <c r="B323" s="219"/>
      <c r="C323" s="220"/>
      <c r="D323" s="221" t="s">
        <v>68</v>
      </c>
      <c r="E323" s="222" t="s">
        <v>1108</v>
      </c>
      <c r="F323" s="222" t="s">
        <v>1108</v>
      </c>
      <c r="G323" s="220"/>
      <c r="H323" s="220"/>
      <c r="I323" s="223"/>
      <c r="J323" s="224">
        <f>BK323</f>
        <v>0</v>
      </c>
      <c r="K323" s="220"/>
      <c r="L323" s="225"/>
      <c r="M323" s="226"/>
      <c r="N323" s="227"/>
      <c r="O323" s="227"/>
      <c r="P323" s="228">
        <f>P324+P328</f>
        <v>0</v>
      </c>
      <c r="Q323" s="227"/>
      <c r="R323" s="228">
        <f>R324+R328</f>
        <v>0</v>
      </c>
      <c r="S323" s="227"/>
      <c r="T323" s="229">
        <f>T324+T328</f>
        <v>0</v>
      </c>
      <c r="AR323" s="230" t="s">
        <v>227</v>
      </c>
      <c r="AT323" s="231" t="s">
        <v>68</v>
      </c>
      <c r="AU323" s="231" t="s">
        <v>69</v>
      </c>
      <c r="AY323" s="230" t="s">
        <v>201</v>
      </c>
      <c r="BK323" s="232">
        <f>BK324+BK328</f>
        <v>0</v>
      </c>
    </row>
    <row r="324" spans="2:63" s="11" customFormat="1" ht="19.9" customHeight="1">
      <c r="B324" s="219"/>
      <c r="C324" s="220"/>
      <c r="D324" s="221" t="s">
        <v>68</v>
      </c>
      <c r="E324" s="233" t="s">
        <v>69</v>
      </c>
      <c r="F324" s="233" t="s">
        <v>1109</v>
      </c>
      <c r="G324" s="220"/>
      <c r="H324" s="220"/>
      <c r="I324" s="223"/>
      <c r="J324" s="234">
        <f>BK324</f>
        <v>0</v>
      </c>
      <c r="K324" s="220"/>
      <c r="L324" s="225"/>
      <c r="M324" s="226"/>
      <c r="N324" s="227"/>
      <c r="O324" s="227"/>
      <c r="P324" s="228">
        <f>SUM(P325:P327)</f>
        <v>0</v>
      </c>
      <c r="Q324" s="227"/>
      <c r="R324" s="228">
        <f>SUM(R325:R327)</f>
        <v>0</v>
      </c>
      <c r="S324" s="227"/>
      <c r="T324" s="229">
        <f>SUM(T325:T327)</f>
        <v>0</v>
      </c>
      <c r="AR324" s="230" t="s">
        <v>227</v>
      </c>
      <c r="AT324" s="231" t="s">
        <v>68</v>
      </c>
      <c r="AU324" s="231" t="s">
        <v>76</v>
      </c>
      <c r="AY324" s="230" t="s">
        <v>201</v>
      </c>
      <c r="BK324" s="232">
        <f>SUM(BK325:BK327)</f>
        <v>0</v>
      </c>
    </row>
    <row r="325" spans="2:65" s="1" customFormat="1" ht="16.5" customHeight="1">
      <c r="B325" s="46"/>
      <c r="C325" s="235" t="s">
        <v>725</v>
      </c>
      <c r="D325" s="235" t="s">
        <v>203</v>
      </c>
      <c r="E325" s="236" t="s">
        <v>1111</v>
      </c>
      <c r="F325" s="237" t="s">
        <v>1112</v>
      </c>
      <c r="G325" s="238" t="s">
        <v>241</v>
      </c>
      <c r="H325" s="239">
        <v>1</v>
      </c>
      <c r="I325" s="240"/>
      <c r="J325" s="241">
        <f>ROUND(I325*H325,2)</f>
        <v>0</v>
      </c>
      <c r="K325" s="237" t="s">
        <v>21</v>
      </c>
      <c r="L325" s="72"/>
      <c r="M325" s="242" t="s">
        <v>21</v>
      </c>
      <c r="N325" s="243" t="s">
        <v>40</v>
      </c>
      <c r="O325" s="47"/>
      <c r="P325" s="244">
        <f>O325*H325</f>
        <v>0</v>
      </c>
      <c r="Q325" s="244">
        <v>0</v>
      </c>
      <c r="R325" s="244">
        <f>Q325*H325</f>
        <v>0</v>
      </c>
      <c r="S325" s="244">
        <v>0</v>
      </c>
      <c r="T325" s="245">
        <f>S325*H325</f>
        <v>0</v>
      </c>
      <c r="AR325" s="24" t="s">
        <v>208</v>
      </c>
      <c r="AT325" s="24" t="s">
        <v>203</v>
      </c>
      <c r="AU325" s="24" t="s">
        <v>79</v>
      </c>
      <c r="AY325" s="24" t="s">
        <v>201</v>
      </c>
      <c r="BE325" s="246">
        <f>IF(N325="základní",J325,0)</f>
        <v>0</v>
      </c>
      <c r="BF325" s="246">
        <f>IF(N325="snížená",J325,0)</f>
        <v>0</v>
      </c>
      <c r="BG325" s="246">
        <f>IF(N325="zákl. přenesená",J325,0)</f>
        <v>0</v>
      </c>
      <c r="BH325" s="246">
        <f>IF(N325="sníž. přenesená",J325,0)</f>
        <v>0</v>
      </c>
      <c r="BI325" s="246">
        <f>IF(N325="nulová",J325,0)</f>
        <v>0</v>
      </c>
      <c r="BJ325" s="24" t="s">
        <v>76</v>
      </c>
      <c r="BK325" s="246">
        <f>ROUND(I325*H325,2)</f>
        <v>0</v>
      </c>
      <c r="BL325" s="24" t="s">
        <v>208</v>
      </c>
      <c r="BM325" s="24" t="s">
        <v>1113</v>
      </c>
    </row>
    <row r="326" spans="2:65" s="1" customFormat="1" ht="16.5" customHeight="1">
      <c r="B326" s="46"/>
      <c r="C326" s="235" t="s">
        <v>729</v>
      </c>
      <c r="D326" s="235" t="s">
        <v>203</v>
      </c>
      <c r="E326" s="236" t="s">
        <v>1119</v>
      </c>
      <c r="F326" s="237" t="s">
        <v>1120</v>
      </c>
      <c r="G326" s="238" t="s">
        <v>241</v>
      </c>
      <c r="H326" s="239">
        <v>1</v>
      </c>
      <c r="I326" s="240"/>
      <c r="J326" s="241">
        <f>ROUND(I326*H326,2)</f>
        <v>0</v>
      </c>
      <c r="K326" s="237" t="s">
        <v>21</v>
      </c>
      <c r="L326" s="72"/>
      <c r="M326" s="242" t="s">
        <v>21</v>
      </c>
      <c r="N326" s="243" t="s">
        <v>40</v>
      </c>
      <c r="O326" s="47"/>
      <c r="P326" s="244">
        <f>O326*H326</f>
        <v>0</v>
      </c>
      <c r="Q326" s="244">
        <v>0</v>
      </c>
      <c r="R326" s="244">
        <f>Q326*H326</f>
        <v>0</v>
      </c>
      <c r="S326" s="244">
        <v>0</v>
      </c>
      <c r="T326" s="245">
        <f>S326*H326</f>
        <v>0</v>
      </c>
      <c r="AR326" s="24" t="s">
        <v>208</v>
      </c>
      <c r="AT326" s="24" t="s">
        <v>203</v>
      </c>
      <c r="AU326" s="24" t="s">
        <v>79</v>
      </c>
      <c r="AY326" s="24" t="s">
        <v>201</v>
      </c>
      <c r="BE326" s="246">
        <f>IF(N326="základní",J326,0)</f>
        <v>0</v>
      </c>
      <c r="BF326" s="246">
        <f>IF(N326="snížená",J326,0)</f>
        <v>0</v>
      </c>
      <c r="BG326" s="246">
        <f>IF(N326="zákl. přenesená",J326,0)</f>
        <v>0</v>
      </c>
      <c r="BH326" s="246">
        <f>IF(N326="sníž. přenesená",J326,0)</f>
        <v>0</v>
      </c>
      <c r="BI326" s="246">
        <f>IF(N326="nulová",J326,0)</f>
        <v>0</v>
      </c>
      <c r="BJ326" s="24" t="s">
        <v>76</v>
      </c>
      <c r="BK326" s="246">
        <f>ROUND(I326*H326,2)</f>
        <v>0</v>
      </c>
      <c r="BL326" s="24" t="s">
        <v>208</v>
      </c>
      <c r="BM326" s="24" t="s">
        <v>1121</v>
      </c>
    </row>
    <row r="327" spans="2:47" s="1" customFormat="1" ht="13.5">
      <c r="B327" s="46"/>
      <c r="C327" s="74"/>
      <c r="D327" s="249" t="s">
        <v>493</v>
      </c>
      <c r="E327" s="74"/>
      <c r="F327" s="280" t="s">
        <v>1122</v>
      </c>
      <c r="G327" s="74"/>
      <c r="H327" s="74"/>
      <c r="I327" s="203"/>
      <c r="J327" s="74"/>
      <c r="K327" s="74"/>
      <c r="L327" s="72"/>
      <c r="M327" s="281"/>
      <c r="N327" s="47"/>
      <c r="O327" s="47"/>
      <c r="P327" s="47"/>
      <c r="Q327" s="47"/>
      <c r="R327" s="47"/>
      <c r="S327" s="47"/>
      <c r="T327" s="95"/>
      <c r="AT327" s="24" t="s">
        <v>493</v>
      </c>
      <c r="AU327" s="24" t="s">
        <v>79</v>
      </c>
    </row>
    <row r="328" spans="2:63" s="11" customFormat="1" ht="29.85" customHeight="1">
      <c r="B328" s="219"/>
      <c r="C328" s="220"/>
      <c r="D328" s="221" t="s">
        <v>68</v>
      </c>
      <c r="E328" s="233" t="s">
        <v>1123</v>
      </c>
      <c r="F328" s="233" t="s">
        <v>1124</v>
      </c>
      <c r="G328" s="220"/>
      <c r="H328" s="220"/>
      <c r="I328" s="223"/>
      <c r="J328" s="234">
        <f>BK328</f>
        <v>0</v>
      </c>
      <c r="K328" s="220"/>
      <c r="L328" s="225"/>
      <c r="M328" s="226"/>
      <c r="N328" s="227"/>
      <c r="O328" s="227"/>
      <c r="P328" s="228">
        <f>SUM(P329:P334)</f>
        <v>0</v>
      </c>
      <c r="Q328" s="227"/>
      <c r="R328" s="228">
        <f>SUM(R329:R334)</f>
        <v>0</v>
      </c>
      <c r="S328" s="227"/>
      <c r="T328" s="229">
        <f>SUM(T329:T334)</f>
        <v>0</v>
      </c>
      <c r="AR328" s="230" t="s">
        <v>227</v>
      </c>
      <c r="AT328" s="231" t="s">
        <v>68</v>
      </c>
      <c r="AU328" s="231" t="s">
        <v>76</v>
      </c>
      <c r="AY328" s="230" t="s">
        <v>201</v>
      </c>
      <c r="BK328" s="232">
        <f>SUM(BK329:BK334)</f>
        <v>0</v>
      </c>
    </row>
    <row r="329" spans="2:65" s="1" customFormat="1" ht="16.5" customHeight="1">
      <c r="B329" s="46"/>
      <c r="C329" s="235" t="s">
        <v>734</v>
      </c>
      <c r="D329" s="235" t="s">
        <v>203</v>
      </c>
      <c r="E329" s="236" t="s">
        <v>1126</v>
      </c>
      <c r="F329" s="237" t="s">
        <v>1127</v>
      </c>
      <c r="G329" s="238" t="s">
        <v>241</v>
      </c>
      <c r="H329" s="239">
        <v>1</v>
      </c>
      <c r="I329" s="240"/>
      <c r="J329" s="241">
        <f>ROUND(I329*H329,2)</f>
        <v>0</v>
      </c>
      <c r="K329" s="237" t="s">
        <v>220</v>
      </c>
      <c r="L329" s="72"/>
      <c r="M329" s="242" t="s">
        <v>21</v>
      </c>
      <c r="N329" s="243" t="s">
        <v>40</v>
      </c>
      <c r="O329" s="47"/>
      <c r="P329" s="244">
        <f>O329*H329</f>
        <v>0</v>
      </c>
      <c r="Q329" s="244">
        <v>0</v>
      </c>
      <c r="R329" s="244">
        <f>Q329*H329</f>
        <v>0</v>
      </c>
      <c r="S329" s="244">
        <v>0</v>
      </c>
      <c r="T329" s="245">
        <f>S329*H329</f>
        <v>0</v>
      </c>
      <c r="AR329" s="24" t="s">
        <v>1128</v>
      </c>
      <c r="AT329" s="24" t="s">
        <v>203</v>
      </c>
      <c r="AU329" s="24" t="s">
        <v>79</v>
      </c>
      <c r="AY329" s="24" t="s">
        <v>201</v>
      </c>
      <c r="BE329" s="246">
        <f>IF(N329="základní",J329,0)</f>
        <v>0</v>
      </c>
      <c r="BF329" s="246">
        <f>IF(N329="snížená",J329,0)</f>
        <v>0</v>
      </c>
      <c r="BG329" s="246">
        <f>IF(N329="zákl. přenesená",J329,0)</f>
        <v>0</v>
      </c>
      <c r="BH329" s="246">
        <f>IF(N329="sníž. přenesená",J329,0)</f>
        <v>0</v>
      </c>
      <c r="BI329" s="246">
        <f>IF(N329="nulová",J329,0)</f>
        <v>0</v>
      </c>
      <c r="BJ329" s="24" t="s">
        <v>76</v>
      </c>
      <c r="BK329" s="246">
        <f>ROUND(I329*H329,2)</f>
        <v>0</v>
      </c>
      <c r="BL329" s="24" t="s">
        <v>1128</v>
      </c>
      <c r="BM329" s="24" t="s">
        <v>1129</v>
      </c>
    </row>
    <row r="330" spans="2:47" s="1" customFormat="1" ht="13.5">
      <c r="B330" s="46"/>
      <c r="C330" s="74"/>
      <c r="D330" s="249" t="s">
        <v>493</v>
      </c>
      <c r="E330" s="74"/>
      <c r="F330" s="280" t="s">
        <v>1130</v>
      </c>
      <c r="G330" s="74"/>
      <c r="H330" s="74"/>
      <c r="I330" s="203"/>
      <c r="J330" s="74"/>
      <c r="K330" s="74"/>
      <c r="L330" s="72"/>
      <c r="M330" s="281"/>
      <c r="N330" s="47"/>
      <c r="O330" s="47"/>
      <c r="P330" s="47"/>
      <c r="Q330" s="47"/>
      <c r="R330" s="47"/>
      <c r="S330" s="47"/>
      <c r="T330" s="95"/>
      <c r="AT330" s="24" t="s">
        <v>493</v>
      </c>
      <c r="AU330" s="24" t="s">
        <v>79</v>
      </c>
    </row>
    <row r="331" spans="2:65" s="1" customFormat="1" ht="16.5" customHeight="1">
      <c r="B331" s="46"/>
      <c r="C331" s="235" t="s">
        <v>739</v>
      </c>
      <c r="D331" s="235" t="s">
        <v>203</v>
      </c>
      <c r="E331" s="236" t="s">
        <v>1132</v>
      </c>
      <c r="F331" s="237" t="s">
        <v>1133</v>
      </c>
      <c r="G331" s="238" t="s">
        <v>241</v>
      </c>
      <c r="H331" s="239">
        <v>1</v>
      </c>
      <c r="I331" s="240"/>
      <c r="J331" s="241">
        <f>ROUND(I331*H331,2)</f>
        <v>0</v>
      </c>
      <c r="K331" s="237" t="s">
        <v>220</v>
      </c>
      <c r="L331" s="72"/>
      <c r="M331" s="242" t="s">
        <v>21</v>
      </c>
      <c r="N331" s="243" t="s">
        <v>40</v>
      </c>
      <c r="O331" s="47"/>
      <c r="P331" s="244">
        <f>O331*H331</f>
        <v>0</v>
      </c>
      <c r="Q331" s="244">
        <v>0</v>
      </c>
      <c r="R331" s="244">
        <f>Q331*H331</f>
        <v>0</v>
      </c>
      <c r="S331" s="244">
        <v>0</v>
      </c>
      <c r="T331" s="245">
        <f>S331*H331</f>
        <v>0</v>
      </c>
      <c r="AR331" s="24" t="s">
        <v>1128</v>
      </c>
      <c r="AT331" s="24" t="s">
        <v>203</v>
      </c>
      <c r="AU331" s="24" t="s">
        <v>79</v>
      </c>
      <c r="AY331" s="24" t="s">
        <v>201</v>
      </c>
      <c r="BE331" s="246">
        <f>IF(N331="základní",J331,0)</f>
        <v>0</v>
      </c>
      <c r="BF331" s="246">
        <f>IF(N331="snížená",J331,0)</f>
        <v>0</v>
      </c>
      <c r="BG331" s="246">
        <f>IF(N331="zákl. přenesená",J331,0)</f>
        <v>0</v>
      </c>
      <c r="BH331" s="246">
        <f>IF(N331="sníž. přenesená",J331,0)</f>
        <v>0</v>
      </c>
      <c r="BI331" s="246">
        <f>IF(N331="nulová",J331,0)</f>
        <v>0</v>
      </c>
      <c r="BJ331" s="24" t="s">
        <v>76</v>
      </c>
      <c r="BK331" s="246">
        <f>ROUND(I331*H331,2)</f>
        <v>0</v>
      </c>
      <c r="BL331" s="24" t="s">
        <v>1128</v>
      </c>
      <c r="BM331" s="24" t="s">
        <v>1134</v>
      </c>
    </row>
    <row r="332" spans="2:47" s="1" customFormat="1" ht="13.5">
      <c r="B332" s="46"/>
      <c r="C332" s="74"/>
      <c r="D332" s="249" t="s">
        <v>493</v>
      </c>
      <c r="E332" s="74"/>
      <c r="F332" s="280" t="s">
        <v>1135</v>
      </c>
      <c r="G332" s="74"/>
      <c r="H332" s="74"/>
      <c r="I332" s="203"/>
      <c r="J332" s="74"/>
      <c r="K332" s="74"/>
      <c r="L332" s="72"/>
      <c r="M332" s="281"/>
      <c r="N332" s="47"/>
      <c r="O332" s="47"/>
      <c r="P332" s="47"/>
      <c r="Q332" s="47"/>
      <c r="R332" s="47"/>
      <c r="S332" s="47"/>
      <c r="T332" s="95"/>
      <c r="AT332" s="24" t="s">
        <v>493</v>
      </c>
      <c r="AU332" s="24" t="s">
        <v>79</v>
      </c>
    </row>
    <row r="333" spans="2:65" s="1" customFormat="1" ht="16.5" customHeight="1">
      <c r="B333" s="46"/>
      <c r="C333" s="235" t="s">
        <v>743</v>
      </c>
      <c r="D333" s="235" t="s">
        <v>203</v>
      </c>
      <c r="E333" s="236" t="s">
        <v>1137</v>
      </c>
      <c r="F333" s="237" t="s">
        <v>1138</v>
      </c>
      <c r="G333" s="238" t="s">
        <v>241</v>
      </c>
      <c r="H333" s="239">
        <v>1</v>
      </c>
      <c r="I333" s="240"/>
      <c r="J333" s="241">
        <f>ROUND(I333*H333,2)</f>
        <v>0</v>
      </c>
      <c r="K333" s="237" t="s">
        <v>220</v>
      </c>
      <c r="L333" s="72"/>
      <c r="M333" s="242" t="s">
        <v>21</v>
      </c>
      <c r="N333" s="243" t="s">
        <v>40</v>
      </c>
      <c r="O333" s="47"/>
      <c r="P333" s="244">
        <f>O333*H333</f>
        <v>0</v>
      </c>
      <c r="Q333" s="244">
        <v>0</v>
      </c>
      <c r="R333" s="244">
        <f>Q333*H333</f>
        <v>0</v>
      </c>
      <c r="S333" s="244">
        <v>0</v>
      </c>
      <c r="T333" s="245">
        <f>S333*H333</f>
        <v>0</v>
      </c>
      <c r="AR333" s="24" t="s">
        <v>1128</v>
      </c>
      <c r="AT333" s="24" t="s">
        <v>203</v>
      </c>
      <c r="AU333" s="24" t="s">
        <v>79</v>
      </c>
      <c r="AY333" s="24" t="s">
        <v>201</v>
      </c>
      <c r="BE333" s="246">
        <f>IF(N333="základní",J333,0)</f>
        <v>0</v>
      </c>
      <c r="BF333" s="246">
        <f>IF(N333="snížená",J333,0)</f>
        <v>0</v>
      </c>
      <c r="BG333" s="246">
        <f>IF(N333="zákl. přenesená",J333,0)</f>
        <v>0</v>
      </c>
      <c r="BH333" s="246">
        <f>IF(N333="sníž. přenesená",J333,0)</f>
        <v>0</v>
      </c>
      <c r="BI333" s="246">
        <f>IF(N333="nulová",J333,0)</f>
        <v>0</v>
      </c>
      <c r="BJ333" s="24" t="s">
        <v>76</v>
      </c>
      <c r="BK333" s="246">
        <f>ROUND(I333*H333,2)</f>
        <v>0</v>
      </c>
      <c r="BL333" s="24" t="s">
        <v>1128</v>
      </c>
      <c r="BM333" s="24" t="s">
        <v>1139</v>
      </c>
    </row>
    <row r="334" spans="2:47" s="1" customFormat="1" ht="13.5">
      <c r="B334" s="46"/>
      <c r="C334" s="74"/>
      <c r="D334" s="249" t="s">
        <v>493</v>
      </c>
      <c r="E334" s="74"/>
      <c r="F334" s="280" t="s">
        <v>1140</v>
      </c>
      <c r="G334" s="74"/>
      <c r="H334" s="74"/>
      <c r="I334" s="203"/>
      <c r="J334" s="74"/>
      <c r="K334" s="74"/>
      <c r="L334" s="72"/>
      <c r="M334" s="283"/>
      <c r="N334" s="284"/>
      <c r="O334" s="284"/>
      <c r="P334" s="284"/>
      <c r="Q334" s="284"/>
      <c r="R334" s="284"/>
      <c r="S334" s="284"/>
      <c r="T334" s="285"/>
      <c r="AT334" s="24" t="s">
        <v>493</v>
      </c>
      <c r="AU334" s="24" t="s">
        <v>79</v>
      </c>
    </row>
    <row r="335" spans="2:12" s="1" customFormat="1" ht="6.95" customHeight="1">
      <c r="B335" s="67"/>
      <c r="C335" s="68"/>
      <c r="D335" s="68"/>
      <c r="E335" s="68"/>
      <c r="F335" s="68"/>
      <c r="G335" s="68"/>
      <c r="H335" s="68"/>
      <c r="I335" s="178"/>
      <c r="J335" s="68"/>
      <c r="K335" s="68"/>
      <c r="L335" s="72"/>
    </row>
  </sheetData>
  <sheetProtection password="CC35" sheet="1" objects="1" scenarios="1" formatColumns="0" formatRows="0" autoFilter="0"/>
  <autoFilter ref="C106:K334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95:H95"/>
    <mergeCell ref="E97:H97"/>
    <mergeCell ref="E99:H99"/>
    <mergeCell ref="G1:H1"/>
    <mergeCell ref="L2:V2"/>
  </mergeCells>
  <hyperlinks>
    <hyperlink ref="F1:G1" location="C2" display="1) Krycí list soupisu"/>
    <hyperlink ref="G1:H1" location="C58" display="2) Rekapitulace"/>
    <hyperlink ref="J1" location="C10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7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141</v>
      </c>
      <c r="G1" s="151" t="s">
        <v>142</v>
      </c>
      <c r="H1" s="151"/>
      <c r="I1" s="152"/>
      <c r="J1" s="151" t="s">
        <v>143</v>
      </c>
      <c r="K1" s="150" t="s">
        <v>144</v>
      </c>
      <c r="L1" s="151" t="s">
        <v>145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113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146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ZŠ Karviná - školy II - stavba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147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1535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149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1746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78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ROUND(J105,2)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ROUND(SUM(BE105:BE275),2)</f>
        <v>0</v>
      </c>
      <c r="G32" s="47"/>
      <c r="H32" s="47"/>
      <c r="I32" s="170">
        <v>0.21</v>
      </c>
      <c r="J32" s="169">
        <f>ROUND(ROUND((SUM(BE105:BE275)),2)*I32,2)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ROUND(SUM(BF105:BF275),2)</f>
        <v>0</v>
      </c>
      <c r="G33" s="47"/>
      <c r="H33" s="47"/>
      <c r="I33" s="170">
        <v>0.15</v>
      </c>
      <c r="J33" s="169">
        <f>ROUND(ROUND((SUM(BF105:BF275)),2)*I33,2)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ROUND(SUM(BG105:BG275),2)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ROUND(SUM(BH105:BH275),2)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ROUND(SUM(BI105:BI275),2)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151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ZŠ Karviná - školy II - stavba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147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1535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149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007 - Rekonstrukce odborných učeben ZŠ a MŠ Borovského  Karviná - učebna přírodních věd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152</v>
      </c>
      <c r="D58" s="171"/>
      <c r="E58" s="171"/>
      <c r="F58" s="171"/>
      <c r="G58" s="171"/>
      <c r="H58" s="171"/>
      <c r="I58" s="185"/>
      <c r="J58" s="186" t="s">
        <v>153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154</v>
      </c>
      <c r="D60" s="47"/>
      <c r="E60" s="47"/>
      <c r="F60" s="47"/>
      <c r="G60" s="47"/>
      <c r="H60" s="47"/>
      <c r="I60" s="156"/>
      <c r="J60" s="167">
        <f>J105</f>
        <v>0</v>
      </c>
      <c r="K60" s="51"/>
      <c r="AU60" s="24" t="s">
        <v>155</v>
      </c>
    </row>
    <row r="61" spans="2:11" s="8" customFormat="1" ht="24.95" customHeight="1">
      <c r="B61" s="189"/>
      <c r="C61" s="190"/>
      <c r="D61" s="191" t="s">
        <v>156</v>
      </c>
      <c r="E61" s="192"/>
      <c r="F61" s="192"/>
      <c r="G61" s="192"/>
      <c r="H61" s="192"/>
      <c r="I61" s="193"/>
      <c r="J61" s="194">
        <f>J106</f>
        <v>0</v>
      </c>
      <c r="K61" s="195"/>
    </row>
    <row r="62" spans="2:11" s="9" customFormat="1" ht="19.9" customHeight="1">
      <c r="B62" s="196"/>
      <c r="C62" s="197"/>
      <c r="D62" s="198" t="s">
        <v>161</v>
      </c>
      <c r="E62" s="199"/>
      <c r="F62" s="199"/>
      <c r="G62" s="199"/>
      <c r="H62" s="199"/>
      <c r="I62" s="200"/>
      <c r="J62" s="201">
        <f>J107</f>
        <v>0</v>
      </c>
      <c r="K62" s="202"/>
    </row>
    <row r="63" spans="2:11" s="9" customFormat="1" ht="19.9" customHeight="1">
      <c r="B63" s="196"/>
      <c r="C63" s="197"/>
      <c r="D63" s="198" t="s">
        <v>162</v>
      </c>
      <c r="E63" s="199"/>
      <c r="F63" s="199"/>
      <c r="G63" s="199"/>
      <c r="H63" s="199"/>
      <c r="I63" s="200"/>
      <c r="J63" s="201">
        <f>J131</f>
        <v>0</v>
      </c>
      <c r="K63" s="202"/>
    </row>
    <row r="64" spans="2:11" s="9" customFormat="1" ht="19.9" customHeight="1">
      <c r="B64" s="196"/>
      <c r="C64" s="197"/>
      <c r="D64" s="198" t="s">
        <v>164</v>
      </c>
      <c r="E64" s="199"/>
      <c r="F64" s="199"/>
      <c r="G64" s="199"/>
      <c r="H64" s="199"/>
      <c r="I64" s="200"/>
      <c r="J64" s="201">
        <f>J151</f>
        <v>0</v>
      </c>
      <c r="K64" s="202"/>
    </row>
    <row r="65" spans="2:11" s="9" customFormat="1" ht="19.9" customHeight="1">
      <c r="B65" s="196"/>
      <c r="C65" s="197"/>
      <c r="D65" s="198" t="s">
        <v>1537</v>
      </c>
      <c r="E65" s="199"/>
      <c r="F65" s="199"/>
      <c r="G65" s="199"/>
      <c r="H65" s="199"/>
      <c r="I65" s="200"/>
      <c r="J65" s="201">
        <f>J158</f>
        <v>0</v>
      </c>
      <c r="K65" s="202"/>
    </row>
    <row r="66" spans="2:11" s="8" customFormat="1" ht="24.95" customHeight="1">
      <c r="B66" s="189"/>
      <c r="C66" s="190"/>
      <c r="D66" s="191" t="s">
        <v>165</v>
      </c>
      <c r="E66" s="192"/>
      <c r="F66" s="192"/>
      <c r="G66" s="192"/>
      <c r="H66" s="192"/>
      <c r="I66" s="193"/>
      <c r="J66" s="194">
        <f>J160</f>
        <v>0</v>
      </c>
      <c r="K66" s="195"/>
    </row>
    <row r="67" spans="2:11" s="9" customFormat="1" ht="19.9" customHeight="1">
      <c r="B67" s="196"/>
      <c r="C67" s="197"/>
      <c r="D67" s="198" t="s">
        <v>166</v>
      </c>
      <c r="E67" s="199"/>
      <c r="F67" s="199"/>
      <c r="G67" s="199"/>
      <c r="H67" s="199"/>
      <c r="I67" s="200"/>
      <c r="J67" s="201">
        <f>J161</f>
        <v>0</v>
      </c>
      <c r="K67" s="202"/>
    </row>
    <row r="68" spans="2:11" s="9" customFormat="1" ht="19.9" customHeight="1">
      <c r="B68" s="196"/>
      <c r="C68" s="197"/>
      <c r="D68" s="198" t="s">
        <v>167</v>
      </c>
      <c r="E68" s="199"/>
      <c r="F68" s="199"/>
      <c r="G68" s="199"/>
      <c r="H68" s="199"/>
      <c r="I68" s="200"/>
      <c r="J68" s="201">
        <f>J169</f>
        <v>0</v>
      </c>
      <c r="K68" s="202"/>
    </row>
    <row r="69" spans="2:11" s="9" customFormat="1" ht="19.9" customHeight="1">
      <c r="B69" s="196"/>
      <c r="C69" s="197"/>
      <c r="D69" s="198" t="s">
        <v>168</v>
      </c>
      <c r="E69" s="199"/>
      <c r="F69" s="199"/>
      <c r="G69" s="199"/>
      <c r="H69" s="199"/>
      <c r="I69" s="200"/>
      <c r="J69" s="201">
        <f>J173</f>
        <v>0</v>
      </c>
      <c r="K69" s="202"/>
    </row>
    <row r="70" spans="2:11" s="9" customFormat="1" ht="19.9" customHeight="1">
      <c r="B70" s="196"/>
      <c r="C70" s="197"/>
      <c r="D70" s="198" t="s">
        <v>169</v>
      </c>
      <c r="E70" s="199"/>
      <c r="F70" s="199"/>
      <c r="G70" s="199"/>
      <c r="H70" s="199"/>
      <c r="I70" s="200"/>
      <c r="J70" s="201">
        <f>J183</f>
        <v>0</v>
      </c>
      <c r="K70" s="202"/>
    </row>
    <row r="71" spans="2:11" s="9" customFormat="1" ht="19.9" customHeight="1">
      <c r="B71" s="196"/>
      <c r="C71" s="197"/>
      <c r="D71" s="198" t="s">
        <v>170</v>
      </c>
      <c r="E71" s="199"/>
      <c r="F71" s="199"/>
      <c r="G71" s="199"/>
      <c r="H71" s="199"/>
      <c r="I71" s="200"/>
      <c r="J71" s="201">
        <f>J191</f>
        <v>0</v>
      </c>
      <c r="K71" s="202"/>
    </row>
    <row r="72" spans="2:11" s="9" customFormat="1" ht="19.9" customHeight="1">
      <c r="B72" s="196"/>
      <c r="C72" s="197"/>
      <c r="D72" s="198" t="s">
        <v>171</v>
      </c>
      <c r="E72" s="199"/>
      <c r="F72" s="199"/>
      <c r="G72" s="199"/>
      <c r="H72" s="199"/>
      <c r="I72" s="200"/>
      <c r="J72" s="201">
        <f>J215</f>
        <v>0</v>
      </c>
      <c r="K72" s="202"/>
    </row>
    <row r="73" spans="2:11" s="9" customFormat="1" ht="19.9" customHeight="1">
      <c r="B73" s="196"/>
      <c r="C73" s="197"/>
      <c r="D73" s="198" t="s">
        <v>172</v>
      </c>
      <c r="E73" s="199"/>
      <c r="F73" s="199"/>
      <c r="G73" s="199"/>
      <c r="H73" s="199"/>
      <c r="I73" s="200"/>
      <c r="J73" s="201">
        <f>J218</f>
        <v>0</v>
      </c>
      <c r="K73" s="202"/>
    </row>
    <row r="74" spans="2:11" s="9" customFormat="1" ht="19.9" customHeight="1">
      <c r="B74" s="196"/>
      <c r="C74" s="197"/>
      <c r="D74" s="198" t="s">
        <v>173</v>
      </c>
      <c r="E74" s="199"/>
      <c r="F74" s="199"/>
      <c r="G74" s="199"/>
      <c r="H74" s="199"/>
      <c r="I74" s="200"/>
      <c r="J74" s="201">
        <f>J222</f>
        <v>0</v>
      </c>
      <c r="K74" s="202"/>
    </row>
    <row r="75" spans="2:11" s="9" customFormat="1" ht="19.9" customHeight="1">
      <c r="B75" s="196"/>
      <c r="C75" s="197"/>
      <c r="D75" s="198" t="s">
        <v>175</v>
      </c>
      <c r="E75" s="199"/>
      <c r="F75" s="199"/>
      <c r="G75" s="199"/>
      <c r="H75" s="199"/>
      <c r="I75" s="200"/>
      <c r="J75" s="201">
        <f>J228</f>
        <v>0</v>
      </c>
      <c r="K75" s="202"/>
    </row>
    <row r="76" spans="2:11" s="9" customFormat="1" ht="19.9" customHeight="1">
      <c r="B76" s="196"/>
      <c r="C76" s="197"/>
      <c r="D76" s="198" t="s">
        <v>176</v>
      </c>
      <c r="E76" s="199"/>
      <c r="F76" s="199"/>
      <c r="G76" s="199"/>
      <c r="H76" s="199"/>
      <c r="I76" s="200"/>
      <c r="J76" s="201">
        <f>J232</f>
        <v>0</v>
      </c>
      <c r="K76" s="202"/>
    </row>
    <row r="77" spans="2:11" s="9" customFormat="1" ht="19.9" customHeight="1">
      <c r="B77" s="196"/>
      <c r="C77" s="197"/>
      <c r="D77" s="198" t="s">
        <v>177</v>
      </c>
      <c r="E77" s="199"/>
      <c r="F77" s="199"/>
      <c r="G77" s="199"/>
      <c r="H77" s="199"/>
      <c r="I77" s="200"/>
      <c r="J77" s="201">
        <f>J238</f>
        <v>0</v>
      </c>
      <c r="K77" s="202"/>
    </row>
    <row r="78" spans="2:11" s="9" customFormat="1" ht="19.9" customHeight="1">
      <c r="B78" s="196"/>
      <c r="C78" s="197"/>
      <c r="D78" s="198" t="s">
        <v>178</v>
      </c>
      <c r="E78" s="199"/>
      <c r="F78" s="199"/>
      <c r="G78" s="199"/>
      <c r="H78" s="199"/>
      <c r="I78" s="200"/>
      <c r="J78" s="201">
        <f>J244</f>
        <v>0</v>
      </c>
      <c r="K78" s="202"/>
    </row>
    <row r="79" spans="2:11" s="9" customFormat="1" ht="19.9" customHeight="1">
      <c r="B79" s="196"/>
      <c r="C79" s="197"/>
      <c r="D79" s="198" t="s">
        <v>179</v>
      </c>
      <c r="E79" s="199"/>
      <c r="F79" s="199"/>
      <c r="G79" s="199"/>
      <c r="H79" s="199"/>
      <c r="I79" s="200"/>
      <c r="J79" s="201">
        <f>J251</f>
        <v>0</v>
      </c>
      <c r="K79" s="202"/>
    </row>
    <row r="80" spans="2:11" s="9" customFormat="1" ht="19.9" customHeight="1">
      <c r="B80" s="196"/>
      <c r="C80" s="197"/>
      <c r="D80" s="198" t="s">
        <v>180</v>
      </c>
      <c r="E80" s="199"/>
      <c r="F80" s="199"/>
      <c r="G80" s="199"/>
      <c r="H80" s="199"/>
      <c r="I80" s="200"/>
      <c r="J80" s="201">
        <f>J254</f>
        <v>0</v>
      </c>
      <c r="K80" s="202"/>
    </row>
    <row r="81" spans="2:11" s="8" customFormat="1" ht="24.95" customHeight="1">
      <c r="B81" s="189"/>
      <c r="C81" s="190"/>
      <c r="D81" s="191" t="s">
        <v>182</v>
      </c>
      <c r="E81" s="192"/>
      <c r="F81" s="192"/>
      <c r="G81" s="192"/>
      <c r="H81" s="192"/>
      <c r="I81" s="193"/>
      <c r="J81" s="194">
        <f>J264</f>
        <v>0</v>
      </c>
      <c r="K81" s="195"/>
    </row>
    <row r="82" spans="2:11" s="9" customFormat="1" ht="19.9" customHeight="1">
      <c r="B82" s="196"/>
      <c r="C82" s="197"/>
      <c r="D82" s="198" t="s">
        <v>183</v>
      </c>
      <c r="E82" s="199"/>
      <c r="F82" s="199"/>
      <c r="G82" s="199"/>
      <c r="H82" s="199"/>
      <c r="I82" s="200"/>
      <c r="J82" s="201">
        <f>J265</f>
        <v>0</v>
      </c>
      <c r="K82" s="202"/>
    </row>
    <row r="83" spans="2:11" s="9" customFormat="1" ht="19.9" customHeight="1">
      <c r="B83" s="196"/>
      <c r="C83" s="197"/>
      <c r="D83" s="198" t="s">
        <v>184</v>
      </c>
      <c r="E83" s="199"/>
      <c r="F83" s="199"/>
      <c r="G83" s="199"/>
      <c r="H83" s="199"/>
      <c r="I83" s="200"/>
      <c r="J83" s="201">
        <f>J269</f>
        <v>0</v>
      </c>
      <c r="K83" s="202"/>
    </row>
    <row r="84" spans="2:11" s="1" customFormat="1" ht="21.8" customHeight="1">
      <c r="B84" s="46"/>
      <c r="C84" s="47"/>
      <c r="D84" s="47"/>
      <c r="E84" s="47"/>
      <c r="F84" s="47"/>
      <c r="G84" s="47"/>
      <c r="H84" s="47"/>
      <c r="I84" s="156"/>
      <c r="J84" s="47"/>
      <c r="K84" s="51"/>
    </row>
    <row r="85" spans="2:11" s="1" customFormat="1" ht="6.95" customHeight="1">
      <c r="B85" s="67"/>
      <c r="C85" s="68"/>
      <c r="D85" s="68"/>
      <c r="E85" s="68"/>
      <c r="F85" s="68"/>
      <c r="G85" s="68"/>
      <c r="H85" s="68"/>
      <c r="I85" s="178"/>
      <c r="J85" s="68"/>
      <c r="K85" s="69"/>
    </row>
    <row r="89" spans="2:12" s="1" customFormat="1" ht="6.95" customHeight="1">
      <c r="B89" s="70"/>
      <c r="C89" s="71"/>
      <c r="D89" s="71"/>
      <c r="E89" s="71"/>
      <c r="F89" s="71"/>
      <c r="G89" s="71"/>
      <c r="H89" s="71"/>
      <c r="I89" s="181"/>
      <c r="J89" s="71"/>
      <c r="K89" s="71"/>
      <c r="L89" s="72"/>
    </row>
    <row r="90" spans="2:12" s="1" customFormat="1" ht="36.95" customHeight="1">
      <c r="B90" s="46"/>
      <c r="C90" s="73" t="s">
        <v>185</v>
      </c>
      <c r="D90" s="74"/>
      <c r="E90" s="74"/>
      <c r="F90" s="74"/>
      <c r="G90" s="74"/>
      <c r="H90" s="74"/>
      <c r="I90" s="203"/>
      <c r="J90" s="74"/>
      <c r="K90" s="74"/>
      <c r="L90" s="72"/>
    </row>
    <row r="91" spans="2:12" s="1" customFormat="1" ht="6.95" customHeight="1">
      <c r="B91" s="46"/>
      <c r="C91" s="74"/>
      <c r="D91" s="74"/>
      <c r="E91" s="74"/>
      <c r="F91" s="74"/>
      <c r="G91" s="74"/>
      <c r="H91" s="74"/>
      <c r="I91" s="203"/>
      <c r="J91" s="74"/>
      <c r="K91" s="74"/>
      <c r="L91" s="72"/>
    </row>
    <row r="92" spans="2:12" s="1" customFormat="1" ht="14.4" customHeight="1">
      <c r="B92" s="46"/>
      <c r="C92" s="76" t="s">
        <v>18</v>
      </c>
      <c r="D92" s="74"/>
      <c r="E92" s="74"/>
      <c r="F92" s="74"/>
      <c r="G92" s="74"/>
      <c r="H92" s="74"/>
      <c r="I92" s="203"/>
      <c r="J92" s="74"/>
      <c r="K92" s="74"/>
      <c r="L92" s="72"/>
    </row>
    <row r="93" spans="2:12" s="1" customFormat="1" ht="16.5" customHeight="1">
      <c r="B93" s="46"/>
      <c r="C93" s="74"/>
      <c r="D93" s="74"/>
      <c r="E93" s="204" t="str">
        <f>E7</f>
        <v>Rekonstrukce odborných učeben ZŠ Karviná - školy II - stavba</v>
      </c>
      <c r="F93" s="76"/>
      <c r="G93" s="76"/>
      <c r="H93" s="76"/>
      <c r="I93" s="203"/>
      <c r="J93" s="74"/>
      <c r="K93" s="74"/>
      <c r="L93" s="72"/>
    </row>
    <row r="94" spans="2:12" ht="13.5">
      <c r="B94" s="28"/>
      <c r="C94" s="76" t="s">
        <v>147</v>
      </c>
      <c r="D94" s="205"/>
      <c r="E94" s="205"/>
      <c r="F94" s="205"/>
      <c r="G94" s="205"/>
      <c r="H94" s="205"/>
      <c r="I94" s="148"/>
      <c r="J94" s="205"/>
      <c r="K94" s="205"/>
      <c r="L94" s="206"/>
    </row>
    <row r="95" spans="2:12" s="1" customFormat="1" ht="16.5" customHeight="1">
      <c r="B95" s="46"/>
      <c r="C95" s="74"/>
      <c r="D95" s="74"/>
      <c r="E95" s="204" t="s">
        <v>1535</v>
      </c>
      <c r="F95" s="74"/>
      <c r="G95" s="74"/>
      <c r="H95" s="74"/>
      <c r="I95" s="203"/>
      <c r="J95" s="74"/>
      <c r="K95" s="74"/>
      <c r="L95" s="72"/>
    </row>
    <row r="96" spans="2:12" s="1" customFormat="1" ht="14.4" customHeight="1">
      <c r="B96" s="46"/>
      <c r="C96" s="76" t="s">
        <v>149</v>
      </c>
      <c r="D96" s="74"/>
      <c r="E96" s="74"/>
      <c r="F96" s="74"/>
      <c r="G96" s="74"/>
      <c r="H96" s="74"/>
      <c r="I96" s="203"/>
      <c r="J96" s="74"/>
      <c r="K96" s="74"/>
      <c r="L96" s="72"/>
    </row>
    <row r="97" spans="2:12" s="1" customFormat="1" ht="17.25" customHeight="1">
      <c r="B97" s="46"/>
      <c r="C97" s="74"/>
      <c r="D97" s="74"/>
      <c r="E97" s="82" t="str">
        <f>E11</f>
        <v xml:space="preserve">007 - Rekonstrukce odborných učeben ZŠ a MŠ Borovského  Karviná - učebna přírodních věd</v>
      </c>
      <c r="F97" s="74"/>
      <c r="G97" s="74"/>
      <c r="H97" s="74"/>
      <c r="I97" s="203"/>
      <c r="J97" s="74"/>
      <c r="K97" s="74"/>
      <c r="L97" s="72"/>
    </row>
    <row r="98" spans="2:12" s="1" customFormat="1" ht="6.95" customHeight="1">
      <c r="B98" s="46"/>
      <c r="C98" s="74"/>
      <c r="D98" s="74"/>
      <c r="E98" s="74"/>
      <c r="F98" s="74"/>
      <c r="G98" s="74"/>
      <c r="H98" s="74"/>
      <c r="I98" s="203"/>
      <c r="J98" s="74"/>
      <c r="K98" s="74"/>
      <c r="L98" s="72"/>
    </row>
    <row r="99" spans="2:12" s="1" customFormat="1" ht="18" customHeight="1">
      <c r="B99" s="46"/>
      <c r="C99" s="76" t="s">
        <v>23</v>
      </c>
      <c r="D99" s="74"/>
      <c r="E99" s="74"/>
      <c r="F99" s="207" t="str">
        <f>F14</f>
        <v xml:space="preserve"> </v>
      </c>
      <c r="G99" s="74"/>
      <c r="H99" s="74"/>
      <c r="I99" s="208" t="s">
        <v>25</v>
      </c>
      <c r="J99" s="85" t="str">
        <f>IF(J14="","",J14)</f>
        <v>4. 9. 2017</v>
      </c>
      <c r="K99" s="74"/>
      <c r="L99" s="72"/>
    </row>
    <row r="100" spans="2:12" s="1" customFormat="1" ht="6.95" customHeight="1">
      <c r="B100" s="46"/>
      <c r="C100" s="74"/>
      <c r="D100" s="74"/>
      <c r="E100" s="74"/>
      <c r="F100" s="74"/>
      <c r="G100" s="74"/>
      <c r="H100" s="74"/>
      <c r="I100" s="203"/>
      <c r="J100" s="74"/>
      <c r="K100" s="74"/>
      <c r="L100" s="72"/>
    </row>
    <row r="101" spans="2:12" s="1" customFormat="1" ht="13.5">
      <c r="B101" s="46"/>
      <c r="C101" s="76" t="s">
        <v>27</v>
      </c>
      <c r="D101" s="74"/>
      <c r="E101" s="74"/>
      <c r="F101" s="207" t="str">
        <f>E17</f>
        <v xml:space="preserve"> </v>
      </c>
      <c r="G101" s="74"/>
      <c r="H101" s="74"/>
      <c r="I101" s="208" t="s">
        <v>32</v>
      </c>
      <c r="J101" s="207" t="str">
        <f>E23</f>
        <v xml:space="preserve"> </v>
      </c>
      <c r="K101" s="74"/>
      <c r="L101" s="72"/>
    </row>
    <row r="102" spans="2:12" s="1" customFormat="1" ht="14.4" customHeight="1">
      <c r="B102" s="46"/>
      <c r="C102" s="76" t="s">
        <v>30</v>
      </c>
      <c r="D102" s="74"/>
      <c r="E102" s="74"/>
      <c r="F102" s="207" t="str">
        <f>IF(E20="","",E20)</f>
        <v/>
      </c>
      <c r="G102" s="74"/>
      <c r="H102" s="74"/>
      <c r="I102" s="203"/>
      <c r="J102" s="74"/>
      <c r="K102" s="74"/>
      <c r="L102" s="72"/>
    </row>
    <row r="103" spans="2:12" s="1" customFormat="1" ht="10.3" customHeight="1">
      <c r="B103" s="46"/>
      <c r="C103" s="74"/>
      <c r="D103" s="74"/>
      <c r="E103" s="74"/>
      <c r="F103" s="74"/>
      <c r="G103" s="74"/>
      <c r="H103" s="74"/>
      <c r="I103" s="203"/>
      <c r="J103" s="74"/>
      <c r="K103" s="74"/>
      <c r="L103" s="72"/>
    </row>
    <row r="104" spans="2:20" s="10" customFormat="1" ht="29.25" customHeight="1">
      <c r="B104" s="209"/>
      <c r="C104" s="210" t="s">
        <v>186</v>
      </c>
      <c r="D104" s="211" t="s">
        <v>54</v>
      </c>
      <c r="E104" s="211" t="s">
        <v>50</v>
      </c>
      <c r="F104" s="211" t="s">
        <v>187</v>
      </c>
      <c r="G104" s="211" t="s">
        <v>188</v>
      </c>
      <c r="H104" s="211" t="s">
        <v>189</v>
      </c>
      <c r="I104" s="212" t="s">
        <v>190</v>
      </c>
      <c r="J104" s="211" t="s">
        <v>153</v>
      </c>
      <c r="K104" s="213" t="s">
        <v>191</v>
      </c>
      <c r="L104" s="214"/>
      <c r="M104" s="102" t="s">
        <v>192</v>
      </c>
      <c r="N104" s="103" t="s">
        <v>39</v>
      </c>
      <c r="O104" s="103" t="s">
        <v>193</v>
      </c>
      <c r="P104" s="103" t="s">
        <v>194</v>
      </c>
      <c r="Q104" s="103" t="s">
        <v>195</v>
      </c>
      <c r="R104" s="103" t="s">
        <v>196</v>
      </c>
      <c r="S104" s="103" t="s">
        <v>197</v>
      </c>
      <c r="T104" s="104" t="s">
        <v>198</v>
      </c>
    </row>
    <row r="105" spans="2:63" s="1" customFormat="1" ht="29.25" customHeight="1">
      <c r="B105" s="46"/>
      <c r="C105" s="108" t="s">
        <v>154</v>
      </c>
      <c r="D105" s="74"/>
      <c r="E105" s="74"/>
      <c r="F105" s="74"/>
      <c r="G105" s="74"/>
      <c r="H105" s="74"/>
      <c r="I105" s="203"/>
      <c r="J105" s="215">
        <f>BK105</f>
        <v>0</v>
      </c>
      <c r="K105" s="74"/>
      <c r="L105" s="72"/>
      <c r="M105" s="105"/>
      <c r="N105" s="106"/>
      <c r="O105" s="106"/>
      <c r="P105" s="216">
        <f>P106+P160+P264</f>
        <v>0</v>
      </c>
      <c r="Q105" s="106"/>
      <c r="R105" s="216">
        <f>R106+R160+R264</f>
        <v>10.99523515</v>
      </c>
      <c r="S105" s="106"/>
      <c r="T105" s="217">
        <f>T106+T160+T264</f>
        <v>13.450129</v>
      </c>
      <c r="AT105" s="24" t="s">
        <v>68</v>
      </c>
      <c r="AU105" s="24" t="s">
        <v>155</v>
      </c>
      <c r="BK105" s="218">
        <f>BK106+BK160+BK264</f>
        <v>0</v>
      </c>
    </row>
    <row r="106" spans="2:63" s="11" customFormat="1" ht="37.4" customHeight="1">
      <c r="B106" s="219"/>
      <c r="C106" s="220"/>
      <c r="D106" s="221" t="s">
        <v>68</v>
      </c>
      <c r="E106" s="222" t="s">
        <v>199</v>
      </c>
      <c r="F106" s="222" t="s">
        <v>200</v>
      </c>
      <c r="G106" s="220"/>
      <c r="H106" s="220"/>
      <c r="I106" s="223"/>
      <c r="J106" s="224">
        <f>BK106</f>
        <v>0</v>
      </c>
      <c r="K106" s="220"/>
      <c r="L106" s="225"/>
      <c r="M106" s="226"/>
      <c r="N106" s="227"/>
      <c r="O106" s="227"/>
      <c r="P106" s="228">
        <f>P107+P131+P151+P158</f>
        <v>0</v>
      </c>
      <c r="Q106" s="227"/>
      <c r="R106" s="228">
        <f>R107+R131+R151+R158</f>
        <v>8.00496135</v>
      </c>
      <c r="S106" s="227"/>
      <c r="T106" s="229">
        <f>T107+T131+T151+T158</f>
        <v>12.840300000000001</v>
      </c>
      <c r="AR106" s="230" t="s">
        <v>76</v>
      </c>
      <c r="AT106" s="231" t="s">
        <v>68</v>
      </c>
      <c r="AU106" s="231" t="s">
        <v>69</v>
      </c>
      <c r="AY106" s="230" t="s">
        <v>201</v>
      </c>
      <c r="BK106" s="232">
        <f>BK107+BK131+BK151+BK158</f>
        <v>0</v>
      </c>
    </row>
    <row r="107" spans="2:63" s="11" customFormat="1" ht="19.9" customHeight="1">
      <c r="B107" s="219"/>
      <c r="C107" s="220"/>
      <c r="D107" s="221" t="s">
        <v>68</v>
      </c>
      <c r="E107" s="233" t="s">
        <v>232</v>
      </c>
      <c r="F107" s="233" t="s">
        <v>302</v>
      </c>
      <c r="G107" s="220"/>
      <c r="H107" s="220"/>
      <c r="I107" s="223"/>
      <c r="J107" s="234">
        <f>BK107</f>
        <v>0</v>
      </c>
      <c r="K107" s="220"/>
      <c r="L107" s="225"/>
      <c r="M107" s="226"/>
      <c r="N107" s="227"/>
      <c r="O107" s="227"/>
      <c r="P107" s="228">
        <f>SUM(P108:P130)</f>
        <v>0</v>
      </c>
      <c r="Q107" s="227"/>
      <c r="R107" s="228">
        <f>SUM(R108:R130)</f>
        <v>7.98063135</v>
      </c>
      <c r="S107" s="227"/>
      <c r="T107" s="229">
        <f>SUM(T108:T130)</f>
        <v>0</v>
      </c>
      <c r="AR107" s="230" t="s">
        <v>76</v>
      </c>
      <c r="AT107" s="231" t="s">
        <v>68</v>
      </c>
      <c r="AU107" s="231" t="s">
        <v>76</v>
      </c>
      <c r="AY107" s="230" t="s">
        <v>201</v>
      </c>
      <c r="BK107" s="232">
        <f>SUM(BK108:BK130)</f>
        <v>0</v>
      </c>
    </row>
    <row r="108" spans="2:65" s="1" customFormat="1" ht="16.5" customHeight="1">
      <c r="B108" s="46"/>
      <c r="C108" s="235" t="s">
        <v>76</v>
      </c>
      <c r="D108" s="235" t="s">
        <v>203</v>
      </c>
      <c r="E108" s="236" t="s">
        <v>304</v>
      </c>
      <c r="F108" s="237" t="s">
        <v>305</v>
      </c>
      <c r="G108" s="238" t="s">
        <v>206</v>
      </c>
      <c r="H108" s="239">
        <v>1.665</v>
      </c>
      <c r="I108" s="240"/>
      <c r="J108" s="241">
        <f>ROUND(I108*H108,2)</f>
        <v>0</v>
      </c>
      <c r="K108" s="237" t="s">
        <v>220</v>
      </c>
      <c r="L108" s="72"/>
      <c r="M108" s="242" t="s">
        <v>21</v>
      </c>
      <c r="N108" s="243" t="s">
        <v>40</v>
      </c>
      <c r="O108" s="47"/>
      <c r="P108" s="244">
        <f>O108*H108</f>
        <v>0</v>
      </c>
      <c r="Q108" s="244">
        <v>0.04</v>
      </c>
      <c r="R108" s="244">
        <f>Q108*H108</f>
        <v>0.0666</v>
      </c>
      <c r="S108" s="244">
        <v>0</v>
      </c>
      <c r="T108" s="245">
        <f>S108*H108</f>
        <v>0</v>
      </c>
      <c r="AR108" s="24" t="s">
        <v>208</v>
      </c>
      <c r="AT108" s="24" t="s">
        <v>203</v>
      </c>
      <c r="AU108" s="24" t="s">
        <v>79</v>
      </c>
      <c r="AY108" s="24" t="s">
        <v>201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4" t="s">
        <v>76</v>
      </c>
      <c r="BK108" s="246">
        <f>ROUND(I108*H108,2)</f>
        <v>0</v>
      </c>
      <c r="BL108" s="24" t="s">
        <v>208</v>
      </c>
      <c r="BM108" s="24" t="s">
        <v>306</v>
      </c>
    </row>
    <row r="109" spans="2:51" s="12" customFormat="1" ht="13.5">
      <c r="B109" s="247"/>
      <c r="C109" s="248"/>
      <c r="D109" s="249" t="s">
        <v>210</v>
      </c>
      <c r="E109" s="250" t="s">
        <v>21</v>
      </c>
      <c r="F109" s="251" t="s">
        <v>1747</v>
      </c>
      <c r="G109" s="248"/>
      <c r="H109" s="252">
        <v>1.665</v>
      </c>
      <c r="I109" s="253"/>
      <c r="J109" s="248"/>
      <c r="K109" s="248"/>
      <c r="L109" s="254"/>
      <c r="M109" s="255"/>
      <c r="N109" s="256"/>
      <c r="O109" s="256"/>
      <c r="P109" s="256"/>
      <c r="Q109" s="256"/>
      <c r="R109" s="256"/>
      <c r="S109" s="256"/>
      <c r="T109" s="257"/>
      <c r="AT109" s="258" t="s">
        <v>210</v>
      </c>
      <c r="AU109" s="258" t="s">
        <v>79</v>
      </c>
      <c r="AV109" s="12" t="s">
        <v>79</v>
      </c>
      <c r="AW109" s="12" t="s">
        <v>33</v>
      </c>
      <c r="AX109" s="12" t="s">
        <v>76</v>
      </c>
      <c r="AY109" s="258" t="s">
        <v>201</v>
      </c>
    </row>
    <row r="110" spans="2:65" s="1" customFormat="1" ht="16.5" customHeight="1">
      <c r="B110" s="46"/>
      <c r="C110" s="235" t="s">
        <v>79</v>
      </c>
      <c r="D110" s="235" t="s">
        <v>203</v>
      </c>
      <c r="E110" s="236" t="s">
        <v>309</v>
      </c>
      <c r="F110" s="237" t="s">
        <v>310</v>
      </c>
      <c r="G110" s="238" t="s">
        <v>206</v>
      </c>
      <c r="H110" s="239">
        <v>1.665</v>
      </c>
      <c r="I110" s="240"/>
      <c r="J110" s="241">
        <f>ROUND(I110*H110,2)</f>
        <v>0</v>
      </c>
      <c r="K110" s="237" t="s">
        <v>220</v>
      </c>
      <c r="L110" s="72"/>
      <c r="M110" s="242" t="s">
        <v>21</v>
      </c>
      <c r="N110" s="243" t="s">
        <v>40</v>
      </c>
      <c r="O110" s="47"/>
      <c r="P110" s="244">
        <f>O110*H110</f>
        <v>0</v>
      </c>
      <c r="Q110" s="244">
        <v>0.04153</v>
      </c>
      <c r="R110" s="244">
        <f>Q110*H110</f>
        <v>0.06914745</v>
      </c>
      <c r="S110" s="244">
        <v>0</v>
      </c>
      <c r="T110" s="245">
        <f>S110*H110</f>
        <v>0</v>
      </c>
      <c r="AR110" s="24" t="s">
        <v>208</v>
      </c>
      <c r="AT110" s="24" t="s">
        <v>203</v>
      </c>
      <c r="AU110" s="24" t="s">
        <v>79</v>
      </c>
      <c r="AY110" s="24" t="s">
        <v>201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76</v>
      </c>
      <c r="BK110" s="246">
        <f>ROUND(I110*H110,2)</f>
        <v>0</v>
      </c>
      <c r="BL110" s="24" t="s">
        <v>208</v>
      </c>
      <c r="BM110" s="24" t="s">
        <v>311</v>
      </c>
    </row>
    <row r="111" spans="2:51" s="12" customFormat="1" ht="13.5">
      <c r="B111" s="247"/>
      <c r="C111" s="248"/>
      <c r="D111" s="249" t="s">
        <v>210</v>
      </c>
      <c r="E111" s="250" t="s">
        <v>21</v>
      </c>
      <c r="F111" s="251" t="s">
        <v>1747</v>
      </c>
      <c r="G111" s="248"/>
      <c r="H111" s="252">
        <v>1.665</v>
      </c>
      <c r="I111" s="253"/>
      <c r="J111" s="248"/>
      <c r="K111" s="248"/>
      <c r="L111" s="254"/>
      <c r="M111" s="255"/>
      <c r="N111" s="256"/>
      <c r="O111" s="256"/>
      <c r="P111" s="256"/>
      <c r="Q111" s="256"/>
      <c r="R111" s="256"/>
      <c r="S111" s="256"/>
      <c r="T111" s="257"/>
      <c r="AT111" s="258" t="s">
        <v>210</v>
      </c>
      <c r="AU111" s="258" t="s">
        <v>79</v>
      </c>
      <c r="AV111" s="12" t="s">
        <v>79</v>
      </c>
      <c r="AW111" s="12" t="s">
        <v>33</v>
      </c>
      <c r="AX111" s="12" t="s">
        <v>76</v>
      </c>
      <c r="AY111" s="258" t="s">
        <v>201</v>
      </c>
    </row>
    <row r="112" spans="2:65" s="1" customFormat="1" ht="16.5" customHeight="1">
      <c r="B112" s="46"/>
      <c r="C112" s="235" t="s">
        <v>216</v>
      </c>
      <c r="D112" s="235" t="s">
        <v>203</v>
      </c>
      <c r="E112" s="236" t="s">
        <v>317</v>
      </c>
      <c r="F112" s="237" t="s">
        <v>318</v>
      </c>
      <c r="G112" s="238" t="s">
        <v>206</v>
      </c>
      <c r="H112" s="239">
        <v>0.45</v>
      </c>
      <c r="I112" s="240"/>
      <c r="J112" s="241">
        <f>ROUND(I112*H112,2)</f>
        <v>0</v>
      </c>
      <c r="K112" s="237" t="s">
        <v>220</v>
      </c>
      <c r="L112" s="72"/>
      <c r="M112" s="242" t="s">
        <v>21</v>
      </c>
      <c r="N112" s="243" t="s">
        <v>40</v>
      </c>
      <c r="O112" s="47"/>
      <c r="P112" s="244">
        <f>O112*H112</f>
        <v>0</v>
      </c>
      <c r="Q112" s="244">
        <v>0.04</v>
      </c>
      <c r="R112" s="244">
        <f>Q112*H112</f>
        <v>0.018000000000000002</v>
      </c>
      <c r="S112" s="244">
        <v>0</v>
      </c>
      <c r="T112" s="245">
        <f>S112*H112</f>
        <v>0</v>
      </c>
      <c r="AR112" s="24" t="s">
        <v>208</v>
      </c>
      <c r="AT112" s="24" t="s">
        <v>203</v>
      </c>
      <c r="AU112" s="24" t="s">
        <v>79</v>
      </c>
      <c r="AY112" s="24" t="s">
        <v>201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76</v>
      </c>
      <c r="BK112" s="246">
        <f>ROUND(I112*H112,2)</f>
        <v>0</v>
      </c>
      <c r="BL112" s="24" t="s">
        <v>208</v>
      </c>
      <c r="BM112" s="24" t="s">
        <v>319</v>
      </c>
    </row>
    <row r="113" spans="2:51" s="12" customFormat="1" ht="13.5">
      <c r="B113" s="247"/>
      <c r="C113" s="248"/>
      <c r="D113" s="249" t="s">
        <v>210</v>
      </c>
      <c r="E113" s="250" t="s">
        <v>21</v>
      </c>
      <c r="F113" s="251" t="s">
        <v>1748</v>
      </c>
      <c r="G113" s="248"/>
      <c r="H113" s="252">
        <v>0.45</v>
      </c>
      <c r="I113" s="253"/>
      <c r="J113" s="248"/>
      <c r="K113" s="248"/>
      <c r="L113" s="254"/>
      <c r="M113" s="255"/>
      <c r="N113" s="256"/>
      <c r="O113" s="256"/>
      <c r="P113" s="256"/>
      <c r="Q113" s="256"/>
      <c r="R113" s="256"/>
      <c r="S113" s="256"/>
      <c r="T113" s="257"/>
      <c r="AT113" s="258" t="s">
        <v>210</v>
      </c>
      <c r="AU113" s="258" t="s">
        <v>79</v>
      </c>
      <c r="AV113" s="12" t="s">
        <v>79</v>
      </c>
      <c r="AW113" s="12" t="s">
        <v>33</v>
      </c>
      <c r="AX113" s="12" t="s">
        <v>76</v>
      </c>
      <c r="AY113" s="258" t="s">
        <v>201</v>
      </c>
    </row>
    <row r="114" spans="2:65" s="1" customFormat="1" ht="16.5" customHeight="1">
      <c r="B114" s="46"/>
      <c r="C114" s="235" t="s">
        <v>208</v>
      </c>
      <c r="D114" s="235" t="s">
        <v>203</v>
      </c>
      <c r="E114" s="236" t="s">
        <v>335</v>
      </c>
      <c r="F114" s="237" t="s">
        <v>336</v>
      </c>
      <c r="G114" s="238" t="s">
        <v>206</v>
      </c>
      <c r="H114" s="239">
        <v>0.45</v>
      </c>
      <c r="I114" s="240"/>
      <c r="J114" s="241">
        <f>ROUND(I114*H114,2)</f>
        <v>0</v>
      </c>
      <c r="K114" s="237" t="s">
        <v>220</v>
      </c>
      <c r="L114" s="72"/>
      <c r="M114" s="242" t="s">
        <v>21</v>
      </c>
      <c r="N114" s="243" t="s">
        <v>40</v>
      </c>
      <c r="O114" s="47"/>
      <c r="P114" s="244">
        <f>O114*H114</f>
        <v>0</v>
      </c>
      <c r="Q114" s="244">
        <v>0.04153</v>
      </c>
      <c r="R114" s="244">
        <f>Q114*H114</f>
        <v>0.0186885</v>
      </c>
      <c r="S114" s="244">
        <v>0</v>
      </c>
      <c r="T114" s="245">
        <f>S114*H114</f>
        <v>0</v>
      </c>
      <c r="AR114" s="24" t="s">
        <v>208</v>
      </c>
      <c r="AT114" s="24" t="s">
        <v>203</v>
      </c>
      <c r="AU114" s="24" t="s">
        <v>79</v>
      </c>
      <c r="AY114" s="24" t="s">
        <v>201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4" t="s">
        <v>76</v>
      </c>
      <c r="BK114" s="246">
        <f>ROUND(I114*H114,2)</f>
        <v>0</v>
      </c>
      <c r="BL114" s="24" t="s">
        <v>208</v>
      </c>
      <c r="BM114" s="24" t="s">
        <v>337</v>
      </c>
    </row>
    <row r="115" spans="2:51" s="12" customFormat="1" ht="13.5">
      <c r="B115" s="247"/>
      <c r="C115" s="248"/>
      <c r="D115" s="249" t="s">
        <v>210</v>
      </c>
      <c r="E115" s="250" t="s">
        <v>21</v>
      </c>
      <c r="F115" s="251" t="s">
        <v>1748</v>
      </c>
      <c r="G115" s="248"/>
      <c r="H115" s="252">
        <v>0.45</v>
      </c>
      <c r="I115" s="253"/>
      <c r="J115" s="248"/>
      <c r="K115" s="248"/>
      <c r="L115" s="254"/>
      <c r="M115" s="255"/>
      <c r="N115" s="256"/>
      <c r="O115" s="256"/>
      <c r="P115" s="256"/>
      <c r="Q115" s="256"/>
      <c r="R115" s="256"/>
      <c r="S115" s="256"/>
      <c r="T115" s="257"/>
      <c r="AT115" s="258" t="s">
        <v>210</v>
      </c>
      <c r="AU115" s="258" t="s">
        <v>79</v>
      </c>
      <c r="AV115" s="12" t="s">
        <v>79</v>
      </c>
      <c r="AW115" s="12" t="s">
        <v>33</v>
      </c>
      <c r="AX115" s="12" t="s">
        <v>76</v>
      </c>
      <c r="AY115" s="258" t="s">
        <v>201</v>
      </c>
    </row>
    <row r="116" spans="2:65" s="1" customFormat="1" ht="25.5" customHeight="1">
      <c r="B116" s="46"/>
      <c r="C116" s="235" t="s">
        <v>227</v>
      </c>
      <c r="D116" s="235" t="s">
        <v>203</v>
      </c>
      <c r="E116" s="236" t="s">
        <v>344</v>
      </c>
      <c r="F116" s="237" t="s">
        <v>345</v>
      </c>
      <c r="G116" s="238" t="s">
        <v>206</v>
      </c>
      <c r="H116" s="239">
        <v>133.9</v>
      </c>
      <c r="I116" s="240"/>
      <c r="J116" s="241">
        <f>ROUND(I116*H116,2)</f>
        <v>0</v>
      </c>
      <c r="K116" s="237" t="s">
        <v>220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0.017</v>
      </c>
      <c r="R116" s="244">
        <f>Q116*H116</f>
        <v>2.2763000000000004</v>
      </c>
      <c r="S116" s="244">
        <v>0</v>
      </c>
      <c r="T116" s="245">
        <f>S116*H116</f>
        <v>0</v>
      </c>
      <c r="AR116" s="24" t="s">
        <v>208</v>
      </c>
      <c r="AT116" s="24" t="s">
        <v>203</v>
      </c>
      <c r="AU116" s="24" t="s">
        <v>79</v>
      </c>
      <c r="AY116" s="24" t="s">
        <v>201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208</v>
      </c>
      <c r="BM116" s="24" t="s">
        <v>346</v>
      </c>
    </row>
    <row r="117" spans="2:51" s="14" customFormat="1" ht="13.5">
      <c r="B117" s="286"/>
      <c r="C117" s="287"/>
      <c r="D117" s="249" t="s">
        <v>210</v>
      </c>
      <c r="E117" s="288" t="s">
        <v>21</v>
      </c>
      <c r="F117" s="289" t="s">
        <v>1553</v>
      </c>
      <c r="G117" s="287"/>
      <c r="H117" s="288" t="s">
        <v>21</v>
      </c>
      <c r="I117" s="290"/>
      <c r="J117" s="287"/>
      <c r="K117" s="287"/>
      <c r="L117" s="291"/>
      <c r="M117" s="292"/>
      <c r="N117" s="293"/>
      <c r="O117" s="293"/>
      <c r="P117" s="293"/>
      <c r="Q117" s="293"/>
      <c r="R117" s="293"/>
      <c r="S117" s="293"/>
      <c r="T117" s="294"/>
      <c r="AT117" s="295" t="s">
        <v>210</v>
      </c>
      <c r="AU117" s="295" t="s">
        <v>79</v>
      </c>
      <c r="AV117" s="14" t="s">
        <v>76</v>
      </c>
      <c r="AW117" s="14" t="s">
        <v>33</v>
      </c>
      <c r="AX117" s="14" t="s">
        <v>69</v>
      </c>
      <c r="AY117" s="295" t="s">
        <v>201</v>
      </c>
    </row>
    <row r="118" spans="2:51" s="12" customFormat="1" ht="13.5">
      <c r="B118" s="247"/>
      <c r="C118" s="248"/>
      <c r="D118" s="249" t="s">
        <v>210</v>
      </c>
      <c r="E118" s="250" t="s">
        <v>21</v>
      </c>
      <c r="F118" s="251" t="s">
        <v>1749</v>
      </c>
      <c r="G118" s="248"/>
      <c r="H118" s="252">
        <v>133.9</v>
      </c>
      <c r="I118" s="253"/>
      <c r="J118" s="248"/>
      <c r="K118" s="248"/>
      <c r="L118" s="254"/>
      <c r="M118" s="255"/>
      <c r="N118" s="256"/>
      <c r="O118" s="256"/>
      <c r="P118" s="256"/>
      <c r="Q118" s="256"/>
      <c r="R118" s="256"/>
      <c r="S118" s="256"/>
      <c r="T118" s="257"/>
      <c r="AT118" s="258" t="s">
        <v>210</v>
      </c>
      <c r="AU118" s="258" t="s">
        <v>79</v>
      </c>
      <c r="AV118" s="12" t="s">
        <v>79</v>
      </c>
      <c r="AW118" s="12" t="s">
        <v>33</v>
      </c>
      <c r="AX118" s="12" t="s">
        <v>76</v>
      </c>
      <c r="AY118" s="258" t="s">
        <v>201</v>
      </c>
    </row>
    <row r="119" spans="2:65" s="1" customFormat="1" ht="16.5" customHeight="1">
      <c r="B119" s="46"/>
      <c r="C119" s="235" t="s">
        <v>232</v>
      </c>
      <c r="D119" s="235" t="s">
        <v>203</v>
      </c>
      <c r="E119" s="236" t="s">
        <v>350</v>
      </c>
      <c r="F119" s="237" t="s">
        <v>351</v>
      </c>
      <c r="G119" s="238" t="s">
        <v>206</v>
      </c>
      <c r="H119" s="239">
        <v>4</v>
      </c>
      <c r="I119" s="240"/>
      <c r="J119" s="241">
        <f>ROUND(I119*H119,2)</f>
        <v>0</v>
      </c>
      <c r="K119" s="237" t="s">
        <v>220</v>
      </c>
      <c r="L119" s="72"/>
      <c r="M119" s="242" t="s">
        <v>21</v>
      </c>
      <c r="N119" s="243" t="s">
        <v>40</v>
      </c>
      <c r="O119" s="47"/>
      <c r="P119" s="244">
        <f>O119*H119</f>
        <v>0</v>
      </c>
      <c r="Q119" s="244">
        <v>0.021</v>
      </c>
      <c r="R119" s="244">
        <f>Q119*H119</f>
        <v>0.084</v>
      </c>
      <c r="S119" s="244">
        <v>0</v>
      </c>
      <c r="T119" s="245">
        <f>S119*H119</f>
        <v>0</v>
      </c>
      <c r="AR119" s="24" t="s">
        <v>208</v>
      </c>
      <c r="AT119" s="24" t="s">
        <v>203</v>
      </c>
      <c r="AU119" s="24" t="s">
        <v>79</v>
      </c>
      <c r="AY119" s="24" t="s">
        <v>201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24" t="s">
        <v>76</v>
      </c>
      <c r="BK119" s="246">
        <f>ROUND(I119*H119,2)</f>
        <v>0</v>
      </c>
      <c r="BL119" s="24" t="s">
        <v>208</v>
      </c>
      <c r="BM119" s="24" t="s">
        <v>352</v>
      </c>
    </row>
    <row r="120" spans="2:51" s="12" customFormat="1" ht="13.5">
      <c r="B120" s="247"/>
      <c r="C120" s="248"/>
      <c r="D120" s="249" t="s">
        <v>210</v>
      </c>
      <c r="E120" s="250" t="s">
        <v>21</v>
      </c>
      <c r="F120" s="251" t="s">
        <v>1750</v>
      </c>
      <c r="G120" s="248"/>
      <c r="H120" s="252">
        <v>4</v>
      </c>
      <c r="I120" s="253"/>
      <c r="J120" s="248"/>
      <c r="K120" s="248"/>
      <c r="L120" s="254"/>
      <c r="M120" s="255"/>
      <c r="N120" s="256"/>
      <c r="O120" s="256"/>
      <c r="P120" s="256"/>
      <c r="Q120" s="256"/>
      <c r="R120" s="256"/>
      <c r="S120" s="256"/>
      <c r="T120" s="257"/>
      <c r="AT120" s="258" t="s">
        <v>210</v>
      </c>
      <c r="AU120" s="258" t="s">
        <v>79</v>
      </c>
      <c r="AV120" s="12" t="s">
        <v>79</v>
      </c>
      <c r="AW120" s="12" t="s">
        <v>33</v>
      </c>
      <c r="AX120" s="12" t="s">
        <v>76</v>
      </c>
      <c r="AY120" s="258" t="s">
        <v>201</v>
      </c>
    </row>
    <row r="121" spans="2:65" s="1" customFormat="1" ht="16.5" customHeight="1">
      <c r="B121" s="46"/>
      <c r="C121" s="235" t="s">
        <v>238</v>
      </c>
      <c r="D121" s="235" t="s">
        <v>203</v>
      </c>
      <c r="E121" s="236" t="s">
        <v>356</v>
      </c>
      <c r="F121" s="237" t="s">
        <v>357</v>
      </c>
      <c r="G121" s="238" t="s">
        <v>358</v>
      </c>
      <c r="H121" s="239">
        <v>9.8</v>
      </c>
      <c r="I121" s="240"/>
      <c r="J121" s="241">
        <f>ROUND(I121*H121,2)</f>
        <v>0</v>
      </c>
      <c r="K121" s="237" t="s">
        <v>220</v>
      </c>
      <c r="L121" s="72"/>
      <c r="M121" s="242" t="s">
        <v>21</v>
      </c>
      <c r="N121" s="243" t="s">
        <v>40</v>
      </c>
      <c r="O121" s="47"/>
      <c r="P121" s="244">
        <f>O121*H121</f>
        <v>0</v>
      </c>
      <c r="Q121" s="244">
        <v>0.0015</v>
      </c>
      <c r="R121" s="244">
        <f>Q121*H121</f>
        <v>0.014700000000000001</v>
      </c>
      <c r="S121" s="244">
        <v>0</v>
      </c>
      <c r="T121" s="245">
        <f>S121*H121</f>
        <v>0</v>
      </c>
      <c r="AR121" s="24" t="s">
        <v>208</v>
      </c>
      <c r="AT121" s="24" t="s">
        <v>203</v>
      </c>
      <c r="AU121" s="24" t="s">
        <v>79</v>
      </c>
      <c r="AY121" s="24" t="s">
        <v>201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4" t="s">
        <v>76</v>
      </c>
      <c r="BK121" s="246">
        <f>ROUND(I121*H121,2)</f>
        <v>0</v>
      </c>
      <c r="BL121" s="24" t="s">
        <v>208</v>
      </c>
      <c r="BM121" s="24" t="s">
        <v>359</v>
      </c>
    </row>
    <row r="122" spans="2:51" s="12" customFormat="1" ht="13.5">
      <c r="B122" s="247"/>
      <c r="C122" s="248"/>
      <c r="D122" s="249" t="s">
        <v>210</v>
      </c>
      <c r="E122" s="250" t="s">
        <v>21</v>
      </c>
      <c r="F122" s="251" t="s">
        <v>1557</v>
      </c>
      <c r="G122" s="248"/>
      <c r="H122" s="252">
        <v>9.8</v>
      </c>
      <c r="I122" s="253"/>
      <c r="J122" s="248"/>
      <c r="K122" s="248"/>
      <c r="L122" s="254"/>
      <c r="M122" s="255"/>
      <c r="N122" s="256"/>
      <c r="O122" s="256"/>
      <c r="P122" s="256"/>
      <c r="Q122" s="256"/>
      <c r="R122" s="256"/>
      <c r="S122" s="256"/>
      <c r="T122" s="257"/>
      <c r="AT122" s="258" t="s">
        <v>210</v>
      </c>
      <c r="AU122" s="258" t="s">
        <v>79</v>
      </c>
      <c r="AV122" s="12" t="s">
        <v>79</v>
      </c>
      <c r="AW122" s="12" t="s">
        <v>33</v>
      </c>
      <c r="AX122" s="12" t="s">
        <v>76</v>
      </c>
      <c r="AY122" s="258" t="s">
        <v>201</v>
      </c>
    </row>
    <row r="123" spans="2:65" s="1" customFormat="1" ht="16.5" customHeight="1">
      <c r="B123" s="46"/>
      <c r="C123" s="235" t="s">
        <v>245</v>
      </c>
      <c r="D123" s="235" t="s">
        <v>203</v>
      </c>
      <c r="E123" s="236" t="s">
        <v>365</v>
      </c>
      <c r="F123" s="237" t="s">
        <v>366</v>
      </c>
      <c r="G123" s="238" t="s">
        <v>206</v>
      </c>
      <c r="H123" s="239">
        <v>25.92</v>
      </c>
      <c r="I123" s="240"/>
      <c r="J123" s="241">
        <f>ROUND(I123*H123,2)</f>
        <v>0</v>
      </c>
      <c r="K123" s="237" t="s">
        <v>220</v>
      </c>
      <c r="L123" s="72"/>
      <c r="M123" s="242" t="s">
        <v>21</v>
      </c>
      <c r="N123" s="243" t="s">
        <v>40</v>
      </c>
      <c r="O123" s="47"/>
      <c r="P123" s="244">
        <f>O123*H123</f>
        <v>0</v>
      </c>
      <c r="Q123" s="244">
        <v>0.00012</v>
      </c>
      <c r="R123" s="244">
        <f>Q123*H123</f>
        <v>0.0031104</v>
      </c>
      <c r="S123" s="244">
        <v>0</v>
      </c>
      <c r="T123" s="245">
        <f>S123*H123</f>
        <v>0</v>
      </c>
      <c r="AR123" s="24" t="s">
        <v>208</v>
      </c>
      <c r="AT123" s="24" t="s">
        <v>203</v>
      </c>
      <c r="AU123" s="24" t="s">
        <v>79</v>
      </c>
      <c r="AY123" s="24" t="s">
        <v>201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4" t="s">
        <v>76</v>
      </c>
      <c r="BK123" s="246">
        <f>ROUND(I123*H123,2)</f>
        <v>0</v>
      </c>
      <c r="BL123" s="24" t="s">
        <v>208</v>
      </c>
      <c r="BM123" s="24" t="s">
        <v>367</v>
      </c>
    </row>
    <row r="124" spans="2:51" s="12" customFormat="1" ht="13.5">
      <c r="B124" s="247"/>
      <c r="C124" s="248"/>
      <c r="D124" s="249" t="s">
        <v>210</v>
      </c>
      <c r="E124" s="250" t="s">
        <v>21</v>
      </c>
      <c r="F124" s="251" t="s">
        <v>1751</v>
      </c>
      <c r="G124" s="248"/>
      <c r="H124" s="252">
        <v>25.92</v>
      </c>
      <c r="I124" s="253"/>
      <c r="J124" s="248"/>
      <c r="K124" s="248"/>
      <c r="L124" s="254"/>
      <c r="M124" s="255"/>
      <c r="N124" s="256"/>
      <c r="O124" s="256"/>
      <c r="P124" s="256"/>
      <c r="Q124" s="256"/>
      <c r="R124" s="256"/>
      <c r="S124" s="256"/>
      <c r="T124" s="257"/>
      <c r="AT124" s="258" t="s">
        <v>210</v>
      </c>
      <c r="AU124" s="258" t="s">
        <v>79</v>
      </c>
      <c r="AV124" s="12" t="s">
        <v>79</v>
      </c>
      <c r="AW124" s="12" t="s">
        <v>33</v>
      </c>
      <c r="AX124" s="12" t="s">
        <v>76</v>
      </c>
      <c r="AY124" s="258" t="s">
        <v>201</v>
      </c>
    </row>
    <row r="125" spans="2:65" s="1" customFormat="1" ht="16.5" customHeight="1">
      <c r="B125" s="46"/>
      <c r="C125" s="235" t="s">
        <v>250</v>
      </c>
      <c r="D125" s="235" t="s">
        <v>203</v>
      </c>
      <c r="E125" s="236" t="s">
        <v>1695</v>
      </c>
      <c r="F125" s="237" t="s">
        <v>1696</v>
      </c>
      <c r="G125" s="238" t="s">
        <v>219</v>
      </c>
      <c r="H125" s="239">
        <v>0.25</v>
      </c>
      <c r="I125" s="240"/>
      <c r="J125" s="241">
        <f>ROUND(I125*H125,2)</f>
        <v>0</v>
      </c>
      <c r="K125" s="237" t="s">
        <v>207</v>
      </c>
      <c r="L125" s="72"/>
      <c r="M125" s="242" t="s">
        <v>21</v>
      </c>
      <c r="N125" s="243" t="s">
        <v>40</v>
      </c>
      <c r="O125" s="47"/>
      <c r="P125" s="244">
        <f>O125*H125</f>
        <v>0</v>
      </c>
      <c r="Q125" s="244">
        <v>2.25634</v>
      </c>
      <c r="R125" s="244">
        <f>Q125*H125</f>
        <v>0.564085</v>
      </c>
      <c r="S125" s="244">
        <v>0</v>
      </c>
      <c r="T125" s="245">
        <f>S125*H125</f>
        <v>0</v>
      </c>
      <c r="AR125" s="24" t="s">
        <v>208</v>
      </c>
      <c r="AT125" s="24" t="s">
        <v>203</v>
      </c>
      <c r="AU125" s="24" t="s">
        <v>79</v>
      </c>
      <c r="AY125" s="24" t="s">
        <v>201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76</v>
      </c>
      <c r="BK125" s="246">
        <f>ROUND(I125*H125,2)</f>
        <v>0</v>
      </c>
      <c r="BL125" s="24" t="s">
        <v>208</v>
      </c>
      <c r="BM125" s="24" t="s">
        <v>1697</v>
      </c>
    </row>
    <row r="126" spans="2:51" s="12" customFormat="1" ht="13.5">
      <c r="B126" s="247"/>
      <c r="C126" s="248"/>
      <c r="D126" s="249" t="s">
        <v>210</v>
      </c>
      <c r="E126" s="250" t="s">
        <v>21</v>
      </c>
      <c r="F126" s="251" t="s">
        <v>1752</v>
      </c>
      <c r="G126" s="248"/>
      <c r="H126" s="252">
        <v>0.25</v>
      </c>
      <c r="I126" s="253"/>
      <c r="J126" s="248"/>
      <c r="K126" s="248"/>
      <c r="L126" s="254"/>
      <c r="M126" s="255"/>
      <c r="N126" s="256"/>
      <c r="O126" s="256"/>
      <c r="P126" s="256"/>
      <c r="Q126" s="256"/>
      <c r="R126" s="256"/>
      <c r="S126" s="256"/>
      <c r="T126" s="257"/>
      <c r="AT126" s="258" t="s">
        <v>210</v>
      </c>
      <c r="AU126" s="258" t="s">
        <v>79</v>
      </c>
      <c r="AV126" s="12" t="s">
        <v>79</v>
      </c>
      <c r="AW126" s="12" t="s">
        <v>33</v>
      </c>
      <c r="AX126" s="12" t="s">
        <v>76</v>
      </c>
      <c r="AY126" s="258" t="s">
        <v>201</v>
      </c>
    </row>
    <row r="127" spans="2:65" s="1" customFormat="1" ht="25.5" customHeight="1">
      <c r="B127" s="46"/>
      <c r="C127" s="235" t="s">
        <v>255</v>
      </c>
      <c r="D127" s="235" t="s">
        <v>203</v>
      </c>
      <c r="E127" s="236" t="s">
        <v>385</v>
      </c>
      <c r="F127" s="237" t="s">
        <v>386</v>
      </c>
      <c r="G127" s="238" t="s">
        <v>206</v>
      </c>
      <c r="H127" s="239">
        <v>1</v>
      </c>
      <c r="I127" s="240"/>
      <c r="J127" s="241">
        <f>ROUND(I127*H127,2)</f>
        <v>0</v>
      </c>
      <c r="K127" s="237" t="s">
        <v>21</v>
      </c>
      <c r="L127" s="72"/>
      <c r="M127" s="242" t="s">
        <v>21</v>
      </c>
      <c r="N127" s="243" t="s">
        <v>40</v>
      </c>
      <c r="O127" s="47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AR127" s="24" t="s">
        <v>208</v>
      </c>
      <c r="AT127" s="24" t="s">
        <v>203</v>
      </c>
      <c r="AU127" s="24" t="s">
        <v>79</v>
      </c>
      <c r="AY127" s="24" t="s">
        <v>201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76</v>
      </c>
      <c r="BK127" s="246">
        <f>ROUND(I127*H127,2)</f>
        <v>0</v>
      </c>
      <c r="BL127" s="24" t="s">
        <v>208</v>
      </c>
      <c r="BM127" s="24" t="s">
        <v>387</v>
      </c>
    </row>
    <row r="128" spans="2:51" s="12" customFormat="1" ht="13.5">
      <c r="B128" s="247"/>
      <c r="C128" s="248"/>
      <c r="D128" s="249" t="s">
        <v>210</v>
      </c>
      <c r="E128" s="250" t="s">
        <v>21</v>
      </c>
      <c r="F128" s="251" t="s">
        <v>1700</v>
      </c>
      <c r="G128" s="248"/>
      <c r="H128" s="252">
        <v>1</v>
      </c>
      <c r="I128" s="253"/>
      <c r="J128" s="248"/>
      <c r="K128" s="248"/>
      <c r="L128" s="254"/>
      <c r="M128" s="255"/>
      <c r="N128" s="256"/>
      <c r="O128" s="256"/>
      <c r="P128" s="256"/>
      <c r="Q128" s="256"/>
      <c r="R128" s="256"/>
      <c r="S128" s="256"/>
      <c r="T128" s="257"/>
      <c r="AT128" s="258" t="s">
        <v>210</v>
      </c>
      <c r="AU128" s="258" t="s">
        <v>79</v>
      </c>
      <c r="AV128" s="12" t="s">
        <v>79</v>
      </c>
      <c r="AW128" s="12" t="s">
        <v>33</v>
      </c>
      <c r="AX128" s="12" t="s">
        <v>76</v>
      </c>
      <c r="AY128" s="258" t="s">
        <v>201</v>
      </c>
    </row>
    <row r="129" spans="2:65" s="1" customFormat="1" ht="25.5" customHeight="1">
      <c r="B129" s="46"/>
      <c r="C129" s="235" t="s">
        <v>260</v>
      </c>
      <c r="D129" s="235" t="s">
        <v>203</v>
      </c>
      <c r="E129" s="236" t="s">
        <v>390</v>
      </c>
      <c r="F129" s="237" t="s">
        <v>391</v>
      </c>
      <c r="G129" s="238" t="s">
        <v>206</v>
      </c>
      <c r="H129" s="239">
        <v>97.32</v>
      </c>
      <c r="I129" s="240"/>
      <c r="J129" s="241">
        <f>ROUND(I129*H129,2)</f>
        <v>0</v>
      </c>
      <c r="K129" s="237" t="s">
        <v>21</v>
      </c>
      <c r="L129" s="72"/>
      <c r="M129" s="242" t="s">
        <v>21</v>
      </c>
      <c r="N129" s="243" t="s">
        <v>40</v>
      </c>
      <c r="O129" s="47"/>
      <c r="P129" s="244">
        <f>O129*H129</f>
        <v>0</v>
      </c>
      <c r="Q129" s="244">
        <v>0.05</v>
      </c>
      <c r="R129" s="244">
        <f>Q129*H129</f>
        <v>4.866</v>
      </c>
      <c r="S129" s="244">
        <v>0</v>
      </c>
      <c r="T129" s="245">
        <f>S129*H129</f>
        <v>0</v>
      </c>
      <c r="AR129" s="24" t="s">
        <v>208</v>
      </c>
      <c r="AT129" s="24" t="s">
        <v>203</v>
      </c>
      <c r="AU129" s="24" t="s">
        <v>79</v>
      </c>
      <c r="AY129" s="24" t="s">
        <v>201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24" t="s">
        <v>76</v>
      </c>
      <c r="BK129" s="246">
        <f>ROUND(I129*H129,2)</f>
        <v>0</v>
      </c>
      <c r="BL129" s="24" t="s">
        <v>208</v>
      </c>
      <c r="BM129" s="24" t="s">
        <v>392</v>
      </c>
    </row>
    <row r="130" spans="2:51" s="12" customFormat="1" ht="13.5">
      <c r="B130" s="247"/>
      <c r="C130" s="248"/>
      <c r="D130" s="249" t="s">
        <v>210</v>
      </c>
      <c r="E130" s="250" t="s">
        <v>21</v>
      </c>
      <c r="F130" s="251" t="s">
        <v>1753</v>
      </c>
      <c r="G130" s="248"/>
      <c r="H130" s="252">
        <v>97.32</v>
      </c>
      <c r="I130" s="253"/>
      <c r="J130" s="248"/>
      <c r="K130" s="248"/>
      <c r="L130" s="254"/>
      <c r="M130" s="255"/>
      <c r="N130" s="256"/>
      <c r="O130" s="256"/>
      <c r="P130" s="256"/>
      <c r="Q130" s="256"/>
      <c r="R130" s="256"/>
      <c r="S130" s="256"/>
      <c r="T130" s="257"/>
      <c r="AT130" s="258" t="s">
        <v>210</v>
      </c>
      <c r="AU130" s="258" t="s">
        <v>79</v>
      </c>
      <c r="AV130" s="12" t="s">
        <v>79</v>
      </c>
      <c r="AW130" s="12" t="s">
        <v>33</v>
      </c>
      <c r="AX130" s="12" t="s">
        <v>76</v>
      </c>
      <c r="AY130" s="258" t="s">
        <v>201</v>
      </c>
    </row>
    <row r="131" spans="2:63" s="11" customFormat="1" ht="29.85" customHeight="1">
      <c r="B131" s="219"/>
      <c r="C131" s="220"/>
      <c r="D131" s="221" t="s">
        <v>68</v>
      </c>
      <c r="E131" s="233" t="s">
        <v>250</v>
      </c>
      <c r="F131" s="233" t="s">
        <v>394</v>
      </c>
      <c r="G131" s="220"/>
      <c r="H131" s="220"/>
      <c r="I131" s="223"/>
      <c r="J131" s="234">
        <f>BK131</f>
        <v>0</v>
      </c>
      <c r="K131" s="220"/>
      <c r="L131" s="225"/>
      <c r="M131" s="226"/>
      <c r="N131" s="227"/>
      <c r="O131" s="227"/>
      <c r="P131" s="228">
        <f>SUM(P132:P150)</f>
        <v>0</v>
      </c>
      <c r="Q131" s="227"/>
      <c r="R131" s="228">
        <f>SUM(R132:R150)</f>
        <v>0.024329999999999997</v>
      </c>
      <c r="S131" s="227"/>
      <c r="T131" s="229">
        <f>SUM(T132:T150)</f>
        <v>12.840300000000001</v>
      </c>
      <c r="AR131" s="230" t="s">
        <v>76</v>
      </c>
      <c r="AT131" s="231" t="s">
        <v>68</v>
      </c>
      <c r="AU131" s="231" t="s">
        <v>76</v>
      </c>
      <c r="AY131" s="230" t="s">
        <v>201</v>
      </c>
      <c r="BK131" s="232">
        <f>SUM(BK132:BK150)</f>
        <v>0</v>
      </c>
    </row>
    <row r="132" spans="2:65" s="1" customFormat="1" ht="25.5" customHeight="1">
      <c r="B132" s="46"/>
      <c r="C132" s="235" t="s">
        <v>265</v>
      </c>
      <c r="D132" s="235" t="s">
        <v>203</v>
      </c>
      <c r="E132" s="236" t="s">
        <v>401</v>
      </c>
      <c r="F132" s="237" t="s">
        <v>402</v>
      </c>
      <c r="G132" s="238" t="s">
        <v>206</v>
      </c>
      <c r="H132" s="239">
        <v>97.32</v>
      </c>
      <c r="I132" s="240"/>
      <c r="J132" s="241">
        <f>ROUND(I132*H132,2)</f>
        <v>0</v>
      </c>
      <c r="K132" s="237" t="s">
        <v>220</v>
      </c>
      <c r="L132" s="72"/>
      <c r="M132" s="242" t="s">
        <v>21</v>
      </c>
      <c r="N132" s="243" t="s">
        <v>40</v>
      </c>
      <c r="O132" s="47"/>
      <c r="P132" s="244">
        <f>O132*H132</f>
        <v>0</v>
      </c>
      <c r="Q132" s="244">
        <v>0.00021</v>
      </c>
      <c r="R132" s="244">
        <f>Q132*H132</f>
        <v>0.0204372</v>
      </c>
      <c r="S132" s="244">
        <v>0</v>
      </c>
      <c r="T132" s="245">
        <f>S132*H132</f>
        <v>0</v>
      </c>
      <c r="AR132" s="24" t="s">
        <v>208</v>
      </c>
      <c r="AT132" s="24" t="s">
        <v>203</v>
      </c>
      <c r="AU132" s="24" t="s">
        <v>79</v>
      </c>
      <c r="AY132" s="24" t="s">
        <v>201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4" t="s">
        <v>76</v>
      </c>
      <c r="BK132" s="246">
        <f>ROUND(I132*H132,2)</f>
        <v>0</v>
      </c>
      <c r="BL132" s="24" t="s">
        <v>208</v>
      </c>
      <c r="BM132" s="24" t="s">
        <v>403</v>
      </c>
    </row>
    <row r="133" spans="2:51" s="12" customFormat="1" ht="13.5">
      <c r="B133" s="247"/>
      <c r="C133" s="248"/>
      <c r="D133" s="249" t="s">
        <v>210</v>
      </c>
      <c r="E133" s="250" t="s">
        <v>21</v>
      </c>
      <c r="F133" s="251" t="s">
        <v>1754</v>
      </c>
      <c r="G133" s="248"/>
      <c r="H133" s="252">
        <v>97.32</v>
      </c>
      <c r="I133" s="253"/>
      <c r="J133" s="248"/>
      <c r="K133" s="248"/>
      <c r="L133" s="254"/>
      <c r="M133" s="255"/>
      <c r="N133" s="256"/>
      <c r="O133" s="256"/>
      <c r="P133" s="256"/>
      <c r="Q133" s="256"/>
      <c r="R133" s="256"/>
      <c r="S133" s="256"/>
      <c r="T133" s="257"/>
      <c r="AT133" s="258" t="s">
        <v>210</v>
      </c>
      <c r="AU133" s="258" t="s">
        <v>79</v>
      </c>
      <c r="AV133" s="12" t="s">
        <v>79</v>
      </c>
      <c r="AW133" s="12" t="s">
        <v>33</v>
      </c>
      <c r="AX133" s="12" t="s">
        <v>76</v>
      </c>
      <c r="AY133" s="258" t="s">
        <v>201</v>
      </c>
    </row>
    <row r="134" spans="2:65" s="1" customFormat="1" ht="25.5" customHeight="1">
      <c r="B134" s="46"/>
      <c r="C134" s="235" t="s">
        <v>272</v>
      </c>
      <c r="D134" s="235" t="s">
        <v>203</v>
      </c>
      <c r="E134" s="236" t="s">
        <v>406</v>
      </c>
      <c r="F134" s="237" t="s">
        <v>407</v>
      </c>
      <c r="G134" s="238" t="s">
        <v>206</v>
      </c>
      <c r="H134" s="239">
        <v>97.32</v>
      </c>
      <c r="I134" s="240"/>
      <c r="J134" s="241">
        <f>ROUND(I134*H134,2)</f>
        <v>0</v>
      </c>
      <c r="K134" s="237" t="s">
        <v>220</v>
      </c>
      <c r="L134" s="72"/>
      <c r="M134" s="242" t="s">
        <v>21</v>
      </c>
      <c r="N134" s="243" t="s">
        <v>40</v>
      </c>
      <c r="O134" s="47"/>
      <c r="P134" s="244">
        <f>O134*H134</f>
        <v>0</v>
      </c>
      <c r="Q134" s="244">
        <v>4E-05</v>
      </c>
      <c r="R134" s="244">
        <f>Q134*H134</f>
        <v>0.0038928</v>
      </c>
      <c r="S134" s="244">
        <v>0</v>
      </c>
      <c r="T134" s="245">
        <f>S134*H134</f>
        <v>0</v>
      </c>
      <c r="AR134" s="24" t="s">
        <v>208</v>
      </c>
      <c r="AT134" s="24" t="s">
        <v>203</v>
      </c>
      <c r="AU134" s="24" t="s">
        <v>79</v>
      </c>
      <c r="AY134" s="24" t="s">
        <v>201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76</v>
      </c>
      <c r="BK134" s="246">
        <f>ROUND(I134*H134,2)</f>
        <v>0</v>
      </c>
      <c r="BL134" s="24" t="s">
        <v>208</v>
      </c>
      <c r="BM134" s="24" t="s">
        <v>408</v>
      </c>
    </row>
    <row r="135" spans="2:51" s="12" customFormat="1" ht="13.5">
      <c r="B135" s="247"/>
      <c r="C135" s="248"/>
      <c r="D135" s="249" t="s">
        <v>210</v>
      </c>
      <c r="E135" s="250" t="s">
        <v>21</v>
      </c>
      <c r="F135" s="251" t="s">
        <v>1755</v>
      </c>
      <c r="G135" s="248"/>
      <c r="H135" s="252">
        <v>97.32</v>
      </c>
      <c r="I135" s="253"/>
      <c r="J135" s="248"/>
      <c r="K135" s="248"/>
      <c r="L135" s="254"/>
      <c r="M135" s="255"/>
      <c r="N135" s="256"/>
      <c r="O135" s="256"/>
      <c r="P135" s="256"/>
      <c r="Q135" s="256"/>
      <c r="R135" s="256"/>
      <c r="S135" s="256"/>
      <c r="T135" s="257"/>
      <c r="AT135" s="258" t="s">
        <v>210</v>
      </c>
      <c r="AU135" s="258" t="s">
        <v>79</v>
      </c>
      <c r="AV135" s="12" t="s">
        <v>79</v>
      </c>
      <c r="AW135" s="12" t="s">
        <v>33</v>
      </c>
      <c r="AX135" s="12" t="s">
        <v>76</v>
      </c>
      <c r="AY135" s="258" t="s">
        <v>201</v>
      </c>
    </row>
    <row r="136" spans="2:65" s="1" customFormat="1" ht="16.5" customHeight="1">
      <c r="B136" s="46"/>
      <c r="C136" s="235" t="s">
        <v>277</v>
      </c>
      <c r="D136" s="235" t="s">
        <v>203</v>
      </c>
      <c r="E136" s="236" t="s">
        <v>411</v>
      </c>
      <c r="F136" s="237" t="s">
        <v>412</v>
      </c>
      <c r="G136" s="238" t="s">
        <v>206</v>
      </c>
      <c r="H136" s="239">
        <v>32.475</v>
      </c>
      <c r="I136" s="240"/>
      <c r="J136" s="241">
        <f>ROUND(I136*H136,2)</f>
        <v>0</v>
      </c>
      <c r="K136" s="237" t="s">
        <v>207</v>
      </c>
      <c r="L136" s="72"/>
      <c r="M136" s="242" t="s">
        <v>21</v>
      </c>
      <c r="N136" s="243" t="s">
        <v>40</v>
      </c>
      <c r="O136" s="47"/>
      <c r="P136" s="244">
        <f>O136*H136</f>
        <v>0</v>
      </c>
      <c r="Q136" s="244">
        <v>0</v>
      </c>
      <c r="R136" s="244">
        <f>Q136*H136</f>
        <v>0</v>
      </c>
      <c r="S136" s="244">
        <v>0.324</v>
      </c>
      <c r="T136" s="245">
        <f>S136*H136</f>
        <v>10.5219</v>
      </c>
      <c r="AR136" s="24" t="s">
        <v>208</v>
      </c>
      <c r="AT136" s="24" t="s">
        <v>203</v>
      </c>
      <c r="AU136" s="24" t="s">
        <v>79</v>
      </c>
      <c r="AY136" s="24" t="s">
        <v>201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24" t="s">
        <v>76</v>
      </c>
      <c r="BK136" s="246">
        <f>ROUND(I136*H136,2)</f>
        <v>0</v>
      </c>
      <c r="BL136" s="24" t="s">
        <v>208</v>
      </c>
      <c r="BM136" s="24" t="s">
        <v>413</v>
      </c>
    </row>
    <row r="137" spans="2:51" s="14" customFormat="1" ht="13.5">
      <c r="B137" s="286"/>
      <c r="C137" s="287"/>
      <c r="D137" s="249" t="s">
        <v>210</v>
      </c>
      <c r="E137" s="288" t="s">
        <v>21</v>
      </c>
      <c r="F137" s="289" t="s">
        <v>1756</v>
      </c>
      <c r="G137" s="287"/>
      <c r="H137" s="288" t="s">
        <v>21</v>
      </c>
      <c r="I137" s="290"/>
      <c r="J137" s="287"/>
      <c r="K137" s="287"/>
      <c r="L137" s="291"/>
      <c r="M137" s="292"/>
      <c r="N137" s="293"/>
      <c r="O137" s="293"/>
      <c r="P137" s="293"/>
      <c r="Q137" s="293"/>
      <c r="R137" s="293"/>
      <c r="S137" s="293"/>
      <c r="T137" s="294"/>
      <c r="AT137" s="295" t="s">
        <v>210</v>
      </c>
      <c r="AU137" s="295" t="s">
        <v>79</v>
      </c>
      <c r="AV137" s="14" t="s">
        <v>76</v>
      </c>
      <c r="AW137" s="14" t="s">
        <v>33</v>
      </c>
      <c r="AX137" s="14" t="s">
        <v>69</v>
      </c>
      <c r="AY137" s="295" t="s">
        <v>201</v>
      </c>
    </row>
    <row r="138" spans="2:51" s="12" customFormat="1" ht="13.5">
      <c r="B138" s="247"/>
      <c r="C138" s="248"/>
      <c r="D138" s="249" t="s">
        <v>210</v>
      </c>
      <c r="E138" s="250" t="s">
        <v>21</v>
      </c>
      <c r="F138" s="251" t="s">
        <v>1757</v>
      </c>
      <c r="G138" s="248"/>
      <c r="H138" s="252">
        <v>36.075</v>
      </c>
      <c r="I138" s="253"/>
      <c r="J138" s="248"/>
      <c r="K138" s="248"/>
      <c r="L138" s="254"/>
      <c r="M138" s="255"/>
      <c r="N138" s="256"/>
      <c r="O138" s="256"/>
      <c r="P138" s="256"/>
      <c r="Q138" s="256"/>
      <c r="R138" s="256"/>
      <c r="S138" s="256"/>
      <c r="T138" s="257"/>
      <c r="AT138" s="258" t="s">
        <v>210</v>
      </c>
      <c r="AU138" s="258" t="s">
        <v>79</v>
      </c>
      <c r="AV138" s="12" t="s">
        <v>79</v>
      </c>
      <c r="AW138" s="12" t="s">
        <v>33</v>
      </c>
      <c r="AX138" s="12" t="s">
        <v>69</v>
      </c>
      <c r="AY138" s="258" t="s">
        <v>201</v>
      </c>
    </row>
    <row r="139" spans="2:51" s="12" customFormat="1" ht="13.5">
      <c r="B139" s="247"/>
      <c r="C139" s="248"/>
      <c r="D139" s="249" t="s">
        <v>210</v>
      </c>
      <c r="E139" s="250" t="s">
        <v>21</v>
      </c>
      <c r="F139" s="251" t="s">
        <v>1758</v>
      </c>
      <c r="G139" s="248"/>
      <c r="H139" s="252">
        <v>-3.6</v>
      </c>
      <c r="I139" s="253"/>
      <c r="J139" s="248"/>
      <c r="K139" s="248"/>
      <c r="L139" s="254"/>
      <c r="M139" s="255"/>
      <c r="N139" s="256"/>
      <c r="O139" s="256"/>
      <c r="P139" s="256"/>
      <c r="Q139" s="256"/>
      <c r="R139" s="256"/>
      <c r="S139" s="256"/>
      <c r="T139" s="257"/>
      <c r="AT139" s="258" t="s">
        <v>210</v>
      </c>
      <c r="AU139" s="258" t="s">
        <v>79</v>
      </c>
      <c r="AV139" s="12" t="s">
        <v>79</v>
      </c>
      <c r="AW139" s="12" t="s">
        <v>33</v>
      </c>
      <c r="AX139" s="12" t="s">
        <v>69</v>
      </c>
      <c r="AY139" s="258" t="s">
        <v>201</v>
      </c>
    </row>
    <row r="140" spans="2:51" s="13" customFormat="1" ht="13.5">
      <c r="B140" s="269"/>
      <c r="C140" s="270"/>
      <c r="D140" s="249" t="s">
        <v>210</v>
      </c>
      <c r="E140" s="271" t="s">
        <v>21</v>
      </c>
      <c r="F140" s="272" t="s">
        <v>271</v>
      </c>
      <c r="G140" s="270"/>
      <c r="H140" s="273">
        <v>32.475</v>
      </c>
      <c r="I140" s="274"/>
      <c r="J140" s="270"/>
      <c r="K140" s="270"/>
      <c r="L140" s="275"/>
      <c r="M140" s="276"/>
      <c r="N140" s="277"/>
      <c r="O140" s="277"/>
      <c r="P140" s="277"/>
      <c r="Q140" s="277"/>
      <c r="R140" s="277"/>
      <c r="S140" s="277"/>
      <c r="T140" s="278"/>
      <c r="AT140" s="279" t="s">
        <v>210</v>
      </c>
      <c r="AU140" s="279" t="s">
        <v>79</v>
      </c>
      <c r="AV140" s="13" t="s">
        <v>208</v>
      </c>
      <c r="AW140" s="13" t="s">
        <v>33</v>
      </c>
      <c r="AX140" s="13" t="s">
        <v>76</v>
      </c>
      <c r="AY140" s="279" t="s">
        <v>201</v>
      </c>
    </row>
    <row r="141" spans="2:65" s="1" customFormat="1" ht="16.5" customHeight="1">
      <c r="B141" s="46"/>
      <c r="C141" s="235" t="s">
        <v>10</v>
      </c>
      <c r="D141" s="235" t="s">
        <v>203</v>
      </c>
      <c r="E141" s="236" t="s">
        <v>448</v>
      </c>
      <c r="F141" s="237" t="s">
        <v>449</v>
      </c>
      <c r="G141" s="238" t="s">
        <v>206</v>
      </c>
      <c r="H141" s="239">
        <v>5.4</v>
      </c>
      <c r="I141" s="240"/>
      <c r="J141" s="241">
        <f>ROUND(I141*H141,2)</f>
        <v>0</v>
      </c>
      <c r="K141" s="237" t="s">
        <v>220</v>
      </c>
      <c r="L141" s="72"/>
      <c r="M141" s="242" t="s">
        <v>21</v>
      </c>
      <c r="N141" s="243" t="s">
        <v>40</v>
      </c>
      <c r="O141" s="47"/>
      <c r="P141" s="244">
        <f>O141*H141</f>
        <v>0</v>
      </c>
      <c r="Q141" s="244">
        <v>0</v>
      </c>
      <c r="R141" s="244">
        <f>Q141*H141</f>
        <v>0</v>
      </c>
      <c r="S141" s="244">
        <v>0.076</v>
      </c>
      <c r="T141" s="245">
        <f>S141*H141</f>
        <v>0.41040000000000004</v>
      </c>
      <c r="AR141" s="24" t="s">
        <v>208</v>
      </c>
      <c r="AT141" s="24" t="s">
        <v>203</v>
      </c>
      <c r="AU141" s="24" t="s">
        <v>79</v>
      </c>
      <c r="AY141" s="24" t="s">
        <v>201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24" t="s">
        <v>76</v>
      </c>
      <c r="BK141" s="246">
        <f>ROUND(I141*H141,2)</f>
        <v>0</v>
      </c>
      <c r="BL141" s="24" t="s">
        <v>208</v>
      </c>
      <c r="BM141" s="24" t="s">
        <v>450</v>
      </c>
    </row>
    <row r="142" spans="2:51" s="12" customFormat="1" ht="13.5">
      <c r="B142" s="247"/>
      <c r="C142" s="248"/>
      <c r="D142" s="249" t="s">
        <v>210</v>
      </c>
      <c r="E142" s="250" t="s">
        <v>21</v>
      </c>
      <c r="F142" s="251" t="s">
        <v>1759</v>
      </c>
      <c r="G142" s="248"/>
      <c r="H142" s="252">
        <v>5.4</v>
      </c>
      <c r="I142" s="253"/>
      <c r="J142" s="248"/>
      <c r="K142" s="248"/>
      <c r="L142" s="254"/>
      <c r="M142" s="255"/>
      <c r="N142" s="256"/>
      <c r="O142" s="256"/>
      <c r="P142" s="256"/>
      <c r="Q142" s="256"/>
      <c r="R142" s="256"/>
      <c r="S142" s="256"/>
      <c r="T142" s="257"/>
      <c r="AT142" s="258" t="s">
        <v>210</v>
      </c>
      <c r="AU142" s="258" t="s">
        <v>79</v>
      </c>
      <c r="AV142" s="12" t="s">
        <v>79</v>
      </c>
      <c r="AW142" s="12" t="s">
        <v>33</v>
      </c>
      <c r="AX142" s="12" t="s">
        <v>76</v>
      </c>
      <c r="AY142" s="258" t="s">
        <v>201</v>
      </c>
    </row>
    <row r="143" spans="2:65" s="1" customFormat="1" ht="16.5" customHeight="1">
      <c r="B143" s="46"/>
      <c r="C143" s="235" t="s">
        <v>287</v>
      </c>
      <c r="D143" s="235" t="s">
        <v>203</v>
      </c>
      <c r="E143" s="236" t="s">
        <v>462</v>
      </c>
      <c r="F143" s="237" t="s">
        <v>463</v>
      </c>
      <c r="G143" s="238" t="s">
        <v>358</v>
      </c>
      <c r="H143" s="239">
        <v>3</v>
      </c>
      <c r="I143" s="240"/>
      <c r="J143" s="241">
        <f>ROUND(I143*H143,2)</f>
        <v>0</v>
      </c>
      <c r="K143" s="237" t="s">
        <v>220</v>
      </c>
      <c r="L143" s="72"/>
      <c r="M143" s="242" t="s">
        <v>21</v>
      </c>
      <c r="N143" s="243" t="s">
        <v>40</v>
      </c>
      <c r="O143" s="47"/>
      <c r="P143" s="244">
        <f>O143*H143</f>
        <v>0</v>
      </c>
      <c r="Q143" s="244">
        <v>0</v>
      </c>
      <c r="R143" s="244">
        <f>Q143*H143</f>
        <v>0</v>
      </c>
      <c r="S143" s="244">
        <v>0.099</v>
      </c>
      <c r="T143" s="245">
        <f>S143*H143</f>
        <v>0.29700000000000004</v>
      </c>
      <c r="AR143" s="24" t="s">
        <v>208</v>
      </c>
      <c r="AT143" s="24" t="s">
        <v>203</v>
      </c>
      <c r="AU143" s="24" t="s">
        <v>79</v>
      </c>
      <c r="AY143" s="24" t="s">
        <v>201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76</v>
      </c>
      <c r="BK143" s="246">
        <f>ROUND(I143*H143,2)</f>
        <v>0</v>
      </c>
      <c r="BL143" s="24" t="s">
        <v>208</v>
      </c>
      <c r="BM143" s="24" t="s">
        <v>464</v>
      </c>
    </row>
    <row r="144" spans="2:51" s="12" customFormat="1" ht="13.5">
      <c r="B144" s="247"/>
      <c r="C144" s="248"/>
      <c r="D144" s="249" t="s">
        <v>210</v>
      </c>
      <c r="E144" s="250" t="s">
        <v>21</v>
      </c>
      <c r="F144" s="251" t="s">
        <v>1686</v>
      </c>
      <c r="G144" s="248"/>
      <c r="H144" s="252">
        <v>3</v>
      </c>
      <c r="I144" s="253"/>
      <c r="J144" s="248"/>
      <c r="K144" s="248"/>
      <c r="L144" s="254"/>
      <c r="M144" s="255"/>
      <c r="N144" s="256"/>
      <c r="O144" s="256"/>
      <c r="P144" s="256"/>
      <c r="Q144" s="256"/>
      <c r="R144" s="256"/>
      <c r="S144" s="256"/>
      <c r="T144" s="257"/>
      <c r="AT144" s="258" t="s">
        <v>210</v>
      </c>
      <c r="AU144" s="258" t="s">
        <v>79</v>
      </c>
      <c r="AV144" s="12" t="s">
        <v>79</v>
      </c>
      <c r="AW144" s="12" t="s">
        <v>33</v>
      </c>
      <c r="AX144" s="12" t="s">
        <v>76</v>
      </c>
      <c r="AY144" s="258" t="s">
        <v>201</v>
      </c>
    </row>
    <row r="145" spans="2:65" s="1" customFormat="1" ht="25.5" customHeight="1">
      <c r="B145" s="46"/>
      <c r="C145" s="235" t="s">
        <v>292</v>
      </c>
      <c r="D145" s="235" t="s">
        <v>203</v>
      </c>
      <c r="E145" s="236" t="s">
        <v>475</v>
      </c>
      <c r="F145" s="237" t="s">
        <v>476</v>
      </c>
      <c r="G145" s="238" t="s">
        <v>206</v>
      </c>
      <c r="H145" s="239">
        <v>133.9</v>
      </c>
      <c r="I145" s="240"/>
      <c r="J145" s="241">
        <f>ROUND(I145*H145,2)</f>
        <v>0</v>
      </c>
      <c r="K145" s="237" t="s">
        <v>220</v>
      </c>
      <c r="L145" s="72"/>
      <c r="M145" s="242" t="s">
        <v>21</v>
      </c>
      <c r="N145" s="243" t="s">
        <v>40</v>
      </c>
      <c r="O145" s="47"/>
      <c r="P145" s="244">
        <f>O145*H145</f>
        <v>0</v>
      </c>
      <c r="Q145" s="244">
        <v>0</v>
      </c>
      <c r="R145" s="244">
        <f>Q145*H145</f>
        <v>0</v>
      </c>
      <c r="S145" s="244">
        <v>0.01</v>
      </c>
      <c r="T145" s="245">
        <f>S145*H145</f>
        <v>1.3390000000000002</v>
      </c>
      <c r="AR145" s="24" t="s">
        <v>208</v>
      </c>
      <c r="AT145" s="24" t="s">
        <v>203</v>
      </c>
      <c r="AU145" s="24" t="s">
        <v>79</v>
      </c>
      <c r="AY145" s="24" t="s">
        <v>201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4" t="s">
        <v>76</v>
      </c>
      <c r="BK145" s="246">
        <f>ROUND(I145*H145,2)</f>
        <v>0</v>
      </c>
      <c r="BL145" s="24" t="s">
        <v>208</v>
      </c>
      <c r="BM145" s="24" t="s">
        <v>477</v>
      </c>
    </row>
    <row r="146" spans="2:51" s="14" customFormat="1" ht="13.5">
      <c r="B146" s="286"/>
      <c r="C146" s="287"/>
      <c r="D146" s="249" t="s">
        <v>210</v>
      </c>
      <c r="E146" s="288" t="s">
        <v>21</v>
      </c>
      <c r="F146" s="289" t="s">
        <v>1553</v>
      </c>
      <c r="G146" s="287"/>
      <c r="H146" s="288" t="s">
        <v>21</v>
      </c>
      <c r="I146" s="290"/>
      <c r="J146" s="287"/>
      <c r="K146" s="287"/>
      <c r="L146" s="291"/>
      <c r="M146" s="292"/>
      <c r="N146" s="293"/>
      <c r="O146" s="293"/>
      <c r="P146" s="293"/>
      <c r="Q146" s="293"/>
      <c r="R146" s="293"/>
      <c r="S146" s="293"/>
      <c r="T146" s="294"/>
      <c r="AT146" s="295" t="s">
        <v>210</v>
      </c>
      <c r="AU146" s="295" t="s">
        <v>79</v>
      </c>
      <c r="AV146" s="14" t="s">
        <v>76</v>
      </c>
      <c r="AW146" s="14" t="s">
        <v>33</v>
      </c>
      <c r="AX146" s="14" t="s">
        <v>69</v>
      </c>
      <c r="AY146" s="295" t="s">
        <v>201</v>
      </c>
    </row>
    <row r="147" spans="2:51" s="12" customFormat="1" ht="13.5">
      <c r="B147" s="247"/>
      <c r="C147" s="248"/>
      <c r="D147" s="249" t="s">
        <v>210</v>
      </c>
      <c r="E147" s="250" t="s">
        <v>21</v>
      </c>
      <c r="F147" s="251" t="s">
        <v>1749</v>
      </c>
      <c r="G147" s="248"/>
      <c r="H147" s="252">
        <v>133.9</v>
      </c>
      <c r="I147" s="253"/>
      <c r="J147" s="248"/>
      <c r="K147" s="248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210</v>
      </c>
      <c r="AU147" s="258" t="s">
        <v>79</v>
      </c>
      <c r="AV147" s="12" t="s">
        <v>79</v>
      </c>
      <c r="AW147" s="12" t="s">
        <v>33</v>
      </c>
      <c r="AX147" s="12" t="s">
        <v>69</v>
      </c>
      <c r="AY147" s="258" t="s">
        <v>201</v>
      </c>
    </row>
    <row r="148" spans="2:65" s="1" customFormat="1" ht="25.5" customHeight="1">
      <c r="B148" s="46"/>
      <c r="C148" s="235" t="s">
        <v>297</v>
      </c>
      <c r="D148" s="235" t="s">
        <v>203</v>
      </c>
      <c r="E148" s="236" t="s">
        <v>485</v>
      </c>
      <c r="F148" s="237" t="s">
        <v>486</v>
      </c>
      <c r="G148" s="238" t="s">
        <v>206</v>
      </c>
      <c r="H148" s="239">
        <v>4</v>
      </c>
      <c r="I148" s="240"/>
      <c r="J148" s="241">
        <f>ROUND(I148*H148,2)</f>
        <v>0</v>
      </c>
      <c r="K148" s="237" t="s">
        <v>220</v>
      </c>
      <c r="L148" s="72"/>
      <c r="M148" s="242" t="s">
        <v>21</v>
      </c>
      <c r="N148" s="243" t="s">
        <v>40</v>
      </c>
      <c r="O148" s="47"/>
      <c r="P148" s="244">
        <f>O148*H148</f>
        <v>0</v>
      </c>
      <c r="Q148" s="244">
        <v>0</v>
      </c>
      <c r="R148" s="244">
        <f>Q148*H148</f>
        <v>0</v>
      </c>
      <c r="S148" s="244">
        <v>0.068</v>
      </c>
      <c r="T148" s="245">
        <f>S148*H148</f>
        <v>0.272</v>
      </c>
      <c r="AR148" s="24" t="s">
        <v>208</v>
      </c>
      <c r="AT148" s="24" t="s">
        <v>203</v>
      </c>
      <c r="AU148" s="24" t="s">
        <v>79</v>
      </c>
      <c r="AY148" s="24" t="s">
        <v>201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4" t="s">
        <v>76</v>
      </c>
      <c r="BK148" s="246">
        <f>ROUND(I148*H148,2)</f>
        <v>0</v>
      </c>
      <c r="BL148" s="24" t="s">
        <v>208</v>
      </c>
      <c r="BM148" s="24" t="s">
        <v>487</v>
      </c>
    </row>
    <row r="149" spans="2:51" s="14" customFormat="1" ht="13.5">
      <c r="B149" s="286"/>
      <c r="C149" s="287"/>
      <c r="D149" s="249" t="s">
        <v>210</v>
      </c>
      <c r="E149" s="288" t="s">
        <v>21</v>
      </c>
      <c r="F149" s="289" t="s">
        <v>1553</v>
      </c>
      <c r="G149" s="287"/>
      <c r="H149" s="288" t="s">
        <v>21</v>
      </c>
      <c r="I149" s="290"/>
      <c r="J149" s="287"/>
      <c r="K149" s="287"/>
      <c r="L149" s="291"/>
      <c r="M149" s="292"/>
      <c r="N149" s="293"/>
      <c r="O149" s="293"/>
      <c r="P149" s="293"/>
      <c r="Q149" s="293"/>
      <c r="R149" s="293"/>
      <c r="S149" s="293"/>
      <c r="T149" s="294"/>
      <c r="AT149" s="295" t="s">
        <v>210</v>
      </c>
      <c r="AU149" s="295" t="s">
        <v>79</v>
      </c>
      <c r="AV149" s="14" t="s">
        <v>76</v>
      </c>
      <c r="AW149" s="14" t="s">
        <v>33</v>
      </c>
      <c r="AX149" s="14" t="s">
        <v>69</v>
      </c>
      <c r="AY149" s="295" t="s">
        <v>201</v>
      </c>
    </row>
    <row r="150" spans="2:51" s="12" customFormat="1" ht="13.5">
      <c r="B150" s="247"/>
      <c r="C150" s="248"/>
      <c r="D150" s="249" t="s">
        <v>210</v>
      </c>
      <c r="E150" s="250" t="s">
        <v>21</v>
      </c>
      <c r="F150" s="251" t="s">
        <v>1760</v>
      </c>
      <c r="G150" s="248"/>
      <c r="H150" s="252">
        <v>4</v>
      </c>
      <c r="I150" s="253"/>
      <c r="J150" s="248"/>
      <c r="K150" s="248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210</v>
      </c>
      <c r="AU150" s="258" t="s">
        <v>79</v>
      </c>
      <c r="AV150" s="12" t="s">
        <v>79</v>
      </c>
      <c r="AW150" s="12" t="s">
        <v>33</v>
      </c>
      <c r="AX150" s="12" t="s">
        <v>76</v>
      </c>
      <c r="AY150" s="258" t="s">
        <v>201</v>
      </c>
    </row>
    <row r="151" spans="2:63" s="11" customFormat="1" ht="29.85" customHeight="1">
      <c r="B151" s="219"/>
      <c r="C151" s="220"/>
      <c r="D151" s="221" t="s">
        <v>68</v>
      </c>
      <c r="E151" s="233" t="s">
        <v>501</v>
      </c>
      <c r="F151" s="233" t="s">
        <v>502</v>
      </c>
      <c r="G151" s="220"/>
      <c r="H151" s="220"/>
      <c r="I151" s="223"/>
      <c r="J151" s="234">
        <f>BK151</f>
        <v>0</v>
      </c>
      <c r="K151" s="220"/>
      <c r="L151" s="225"/>
      <c r="M151" s="226"/>
      <c r="N151" s="227"/>
      <c r="O151" s="227"/>
      <c r="P151" s="228">
        <f>SUM(P152:P157)</f>
        <v>0</v>
      </c>
      <c r="Q151" s="227"/>
      <c r="R151" s="228">
        <f>SUM(R152:R157)</f>
        <v>0</v>
      </c>
      <c r="S151" s="227"/>
      <c r="T151" s="229">
        <f>SUM(T152:T157)</f>
        <v>0</v>
      </c>
      <c r="AR151" s="230" t="s">
        <v>76</v>
      </c>
      <c r="AT151" s="231" t="s">
        <v>68</v>
      </c>
      <c r="AU151" s="231" t="s">
        <v>76</v>
      </c>
      <c r="AY151" s="230" t="s">
        <v>201</v>
      </c>
      <c r="BK151" s="232">
        <f>SUM(BK152:BK157)</f>
        <v>0</v>
      </c>
    </row>
    <row r="152" spans="2:65" s="1" customFormat="1" ht="25.5" customHeight="1">
      <c r="B152" s="46"/>
      <c r="C152" s="235" t="s">
        <v>303</v>
      </c>
      <c r="D152" s="235" t="s">
        <v>203</v>
      </c>
      <c r="E152" s="236" t="s">
        <v>1583</v>
      </c>
      <c r="F152" s="237" t="s">
        <v>1584</v>
      </c>
      <c r="G152" s="238" t="s">
        <v>235</v>
      </c>
      <c r="H152" s="239">
        <v>13.45</v>
      </c>
      <c r="I152" s="240"/>
      <c r="J152" s="241">
        <f>ROUND(I152*H152,2)</f>
        <v>0</v>
      </c>
      <c r="K152" s="237" t="s">
        <v>207</v>
      </c>
      <c r="L152" s="72"/>
      <c r="M152" s="242" t="s">
        <v>21</v>
      </c>
      <c r="N152" s="243" t="s">
        <v>40</v>
      </c>
      <c r="O152" s="47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AR152" s="24" t="s">
        <v>208</v>
      </c>
      <c r="AT152" s="24" t="s">
        <v>203</v>
      </c>
      <c r="AU152" s="24" t="s">
        <v>79</v>
      </c>
      <c r="AY152" s="24" t="s">
        <v>201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76</v>
      </c>
      <c r="BK152" s="246">
        <f>ROUND(I152*H152,2)</f>
        <v>0</v>
      </c>
      <c r="BL152" s="24" t="s">
        <v>208</v>
      </c>
      <c r="BM152" s="24" t="s">
        <v>1585</v>
      </c>
    </row>
    <row r="153" spans="2:65" s="1" customFormat="1" ht="25.5" customHeight="1">
      <c r="B153" s="46"/>
      <c r="C153" s="235" t="s">
        <v>308</v>
      </c>
      <c r="D153" s="235" t="s">
        <v>203</v>
      </c>
      <c r="E153" s="236" t="s">
        <v>508</v>
      </c>
      <c r="F153" s="237" t="s">
        <v>509</v>
      </c>
      <c r="G153" s="238" t="s">
        <v>235</v>
      </c>
      <c r="H153" s="239">
        <v>134.5</v>
      </c>
      <c r="I153" s="240"/>
      <c r="J153" s="241">
        <f>ROUND(I153*H153,2)</f>
        <v>0</v>
      </c>
      <c r="K153" s="237" t="s">
        <v>220</v>
      </c>
      <c r="L153" s="72"/>
      <c r="M153" s="242" t="s">
        <v>21</v>
      </c>
      <c r="N153" s="243" t="s">
        <v>40</v>
      </c>
      <c r="O153" s="47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AR153" s="24" t="s">
        <v>208</v>
      </c>
      <c r="AT153" s="24" t="s">
        <v>203</v>
      </c>
      <c r="AU153" s="24" t="s">
        <v>79</v>
      </c>
      <c r="AY153" s="24" t="s">
        <v>201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24" t="s">
        <v>76</v>
      </c>
      <c r="BK153" s="246">
        <f>ROUND(I153*H153,2)</f>
        <v>0</v>
      </c>
      <c r="BL153" s="24" t="s">
        <v>208</v>
      </c>
      <c r="BM153" s="24" t="s">
        <v>510</v>
      </c>
    </row>
    <row r="154" spans="2:51" s="12" customFormat="1" ht="13.5">
      <c r="B154" s="247"/>
      <c r="C154" s="248"/>
      <c r="D154" s="249" t="s">
        <v>210</v>
      </c>
      <c r="E154" s="248"/>
      <c r="F154" s="251" t="s">
        <v>1761</v>
      </c>
      <c r="G154" s="248"/>
      <c r="H154" s="252">
        <v>134.5</v>
      </c>
      <c r="I154" s="253"/>
      <c r="J154" s="248"/>
      <c r="K154" s="248"/>
      <c r="L154" s="254"/>
      <c r="M154" s="255"/>
      <c r="N154" s="256"/>
      <c r="O154" s="256"/>
      <c r="P154" s="256"/>
      <c r="Q154" s="256"/>
      <c r="R154" s="256"/>
      <c r="S154" s="256"/>
      <c r="T154" s="257"/>
      <c r="AT154" s="258" t="s">
        <v>210</v>
      </c>
      <c r="AU154" s="258" t="s">
        <v>79</v>
      </c>
      <c r="AV154" s="12" t="s">
        <v>79</v>
      </c>
      <c r="AW154" s="12" t="s">
        <v>6</v>
      </c>
      <c r="AX154" s="12" t="s">
        <v>76</v>
      </c>
      <c r="AY154" s="258" t="s">
        <v>201</v>
      </c>
    </row>
    <row r="155" spans="2:65" s="1" customFormat="1" ht="25.5" customHeight="1">
      <c r="B155" s="46"/>
      <c r="C155" s="235" t="s">
        <v>9</v>
      </c>
      <c r="D155" s="235" t="s">
        <v>203</v>
      </c>
      <c r="E155" s="236" t="s">
        <v>513</v>
      </c>
      <c r="F155" s="237" t="s">
        <v>514</v>
      </c>
      <c r="G155" s="238" t="s">
        <v>235</v>
      </c>
      <c r="H155" s="239">
        <v>13.45</v>
      </c>
      <c r="I155" s="240"/>
      <c r="J155" s="241">
        <f>ROUND(I155*H155,2)</f>
        <v>0</v>
      </c>
      <c r="K155" s="237" t="s">
        <v>220</v>
      </c>
      <c r="L155" s="72"/>
      <c r="M155" s="242" t="s">
        <v>21</v>
      </c>
      <c r="N155" s="243" t="s">
        <v>40</v>
      </c>
      <c r="O155" s="47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AR155" s="24" t="s">
        <v>208</v>
      </c>
      <c r="AT155" s="24" t="s">
        <v>203</v>
      </c>
      <c r="AU155" s="24" t="s">
        <v>79</v>
      </c>
      <c r="AY155" s="24" t="s">
        <v>201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4" t="s">
        <v>76</v>
      </c>
      <c r="BK155" s="246">
        <f>ROUND(I155*H155,2)</f>
        <v>0</v>
      </c>
      <c r="BL155" s="24" t="s">
        <v>208</v>
      </c>
      <c r="BM155" s="24" t="s">
        <v>515</v>
      </c>
    </row>
    <row r="156" spans="2:65" s="1" customFormat="1" ht="25.5" customHeight="1">
      <c r="B156" s="46"/>
      <c r="C156" s="235" t="s">
        <v>316</v>
      </c>
      <c r="D156" s="235" t="s">
        <v>203</v>
      </c>
      <c r="E156" s="236" t="s">
        <v>517</v>
      </c>
      <c r="F156" s="237" t="s">
        <v>518</v>
      </c>
      <c r="G156" s="238" t="s">
        <v>235</v>
      </c>
      <c r="H156" s="239">
        <v>13.45</v>
      </c>
      <c r="I156" s="240"/>
      <c r="J156" s="241">
        <f>ROUND(I156*H156,2)</f>
        <v>0</v>
      </c>
      <c r="K156" s="237" t="s">
        <v>220</v>
      </c>
      <c r="L156" s="72"/>
      <c r="M156" s="242" t="s">
        <v>21</v>
      </c>
      <c r="N156" s="243" t="s">
        <v>40</v>
      </c>
      <c r="O156" s="47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AR156" s="24" t="s">
        <v>208</v>
      </c>
      <c r="AT156" s="24" t="s">
        <v>203</v>
      </c>
      <c r="AU156" s="24" t="s">
        <v>79</v>
      </c>
      <c r="AY156" s="24" t="s">
        <v>201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4" t="s">
        <v>76</v>
      </c>
      <c r="BK156" s="246">
        <f>ROUND(I156*H156,2)</f>
        <v>0</v>
      </c>
      <c r="BL156" s="24" t="s">
        <v>208</v>
      </c>
      <c r="BM156" s="24" t="s">
        <v>519</v>
      </c>
    </row>
    <row r="157" spans="2:65" s="1" customFormat="1" ht="25.5" customHeight="1">
      <c r="B157" s="46"/>
      <c r="C157" s="235" t="s">
        <v>322</v>
      </c>
      <c r="D157" s="235" t="s">
        <v>203</v>
      </c>
      <c r="E157" s="236" t="s">
        <v>521</v>
      </c>
      <c r="F157" s="237" t="s">
        <v>522</v>
      </c>
      <c r="G157" s="238" t="s">
        <v>235</v>
      </c>
      <c r="H157" s="239">
        <v>13.45</v>
      </c>
      <c r="I157" s="240"/>
      <c r="J157" s="241">
        <f>ROUND(I157*H157,2)</f>
        <v>0</v>
      </c>
      <c r="K157" s="237" t="s">
        <v>220</v>
      </c>
      <c r="L157" s="72"/>
      <c r="M157" s="242" t="s">
        <v>21</v>
      </c>
      <c r="N157" s="243" t="s">
        <v>40</v>
      </c>
      <c r="O157" s="47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AR157" s="24" t="s">
        <v>208</v>
      </c>
      <c r="AT157" s="24" t="s">
        <v>203</v>
      </c>
      <c r="AU157" s="24" t="s">
        <v>79</v>
      </c>
      <c r="AY157" s="24" t="s">
        <v>201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4" t="s">
        <v>76</v>
      </c>
      <c r="BK157" s="246">
        <f>ROUND(I157*H157,2)</f>
        <v>0</v>
      </c>
      <c r="BL157" s="24" t="s">
        <v>208</v>
      </c>
      <c r="BM157" s="24" t="s">
        <v>523</v>
      </c>
    </row>
    <row r="158" spans="2:63" s="11" customFormat="1" ht="29.85" customHeight="1">
      <c r="B158" s="219"/>
      <c r="C158" s="220"/>
      <c r="D158" s="221" t="s">
        <v>68</v>
      </c>
      <c r="E158" s="233" t="s">
        <v>1587</v>
      </c>
      <c r="F158" s="233" t="s">
        <v>561</v>
      </c>
      <c r="G158" s="220"/>
      <c r="H158" s="220"/>
      <c r="I158" s="223"/>
      <c r="J158" s="234">
        <f>BK158</f>
        <v>0</v>
      </c>
      <c r="K158" s="220"/>
      <c r="L158" s="225"/>
      <c r="M158" s="226"/>
      <c r="N158" s="227"/>
      <c r="O158" s="227"/>
      <c r="P158" s="228">
        <f>P159</f>
        <v>0</v>
      </c>
      <c r="Q158" s="227"/>
      <c r="R158" s="228">
        <f>R159</f>
        <v>0</v>
      </c>
      <c r="S158" s="227"/>
      <c r="T158" s="229">
        <f>T159</f>
        <v>0</v>
      </c>
      <c r="AR158" s="230" t="s">
        <v>76</v>
      </c>
      <c r="AT158" s="231" t="s">
        <v>68</v>
      </c>
      <c r="AU158" s="231" t="s">
        <v>76</v>
      </c>
      <c r="AY158" s="230" t="s">
        <v>201</v>
      </c>
      <c r="BK158" s="232">
        <f>BK159</f>
        <v>0</v>
      </c>
    </row>
    <row r="159" spans="2:65" s="1" customFormat="1" ht="16.5" customHeight="1">
      <c r="B159" s="46"/>
      <c r="C159" s="235" t="s">
        <v>330</v>
      </c>
      <c r="D159" s="235" t="s">
        <v>203</v>
      </c>
      <c r="E159" s="236" t="s">
        <v>1588</v>
      </c>
      <c r="F159" s="237" t="s">
        <v>1589</v>
      </c>
      <c r="G159" s="238" t="s">
        <v>235</v>
      </c>
      <c r="H159" s="239">
        <v>8.03</v>
      </c>
      <c r="I159" s="240"/>
      <c r="J159" s="241">
        <f>ROUND(I159*H159,2)</f>
        <v>0</v>
      </c>
      <c r="K159" s="237" t="s">
        <v>207</v>
      </c>
      <c r="L159" s="72"/>
      <c r="M159" s="242" t="s">
        <v>21</v>
      </c>
      <c r="N159" s="243" t="s">
        <v>40</v>
      </c>
      <c r="O159" s="47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AR159" s="24" t="s">
        <v>208</v>
      </c>
      <c r="AT159" s="24" t="s">
        <v>203</v>
      </c>
      <c r="AU159" s="24" t="s">
        <v>79</v>
      </c>
      <c r="AY159" s="24" t="s">
        <v>201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4" t="s">
        <v>76</v>
      </c>
      <c r="BK159" s="246">
        <f>ROUND(I159*H159,2)</f>
        <v>0</v>
      </c>
      <c r="BL159" s="24" t="s">
        <v>208</v>
      </c>
      <c r="BM159" s="24" t="s">
        <v>1590</v>
      </c>
    </row>
    <row r="160" spans="2:63" s="11" customFormat="1" ht="37.4" customHeight="1">
      <c r="B160" s="219"/>
      <c r="C160" s="220"/>
      <c r="D160" s="221" t="s">
        <v>68</v>
      </c>
      <c r="E160" s="222" t="s">
        <v>524</v>
      </c>
      <c r="F160" s="222" t="s">
        <v>525</v>
      </c>
      <c r="G160" s="220"/>
      <c r="H160" s="220"/>
      <c r="I160" s="223"/>
      <c r="J160" s="224">
        <f>BK160</f>
        <v>0</v>
      </c>
      <c r="K160" s="220"/>
      <c r="L160" s="225"/>
      <c r="M160" s="226"/>
      <c r="N160" s="227"/>
      <c r="O160" s="227"/>
      <c r="P160" s="228">
        <f>P161+P169+P173+P183+P191+P215+P218+P222+P228+P232+P238+P244+P251+P254</f>
        <v>0</v>
      </c>
      <c r="Q160" s="227"/>
      <c r="R160" s="228">
        <f>R161+R169+R173+R183+R191+R215+R218+R222+R228+R232+R238+R244+R251+R254</f>
        <v>2.9902737999999998</v>
      </c>
      <c r="S160" s="227"/>
      <c r="T160" s="229">
        <f>T161+T169+T173+T183+T191+T215+T218+T222+T228+T232+T238+T244+T251+T254</f>
        <v>0.6098290000000001</v>
      </c>
      <c r="AR160" s="230" t="s">
        <v>76</v>
      </c>
      <c r="AT160" s="231" t="s">
        <v>68</v>
      </c>
      <c r="AU160" s="231" t="s">
        <v>69</v>
      </c>
      <c r="AY160" s="230" t="s">
        <v>201</v>
      </c>
      <c r="BK160" s="232">
        <f>BK161+BK169+BK173+BK183+BK191+BK215+BK218+BK222+BK228+BK232+BK238+BK244+BK251+BK254</f>
        <v>0</v>
      </c>
    </row>
    <row r="161" spans="2:63" s="11" customFormat="1" ht="19.9" customHeight="1">
      <c r="B161" s="219"/>
      <c r="C161" s="220"/>
      <c r="D161" s="221" t="s">
        <v>68</v>
      </c>
      <c r="E161" s="233" t="s">
        <v>526</v>
      </c>
      <c r="F161" s="233" t="s">
        <v>527</v>
      </c>
      <c r="G161" s="220"/>
      <c r="H161" s="220"/>
      <c r="I161" s="223"/>
      <c r="J161" s="234">
        <f>BK161</f>
        <v>0</v>
      </c>
      <c r="K161" s="220"/>
      <c r="L161" s="225"/>
      <c r="M161" s="226"/>
      <c r="N161" s="227"/>
      <c r="O161" s="227"/>
      <c r="P161" s="228">
        <f>SUM(P162:P168)</f>
        <v>0</v>
      </c>
      <c r="Q161" s="227"/>
      <c r="R161" s="228">
        <f>SUM(R162:R168)</f>
        <v>0.00816</v>
      </c>
      <c r="S161" s="227"/>
      <c r="T161" s="229">
        <f>SUM(T162:T168)</f>
        <v>0.0268</v>
      </c>
      <c r="AR161" s="230" t="s">
        <v>76</v>
      </c>
      <c r="AT161" s="231" t="s">
        <v>68</v>
      </c>
      <c r="AU161" s="231" t="s">
        <v>76</v>
      </c>
      <c r="AY161" s="230" t="s">
        <v>201</v>
      </c>
      <c r="BK161" s="232">
        <f>SUM(BK162:BK168)</f>
        <v>0</v>
      </c>
    </row>
    <row r="162" spans="2:65" s="1" customFormat="1" ht="16.5" customHeight="1">
      <c r="B162" s="46"/>
      <c r="C162" s="235" t="s">
        <v>334</v>
      </c>
      <c r="D162" s="235" t="s">
        <v>203</v>
      </c>
      <c r="E162" s="236" t="s">
        <v>529</v>
      </c>
      <c r="F162" s="237" t="s">
        <v>530</v>
      </c>
      <c r="G162" s="238" t="s">
        <v>358</v>
      </c>
      <c r="H162" s="239">
        <v>4</v>
      </c>
      <c r="I162" s="240"/>
      <c r="J162" s="241">
        <f>ROUND(I162*H162,2)</f>
        <v>0</v>
      </c>
      <c r="K162" s="237" t="s">
        <v>220</v>
      </c>
      <c r="L162" s="72"/>
      <c r="M162" s="242" t="s">
        <v>21</v>
      </c>
      <c r="N162" s="243" t="s">
        <v>40</v>
      </c>
      <c r="O162" s="47"/>
      <c r="P162" s="244">
        <f>O162*H162</f>
        <v>0</v>
      </c>
      <c r="Q162" s="244">
        <v>0</v>
      </c>
      <c r="R162" s="244">
        <f>Q162*H162</f>
        <v>0</v>
      </c>
      <c r="S162" s="244">
        <v>0.0067</v>
      </c>
      <c r="T162" s="245">
        <f>S162*H162</f>
        <v>0.0268</v>
      </c>
      <c r="AR162" s="24" t="s">
        <v>208</v>
      </c>
      <c r="AT162" s="24" t="s">
        <v>203</v>
      </c>
      <c r="AU162" s="24" t="s">
        <v>79</v>
      </c>
      <c r="AY162" s="24" t="s">
        <v>201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76</v>
      </c>
      <c r="BK162" s="246">
        <f>ROUND(I162*H162,2)</f>
        <v>0</v>
      </c>
      <c r="BL162" s="24" t="s">
        <v>208</v>
      </c>
      <c r="BM162" s="24" t="s">
        <v>531</v>
      </c>
    </row>
    <row r="163" spans="2:65" s="1" customFormat="1" ht="25.5" customHeight="1">
      <c r="B163" s="46"/>
      <c r="C163" s="235" t="s">
        <v>338</v>
      </c>
      <c r="D163" s="235" t="s">
        <v>203</v>
      </c>
      <c r="E163" s="236" t="s">
        <v>534</v>
      </c>
      <c r="F163" s="237" t="s">
        <v>535</v>
      </c>
      <c r="G163" s="238" t="s">
        <v>358</v>
      </c>
      <c r="H163" s="239">
        <v>8</v>
      </c>
      <c r="I163" s="240"/>
      <c r="J163" s="241">
        <f>ROUND(I163*H163,2)</f>
        <v>0</v>
      </c>
      <c r="K163" s="237" t="s">
        <v>21</v>
      </c>
      <c r="L163" s="72"/>
      <c r="M163" s="242" t="s">
        <v>21</v>
      </c>
      <c r="N163" s="243" t="s">
        <v>40</v>
      </c>
      <c r="O163" s="47"/>
      <c r="P163" s="244">
        <f>O163*H163</f>
        <v>0</v>
      </c>
      <c r="Q163" s="244">
        <v>0.00066</v>
      </c>
      <c r="R163" s="244">
        <f>Q163*H163</f>
        <v>0.00528</v>
      </c>
      <c r="S163" s="244">
        <v>0</v>
      </c>
      <c r="T163" s="245">
        <f>S163*H163</f>
        <v>0</v>
      </c>
      <c r="AR163" s="24" t="s">
        <v>208</v>
      </c>
      <c r="AT163" s="24" t="s">
        <v>203</v>
      </c>
      <c r="AU163" s="24" t="s">
        <v>79</v>
      </c>
      <c r="AY163" s="24" t="s">
        <v>201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24" t="s">
        <v>76</v>
      </c>
      <c r="BK163" s="246">
        <f>ROUND(I163*H163,2)</f>
        <v>0</v>
      </c>
      <c r="BL163" s="24" t="s">
        <v>208</v>
      </c>
      <c r="BM163" s="24" t="s">
        <v>536</v>
      </c>
    </row>
    <row r="164" spans="2:51" s="12" customFormat="1" ht="13.5">
      <c r="B164" s="247"/>
      <c r="C164" s="248"/>
      <c r="D164" s="249" t="s">
        <v>210</v>
      </c>
      <c r="E164" s="250" t="s">
        <v>21</v>
      </c>
      <c r="F164" s="251" t="s">
        <v>1762</v>
      </c>
      <c r="G164" s="248"/>
      <c r="H164" s="252">
        <v>8</v>
      </c>
      <c r="I164" s="253"/>
      <c r="J164" s="248"/>
      <c r="K164" s="248"/>
      <c r="L164" s="254"/>
      <c r="M164" s="255"/>
      <c r="N164" s="256"/>
      <c r="O164" s="256"/>
      <c r="P164" s="256"/>
      <c r="Q164" s="256"/>
      <c r="R164" s="256"/>
      <c r="S164" s="256"/>
      <c r="T164" s="257"/>
      <c r="AT164" s="258" t="s">
        <v>210</v>
      </c>
      <c r="AU164" s="258" t="s">
        <v>79</v>
      </c>
      <c r="AV164" s="12" t="s">
        <v>79</v>
      </c>
      <c r="AW164" s="12" t="s">
        <v>33</v>
      </c>
      <c r="AX164" s="12" t="s">
        <v>76</v>
      </c>
      <c r="AY164" s="258" t="s">
        <v>201</v>
      </c>
    </row>
    <row r="165" spans="2:65" s="1" customFormat="1" ht="16.5" customHeight="1">
      <c r="B165" s="46"/>
      <c r="C165" s="235" t="s">
        <v>343</v>
      </c>
      <c r="D165" s="235" t="s">
        <v>203</v>
      </c>
      <c r="E165" s="236" t="s">
        <v>550</v>
      </c>
      <c r="F165" s="237" t="s">
        <v>551</v>
      </c>
      <c r="G165" s="238" t="s">
        <v>358</v>
      </c>
      <c r="H165" s="239">
        <v>8</v>
      </c>
      <c r="I165" s="240"/>
      <c r="J165" s="241">
        <f>ROUND(I165*H165,2)</f>
        <v>0</v>
      </c>
      <c r="K165" s="237" t="s">
        <v>552</v>
      </c>
      <c r="L165" s="72"/>
      <c r="M165" s="242" t="s">
        <v>21</v>
      </c>
      <c r="N165" s="243" t="s">
        <v>40</v>
      </c>
      <c r="O165" s="47"/>
      <c r="P165" s="244">
        <f>O165*H165</f>
        <v>0</v>
      </c>
      <c r="Q165" s="244">
        <v>0.00035</v>
      </c>
      <c r="R165" s="244">
        <f>Q165*H165</f>
        <v>0.0028</v>
      </c>
      <c r="S165" s="244">
        <v>0</v>
      </c>
      <c r="T165" s="245">
        <f>S165*H165</f>
        <v>0</v>
      </c>
      <c r="AR165" s="24" t="s">
        <v>208</v>
      </c>
      <c r="AT165" s="24" t="s">
        <v>203</v>
      </c>
      <c r="AU165" s="24" t="s">
        <v>79</v>
      </c>
      <c r="AY165" s="24" t="s">
        <v>201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24" t="s">
        <v>76</v>
      </c>
      <c r="BK165" s="246">
        <f>ROUND(I165*H165,2)</f>
        <v>0</v>
      </c>
      <c r="BL165" s="24" t="s">
        <v>208</v>
      </c>
      <c r="BM165" s="24" t="s">
        <v>553</v>
      </c>
    </row>
    <row r="166" spans="2:65" s="1" customFormat="1" ht="16.5" customHeight="1">
      <c r="B166" s="46"/>
      <c r="C166" s="235" t="s">
        <v>349</v>
      </c>
      <c r="D166" s="235" t="s">
        <v>203</v>
      </c>
      <c r="E166" s="236" t="s">
        <v>555</v>
      </c>
      <c r="F166" s="237" t="s">
        <v>556</v>
      </c>
      <c r="G166" s="238" t="s">
        <v>358</v>
      </c>
      <c r="H166" s="239">
        <v>8</v>
      </c>
      <c r="I166" s="240"/>
      <c r="J166" s="241">
        <f>ROUND(I166*H166,2)</f>
        <v>0</v>
      </c>
      <c r="K166" s="237" t="s">
        <v>21</v>
      </c>
      <c r="L166" s="72"/>
      <c r="M166" s="242" t="s">
        <v>21</v>
      </c>
      <c r="N166" s="243" t="s">
        <v>40</v>
      </c>
      <c r="O166" s="47"/>
      <c r="P166" s="244">
        <f>O166*H166</f>
        <v>0</v>
      </c>
      <c r="Q166" s="244">
        <v>1E-05</v>
      </c>
      <c r="R166" s="244">
        <f>Q166*H166</f>
        <v>8E-05</v>
      </c>
      <c r="S166" s="244">
        <v>0</v>
      </c>
      <c r="T166" s="245">
        <f>S166*H166</f>
        <v>0</v>
      </c>
      <c r="AR166" s="24" t="s">
        <v>208</v>
      </c>
      <c r="AT166" s="24" t="s">
        <v>203</v>
      </c>
      <c r="AU166" s="24" t="s">
        <v>79</v>
      </c>
      <c r="AY166" s="24" t="s">
        <v>201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24" t="s">
        <v>76</v>
      </c>
      <c r="BK166" s="246">
        <f>ROUND(I166*H166,2)</f>
        <v>0</v>
      </c>
      <c r="BL166" s="24" t="s">
        <v>208</v>
      </c>
      <c r="BM166" s="24" t="s">
        <v>557</v>
      </c>
    </row>
    <row r="167" spans="2:65" s="1" customFormat="1" ht="16.5" customHeight="1">
      <c r="B167" s="46"/>
      <c r="C167" s="235" t="s">
        <v>355</v>
      </c>
      <c r="D167" s="235" t="s">
        <v>203</v>
      </c>
      <c r="E167" s="236" t="s">
        <v>569</v>
      </c>
      <c r="F167" s="237" t="s">
        <v>570</v>
      </c>
      <c r="G167" s="238" t="s">
        <v>241</v>
      </c>
      <c r="H167" s="239">
        <v>1</v>
      </c>
      <c r="I167" s="240"/>
      <c r="J167" s="241">
        <f>ROUND(I167*H167,2)</f>
        <v>0</v>
      </c>
      <c r="K167" s="237" t="s">
        <v>21</v>
      </c>
      <c r="L167" s="72"/>
      <c r="M167" s="242" t="s">
        <v>21</v>
      </c>
      <c r="N167" s="243" t="s">
        <v>40</v>
      </c>
      <c r="O167" s="47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AR167" s="24" t="s">
        <v>208</v>
      </c>
      <c r="AT167" s="24" t="s">
        <v>203</v>
      </c>
      <c r="AU167" s="24" t="s">
        <v>79</v>
      </c>
      <c r="AY167" s="24" t="s">
        <v>201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24" t="s">
        <v>76</v>
      </c>
      <c r="BK167" s="246">
        <f>ROUND(I167*H167,2)</f>
        <v>0</v>
      </c>
      <c r="BL167" s="24" t="s">
        <v>208</v>
      </c>
      <c r="BM167" s="24" t="s">
        <v>571</v>
      </c>
    </row>
    <row r="168" spans="2:65" s="1" customFormat="1" ht="16.5" customHeight="1">
      <c r="B168" s="46"/>
      <c r="C168" s="235" t="s">
        <v>364</v>
      </c>
      <c r="D168" s="235" t="s">
        <v>203</v>
      </c>
      <c r="E168" s="236" t="s">
        <v>577</v>
      </c>
      <c r="F168" s="237" t="s">
        <v>578</v>
      </c>
      <c r="G168" s="238" t="s">
        <v>248</v>
      </c>
      <c r="H168" s="239">
        <v>1</v>
      </c>
      <c r="I168" s="240"/>
      <c r="J168" s="241">
        <f>ROUND(I168*H168,2)</f>
        <v>0</v>
      </c>
      <c r="K168" s="237" t="s">
        <v>21</v>
      </c>
      <c r="L168" s="72"/>
      <c r="M168" s="242" t="s">
        <v>21</v>
      </c>
      <c r="N168" s="243" t="s">
        <v>40</v>
      </c>
      <c r="O168" s="47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AR168" s="24" t="s">
        <v>208</v>
      </c>
      <c r="AT168" s="24" t="s">
        <v>203</v>
      </c>
      <c r="AU168" s="24" t="s">
        <v>79</v>
      </c>
      <c r="AY168" s="24" t="s">
        <v>201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24" t="s">
        <v>76</v>
      </c>
      <c r="BK168" s="246">
        <f>ROUND(I168*H168,2)</f>
        <v>0</v>
      </c>
      <c r="BL168" s="24" t="s">
        <v>208</v>
      </c>
      <c r="BM168" s="24" t="s">
        <v>579</v>
      </c>
    </row>
    <row r="169" spans="2:63" s="11" customFormat="1" ht="29.85" customHeight="1">
      <c r="B169" s="219"/>
      <c r="C169" s="220"/>
      <c r="D169" s="221" t="s">
        <v>68</v>
      </c>
      <c r="E169" s="233" t="s">
        <v>580</v>
      </c>
      <c r="F169" s="233" t="s">
        <v>581</v>
      </c>
      <c r="G169" s="220"/>
      <c r="H169" s="220"/>
      <c r="I169" s="223"/>
      <c r="J169" s="234">
        <f>BK169</f>
        <v>0</v>
      </c>
      <c r="K169" s="220"/>
      <c r="L169" s="225"/>
      <c r="M169" s="226"/>
      <c r="N169" s="227"/>
      <c r="O169" s="227"/>
      <c r="P169" s="228">
        <f>SUM(P170:P172)</f>
        <v>0</v>
      </c>
      <c r="Q169" s="227"/>
      <c r="R169" s="228">
        <f>SUM(R170:R172)</f>
        <v>0.01832</v>
      </c>
      <c r="S169" s="227"/>
      <c r="T169" s="229">
        <f>SUM(T170:T172)</f>
        <v>0</v>
      </c>
      <c r="AR169" s="230" t="s">
        <v>79</v>
      </c>
      <c r="AT169" s="231" t="s">
        <v>68</v>
      </c>
      <c r="AU169" s="231" t="s">
        <v>76</v>
      </c>
      <c r="AY169" s="230" t="s">
        <v>201</v>
      </c>
      <c r="BK169" s="232">
        <f>SUM(BK170:BK172)</f>
        <v>0</v>
      </c>
    </row>
    <row r="170" spans="2:65" s="1" customFormat="1" ht="25.5" customHeight="1">
      <c r="B170" s="46"/>
      <c r="C170" s="235" t="s">
        <v>369</v>
      </c>
      <c r="D170" s="235" t="s">
        <v>203</v>
      </c>
      <c r="E170" s="236" t="s">
        <v>604</v>
      </c>
      <c r="F170" s="237" t="s">
        <v>605</v>
      </c>
      <c r="G170" s="238" t="s">
        <v>206</v>
      </c>
      <c r="H170" s="239">
        <v>4</v>
      </c>
      <c r="I170" s="240"/>
      <c r="J170" s="241">
        <f>ROUND(I170*H170,2)</f>
        <v>0</v>
      </c>
      <c r="K170" s="237" t="s">
        <v>220</v>
      </c>
      <c r="L170" s="72"/>
      <c r="M170" s="242" t="s">
        <v>21</v>
      </c>
      <c r="N170" s="243" t="s">
        <v>40</v>
      </c>
      <c r="O170" s="47"/>
      <c r="P170" s="244">
        <f>O170*H170</f>
        <v>0</v>
      </c>
      <c r="Q170" s="244">
        <v>0.00458</v>
      </c>
      <c r="R170" s="244">
        <f>Q170*H170</f>
        <v>0.01832</v>
      </c>
      <c r="S170" s="244">
        <v>0</v>
      </c>
      <c r="T170" s="245">
        <f>S170*H170</f>
        <v>0</v>
      </c>
      <c r="AR170" s="24" t="s">
        <v>287</v>
      </c>
      <c r="AT170" s="24" t="s">
        <v>203</v>
      </c>
      <c r="AU170" s="24" t="s">
        <v>79</v>
      </c>
      <c r="AY170" s="24" t="s">
        <v>201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4" t="s">
        <v>76</v>
      </c>
      <c r="BK170" s="246">
        <f>ROUND(I170*H170,2)</f>
        <v>0</v>
      </c>
      <c r="BL170" s="24" t="s">
        <v>287</v>
      </c>
      <c r="BM170" s="24" t="s">
        <v>606</v>
      </c>
    </row>
    <row r="171" spans="2:51" s="12" customFormat="1" ht="13.5">
      <c r="B171" s="247"/>
      <c r="C171" s="248"/>
      <c r="D171" s="249" t="s">
        <v>210</v>
      </c>
      <c r="E171" s="250" t="s">
        <v>21</v>
      </c>
      <c r="F171" s="251" t="s">
        <v>1763</v>
      </c>
      <c r="G171" s="248"/>
      <c r="H171" s="252">
        <v>4</v>
      </c>
      <c r="I171" s="253"/>
      <c r="J171" s="248"/>
      <c r="K171" s="248"/>
      <c r="L171" s="254"/>
      <c r="M171" s="255"/>
      <c r="N171" s="256"/>
      <c r="O171" s="256"/>
      <c r="P171" s="256"/>
      <c r="Q171" s="256"/>
      <c r="R171" s="256"/>
      <c r="S171" s="256"/>
      <c r="T171" s="257"/>
      <c r="AT171" s="258" t="s">
        <v>210</v>
      </c>
      <c r="AU171" s="258" t="s">
        <v>79</v>
      </c>
      <c r="AV171" s="12" t="s">
        <v>79</v>
      </c>
      <c r="AW171" s="12" t="s">
        <v>33</v>
      </c>
      <c r="AX171" s="12" t="s">
        <v>76</v>
      </c>
      <c r="AY171" s="258" t="s">
        <v>201</v>
      </c>
    </row>
    <row r="172" spans="2:65" s="1" customFormat="1" ht="25.5" customHeight="1">
      <c r="B172" s="46"/>
      <c r="C172" s="235" t="s">
        <v>374</v>
      </c>
      <c r="D172" s="235" t="s">
        <v>203</v>
      </c>
      <c r="E172" s="236" t="s">
        <v>1606</v>
      </c>
      <c r="F172" s="237" t="s">
        <v>1607</v>
      </c>
      <c r="G172" s="238" t="s">
        <v>562</v>
      </c>
      <c r="H172" s="282"/>
      <c r="I172" s="240"/>
      <c r="J172" s="241">
        <f>ROUND(I172*H172,2)</f>
        <v>0</v>
      </c>
      <c r="K172" s="237" t="s">
        <v>207</v>
      </c>
      <c r="L172" s="72"/>
      <c r="M172" s="242" t="s">
        <v>21</v>
      </c>
      <c r="N172" s="243" t="s">
        <v>40</v>
      </c>
      <c r="O172" s="47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AR172" s="24" t="s">
        <v>287</v>
      </c>
      <c r="AT172" s="24" t="s">
        <v>203</v>
      </c>
      <c r="AU172" s="24" t="s">
        <v>79</v>
      </c>
      <c r="AY172" s="24" t="s">
        <v>201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4" t="s">
        <v>76</v>
      </c>
      <c r="BK172" s="246">
        <f>ROUND(I172*H172,2)</f>
        <v>0</v>
      </c>
      <c r="BL172" s="24" t="s">
        <v>287</v>
      </c>
      <c r="BM172" s="24" t="s">
        <v>1608</v>
      </c>
    </row>
    <row r="173" spans="2:63" s="11" customFormat="1" ht="29.85" customHeight="1">
      <c r="B173" s="219"/>
      <c r="C173" s="220"/>
      <c r="D173" s="221" t="s">
        <v>68</v>
      </c>
      <c r="E173" s="233" t="s">
        <v>617</v>
      </c>
      <c r="F173" s="233" t="s">
        <v>618</v>
      </c>
      <c r="G173" s="220"/>
      <c r="H173" s="220"/>
      <c r="I173" s="223"/>
      <c r="J173" s="234">
        <f>BK173</f>
        <v>0</v>
      </c>
      <c r="K173" s="220"/>
      <c r="L173" s="225"/>
      <c r="M173" s="226"/>
      <c r="N173" s="227"/>
      <c r="O173" s="227"/>
      <c r="P173" s="228">
        <f>SUM(P174:P182)</f>
        <v>0</v>
      </c>
      <c r="Q173" s="227"/>
      <c r="R173" s="228">
        <f>SUM(R174:R182)</f>
        <v>0.00108</v>
      </c>
      <c r="S173" s="227"/>
      <c r="T173" s="229">
        <f>SUM(T174:T182)</f>
        <v>0.02872</v>
      </c>
      <c r="AR173" s="230" t="s">
        <v>79</v>
      </c>
      <c r="AT173" s="231" t="s">
        <v>68</v>
      </c>
      <c r="AU173" s="231" t="s">
        <v>76</v>
      </c>
      <c r="AY173" s="230" t="s">
        <v>201</v>
      </c>
      <c r="BK173" s="232">
        <f>SUM(BK174:BK182)</f>
        <v>0</v>
      </c>
    </row>
    <row r="174" spans="2:65" s="1" customFormat="1" ht="25.5" customHeight="1">
      <c r="B174" s="46"/>
      <c r="C174" s="235" t="s">
        <v>379</v>
      </c>
      <c r="D174" s="235" t="s">
        <v>203</v>
      </c>
      <c r="E174" s="236" t="s">
        <v>640</v>
      </c>
      <c r="F174" s="237" t="s">
        <v>641</v>
      </c>
      <c r="G174" s="238" t="s">
        <v>358</v>
      </c>
      <c r="H174" s="239">
        <v>4</v>
      </c>
      <c r="I174" s="240"/>
      <c r="J174" s="241">
        <f>ROUND(I174*H174,2)</f>
        <v>0</v>
      </c>
      <c r="K174" s="237" t="s">
        <v>220</v>
      </c>
      <c r="L174" s="72"/>
      <c r="M174" s="242" t="s">
        <v>21</v>
      </c>
      <c r="N174" s="243" t="s">
        <v>40</v>
      </c>
      <c r="O174" s="47"/>
      <c r="P174" s="244">
        <f>O174*H174</f>
        <v>0</v>
      </c>
      <c r="Q174" s="244">
        <v>0</v>
      </c>
      <c r="R174" s="244">
        <f>Q174*H174</f>
        <v>0</v>
      </c>
      <c r="S174" s="244">
        <v>0.00718</v>
      </c>
      <c r="T174" s="245">
        <f>S174*H174</f>
        <v>0.02872</v>
      </c>
      <c r="AR174" s="24" t="s">
        <v>287</v>
      </c>
      <c r="AT174" s="24" t="s">
        <v>203</v>
      </c>
      <c r="AU174" s="24" t="s">
        <v>79</v>
      </c>
      <c r="AY174" s="24" t="s">
        <v>201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4" t="s">
        <v>76</v>
      </c>
      <c r="BK174" s="246">
        <f>ROUND(I174*H174,2)</f>
        <v>0</v>
      </c>
      <c r="BL174" s="24" t="s">
        <v>287</v>
      </c>
      <c r="BM174" s="24" t="s">
        <v>642</v>
      </c>
    </row>
    <row r="175" spans="2:65" s="1" customFormat="1" ht="25.5" customHeight="1">
      <c r="B175" s="46"/>
      <c r="C175" s="235" t="s">
        <v>384</v>
      </c>
      <c r="D175" s="235" t="s">
        <v>203</v>
      </c>
      <c r="E175" s="236" t="s">
        <v>644</v>
      </c>
      <c r="F175" s="237" t="s">
        <v>645</v>
      </c>
      <c r="G175" s="238" t="s">
        <v>358</v>
      </c>
      <c r="H175" s="239">
        <v>8</v>
      </c>
      <c r="I175" s="240"/>
      <c r="J175" s="241">
        <f>ROUND(I175*H175,2)</f>
        <v>0</v>
      </c>
      <c r="K175" s="237" t="s">
        <v>552</v>
      </c>
      <c r="L175" s="72"/>
      <c r="M175" s="242" t="s">
        <v>21</v>
      </c>
      <c r="N175" s="243" t="s">
        <v>40</v>
      </c>
      <c r="O175" s="47"/>
      <c r="P175" s="244">
        <f>O175*H175</f>
        <v>0</v>
      </c>
      <c r="Q175" s="244">
        <v>0.0001</v>
      </c>
      <c r="R175" s="244">
        <f>Q175*H175</f>
        <v>0.0008</v>
      </c>
      <c r="S175" s="244">
        <v>0</v>
      </c>
      <c r="T175" s="245">
        <f>S175*H175</f>
        <v>0</v>
      </c>
      <c r="AR175" s="24" t="s">
        <v>287</v>
      </c>
      <c r="AT175" s="24" t="s">
        <v>203</v>
      </c>
      <c r="AU175" s="24" t="s">
        <v>79</v>
      </c>
      <c r="AY175" s="24" t="s">
        <v>201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24" t="s">
        <v>76</v>
      </c>
      <c r="BK175" s="246">
        <f>ROUND(I175*H175,2)</f>
        <v>0</v>
      </c>
      <c r="BL175" s="24" t="s">
        <v>287</v>
      </c>
      <c r="BM175" s="24" t="s">
        <v>646</v>
      </c>
    </row>
    <row r="176" spans="2:51" s="12" customFormat="1" ht="13.5">
      <c r="B176" s="247"/>
      <c r="C176" s="248"/>
      <c r="D176" s="249" t="s">
        <v>210</v>
      </c>
      <c r="E176" s="250" t="s">
        <v>21</v>
      </c>
      <c r="F176" s="251" t="s">
        <v>1762</v>
      </c>
      <c r="G176" s="248"/>
      <c r="H176" s="252">
        <v>8</v>
      </c>
      <c r="I176" s="253"/>
      <c r="J176" s="248"/>
      <c r="K176" s="248"/>
      <c r="L176" s="254"/>
      <c r="M176" s="255"/>
      <c r="N176" s="256"/>
      <c r="O176" s="256"/>
      <c r="P176" s="256"/>
      <c r="Q176" s="256"/>
      <c r="R176" s="256"/>
      <c r="S176" s="256"/>
      <c r="T176" s="257"/>
      <c r="AT176" s="258" t="s">
        <v>210</v>
      </c>
      <c r="AU176" s="258" t="s">
        <v>79</v>
      </c>
      <c r="AV176" s="12" t="s">
        <v>79</v>
      </c>
      <c r="AW176" s="12" t="s">
        <v>33</v>
      </c>
      <c r="AX176" s="12" t="s">
        <v>76</v>
      </c>
      <c r="AY176" s="258" t="s">
        <v>201</v>
      </c>
    </row>
    <row r="177" spans="2:65" s="1" customFormat="1" ht="16.5" customHeight="1">
      <c r="B177" s="46"/>
      <c r="C177" s="259" t="s">
        <v>389</v>
      </c>
      <c r="D177" s="259" t="s">
        <v>256</v>
      </c>
      <c r="E177" s="260" t="s">
        <v>649</v>
      </c>
      <c r="F177" s="261" t="s">
        <v>650</v>
      </c>
      <c r="G177" s="262" t="s">
        <v>358</v>
      </c>
      <c r="H177" s="263">
        <v>4</v>
      </c>
      <c r="I177" s="264"/>
      <c r="J177" s="265">
        <f>ROUND(I177*H177,2)</f>
        <v>0</v>
      </c>
      <c r="K177" s="261" t="s">
        <v>552</v>
      </c>
      <c r="L177" s="266"/>
      <c r="M177" s="267" t="s">
        <v>21</v>
      </c>
      <c r="N177" s="268" t="s">
        <v>40</v>
      </c>
      <c r="O177" s="47"/>
      <c r="P177" s="244">
        <f>O177*H177</f>
        <v>0</v>
      </c>
      <c r="Q177" s="244">
        <v>4E-05</v>
      </c>
      <c r="R177" s="244">
        <f>Q177*H177</f>
        <v>0.00016</v>
      </c>
      <c r="S177" s="244">
        <v>0</v>
      </c>
      <c r="T177" s="245">
        <f>S177*H177</f>
        <v>0</v>
      </c>
      <c r="AR177" s="24" t="s">
        <v>374</v>
      </c>
      <c r="AT177" s="24" t="s">
        <v>256</v>
      </c>
      <c r="AU177" s="24" t="s">
        <v>79</v>
      </c>
      <c r="AY177" s="24" t="s">
        <v>201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24" t="s">
        <v>76</v>
      </c>
      <c r="BK177" s="246">
        <f>ROUND(I177*H177,2)</f>
        <v>0</v>
      </c>
      <c r="BL177" s="24" t="s">
        <v>287</v>
      </c>
      <c r="BM177" s="24" t="s">
        <v>651</v>
      </c>
    </row>
    <row r="178" spans="2:47" s="1" customFormat="1" ht="13.5">
      <c r="B178" s="46"/>
      <c r="C178" s="74"/>
      <c r="D178" s="249" t="s">
        <v>493</v>
      </c>
      <c r="E178" s="74"/>
      <c r="F178" s="280" t="s">
        <v>652</v>
      </c>
      <c r="G178" s="74"/>
      <c r="H178" s="74"/>
      <c r="I178" s="203"/>
      <c r="J178" s="74"/>
      <c r="K178" s="74"/>
      <c r="L178" s="72"/>
      <c r="M178" s="281"/>
      <c r="N178" s="47"/>
      <c r="O178" s="47"/>
      <c r="P178" s="47"/>
      <c r="Q178" s="47"/>
      <c r="R178" s="47"/>
      <c r="S178" s="47"/>
      <c r="T178" s="95"/>
      <c r="AT178" s="24" t="s">
        <v>493</v>
      </c>
      <c r="AU178" s="24" t="s">
        <v>79</v>
      </c>
    </row>
    <row r="179" spans="2:51" s="12" customFormat="1" ht="13.5">
      <c r="B179" s="247"/>
      <c r="C179" s="248"/>
      <c r="D179" s="249" t="s">
        <v>210</v>
      </c>
      <c r="E179" s="250" t="s">
        <v>21</v>
      </c>
      <c r="F179" s="251" t="s">
        <v>1764</v>
      </c>
      <c r="G179" s="248"/>
      <c r="H179" s="252">
        <v>4</v>
      </c>
      <c r="I179" s="253"/>
      <c r="J179" s="248"/>
      <c r="K179" s="248"/>
      <c r="L179" s="254"/>
      <c r="M179" s="255"/>
      <c r="N179" s="256"/>
      <c r="O179" s="256"/>
      <c r="P179" s="256"/>
      <c r="Q179" s="256"/>
      <c r="R179" s="256"/>
      <c r="S179" s="256"/>
      <c r="T179" s="257"/>
      <c r="AT179" s="258" t="s">
        <v>210</v>
      </c>
      <c r="AU179" s="258" t="s">
        <v>79</v>
      </c>
      <c r="AV179" s="12" t="s">
        <v>79</v>
      </c>
      <c r="AW179" s="12" t="s">
        <v>33</v>
      </c>
      <c r="AX179" s="12" t="s">
        <v>76</v>
      </c>
      <c r="AY179" s="258" t="s">
        <v>201</v>
      </c>
    </row>
    <row r="180" spans="2:65" s="1" customFormat="1" ht="16.5" customHeight="1">
      <c r="B180" s="46"/>
      <c r="C180" s="259" t="s">
        <v>395</v>
      </c>
      <c r="D180" s="259" t="s">
        <v>256</v>
      </c>
      <c r="E180" s="260" t="s">
        <v>655</v>
      </c>
      <c r="F180" s="261" t="s">
        <v>656</v>
      </c>
      <c r="G180" s="262" t="s">
        <v>358</v>
      </c>
      <c r="H180" s="263">
        <v>4</v>
      </c>
      <c r="I180" s="264"/>
      <c r="J180" s="265">
        <f>ROUND(I180*H180,2)</f>
        <v>0</v>
      </c>
      <c r="K180" s="261" t="s">
        <v>220</v>
      </c>
      <c r="L180" s="266"/>
      <c r="M180" s="267" t="s">
        <v>21</v>
      </c>
      <c r="N180" s="268" t="s">
        <v>40</v>
      </c>
      <c r="O180" s="47"/>
      <c r="P180" s="244">
        <f>O180*H180</f>
        <v>0</v>
      </c>
      <c r="Q180" s="244">
        <v>3E-05</v>
      </c>
      <c r="R180" s="244">
        <f>Q180*H180</f>
        <v>0.00012</v>
      </c>
      <c r="S180" s="244">
        <v>0</v>
      </c>
      <c r="T180" s="245">
        <f>S180*H180</f>
        <v>0</v>
      </c>
      <c r="AR180" s="24" t="s">
        <v>374</v>
      </c>
      <c r="AT180" s="24" t="s">
        <v>256</v>
      </c>
      <c r="AU180" s="24" t="s">
        <v>79</v>
      </c>
      <c r="AY180" s="24" t="s">
        <v>201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4" t="s">
        <v>76</v>
      </c>
      <c r="BK180" s="246">
        <f>ROUND(I180*H180,2)</f>
        <v>0</v>
      </c>
      <c r="BL180" s="24" t="s">
        <v>287</v>
      </c>
      <c r="BM180" s="24" t="s">
        <v>657</v>
      </c>
    </row>
    <row r="181" spans="2:51" s="12" customFormat="1" ht="13.5">
      <c r="B181" s="247"/>
      <c r="C181" s="248"/>
      <c r="D181" s="249" t="s">
        <v>210</v>
      </c>
      <c r="E181" s="250" t="s">
        <v>21</v>
      </c>
      <c r="F181" s="251" t="s">
        <v>1764</v>
      </c>
      <c r="G181" s="248"/>
      <c r="H181" s="252">
        <v>4</v>
      </c>
      <c r="I181" s="253"/>
      <c r="J181" s="248"/>
      <c r="K181" s="248"/>
      <c r="L181" s="254"/>
      <c r="M181" s="255"/>
      <c r="N181" s="256"/>
      <c r="O181" s="256"/>
      <c r="P181" s="256"/>
      <c r="Q181" s="256"/>
      <c r="R181" s="256"/>
      <c r="S181" s="256"/>
      <c r="T181" s="257"/>
      <c r="AT181" s="258" t="s">
        <v>210</v>
      </c>
      <c r="AU181" s="258" t="s">
        <v>79</v>
      </c>
      <c r="AV181" s="12" t="s">
        <v>79</v>
      </c>
      <c r="AW181" s="12" t="s">
        <v>33</v>
      </c>
      <c r="AX181" s="12" t="s">
        <v>76</v>
      </c>
      <c r="AY181" s="258" t="s">
        <v>201</v>
      </c>
    </row>
    <row r="182" spans="2:65" s="1" customFormat="1" ht="16.5" customHeight="1">
      <c r="B182" s="46"/>
      <c r="C182" s="235" t="s">
        <v>400</v>
      </c>
      <c r="D182" s="235" t="s">
        <v>203</v>
      </c>
      <c r="E182" s="236" t="s">
        <v>660</v>
      </c>
      <c r="F182" s="237" t="s">
        <v>661</v>
      </c>
      <c r="G182" s="238" t="s">
        <v>562</v>
      </c>
      <c r="H182" s="282"/>
      <c r="I182" s="240"/>
      <c r="J182" s="241">
        <f>ROUND(I182*H182,2)</f>
        <v>0</v>
      </c>
      <c r="K182" s="237" t="s">
        <v>220</v>
      </c>
      <c r="L182" s="72"/>
      <c r="M182" s="242" t="s">
        <v>21</v>
      </c>
      <c r="N182" s="243" t="s">
        <v>40</v>
      </c>
      <c r="O182" s="47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AR182" s="24" t="s">
        <v>287</v>
      </c>
      <c r="AT182" s="24" t="s">
        <v>203</v>
      </c>
      <c r="AU182" s="24" t="s">
        <v>79</v>
      </c>
      <c r="AY182" s="24" t="s">
        <v>201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76</v>
      </c>
      <c r="BK182" s="246">
        <f>ROUND(I182*H182,2)</f>
        <v>0</v>
      </c>
      <c r="BL182" s="24" t="s">
        <v>287</v>
      </c>
      <c r="BM182" s="24" t="s">
        <v>662</v>
      </c>
    </row>
    <row r="183" spans="2:63" s="11" customFormat="1" ht="29.85" customHeight="1">
      <c r="B183" s="219"/>
      <c r="C183" s="220"/>
      <c r="D183" s="221" t="s">
        <v>68</v>
      </c>
      <c r="E183" s="233" t="s">
        <v>663</v>
      </c>
      <c r="F183" s="233" t="s">
        <v>664</v>
      </c>
      <c r="G183" s="220"/>
      <c r="H183" s="220"/>
      <c r="I183" s="223"/>
      <c r="J183" s="234">
        <f>BK183</f>
        <v>0</v>
      </c>
      <c r="K183" s="220"/>
      <c r="L183" s="225"/>
      <c r="M183" s="226"/>
      <c r="N183" s="227"/>
      <c r="O183" s="227"/>
      <c r="P183" s="228">
        <f>SUM(P184:P190)</f>
        <v>0</v>
      </c>
      <c r="Q183" s="227"/>
      <c r="R183" s="228">
        <f>SUM(R184:R190)</f>
        <v>0.00105</v>
      </c>
      <c r="S183" s="227"/>
      <c r="T183" s="229">
        <f>SUM(T184:T190)</f>
        <v>0.1068</v>
      </c>
      <c r="AR183" s="230" t="s">
        <v>79</v>
      </c>
      <c r="AT183" s="231" t="s">
        <v>68</v>
      </c>
      <c r="AU183" s="231" t="s">
        <v>76</v>
      </c>
      <c r="AY183" s="230" t="s">
        <v>201</v>
      </c>
      <c r="BK183" s="232">
        <f>SUM(BK184:BK190)</f>
        <v>0</v>
      </c>
    </row>
    <row r="184" spans="2:65" s="1" customFormat="1" ht="16.5" customHeight="1">
      <c r="B184" s="46"/>
      <c r="C184" s="235" t="s">
        <v>405</v>
      </c>
      <c r="D184" s="235" t="s">
        <v>203</v>
      </c>
      <c r="E184" s="236" t="s">
        <v>666</v>
      </c>
      <c r="F184" s="237" t="s">
        <v>667</v>
      </c>
      <c r="G184" s="238" t="s">
        <v>358</v>
      </c>
      <c r="H184" s="239">
        <v>4</v>
      </c>
      <c r="I184" s="240"/>
      <c r="J184" s="241">
        <f>ROUND(I184*H184,2)</f>
        <v>0</v>
      </c>
      <c r="K184" s="237" t="s">
        <v>220</v>
      </c>
      <c r="L184" s="72"/>
      <c r="M184" s="242" t="s">
        <v>21</v>
      </c>
      <c r="N184" s="243" t="s">
        <v>40</v>
      </c>
      <c r="O184" s="47"/>
      <c r="P184" s="244">
        <f>O184*H184</f>
        <v>0</v>
      </c>
      <c r="Q184" s="244">
        <v>0</v>
      </c>
      <c r="R184" s="244">
        <f>Q184*H184</f>
        <v>0</v>
      </c>
      <c r="S184" s="244">
        <v>0.0267</v>
      </c>
      <c r="T184" s="245">
        <f>S184*H184</f>
        <v>0.1068</v>
      </c>
      <c r="AR184" s="24" t="s">
        <v>287</v>
      </c>
      <c r="AT184" s="24" t="s">
        <v>203</v>
      </c>
      <c r="AU184" s="24" t="s">
        <v>79</v>
      </c>
      <c r="AY184" s="24" t="s">
        <v>201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287</v>
      </c>
      <c r="BM184" s="24" t="s">
        <v>668</v>
      </c>
    </row>
    <row r="185" spans="2:65" s="1" customFormat="1" ht="16.5" customHeight="1">
      <c r="B185" s="46"/>
      <c r="C185" s="235" t="s">
        <v>410</v>
      </c>
      <c r="D185" s="235" t="s">
        <v>203</v>
      </c>
      <c r="E185" s="236" t="s">
        <v>680</v>
      </c>
      <c r="F185" s="237" t="s">
        <v>681</v>
      </c>
      <c r="G185" s="238" t="s">
        <v>358</v>
      </c>
      <c r="H185" s="239">
        <v>3</v>
      </c>
      <c r="I185" s="240"/>
      <c r="J185" s="241">
        <f>ROUND(I185*H185,2)</f>
        <v>0</v>
      </c>
      <c r="K185" s="237" t="s">
        <v>552</v>
      </c>
      <c r="L185" s="72"/>
      <c r="M185" s="242" t="s">
        <v>21</v>
      </c>
      <c r="N185" s="243" t="s">
        <v>40</v>
      </c>
      <c r="O185" s="47"/>
      <c r="P185" s="244">
        <f>O185*H185</f>
        <v>0</v>
      </c>
      <c r="Q185" s="244">
        <v>0.00035</v>
      </c>
      <c r="R185" s="244">
        <f>Q185*H185</f>
        <v>0.00105</v>
      </c>
      <c r="S185" s="244">
        <v>0</v>
      </c>
      <c r="T185" s="245">
        <f>S185*H185</f>
        <v>0</v>
      </c>
      <c r="AR185" s="24" t="s">
        <v>287</v>
      </c>
      <c r="AT185" s="24" t="s">
        <v>203</v>
      </c>
      <c r="AU185" s="24" t="s">
        <v>79</v>
      </c>
      <c r="AY185" s="24" t="s">
        <v>201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24" t="s">
        <v>76</v>
      </c>
      <c r="BK185" s="246">
        <f>ROUND(I185*H185,2)</f>
        <v>0</v>
      </c>
      <c r="BL185" s="24" t="s">
        <v>287</v>
      </c>
      <c r="BM185" s="24" t="s">
        <v>682</v>
      </c>
    </row>
    <row r="186" spans="2:51" s="12" customFormat="1" ht="13.5">
      <c r="B186" s="247"/>
      <c r="C186" s="248"/>
      <c r="D186" s="249" t="s">
        <v>210</v>
      </c>
      <c r="E186" s="250" t="s">
        <v>21</v>
      </c>
      <c r="F186" s="251" t="s">
        <v>1765</v>
      </c>
      <c r="G186" s="248"/>
      <c r="H186" s="252">
        <v>3</v>
      </c>
      <c r="I186" s="253"/>
      <c r="J186" s="248"/>
      <c r="K186" s="248"/>
      <c r="L186" s="254"/>
      <c r="M186" s="255"/>
      <c r="N186" s="256"/>
      <c r="O186" s="256"/>
      <c r="P186" s="256"/>
      <c r="Q186" s="256"/>
      <c r="R186" s="256"/>
      <c r="S186" s="256"/>
      <c r="T186" s="257"/>
      <c r="AT186" s="258" t="s">
        <v>210</v>
      </c>
      <c r="AU186" s="258" t="s">
        <v>79</v>
      </c>
      <c r="AV186" s="12" t="s">
        <v>79</v>
      </c>
      <c r="AW186" s="12" t="s">
        <v>33</v>
      </c>
      <c r="AX186" s="12" t="s">
        <v>76</v>
      </c>
      <c r="AY186" s="258" t="s">
        <v>201</v>
      </c>
    </row>
    <row r="187" spans="2:65" s="1" customFormat="1" ht="16.5" customHeight="1">
      <c r="B187" s="46"/>
      <c r="C187" s="235" t="s">
        <v>416</v>
      </c>
      <c r="D187" s="235" t="s">
        <v>203</v>
      </c>
      <c r="E187" s="236" t="s">
        <v>690</v>
      </c>
      <c r="F187" s="237" t="s">
        <v>691</v>
      </c>
      <c r="G187" s="238" t="s">
        <v>248</v>
      </c>
      <c r="H187" s="239">
        <v>2</v>
      </c>
      <c r="I187" s="240"/>
      <c r="J187" s="241">
        <f>ROUND(I187*H187,2)</f>
        <v>0</v>
      </c>
      <c r="K187" s="237" t="s">
        <v>552</v>
      </c>
      <c r="L187" s="72"/>
      <c r="M187" s="242" t="s">
        <v>21</v>
      </c>
      <c r="N187" s="243" t="s">
        <v>40</v>
      </c>
      <c r="O187" s="47"/>
      <c r="P187" s="244">
        <f>O187*H187</f>
        <v>0</v>
      </c>
      <c r="Q187" s="244">
        <v>0</v>
      </c>
      <c r="R187" s="244">
        <f>Q187*H187</f>
        <v>0</v>
      </c>
      <c r="S187" s="244">
        <v>0</v>
      </c>
      <c r="T187" s="245">
        <f>S187*H187</f>
        <v>0</v>
      </c>
      <c r="AR187" s="24" t="s">
        <v>287</v>
      </c>
      <c r="AT187" s="24" t="s">
        <v>203</v>
      </c>
      <c r="AU187" s="24" t="s">
        <v>79</v>
      </c>
      <c r="AY187" s="24" t="s">
        <v>201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24" t="s">
        <v>76</v>
      </c>
      <c r="BK187" s="246">
        <f>ROUND(I187*H187,2)</f>
        <v>0</v>
      </c>
      <c r="BL187" s="24" t="s">
        <v>287</v>
      </c>
      <c r="BM187" s="24" t="s">
        <v>692</v>
      </c>
    </row>
    <row r="188" spans="2:65" s="1" customFormat="1" ht="16.5" customHeight="1">
      <c r="B188" s="46"/>
      <c r="C188" s="235" t="s">
        <v>423</v>
      </c>
      <c r="D188" s="235" t="s">
        <v>203</v>
      </c>
      <c r="E188" s="236" t="s">
        <v>703</v>
      </c>
      <c r="F188" s="237" t="s">
        <v>704</v>
      </c>
      <c r="G188" s="238" t="s">
        <v>358</v>
      </c>
      <c r="H188" s="239">
        <v>3</v>
      </c>
      <c r="I188" s="240"/>
      <c r="J188" s="241">
        <f>ROUND(I188*H188,2)</f>
        <v>0</v>
      </c>
      <c r="K188" s="237" t="s">
        <v>552</v>
      </c>
      <c r="L188" s="72"/>
      <c r="M188" s="242" t="s">
        <v>21</v>
      </c>
      <c r="N188" s="243" t="s">
        <v>40</v>
      </c>
      <c r="O188" s="47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AR188" s="24" t="s">
        <v>287</v>
      </c>
      <c r="AT188" s="24" t="s">
        <v>203</v>
      </c>
      <c r="AU188" s="24" t="s">
        <v>79</v>
      </c>
      <c r="AY188" s="24" t="s">
        <v>201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24" t="s">
        <v>76</v>
      </c>
      <c r="BK188" s="246">
        <f>ROUND(I188*H188,2)</f>
        <v>0</v>
      </c>
      <c r="BL188" s="24" t="s">
        <v>287</v>
      </c>
      <c r="BM188" s="24" t="s">
        <v>705</v>
      </c>
    </row>
    <row r="189" spans="2:65" s="1" customFormat="1" ht="16.5" customHeight="1">
      <c r="B189" s="46"/>
      <c r="C189" s="235" t="s">
        <v>428</v>
      </c>
      <c r="D189" s="235" t="s">
        <v>203</v>
      </c>
      <c r="E189" s="236" t="s">
        <v>1625</v>
      </c>
      <c r="F189" s="237" t="s">
        <v>1626</v>
      </c>
      <c r="G189" s="238" t="s">
        <v>562</v>
      </c>
      <c r="H189" s="282"/>
      <c r="I189" s="240"/>
      <c r="J189" s="241">
        <f>ROUND(I189*H189,2)</f>
        <v>0</v>
      </c>
      <c r="K189" s="237" t="s">
        <v>207</v>
      </c>
      <c r="L189" s="72"/>
      <c r="M189" s="242" t="s">
        <v>21</v>
      </c>
      <c r="N189" s="243" t="s">
        <v>40</v>
      </c>
      <c r="O189" s="47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AR189" s="24" t="s">
        <v>287</v>
      </c>
      <c r="AT189" s="24" t="s">
        <v>203</v>
      </c>
      <c r="AU189" s="24" t="s">
        <v>79</v>
      </c>
      <c r="AY189" s="24" t="s">
        <v>201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24" t="s">
        <v>76</v>
      </c>
      <c r="BK189" s="246">
        <f>ROUND(I189*H189,2)</f>
        <v>0</v>
      </c>
      <c r="BL189" s="24" t="s">
        <v>287</v>
      </c>
      <c r="BM189" s="24" t="s">
        <v>1627</v>
      </c>
    </row>
    <row r="190" spans="2:65" s="1" customFormat="1" ht="16.5" customHeight="1">
      <c r="B190" s="46"/>
      <c r="C190" s="235" t="s">
        <v>432</v>
      </c>
      <c r="D190" s="235" t="s">
        <v>203</v>
      </c>
      <c r="E190" s="236" t="s">
        <v>707</v>
      </c>
      <c r="F190" s="237" t="s">
        <v>708</v>
      </c>
      <c r="G190" s="238" t="s">
        <v>248</v>
      </c>
      <c r="H190" s="239">
        <v>2</v>
      </c>
      <c r="I190" s="240"/>
      <c r="J190" s="241">
        <f>ROUND(I190*H190,2)</f>
        <v>0</v>
      </c>
      <c r="K190" s="237" t="s">
        <v>21</v>
      </c>
      <c r="L190" s="72"/>
      <c r="M190" s="242" t="s">
        <v>21</v>
      </c>
      <c r="N190" s="243" t="s">
        <v>40</v>
      </c>
      <c r="O190" s="47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AR190" s="24" t="s">
        <v>287</v>
      </c>
      <c r="AT190" s="24" t="s">
        <v>203</v>
      </c>
      <c r="AU190" s="24" t="s">
        <v>79</v>
      </c>
      <c r="AY190" s="24" t="s">
        <v>201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24" t="s">
        <v>76</v>
      </c>
      <c r="BK190" s="246">
        <f>ROUND(I190*H190,2)</f>
        <v>0</v>
      </c>
      <c r="BL190" s="24" t="s">
        <v>287</v>
      </c>
      <c r="BM190" s="24" t="s">
        <v>709</v>
      </c>
    </row>
    <row r="191" spans="2:63" s="11" customFormat="1" ht="29.85" customHeight="1">
      <c r="B191" s="219"/>
      <c r="C191" s="220"/>
      <c r="D191" s="221" t="s">
        <v>68</v>
      </c>
      <c r="E191" s="233" t="s">
        <v>713</v>
      </c>
      <c r="F191" s="233" t="s">
        <v>714</v>
      </c>
      <c r="G191" s="220"/>
      <c r="H191" s="220"/>
      <c r="I191" s="223"/>
      <c r="J191" s="234">
        <f>BK191</f>
        <v>0</v>
      </c>
      <c r="K191" s="220"/>
      <c r="L191" s="225"/>
      <c r="M191" s="226"/>
      <c r="N191" s="227"/>
      <c r="O191" s="227"/>
      <c r="P191" s="228">
        <f>SUM(P192:P214)</f>
        <v>0</v>
      </c>
      <c r="Q191" s="227"/>
      <c r="R191" s="228">
        <f>SUM(R192:R214)</f>
        <v>0.020399999999999998</v>
      </c>
      <c r="S191" s="227"/>
      <c r="T191" s="229">
        <f>SUM(T192:T214)</f>
        <v>0.04204</v>
      </c>
      <c r="AR191" s="230" t="s">
        <v>79</v>
      </c>
      <c r="AT191" s="231" t="s">
        <v>68</v>
      </c>
      <c r="AU191" s="231" t="s">
        <v>76</v>
      </c>
      <c r="AY191" s="230" t="s">
        <v>201</v>
      </c>
      <c r="BK191" s="232">
        <f>SUM(BK192:BK214)</f>
        <v>0</v>
      </c>
    </row>
    <row r="192" spans="2:65" s="1" customFormat="1" ht="25.5" customHeight="1">
      <c r="B192" s="46"/>
      <c r="C192" s="259" t="s">
        <v>437</v>
      </c>
      <c r="D192" s="259" t="s">
        <v>256</v>
      </c>
      <c r="E192" s="260" t="s">
        <v>795</v>
      </c>
      <c r="F192" s="261" t="s">
        <v>796</v>
      </c>
      <c r="G192" s="262" t="s">
        <v>248</v>
      </c>
      <c r="H192" s="263">
        <v>1</v>
      </c>
      <c r="I192" s="264"/>
      <c r="J192" s="265">
        <f>ROUND(I192*H192,2)</f>
        <v>0</v>
      </c>
      <c r="K192" s="261" t="s">
        <v>21</v>
      </c>
      <c r="L192" s="266"/>
      <c r="M192" s="267" t="s">
        <v>21</v>
      </c>
      <c r="N192" s="268" t="s">
        <v>40</v>
      </c>
      <c r="O192" s="47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AR192" s="24" t="s">
        <v>245</v>
      </c>
      <c r="AT192" s="24" t="s">
        <v>256</v>
      </c>
      <c r="AU192" s="24" t="s">
        <v>79</v>
      </c>
      <c r="AY192" s="24" t="s">
        <v>201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24" t="s">
        <v>76</v>
      </c>
      <c r="BK192" s="246">
        <f>ROUND(I192*H192,2)</f>
        <v>0</v>
      </c>
      <c r="BL192" s="24" t="s">
        <v>208</v>
      </c>
      <c r="BM192" s="24" t="s">
        <v>1766</v>
      </c>
    </row>
    <row r="193" spans="2:51" s="12" customFormat="1" ht="13.5">
      <c r="B193" s="247"/>
      <c r="C193" s="248"/>
      <c r="D193" s="249" t="s">
        <v>210</v>
      </c>
      <c r="E193" s="250" t="s">
        <v>21</v>
      </c>
      <c r="F193" s="251" t="s">
        <v>1630</v>
      </c>
      <c r="G193" s="248"/>
      <c r="H193" s="252">
        <v>1</v>
      </c>
      <c r="I193" s="253"/>
      <c r="J193" s="248"/>
      <c r="K193" s="248"/>
      <c r="L193" s="254"/>
      <c r="M193" s="255"/>
      <c r="N193" s="256"/>
      <c r="O193" s="256"/>
      <c r="P193" s="256"/>
      <c r="Q193" s="256"/>
      <c r="R193" s="256"/>
      <c r="S193" s="256"/>
      <c r="T193" s="257"/>
      <c r="AT193" s="258" t="s">
        <v>210</v>
      </c>
      <c r="AU193" s="258" t="s">
        <v>79</v>
      </c>
      <c r="AV193" s="12" t="s">
        <v>79</v>
      </c>
      <c r="AW193" s="12" t="s">
        <v>33</v>
      </c>
      <c r="AX193" s="12" t="s">
        <v>76</v>
      </c>
      <c r="AY193" s="258" t="s">
        <v>201</v>
      </c>
    </row>
    <row r="194" spans="2:65" s="1" customFormat="1" ht="16.5" customHeight="1">
      <c r="B194" s="46"/>
      <c r="C194" s="235" t="s">
        <v>442</v>
      </c>
      <c r="D194" s="235" t="s">
        <v>203</v>
      </c>
      <c r="E194" s="236" t="s">
        <v>730</v>
      </c>
      <c r="F194" s="237" t="s">
        <v>731</v>
      </c>
      <c r="G194" s="238" t="s">
        <v>241</v>
      </c>
      <c r="H194" s="239">
        <v>2</v>
      </c>
      <c r="I194" s="240"/>
      <c r="J194" s="241">
        <f>ROUND(I194*H194,2)</f>
        <v>0</v>
      </c>
      <c r="K194" s="237" t="s">
        <v>220</v>
      </c>
      <c r="L194" s="72"/>
      <c r="M194" s="242" t="s">
        <v>21</v>
      </c>
      <c r="N194" s="243" t="s">
        <v>40</v>
      </c>
      <c r="O194" s="47"/>
      <c r="P194" s="244">
        <f>O194*H194</f>
        <v>0</v>
      </c>
      <c r="Q194" s="244">
        <v>0</v>
      </c>
      <c r="R194" s="244">
        <f>Q194*H194</f>
        <v>0</v>
      </c>
      <c r="S194" s="244">
        <v>0.01946</v>
      </c>
      <c r="T194" s="245">
        <f>S194*H194</f>
        <v>0.03892</v>
      </c>
      <c r="AR194" s="24" t="s">
        <v>287</v>
      </c>
      <c r="AT194" s="24" t="s">
        <v>203</v>
      </c>
      <c r="AU194" s="24" t="s">
        <v>79</v>
      </c>
      <c r="AY194" s="24" t="s">
        <v>201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24" t="s">
        <v>76</v>
      </c>
      <c r="BK194" s="246">
        <f>ROUND(I194*H194,2)</f>
        <v>0</v>
      </c>
      <c r="BL194" s="24" t="s">
        <v>287</v>
      </c>
      <c r="BM194" s="24" t="s">
        <v>732</v>
      </c>
    </row>
    <row r="195" spans="2:51" s="12" customFormat="1" ht="13.5">
      <c r="B195" s="247"/>
      <c r="C195" s="248"/>
      <c r="D195" s="249" t="s">
        <v>210</v>
      </c>
      <c r="E195" s="250" t="s">
        <v>21</v>
      </c>
      <c r="F195" s="251" t="s">
        <v>1635</v>
      </c>
      <c r="G195" s="248"/>
      <c r="H195" s="252">
        <v>2</v>
      </c>
      <c r="I195" s="253"/>
      <c r="J195" s="248"/>
      <c r="K195" s="248"/>
      <c r="L195" s="254"/>
      <c r="M195" s="255"/>
      <c r="N195" s="256"/>
      <c r="O195" s="256"/>
      <c r="P195" s="256"/>
      <c r="Q195" s="256"/>
      <c r="R195" s="256"/>
      <c r="S195" s="256"/>
      <c r="T195" s="257"/>
      <c r="AT195" s="258" t="s">
        <v>210</v>
      </c>
      <c r="AU195" s="258" t="s">
        <v>79</v>
      </c>
      <c r="AV195" s="12" t="s">
        <v>79</v>
      </c>
      <c r="AW195" s="12" t="s">
        <v>33</v>
      </c>
      <c r="AX195" s="12" t="s">
        <v>76</v>
      </c>
      <c r="AY195" s="258" t="s">
        <v>201</v>
      </c>
    </row>
    <row r="196" spans="2:65" s="1" customFormat="1" ht="16.5" customHeight="1">
      <c r="B196" s="46"/>
      <c r="C196" s="235" t="s">
        <v>447</v>
      </c>
      <c r="D196" s="235" t="s">
        <v>203</v>
      </c>
      <c r="E196" s="236" t="s">
        <v>735</v>
      </c>
      <c r="F196" s="237" t="s">
        <v>736</v>
      </c>
      <c r="G196" s="238" t="s">
        <v>241</v>
      </c>
      <c r="H196" s="239">
        <v>1</v>
      </c>
      <c r="I196" s="240"/>
      <c r="J196" s="241">
        <f>ROUND(I196*H196,2)</f>
        <v>0</v>
      </c>
      <c r="K196" s="237" t="s">
        <v>552</v>
      </c>
      <c r="L196" s="72"/>
      <c r="M196" s="242" t="s">
        <v>21</v>
      </c>
      <c r="N196" s="243" t="s">
        <v>40</v>
      </c>
      <c r="O196" s="47"/>
      <c r="P196" s="244">
        <f>O196*H196</f>
        <v>0</v>
      </c>
      <c r="Q196" s="244">
        <v>0.0034</v>
      </c>
      <c r="R196" s="244">
        <f>Q196*H196</f>
        <v>0.0034</v>
      </c>
      <c r="S196" s="244">
        <v>0</v>
      </c>
      <c r="T196" s="245">
        <f>S196*H196</f>
        <v>0</v>
      </c>
      <c r="AR196" s="24" t="s">
        <v>287</v>
      </c>
      <c r="AT196" s="24" t="s">
        <v>203</v>
      </c>
      <c r="AU196" s="24" t="s">
        <v>79</v>
      </c>
      <c r="AY196" s="24" t="s">
        <v>201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24" t="s">
        <v>76</v>
      </c>
      <c r="BK196" s="246">
        <f>ROUND(I196*H196,2)</f>
        <v>0</v>
      </c>
      <c r="BL196" s="24" t="s">
        <v>287</v>
      </c>
      <c r="BM196" s="24" t="s">
        <v>737</v>
      </c>
    </row>
    <row r="197" spans="2:51" s="12" customFormat="1" ht="13.5">
      <c r="B197" s="247"/>
      <c r="C197" s="248"/>
      <c r="D197" s="249" t="s">
        <v>210</v>
      </c>
      <c r="E197" s="250" t="s">
        <v>21</v>
      </c>
      <c r="F197" s="251" t="s">
        <v>1630</v>
      </c>
      <c r="G197" s="248"/>
      <c r="H197" s="252">
        <v>1</v>
      </c>
      <c r="I197" s="253"/>
      <c r="J197" s="248"/>
      <c r="K197" s="248"/>
      <c r="L197" s="254"/>
      <c r="M197" s="255"/>
      <c r="N197" s="256"/>
      <c r="O197" s="256"/>
      <c r="P197" s="256"/>
      <c r="Q197" s="256"/>
      <c r="R197" s="256"/>
      <c r="S197" s="256"/>
      <c r="T197" s="257"/>
      <c r="AT197" s="258" t="s">
        <v>210</v>
      </c>
      <c r="AU197" s="258" t="s">
        <v>79</v>
      </c>
      <c r="AV197" s="12" t="s">
        <v>79</v>
      </c>
      <c r="AW197" s="12" t="s">
        <v>33</v>
      </c>
      <c r="AX197" s="12" t="s">
        <v>76</v>
      </c>
      <c r="AY197" s="258" t="s">
        <v>201</v>
      </c>
    </row>
    <row r="198" spans="2:65" s="1" customFormat="1" ht="16.5" customHeight="1">
      <c r="B198" s="46"/>
      <c r="C198" s="259" t="s">
        <v>452</v>
      </c>
      <c r="D198" s="259" t="s">
        <v>256</v>
      </c>
      <c r="E198" s="260" t="s">
        <v>740</v>
      </c>
      <c r="F198" s="261" t="s">
        <v>741</v>
      </c>
      <c r="G198" s="262" t="s">
        <v>248</v>
      </c>
      <c r="H198" s="263">
        <v>1</v>
      </c>
      <c r="I198" s="264"/>
      <c r="J198" s="265">
        <f>ROUND(I198*H198,2)</f>
        <v>0</v>
      </c>
      <c r="K198" s="261" t="s">
        <v>21</v>
      </c>
      <c r="L198" s="266"/>
      <c r="M198" s="267" t="s">
        <v>21</v>
      </c>
      <c r="N198" s="268" t="s">
        <v>40</v>
      </c>
      <c r="O198" s="47"/>
      <c r="P198" s="244">
        <f>O198*H198</f>
        <v>0</v>
      </c>
      <c r="Q198" s="244">
        <v>0.013</v>
      </c>
      <c r="R198" s="244">
        <f>Q198*H198</f>
        <v>0.013</v>
      </c>
      <c r="S198" s="244">
        <v>0</v>
      </c>
      <c r="T198" s="245">
        <f>S198*H198</f>
        <v>0</v>
      </c>
      <c r="AR198" s="24" t="s">
        <v>245</v>
      </c>
      <c r="AT198" s="24" t="s">
        <v>256</v>
      </c>
      <c r="AU198" s="24" t="s">
        <v>79</v>
      </c>
      <c r="AY198" s="24" t="s">
        <v>201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24" t="s">
        <v>76</v>
      </c>
      <c r="BK198" s="246">
        <f>ROUND(I198*H198,2)</f>
        <v>0</v>
      </c>
      <c r="BL198" s="24" t="s">
        <v>208</v>
      </c>
      <c r="BM198" s="24" t="s">
        <v>742</v>
      </c>
    </row>
    <row r="199" spans="2:51" s="12" customFormat="1" ht="13.5">
      <c r="B199" s="247"/>
      <c r="C199" s="248"/>
      <c r="D199" s="249" t="s">
        <v>210</v>
      </c>
      <c r="E199" s="250" t="s">
        <v>21</v>
      </c>
      <c r="F199" s="251" t="s">
        <v>1630</v>
      </c>
      <c r="G199" s="248"/>
      <c r="H199" s="252">
        <v>1</v>
      </c>
      <c r="I199" s="253"/>
      <c r="J199" s="248"/>
      <c r="K199" s="248"/>
      <c r="L199" s="254"/>
      <c r="M199" s="255"/>
      <c r="N199" s="256"/>
      <c r="O199" s="256"/>
      <c r="P199" s="256"/>
      <c r="Q199" s="256"/>
      <c r="R199" s="256"/>
      <c r="S199" s="256"/>
      <c r="T199" s="257"/>
      <c r="AT199" s="258" t="s">
        <v>210</v>
      </c>
      <c r="AU199" s="258" t="s">
        <v>79</v>
      </c>
      <c r="AV199" s="12" t="s">
        <v>79</v>
      </c>
      <c r="AW199" s="12" t="s">
        <v>33</v>
      </c>
      <c r="AX199" s="12" t="s">
        <v>76</v>
      </c>
      <c r="AY199" s="258" t="s">
        <v>201</v>
      </c>
    </row>
    <row r="200" spans="2:65" s="1" customFormat="1" ht="16.5" customHeight="1">
      <c r="B200" s="46"/>
      <c r="C200" s="259" t="s">
        <v>457</v>
      </c>
      <c r="D200" s="259" t="s">
        <v>256</v>
      </c>
      <c r="E200" s="260" t="s">
        <v>744</v>
      </c>
      <c r="F200" s="261" t="s">
        <v>745</v>
      </c>
      <c r="G200" s="262" t="s">
        <v>248</v>
      </c>
      <c r="H200" s="263">
        <v>1</v>
      </c>
      <c r="I200" s="264"/>
      <c r="J200" s="265">
        <f>ROUND(I200*H200,2)</f>
        <v>0</v>
      </c>
      <c r="K200" s="261" t="s">
        <v>552</v>
      </c>
      <c r="L200" s="266"/>
      <c r="M200" s="267" t="s">
        <v>21</v>
      </c>
      <c r="N200" s="268" t="s">
        <v>40</v>
      </c>
      <c r="O200" s="47"/>
      <c r="P200" s="244">
        <f>O200*H200</f>
        <v>0</v>
      </c>
      <c r="Q200" s="244">
        <v>0.004</v>
      </c>
      <c r="R200" s="244">
        <f>Q200*H200</f>
        <v>0.004</v>
      </c>
      <c r="S200" s="244">
        <v>0</v>
      </c>
      <c r="T200" s="245">
        <f>S200*H200</f>
        <v>0</v>
      </c>
      <c r="AR200" s="24" t="s">
        <v>245</v>
      </c>
      <c r="AT200" s="24" t="s">
        <v>256</v>
      </c>
      <c r="AU200" s="24" t="s">
        <v>79</v>
      </c>
      <c r="AY200" s="24" t="s">
        <v>201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24" t="s">
        <v>76</v>
      </c>
      <c r="BK200" s="246">
        <f>ROUND(I200*H200,2)</f>
        <v>0</v>
      </c>
      <c r="BL200" s="24" t="s">
        <v>208</v>
      </c>
      <c r="BM200" s="24" t="s">
        <v>746</v>
      </c>
    </row>
    <row r="201" spans="2:51" s="12" customFormat="1" ht="13.5">
      <c r="B201" s="247"/>
      <c r="C201" s="248"/>
      <c r="D201" s="249" t="s">
        <v>210</v>
      </c>
      <c r="E201" s="250" t="s">
        <v>21</v>
      </c>
      <c r="F201" s="251" t="s">
        <v>1630</v>
      </c>
      <c r="G201" s="248"/>
      <c r="H201" s="252">
        <v>1</v>
      </c>
      <c r="I201" s="253"/>
      <c r="J201" s="248"/>
      <c r="K201" s="248"/>
      <c r="L201" s="254"/>
      <c r="M201" s="255"/>
      <c r="N201" s="256"/>
      <c r="O201" s="256"/>
      <c r="P201" s="256"/>
      <c r="Q201" s="256"/>
      <c r="R201" s="256"/>
      <c r="S201" s="256"/>
      <c r="T201" s="257"/>
      <c r="AT201" s="258" t="s">
        <v>210</v>
      </c>
      <c r="AU201" s="258" t="s">
        <v>79</v>
      </c>
      <c r="AV201" s="12" t="s">
        <v>79</v>
      </c>
      <c r="AW201" s="12" t="s">
        <v>33</v>
      </c>
      <c r="AX201" s="12" t="s">
        <v>76</v>
      </c>
      <c r="AY201" s="258" t="s">
        <v>201</v>
      </c>
    </row>
    <row r="202" spans="2:65" s="1" customFormat="1" ht="16.5" customHeight="1">
      <c r="B202" s="46"/>
      <c r="C202" s="235" t="s">
        <v>461</v>
      </c>
      <c r="D202" s="235" t="s">
        <v>203</v>
      </c>
      <c r="E202" s="236" t="s">
        <v>773</v>
      </c>
      <c r="F202" s="237" t="s">
        <v>774</v>
      </c>
      <c r="G202" s="238" t="s">
        <v>241</v>
      </c>
      <c r="H202" s="239">
        <v>2</v>
      </c>
      <c r="I202" s="240"/>
      <c r="J202" s="241">
        <f>ROUND(I202*H202,2)</f>
        <v>0</v>
      </c>
      <c r="K202" s="237" t="s">
        <v>220</v>
      </c>
      <c r="L202" s="72"/>
      <c r="M202" s="242" t="s">
        <v>21</v>
      </c>
      <c r="N202" s="243" t="s">
        <v>40</v>
      </c>
      <c r="O202" s="47"/>
      <c r="P202" s="244">
        <f>O202*H202</f>
        <v>0</v>
      </c>
      <c r="Q202" s="244">
        <v>0</v>
      </c>
      <c r="R202" s="244">
        <f>Q202*H202</f>
        <v>0</v>
      </c>
      <c r="S202" s="244">
        <v>0.00156</v>
      </c>
      <c r="T202" s="245">
        <f>S202*H202</f>
        <v>0.00312</v>
      </c>
      <c r="AR202" s="24" t="s">
        <v>287</v>
      </c>
      <c r="AT202" s="24" t="s">
        <v>203</v>
      </c>
      <c r="AU202" s="24" t="s">
        <v>79</v>
      </c>
      <c r="AY202" s="24" t="s">
        <v>201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24" t="s">
        <v>76</v>
      </c>
      <c r="BK202" s="246">
        <f>ROUND(I202*H202,2)</f>
        <v>0</v>
      </c>
      <c r="BL202" s="24" t="s">
        <v>287</v>
      </c>
      <c r="BM202" s="24" t="s">
        <v>775</v>
      </c>
    </row>
    <row r="203" spans="2:51" s="12" customFormat="1" ht="13.5">
      <c r="B203" s="247"/>
      <c r="C203" s="248"/>
      <c r="D203" s="249" t="s">
        <v>210</v>
      </c>
      <c r="E203" s="250" t="s">
        <v>21</v>
      </c>
      <c r="F203" s="251" t="s">
        <v>1635</v>
      </c>
      <c r="G203" s="248"/>
      <c r="H203" s="252">
        <v>2</v>
      </c>
      <c r="I203" s="253"/>
      <c r="J203" s="248"/>
      <c r="K203" s="248"/>
      <c r="L203" s="254"/>
      <c r="M203" s="255"/>
      <c r="N203" s="256"/>
      <c r="O203" s="256"/>
      <c r="P203" s="256"/>
      <c r="Q203" s="256"/>
      <c r="R203" s="256"/>
      <c r="S203" s="256"/>
      <c r="T203" s="257"/>
      <c r="AT203" s="258" t="s">
        <v>210</v>
      </c>
      <c r="AU203" s="258" t="s">
        <v>79</v>
      </c>
      <c r="AV203" s="12" t="s">
        <v>79</v>
      </c>
      <c r="AW203" s="12" t="s">
        <v>33</v>
      </c>
      <c r="AX203" s="12" t="s">
        <v>76</v>
      </c>
      <c r="AY203" s="258" t="s">
        <v>201</v>
      </c>
    </row>
    <row r="204" spans="2:65" s="1" customFormat="1" ht="16.5" customHeight="1">
      <c r="B204" s="46"/>
      <c r="C204" s="235" t="s">
        <v>466</v>
      </c>
      <c r="D204" s="235" t="s">
        <v>203</v>
      </c>
      <c r="E204" s="236" t="s">
        <v>786</v>
      </c>
      <c r="F204" s="237" t="s">
        <v>787</v>
      </c>
      <c r="G204" s="238" t="s">
        <v>248</v>
      </c>
      <c r="H204" s="239">
        <v>1</v>
      </c>
      <c r="I204" s="240"/>
      <c r="J204" s="241">
        <f>ROUND(I204*H204,2)</f>
        <v>0</v>
      </c>
      <c r="K204" s="237" t="s">
        <v>552</v>
      </c>
      <c r="L204" s="72"/>
      <c r="M204" s="242" t="s">
        <v>21</v>
      </c>
      <c r="N204" s="243" t="s">
        <v>40</v>
      </c>
      <c r="O204" s="47"/>
      <c r="P204" s="244">
        <f>O204*H204</f>
        <v>0</v>
      </c>
      <c r="Q204" s="244">
        <v>0</v>
      </c>
      <c r="R204" s="244">
        <f>Q204*H204</f>
        <v>0</v>
      </c>
      <c r="S204" s="244">
        <v>0</v>
      </c>
      <c r="T204" s="245">
        <f>S204*H204</f>
        <v>0</v>
      </c>
      <c r="AR204" s="24" t="s">
        <v>287</v>
      </c>
      <c r="AT204" s="24" t="s">
        <v>203</v>
      </c>
      <c r="AU204" s="24" t="s">
        <v>79</v>
      </c>
      <c r="AY204" s="24" t="s">
        <v>201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24" t="s">
        <v>76</v>
      </c>
      <c r="BK204" s="246">
        <f>ROUND(I204*H204,2)</f>
        <v>0</v>
      </c>
      <c r="BL204" s="24" t="s">
        <v>287</v>
      </c>
      <c r="BM204" s="24" t="s">
        <v>788</v>
      </c>
    </row>
    <row r="205" spans="2:51" s="12" customFormat="1" ht="13.5">
      <c r="B205" s="247"/>
      <c r="C205" s="248"/>
      <c r="D205" s="249" t="s">
        <v>210</v>
      </c>
      <c r="E205" s="250" t="s">
        <v>21</v>
      </c>
      <c r="F205" s="251" t="s">
        <v>1630</v>
      </c>
      <c r="G205" s="248"/>
      <c r="H205" s="252">
        <v>1</v>
      </c>
      <c r="I205" s="253"/>
      <c r="J205" s="248"/>
      <c r="K205" s="248"/>
      <c r="L205" s="254"/>
      <c r="M205" s="255"/>
      <c r="N205" s="256"/>
      <c r="O205" s="256"/>
      <c r="P205" s="256"/>
      <c r="Q205" s="256"/>
      <c r="R205" s="256"/>
      <c r="S205" s="256"/>
      <c r="T205" s="257"/>
      <c r="AT205" s="258" t="s">
        <v>210</v>
      </c>
      <c r="AU205" s="258" t="s">
        <v>79</v>
      </c>
      <c r="AV205" s="12" t="s">
        <v>79</v>
      </c>
      <c r="AW205" s="12" t="s">
        <v>33</v>
      </c>
      <c r="AX205" s="12" t="s">
        <v>76</v>
      </c>
      <c r="AY205" s="258" t="s">
        <v>201</v>
      </c>
    </row>
    <row r="206" spans="2:65" s="1" customFormat="1" ht="25.5" customHeight="1">
      <c r="B206" s="46"/>
      <c r="C206" s="235" t="s">
        <v>470</v>
      </c>
      <c r="D206" s="235" t="s">
        <v>203</v>
      </c>
      <c r="E206" s="236" t="s">
        <v>808</v>
      </c>
      <c r="F206" s="237" t="s">
        <v>809</v>
      </c>
      <c r="G206" s="238" t="s">
        <v>562</v>
      </c>
      <c r="H206" s="282"/>
      <c r="I206" s="240"/>
      <c r="J206" s="241">
        <f>ROUND(I206*H206,2)</f>
        <v>0</v>
      </c>
      <c r="K206" s="237" t="s">
        <v>220</v>
      </c>
      <c r="L206" s="72"/>
      <c r="M206" s="242" t="s">
        <v>21</v>
      </c>
      <c r="N206" s="243" t="s">
        <v>40</v>
      </c>
      <c r="O206" s="47"/>
      <c r="P206" s="244">
        <f>O206*H206</f>
        <v>0</v>
      </c>
      <c r="Q206" s="244">
        <v>0</v>
      </c>
      <c r="R206" s="244">
        <f>Q206*H206</f>
        <v>0</v>
      </c>
      <c r="S206" s="244">
        <v>0</v>
      </c>
      <c r="T206" s="245">
        <f>S206*H206</f>
        <v>0</v>
      </c>
      <c r="AR206" s="24" t="s">
        <v>208</v>
      </c>
      <c r="AT206" s="24" t="s">
        <v>203</v>
      </c>
      <c r="AU206" s="24" t="s">
        <v>79</v>
      </c>
      <c r="AY206" s="24" t="s">
        <v>201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24" t="s">
        <v>76</v>
      </c>
      <c r="BK206" s="246">
        <f>ROUND(I206*H206,2)</f>
        <v>0</v>
      </c>
      <c r="BL206" s="24" t="s">
        <v>208</v>
      </c>
      <c r="BM206" s="24" t="s">
        <v>810</v>
      </c>
    </row>
    <row r="207" spans="2:65" s="1" customFormat="1" ht="16.5" customHeight="1">
      <c r="B207" s="46"/>
      <c r="C207" s="235" t="s">
        <v>474</v>
      </c>
      <c r="D207" s="235" t="s">
        <v>203</v>
      </c>
      <c r="E207" s="236" t="s">
        <v>1171</v>
      </c>
      <c r="F207" s="237" t="s">
        <v>1172</v>
      </c>
      <c r="G207" s="238" t="s">
        <v>248</v>
      </c>
      <c r="H207" s="239">
        <v>1</v>
      </c>
      <c r="I207" s="240"/>
      <c r="J207" s="241">
        <f>ROUND(I207*H207,2)</f>
        <v>0</v>
      </c>
      <c r="K207" s="237" t="s">
        <v>21</v>
      </c>
      <c r="L207" s="72"/>
      <c r="M207" s="242" t="s">
        <v>21</v>
      </c>
      <c r="N207" s="243" t="s">
        <v>40</v>
      </c>
      <c r="O207" s="47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AR207" s="24" t="s">
        <v>287</v>
      </c>
      <c r="AT207" s="24" t="s">
        <v>203</v>
      </c>
      <c r="AU207" s="24" t="s">
        <v>79</v>
      </c>
      <c r="AY207" s="24" t="s">
        <v>201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24" t="s">
        <v>76</v>
      </c>
      <c r="BK207" s="246">
        <f>ROUND(I207*H207,2)</f>
        <v>0</v>
      </c>
      <c r="BL207" s="24" t="s">
        <v>287</v>
      </c>
      <c r="BM207" s="24" t="s">
        <v>1173</v>
      </c>
    </row>
    <row r="208" spans="2:51" s="12" customFormat="1" ht="13.5">
      <c r="B208" s="247"/>
      <c r="C208" s="248"/>
      <c r="D208" s="249" t="s">
        <v>210</v>
      </c>
      <c r="E208" s="250" t="s">
        <v>21</v>
      </c>
      <c r="F208" s="251" t="s">
        <v>1630</v>
      </c>
      <c r="G208" s="248"/>
      <c r="H208" s="252">
        <v>1</v>
      </c>
      <c r="I208" s="253"/>
      <c r="J208" s="248"/>
      <c r="K208" s="248"/>
      <c r="L208" s="254"/>
      <c r="M208" s="255"/>
      <c r="N208" s="256"/>
      <c r="O208" s="256"/>
      <c r="P208" s="256"/>
      <c r="Q208" s="256"/>
      <c r="R208" s="256"/>
      <c r="S208" s="256"/>
      <c r="T208" s="257"/>
      <c r="AT208" s="258" t="s">
        <v>210</v>
      </c>
      <c r="AU208" s="258" t="s">
        <v>79</v>
      </c>
      <c r="AV208" s="12" t="s">
        <v>79</v>
      </c>
      <c r="AW208" s="12" t="s">
        <v>33</v>
      </c>
      <c r="AX208" s="12" t="s">
        <v>76</v>
      </c>
      <c r="AY208" s="258" t="s">
        <v>201</v>
      </c>
    </row>
    <row r="209" spans="2:65" s="1" customFormat="1" ht="16.5" customHeight="1">
      <c r="B209" s="46"/>
      <c r="C209" s="235" t="s">
        <v>479</v>
      </c>
      <c r="D209" s="235" t="s">
        <v>203</v>
      </c>
      <c r="E209" s="236" t="s">
        <v>1174</v>
      </c>
      <c r="F209" s="237" t="s">
        <v>1175</v>
      </c>
      <c r="G209" s="238" t="s">
        <v>248</v>
      </c>
      <c r="H209" s="239">
        <v>1</v>
      </c>
      <c r="I209" s="240"/>
      <c r="J209" s="241">
        <f>ROUND(I209*H209,2)</f>
        <v>0</v>
      </c>
      <c r="K209" s="237" t="s">
        <v>21</v>
      </c>
      <c r="L209" s="72"/>
      <c r="M209" s="242" t="s">
        <v>21</v>
      </c>
      <c r="N209" s="243" t="s">
        <v>40</v>
      </c>
      <c r="O209" s="47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AR209" s="24" t="s">
        <v>287</v>
      </c>
      <c r="AT209" s="24" t="s">
        <v>203</v>
      </c>
      <c r="AU209" s="24" t="s">
        <v>79</v>
      </c>
      <c r="AY209" s="24" t="s">
        <v>201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24" t="s">
        <v>76</v>
      </c>
      <c r="BK209" s="246">
        <f>ROUND(I209*H209,2)</f>
        <v>0</v>
      </c>
      <c r="BL209" s="24" t="s">
        <v>287</v>
      </c>
      <c r="BM209" s="24" t="s">
        <v>1176</v>
      </c>
    </row>
    <row r="210" spans="2:51" s="12" customFormat="1" ht="13.5">
      <c r="B210" s="247"/>
      <c r="C210" s="248"/>
      <c r="D210" s="249" t="s">
        <v>210</v>
      </c>
      <c r="E210" s="250" t="s">
        <v>21</v>
      </c>
      <c r="F210" s="251" t="s">
        <v>1630</v>
      </c>
      <c r="G210" s="248"/>
      <c r="H210" s="252">
        <v>1</v>
      </c>
      <c r="I210" s="253"/>
      <c r="J210" s="248"/>
      <c r="K210" s="248"/>
      <c r="L210" s="254"/>
      <c r="M210" s="255"/>
      <c r="N210" s="256"/>
      <c r="O210" s="256"/>
      <c r="P210" s="256"/>
      <c r="Q210" s="256"/>
      <c r="R210" s="256"/>
      <c r="S210" s="256"/>
      <c r="T210" s="257"/>
      <c r="AT210" s="258" t="s">
        <v>210</v>
      </c>
      <c r="AU210" s="258" t="s">
        <v>79</v>
      </c>
      <c r="AV210" s="12" t="s">
        <v>79</v>
      </c>
      <c r="AW210" s="12" t="s">
        <v>33</v>
      </c>
      <c r="AX210" s="12" t="s">
        <v>69</v>
      </c>
      <c r="AY210" s="258" t="s">
        <v>201</v>
      </c>
    </row>
    <row r="211" spans="2:65" s="1" customFormat="1" ht="25.5" customHeight="1">
      <c r="B211" s="46"/>
      <c r="C211" s="235" t="s">
        <v>484</v>
      </c>
      <c r="D211" s="235" t="s">
        <v>203</v>
      </c>
      <c r="E211" s="236" t="s">
        <v>812</v>
      </c>
      <c r="F211" s="237" t="s">
        <v>813</v>
      </c>
      <c r="G211" s="238" t="s">
        <v>248</v>
      </c>
      <c r="H211" s="239">
        <v>1</v>
      </c>
      <c r="I211" s="240"/>
      <c r="J211" s="241">
        <f>ROUND(I211*H211,2)</f>
        <v>0</v>
      </c>
      <c r="K211" s="237" t="s">
        <v>21</v>
      </c>
      <c r="L211" s="72"/>
      <c r="M211" s="242" t="s">
        <v>21</v>
      </c>
      <c r="N211" s="243" t="s">
        <v>40</v>
      </c>
      <c r="O211" s="47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AR211" s="24" t="s">
        <v>287</v>
      </c>
      <c r="AT211" s="24" t="s">
        <v>203</v>
      </c>
      <c r="AU211" s="24" t="s">
        <v>79</v>
      </c>
      <c r="AY211" s="24" t="s">
        <v>201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24" t="s">
        <v>76</v>
      </c>
      <c r="BK211" s="246">
        <f>ROUND(I211*H211,2)</f>
        <v>0</v>
      </c>
      <c r="BL211" s="24" t="s">
        <v>287</v>
      </c>
      <c r="BM211" s="24" t="s">
        <v>814</v>
      </c>
    </row>
    <row r="212" spans="2:51" s="12" customFormat="1" ht="13.5">
      <c r="B212" s="247"/>
      <c r="C212" s="248"/>
      <c r="D212" s="249" t="s">
        <v>210</v>
      </c>
      <c r="E212" s="250" t="s">
        <v>21</v>
      </c>
      <c r="F212" s="251" t="s">
        <v>1630</v>
      </c>
      <c r="G212" s="248"/>
      <c r="H212" s="252">
        <v>1</v>
      </c>
      <c r="I212" s="253"/>
      <c r="J212" s="248"/>
      <c r="K212" s="248"/>
      <c r="L212" s="254"/>
      <c r="M212" s="255"/>
      <c r="N212" s="256"/>
      <c r="O212" s="256"/>
      <c r="P212" s="256"/>
      <c r="Q212" s="256"/>
      <c r="R212" s="256"/>
      <c r="S212" s="256"/>
      <c r="T212" s="257"/>
      <c r="AT212" s="258" t="s">
        <v>210</v>
      </c>
      <c r="AU212" s="258" t="s">
        <v>79</v>
      </c>
      <c r="AV212" s="12" t="s">
        <v>79</v>
      </c>
      <c r="AW212" s="12" t="s">
        <v>33</v>
      </c>
      <c r="AX212" s="12" t="s">
        <v>76</v>
      </c>
      <c r="AY212" s="258" t="s">
        <v>201</v>
      </c>
    </row>
    <row r="213" spans="2:65" s="1" customFormat="1" ht="25.5" customHeight="1">
      <c r="B213" s="46"/>
      <c r="C213" s="235" t="s">
        <v>489</v>
      </c>
      <c r="D213" s="235" t="s">
        <v>203</v>
      </c>
      <c r="E213" s="236" t="s">
        <v>883</v>
      </c>
      <c r="F213" s="237" t="s">
        <v>884</v>
      </c>
      <c r="G213" s="238" t="s">
        <v>248</v>
      </c>
      <c r="H213" s="239">
        <v>1</v>
      </c>
      <c r="I213" s="240"/>
      <c r="J213" s="241">
        <f>ROUND(I213*H213,2)</f>
        <v>0</v>
      </c>
      <c r="K213" s="237" t="s">
        <v>21</v>
      </c>
      <c r="L213" s="72"/>
      <c r="M213" s="242" t="s">
        <v>21</v>
      </c>
      <c r="N213" s="243" t="s">
        <v>40</v>
      </c>
      <c r="O213" s="47"/>
      <c r="P213" s="244">
        <f>O213*H213</f>
        <v>0</v>
      </c>
      <c r="Q213" s="244">
        <v>0</v>
      </c>
      <c r="R213" s="244">
        <f>Q213*H213</f>
        <v>0</v>
      </c>
      <c r="S213" s="244">
        <v>0</v>
      </c>
      <c r="T213" s="245">
        <f>S213*H213</f>
        <v>0</v>
      </c>
      <c r="AR213" s="24" t="s">
        <v>287</v>
      </c>
      <c r="AT213" s="24" t="s">
        <v>203</v>
      </c>
      <c r="AU213" s="24" t="s">
        <v>79</v>
      </c>
      <c r="AY213" s="24" t="s">
        <v>201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24" t="s">
        <v>76</v>
      </c>
      <c r="BK213" s="246">
        <f>ROUND(I213*H213,2)</f>
        <v>0</v>
      </c>
      <c r="BL213" s="24" t="s">
        <v>287</v>
      </c>
      <c r="BM213" s="24" t="s">
        <v>885</v>
      </c>
    </row>
    <row r="214" spans="2:51" s="12" customFormat="1" ht="13.5">
      <c r="B214" s="247"/>
      <c r="C214" s="248"/>
      <c r="D214" s="249" t="s">
        <v>210</v>
      </c>
      <c r="E214" s="250" t="s">
        <v>21</v>
      </c>
      <c r="F214" s="251" t="s">
        <v>1630</v>
      </c>
      <c r="G214" s="248"/>
      <c r="H214" s="252">
        <v>1</v>
      </c>
      <c r="I214" s="253"/>
      <c r="J214" s="248"/>
      <c r="K214" s="248"/>
      <c r="L214" s="254"/>
      <c r="M214" s="255"/>
      <c r="N214" s="256"/>
      <c r="O214" s="256"/>
      <c r="P214" s="256"/>
      <c r="Q214" s="256"/>
      <c r="R214" s="256"/>
      <c r="S214" s="256"/>
      <c r="T214" s="257"/>
      <c r="AT214" s="258" t="s">
        <v>210</v>
      </c>
      <c r="AU214" s="258" t="s">
        <v>79</v>
      </c>
      <c r="AV214" s="12" t="s">
        <v>79</v>
      </c>
      <c r="AW214" s="12" t="s">
        <v>33</v>
      </c>
      <c r="AX214" s="12" t="s">
        <v>76</v>
      </c>
      <c r="AY214" s="258" t="s">
        <v>201</v>
      </c>
    </row>
    <row r="215" spans="2:63" s="11" customFormat="1" ht="29.85" customHeight="1">
      <c r="B215" s="219"/>
      <c r="C215" s="220"/>
      <c r="D215" s="221" t="s">
        <v>68</v>
      </c>
      <c r="E215" s="233" t="s">
        <v>899</v>
      </c>
      <c r="F215" s="233" t="s">
        <v>900</v>
      </c>
      <c r="G215" s="220"/>
      <c r="H215" s="220"/>
      <c r="I215" s="223"/>
      <c r="J215" s="234">
        <f>BK215</f>
        <v>0</v>
      </c>
      <c r="K215" s="220"/>
      <c r="L215" s="225"/>
      <c r="M215" s="226"/>
      <c r="N215" s="227"/>
      <c r="O215" s="227"/>
      <c r="P215" s="228">
        <f>SUM(P216:P217)</f>
        <v>0</v>
      </c>
      <c r="Q215" s="227"/>
      <c r="R215" s="228">
        <f>SUM(R216:R217)</f>
        <v>0</v>
      </c>
      <c r="S215" s="227"/>
      <c r="T215" s="229">
        <f>SUM(T216:T217)</f>
        <v>0</v>
      </c>
      <c r="AR215" s="230" t="s">
        <v>79</v>
      </c>
      <c r="AT215" s="231" t="s">
        <v>68</v>
      </c>
      <c r="AU215" s="231" t="s">
        <v>76</v>
      </c>
      <c r="AY215" s="230" t="s">
        <v>201</v>
      </c>
      <c r="BK215" s="232">
        <f>SUM(BK216:BK217)</f>
        <v>0</v>
      </c>
    </row>
    <row r="216" spans="2:65" s="1" customFormat="1" ht="16.5" customHeight="1">
      <c r="B216" s="46"/>
      <c r="C216" s="235" t="s">
        <v>497</v>
      </c>
      <c r="D216" s="235" t="s">
        <v>203</v>
      </c>
      <c r="E216" s="236" t="s">
        <v>906</v>
      </c>
      <c r="F216" s="237" t="s">
        <v>907</v>
      </c>
      <c r="G216" s="238" t="s">
        <v>908</v>
      </c>
      <c r="H216" s="239">
        <v>6</v>
      </c>
      <c r="I216" s="240"/>
      <c r="J216" s="241">
        <f>ROUND(I216*H216,2)</f>
        <v>0</v>
      </c>
      <c r="K216" s="237" t="s">
        <v>21</v>
      </c>
      <c r="L216" s="72"/>
      <c r="M216" s="242" t="s">
        <v>21</v>
      </c>
      <c r="N216" s="243" t="s">
        <v>40</v>
      </c>
      <c r="O216" s="47"/>
      <c r="P216" s="244">
        <f>O216*H216</f>
        <v>0</v>
      </c>
      <c r="Q216" s="244">
        <v>0</v>
      </c>
      <c r="R216" s="244">
        <f>Q216*H216</f>
        <v>0</v>
      </c>
      <c r="S216" s="244">
        <v>0</v>
      </c>
      <c r="T216" s="245">
        <f>S216*H216</f>
        <v>0</v>
      </c>
      <c r="AR216" s="24" t="s">
        <v>287</v>
      </c>
      <c r="AT216" s="24" t="s">
        <v>203</v>
      </c>
      <c r="AU216" s="24" t="s">
        <v>79</v>
      </c>
      <c r="AY216" s="24" t="s">
        <v>201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24" t="s">
        <v>76</v>
      </c>
      <c r="BK216" s="246">
        <f>ROUND(I216*H216,2)</f>
        <v>0</v>
      </c>
      <c r="BL216" s="24" t="s">
        <v>287</v>
      </c>
      <c r="BM216" s="24" t="s">
        <v>909</v>
      </c>
    </row>
    <row r="217" spans="2:51" s="12" customFormat="1" ht="13.5">
      <c r="B217" s="247"/>
      <c r="C217" s="248"/>
      <c r="D217" s="249" t="s">
        <v>210</v>
      </c>
      <c r="E217" s="250" t="s">
        <v>21</v>
      </c>
      <c r="F217" s="251" t="s">
        <v>1767</v>
      </c>
      <c r="G217" s="248"/>
      <c r="H217" s="252">
        <v>6</v>
      </c>
      <c r="I217" s="253"/>
      <c r="J217" s="248"/>
      <c r="K217" s="248"/>
      <c r="L217" s="254"/>
      <c r="M217" s="255"/>
      <c r="N217" s="256"/>
      <c r="O217" s="256"/>
      <c r="P217" s="256"/>
      <c r="Q217" s="256"/>
      <c r="R217" s="256"/>
      <c r="S217" s="256"/>
      <c r="T217" s="257"/>
      <c r="AT217" s="258" t="s">
        <v>210</v>
      </c>
      <c r="AU217" s="258" t="s">
        <v>79</v>
      </c>
      <c r="AV217" s="12" t="s">
        <v>79</v>
      </c>
      <c r="AW217" s="12" t="s">
        <v>33</v>
      </c>
      <c r="AX217" s="12" t="s">
        <v>76</v>
      </c>
      <c r="AY217" s="258" t="s">
        <v>201</v>
      </c>
    </row>
    <row r="218" spans="2:63" s="11" customFormat="1" ht="29.85" customHeight="1">
      <c r="B218" s="219"/>
      <c r="C218" s="220"/>
      <c r="D218" s="221" t="s">
        <v>68</v>
      </c>
      <c r="E218" s="233" t="s">
        <v>919</v>
      </c>
      <c r="F218" s="233" t="s">
        <v>920</v>
      </c>
      <c r="G218" s="220"/>
      <c r="H218" s="220"/>
      <c r="I218" s="223"/>
      <c r="J218" s="234">
        <f>BK218</f>
        <v>0</v>
      </c>
      <c r="K218" s="220"/>
      <c r="L218" s="225"/>
      <c r="M218" s="226"/>
      <c r="N218" s="227"/>
      <c r="O218" s="227"/>
      <c r="P218" s="228">
        <f>SUM(P219:P221)</f>
        <v>0</v>
      </c>
      <c r="Q218" s="227"/>
      <c r="R218" s="228">
        <f>SUM(R219:R221)</f>
        <v>1.2203928</v>
      </c>
      <c r="S218" s="227"/>
      <c r="T218" s="229">
        <f>SUM(T219:T221)</f>
        <v>0</v>
      </c>
      <c r="AR218" s="230" t="s">
        <v>79</v>
      </c>
      <c r="AT218" s="231" t="s">
        <v>68</v>
      </c>
      <c r="AU218" s="231" t="s">
        <v>76</v>
      </c>
      <c r="AY218" s="230" t="s">
        <v>201</v>
      </c>
      <c r="BK218" s="232">
        <f>SUM(BK219:BK221)</f>
        <v>0</v>
      </c>
    </row>
    <row r="219" spans="2:65" s="1" customFormat="1" ht="16.5" customHeight="1">
      <c r="B219" s="46"/>
      <c r="C219" s="235" t="s">
        <v>503</v>
      </c>
      <c r="D219" s="235" t="s">
        <v>203</v>
      </c>
      <c r="E219" s="236" t="s">
        <v>932</v>
      </c>
      <c r="F219" s="237" t="s">
        <v>933</v>
      </c>
      <c r="G219" s="238" t="s">
        <v>562</v>
      </c>
      <c r="H219" s="282"/>
      <c r="I219" s="240"/>
      <c r="J219" s="241">
        <f>ROUND(I219*H219,2)</f>
        <v>0</v>
      </c>
      <c r="K219" s="237" t="s">
        <v>220</v>
      </c>
      <c r="L219" s="72"/>
      <c r="M219" s="242" t="s">
        <v>21</v>
      </c>
      <c r="N219" s="243" t="s">
        <v>40</v>
      </c>
      <c r="O219" s="47"/>
      <c r="P219" s="244">
        <f>O219*H219</f>
        <v>0</v>
      </c>
      <c r="Q219" s="244">
        <v>0</v>
      </c>
      <c r="R219" s="244">
        <f>Q219*H219</f>
        <v>0</v>
      </c>
      <c r="S219" s="244">
        <v>0</v>
      </c>
      <c r="T219" s="245">
        <f>S219*H219</f>
        <v>0</v>
      </c>
      <c r="AR219" s="24" t="s">
        <v>287</v>
      </c>
      <c r="AT219" s="24" t="s">
        <v>203</v>
      </c>
      <c r="AU219" s="24" t="s">
        <v>79</v>
      </c>
      <c r="AY219" s="24" t="s">
        <v>201</v>
      </c>
      <c r="BE219" s="246">
        <f>IF(N219="základní",J219,0)</f>
        <v>0</v>
      </c>
      <c r="BF219" s="246">
        <f>IF(N219="snížená",J219,0)</f>
        <v>0</v>
      </c>
      <c r="BG219" s="246">
        <f>IF(N219="zákl. přenesená",J219,0)</f>
        <v>0</v>
      </c>
      <c r="BH219" s="246">
        <f>IF(N219="sníž. přenesená",J219,0)</f>
        <v>0</v>
      </c>
      <c r="BI219" s="246">
        <f>IF(N219="nulová",J219,0)</f>
        <v>0</v>
      </c>
      <c r="BJ219" s="24" t="s">
        <v>76</v>
      </c>
      <c r="BK219" s="246">
        <f>ROUND(I219*H219,2)</f>
        <v>0</v>
      </c>
      <c r="BL219" s="24" t="s">
        <v>287</v>
      </c>
      <c r="BM219" s="24" t="s">
        <v>934</v>
      </c>
    </row>
    <row r="220" spans="2:65" s="1" customFormat="1" ht="25.5" customHeight="1">
      <c r="B220" s="46"/>
      <c r="C220" s="235" t="s">
        <v>507</v>
      </c>
      <c r="D220" s="235" t="s">
        <v>203</v>
      </c>
      <c r="E220" s="236" t="s">
        <v>1638</v>
      </c>
      <c r="F220" s="237" t="s">
        <v>1639</v>
      </c>
      <c r="G220" s="238" t="s">
        <v>206</v>
      </c>
      <c r="H220" s="239">
        <v>97.32</v>
      </c>
      <c r="I220" s="240"/>
      <c r="J220" s="241">
        <f>ROUND(I220*H220,2)</f>
        <v>0</v>
      </c>
      <c r="K220" s="237" t="s">
        <v>21</v>
      </c>
      <c r="L220" s="72"/>
      <c r="M220" s="242" t="s">
        <v>21</v>
      </c>
      <c r="N220" s="243" t="s">
        <v>40</v>
      </c>
      <c r="O220" s="47"/>
      <c r="P220" s="244">
        <f>O220*H220</f>
        <v>0</v>
      </c>
      <c r="Q220" s="244">
        <v>0.01254</v>
      </c>
      <c r="R220" s="244">
        <f>Q220*H220</f>
        <v>1.2203928</v>
      </c>
      <c r="S220" s="244">
        <v>0</v>
      </c>
      <c r="T220" s="245">
        <f>S220*H220</f>
        <v>0</v>
      </c>
      <c r="AR220" s="24" t="s">
        <v>287</v>
      </c>
      <c r="AT220" s="24" t="s">
        <v>203</v>
      </c>
      <c r="AU220" s="24" t="s">
        <v>79</v>
      </c>
      <c r="AY220" s="24" t="s">
        <v>201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24" t="s">
        <v>76</v>
      </c>
      <c r="BK220" s="246">
        <f>ROUND(I220*H220,2)</f>
        <v>0</v>
      </c>
      <c r="BL220" s="24" t="s">
        <v>287</v>
      </c>
      <c r="BM220" s="24" t="s">
        <v>1640</v>
      </c>
    </row>
    <row r="221" spans="2:51" s="12" customFormat="1" ht="13.5">
      <c r="B221" s="247"/>
      <c r="C221" s="248"/>
      <c r="D221" s="249" t="s">
        <v>210</v>
      </c>
      <c r="E221" s="250" t="s">
        <v>21</v>
      </c>
      <c r="F221" s="251" t="s">
        <v>1754</v>
      </c>
      <c r="G221" s="248"/>
      <c r="H221" s="252">
        <v>97.32</v>
      </c>
      <c r="I221" s="253"/>
      <c r="J221" s="248"/>
      <c r="K221" s="248"/>
      <c r="L221" s="254"/>
      <c r="M221" s="255"/>
      <c r="N221" s="256"/>
      <c r="O221" s="256"/>
      <c r="P221" s="256"/>
      <c r="Q221" s="256"/>
      <c r="R221" s="256"/>
      <c r="S221" s="256"/>
      <c r="T221" s="257"/>
      <c r="AT221" s="258" t="s">
        <v>210</v>
      </c>
      <c r="AU221" s="258" t="s">
        <v>79</v>
      </c>
      <c r="AV221" s="12" t="s">
        <v>79</v>
      </c>
      <c r="AW221" s="12" t="s">
        <v>33</v>
      </c>
      <c r="AX221" s="12" t="s">
        <v>76</v>
      </c>
      <c r="AY221" s="258" t="s">
        <v>201</v>
      </c>
    </row>
    <row r="222" spans="2:63" s="11" customFormat="1" ht="29.85" customHeight="1">
      <c r="B222" s="219"/>
      <c r="C222" s="220"/>
      <c r="D222" s="221" t="s">
        <v>68</v>
      </c>
      <c r="E222" s="233" t="s">
        <v>935</v>
      </c>
      <c r="F222" s="233" t="s">
        <v>936</v>
      </c>
      <c r="G222" s="220"/>
      <c r="H222" s="220"/>
      <c r="I222" s="223"/>
      <c r="J222" s="234">
        <f>BK222</f>
        <v>0</v>
      </c>
      <c r="K222" s="220"/>
      <c r="L222" s="225"/>
      <c r="M222" s="226"/>
      <c r="N222" s="227"/>
      <c r="O222" s="227"/>
      <c r="P222" s="228">
        <f>SUM(P223:P227)</f>
        <v>0</v>
      </c>
      <c r="Q222" s="227"/>
      <c r="R222" s="228">
        <f>SUM(R223:R227)</f>
        <v>0</v>
      </c>
      <c r="S222" s="227"/>
      <c r="T222" s="229">
        <f>SUM(T223:T227)</f>
        <v>0.07200000000000001</v>
      </c>
      <c r="AR222" s="230" t="s">
        <v>79</v>
      </c>
      <c r="AT222" s="231" t="s">
        <v>68</v>
      </c>
      <c r="AU222" s="231" t="s">
        <v>76</v>
      </c>
      <c r="AY222" s="230" t="s">
        <v>201</v>
      </c>
      <c r="BK222" s="232">
        <f>SUM(BK223:BK227)</f>
        <v>0</v>
      </c>
    </row>
    <row r="223" spans="2:65" s="1" customFormat="1" ht="16.5" customHeight="1">
      <c r="B223" s="46"/>
      <c r="C223" s="235" t="s">
        <v>512</v>
      </c>
      <c r="D223" s="235" t="s">
        <v>203</v>
      </c>
      <c r="E223" s="236" t="s">
        <v>938</v>
      </c>
      <c r="F223" s="237" t="s">
        <v>939</v>
      </c>
      <c r="G223" s="238" t="s">
        <v>248</v>
      </c>
      <c r="H223" s="239">
        <v>3</v>
      </c>
      <c r="I223" s="240"/>
      <c r="J223" s="241">
        <f>ROUND(I223*H223,2)</f>
        <v>0</v>
      </c>
      <c r="K223" s="237" t="s">
        <v>220</v>
      </c>
      <c r="L223" s="72"/>
      <c r="M223" s="242" t="s">
        <v>21</v>
      </c>
      <c r="N223" s="243" t="s">
        <v>40</v>
      </c>
      <c r="O223" s="47"/>
      <c r="P223" s="244">
        <f>O223*H223</f>
        <v>0</v>
      </c>
      <c r="Q223" s="244">
        <v>0</v>
      </c>
      <c r="R223" s="244">
        <f>Q223*H223</f>
        <v>0</v>
      </c>
      <c r="S223" s="244">
        <v>0.024</v>
      </c>
      <c r="T223" s="245">
        <f>S223*H223</f>
        <v>0.07200000000000001</v>
      </c>
      <c r="AR223" s="24" t="s">
        <v>287</v>
      </c>
      <c r="AT223" s="24" t="s">
        <v>203</v>
      </c>
      <c r="AU223" s="24" t="s">
        <v>79</v>
      </c>
      <c r="AY223" s="24" t="s">
        <v>201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24" t="s">
        <v>76</v>
      </c>
      <c r="BK223" s="246">
        <f>ROUND(I223*H223,2)</f>
        <v>0</v>
      </c>
      <c r="BL223" s="24" t="s">
        <v>287</v>
      </c>
      <c r="BM223" s="24" t="s">
        <v>940</v>
      </c>
    </row>
    <row r="224" spans="2:51" s="12" customFormat="1" ht="13.5">
      <c r="B224" s="247"/>
      <c r="C224" s="248"/>
      <c r="D224" s="249" t="s">
        <v>210</v>
      </c>
      <c r="E224" s="250" t="s">
        <v>21</v>
      </c>
      <c r="F224" s="251" t="s">
        <v>1642</v>
      </c>
      <c r="G224" s="248"/>
      <c r="H224" s="252">
        <v>3</v>
      </c>
      <c r="I224" s="253"/>
      <c r="J224" s="248"/>
      <c r="K224" s="248"/>
      <c r="L224" s="254"/>
      <c r="M224" s="255"/>
      <c r="N224" s="256"/>
      <c r="O224" s="256"/>
      <c r="P224" s="256"/>
      <c r="Q224" s="256"/>
      <c r="R224" s="256"/>
      <c r="S224" s="256"/>
      <c r="T224" s="257"/>
      <c r="AT224" s="258" t="s">
        <v>210</v>
      </c>
      <c r="AU224" s="258" t="s">
        <v>79</v>
      </c>
      <c r="AV224" s="12" t="s">
        <v>79</v>
      </c>
      <c r="AW224" s="12" t="s">
        <v>33</v>
      </c>
      <c r="AX224" s="12" t="s">
        <v>76</v>
      </c>
      <c r="AY224" s="258" t="s">
        <v>201</v>
      </c>
    </row>
    <row r="225" spans="2:65" s="1" customFormat="1" ht="25.5" customHeight="1">
      <c r="B225" s="46"/>
      <c r="C225" s="235" t="s">
        <v>516</v>
      </c>
      <c r="D225" s="235" t="s">
        <v>203</v>
      </c>
      <c r="E225" s="236" t="s">
        <v>1643</v>
      </c>
      <c r="F225" s="237" t="s">
        <v>1644</v>
      </c>
      <c r="G225" s="238" t="s">
        <v>562</v>
      </c>
      <c r="H225" s="282"/>
      <c r="I225" s="240"/>
      <c r="J225" s="241">
        <f>ROUND(I225*H225,2)</f>
        <v>0</v>
      </c>
      <c r="K225" s="237" t="s">
        <v>207</v>
      </c>
      <c r="L225" s="72"/>
      <c r="M225" s="242" t="s">
        <v>21</v>
      </c>
      <c r="N225" s="243" t="s">
        <v>40</v>
      </c>
      <c r="O225" s="47"/>
      <c r="P225" s="244">
        <f>O225*H225</f>
        <v>0</v>
      </c>
      <c r="Q225" s="244">
        <v>0</v>
      </c>
      <c r="R225" s="244">
        <f>Q225*H225</f>
        <v>0</v>
      </c>
      <c r="S225" s="244">
        <v>0</v>
      </c>
      <c r="T225" s="245">
        <f>S225*H225</f>
        <v>0</v>
      </c>
      <c r="AR225" s="24" t="s">
        <v>287</v>
      </c>
      <c r="AT225" s="24" t="s">
        <v>203</v>
      </c>
      <c r="AU225" s="24" t="s">
        <v>79</v>
      </c>
      <c r="AY225" s="24" t="s">
        <v>201</v>
      </c>
      <c r="BE225" s="246">
        <f>IF(N225="základní",J225,0)</f>
        <v>0</v>
      </c>
      <c r="BF225" s="246">
        <f>IF(N225="snížená",J225,0)</f>
        <v>0</v>
      </c>
      <c r="BG225" s="246">
        <f>IF(N225="zákl. přenesená",J225,0)</f>
        <v>0</v>
      </c>
      <c r="BH225" s="246">
        <f>IF(N225="sníž. přenesená",J225,0)</f>
        <v>0</v>
      </c>
      <c r="BI225" s="246">
        <f>IF(N225="nulová",J225,0)</f>
        <v>0</v>
      </c>
      <c r="BJ225" s="24" t="s">
        <v>76</v>
      </c>
      <c r="BK225" s="246">
        <f>ROUND(I225*H225,2)</f>
        <v>0</v>
      </c>
      <c r="BL225" s="24" t="s">
        <v>287</v>
      </c>
      <c r="BM225" s="24" t="s">
        <v>1645</v>
      </c>
    </row>
    <row r="226" spans="2:65" s="1" customFormat="1" ht="25.5" customHeight="1">
      <c r="B226" s="46"/>
      <c r="C226" s="235" t="s">
        <v>520</v>
      </c>
      <c r="D226" s="235" t="s">
        <v>203</v>
      </c>
      <c r="E226" s="236" t="s">
        <v>1646</v>
      </c>
      <c r="F226" s="237" t="s">
        <v>1647</v>
      </c>
      <c r="G226" s="238" t="s">
        <v>248</v>
      </c>
      <c r="H226" s="239">
        <v>1</v>
      </c>
      <c r="I226" s="240"/>
      <c r="J226" s="241">
        <f>ROUND(I226*H226,2)</f>
        <v>0</v>
      </c>
      <c r="K226" s="237" t="s">
        <v>21</v>
      </c>
      <c r="L226" s="72"/>
      <c r="M226" s="242" t="s">
        <v>21</v>
      </c>
      <c r="N226" s="243" t="s">
        <v>40</v>
      </c>
      <c r="O226" s="47"/>
      <c r="P226" s="244">
        <f>O226*H226</f>
        <v>0</v>
      </c>
      <c r="Q226" s="244">
        <v>0</v>
      </c>
      <c r="R226" s="244">
        <f>Q226*H226</f>
        <v>0</v>
      </c>
      <c r="S226" s="244">
        <v>0</v>
      </c>
      <c r="T226" s="245">
        <f>S226*H226</f>
        <v>0</v>
      </c>
      <c r="AR226" s="24" t="s">
        <v>287</v>
      </c>
      <c r="AT226" s="24" t="s">
        <v>203</v>
      </c>
      <c r="AU226" s="24" t="s">
        <v>79</v>
      </c>
      <c r="AY226" s="24" t="s">
        <v>201</v>
      </c>
      <c r="BE226" s="246">
        <f>IF(N226="základní",J226,0)</f>
        <v>0</v>
      </c>
      <c r="BF226" s="246">
        <f>IF(N226="snížená",J226,0)</f>
        <v>0</v>
      </c>
      <c r="BG226" s="246">
        <f>IF(N226="zákl. přenesená",J226,0)</f>
        <v>0</v>
      </c>
      <c r="BH226" s="246">
        <f>IF(N226="sníž. přenesená",J226,0)</f>
        <v>0</v>
      </c>
      <c r="BI226" s="246">
        <f>IF(N226="nulová",J226,0)</f>
        <v>0</v>
      </c>
      <c r="BJ226" s="24" t="s">
        <v>76</v>
      </c>
      <c r="BK226" s="246">
        <f>ROUND(I226*H226,2)</f>
        <v>0</v>
      </c>
      <c r="BL226" s="24" t="s">
        <v>287</v>
      </c>
      <c r="BM226" s="24" t="s">
        <v>1648</v>
      </c>
    </row>
    <row r="227" spans="2:51" s="12" customFormat="1" ht="13.5">
      <c r="B227" s="247"/>
      <c r="C227" s="248"/>
      <c r="D227" s="249" t="s">
        <v>210</v>
      </c>
      <c r="E227" s="250" t="s">
        <v>21</v>
      </c>
      <c r="F227" s="251" t="s">
        <v>1649</v>
      </c>
      <c r="G227" s="248"/>
      <c r="H227" s="252">
        <v>1</v>
      </c>
      <c r="I227" s="253"/>
      <c r="J227" s="248"/>
      <c r="K227" s="248"/>
      <c r="L227" s="254"/>
      <c r="M227" s="255"/>
      <c r="N227" s="256"/>
      <c r="O227" s="256"/>
      <c r="P227" s="256"/>
      <c r="Q227" s="256"/>
      <c r="R227" s="256"/>
      <c r="S227" s="256"/>
      <c r="T227" s="257"/>
      <c r="AT227" s="258" t="s">
        <v>210</v>
      </c>
      <c r="AU227" s="258" t="s">
        <v>79</v>
      </c>
      <c r="AV227" s="12" t="s">
        <v>79</v>
      </c>
      <c r="AW227" s="12" t="s">
        <v>33</v>
      </c>
      <c r="AX227" s="12" t="s">
        <v>76</v>
      </c>
      <c r="AY227" s="258" t="s">
        <v>201</v>
      </c>
    </row>
    <row r="228" spans="2:63" s="11" customFormat="1" ht="29.85" customHeight="1">
      <c r="B228" s="219"/>
      <c r="C228" s="220"/>
      <c r="D228" s="221" t="s">
        <v>68</v>
      </c>
      <c r="E228" s="233" t="s">
        <v>1002</v>
      </c>
      <c r="F228" s="233" t="s">
        <v>1003</v>
      </c>
      <c r="G228" s="220"/>
      <c r="H228" s="220"/>
      <c r="I228" s="223"/>
      <c r="J228" s="234">
        <f>BK228</f>
        <v>0</v>
      </c>
      <c r="K228" s="220"/>
      <c r="L228" s="225"/>
      <c r="M228" s="226"/>
      <c r="N228" s="227"/>
      <c r="O228" s="227"/>
      <c r="P228" s="228">
        <f>SUM(P229:P231)</f>
        <v>0</v>
      </c>
      <c r="Q228" s="227"/>
      <c r="R228" s="228">
        <f>SUM(R229:R231)</f>
        <v>0.05839199999999999</v>
      </c>
      <c r="S228" s="227"/>
      <c r="T228" s="229">
        <f>SUM(T229:T231)</f>
        <v>0</v>
      </c>
      <c r="AR228" s="230" t="s">
        <v>79</v>
      </c>
      <c r="AT228" s="231" t="s">
        <v>68</v>
      </c>
      <c r="AU228" s="231" t="s">
        <v>76</v>
      </c>
      <c r="AY228" s="230" t="s">
        <v>201</v>
      </c>
      <c r="BK228" s="232">
        <f>SUM(BK229:BK231)</f>
        <v>0</v>
      </c>
    </row>
    <row r="229" spans="2:65" s="1" customFormat="1" ht="16.5" customHeight="1">
      <c r="B229" s="46"/>
      <c r="C229" s="235" t="s">
        <v>528</v>
      </c>
      <c r="D229" s="235" t="s">
        <v>203</v>
      </c>
      <c r="E229" s="236" t="s">
        <v>1022</v>
      </c>
      <c r="F229" s="237" t="s">
        <v>1023</v>
      </c>
      <c r="G229" s="238" t="s">
        <v>206</v>
      </c>
      <c r="H229" s="239">
        <v>194.64</v>
      </c>
      <c r="I229" s="240"/>
      <c r="J229" s="241">
        <f>ROUND(I229*H229,2)</f>
        <v>0</v>
      </c>
      <c r="K229" s="237" t="s">
        <v>220</v>
      </c>
      <c r="L229" s="72"/>
      <c r="M229" s="242" t="s">
        <v>21</v>
      </c>
      <c r="N229" s="243" t="s">
        <v>40</v>
      </c>
      <c r="O229" s="47"/>
      <c r="P229" s="244">
        <f>O229*H229</f>
        <v>0</v>
      </c>
      <c r="Q229" s="244">
        <v>0.0003</v>
      </c>
      <c r="R229" s="244">
        <f>Q229*H229</f>
        <v>0.05839199999999999</v>
      </c>
      <c r="S229" s="244">
        <v>0</v>
      </c>
      <c r="T229" s="245">
        <f>S229*H229</f>
        <v>0</v>
      </c>
      <c r="AR229" s="24" t="s">
        <v>287</v>
      </c>
      <c r="AT229" s="24" t="s">
        <v>203</v>
      </c>
      <c r="AU229" s="24" t="s">
        <v>79</v>
      </c>
      <c r="AY229" s="24" t="s">
        <v>201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24" t="s">
        <v>76</v>
      </c>
      <c r="BK229" s="246">
        <f>ROUND(I229*H229,2)</f>
        <v>0</v>
      </c>
      <c r="BL229" s="24" t="s">
        <v>287</v>
      </c>
      <c r="BM229" s="24" t="s">
        <v>1024</v>
      </c>
    </row>
    <row r="230" spans="2:51" s="12" customFormat="1" ht="13.5">
      <c r="B230" s="247"/>
      <c r="C230" s="248"/>
      <c r="D230" s="249" t="s">
        <v>210</v>
      </c>
      <c r="E230" s="250" t="s">
        <v>21</v>
      </c>
      <c r="F230" s="251" t="s">
        <v>1768</v>
      </c>
      <c r="G230" s="248"/>
      <c r="H230" s="252">
        <v>194.64</v>
      </c>
      <c r="I230" s="253"/>
      <c r="J230" s="248"/>
      <c r="K230" s="248"/>
      <c r="L230" s="254"/>
      <c r="M230" s="255"/>
      <c r="N230" s="256"/>
      <c r="O230" s="256"/>
      <c r="P230" s="256"/>
      <c r="Q230" s="256"/>
      <c r="R230" s="256"/>
      <c r="S230" s="256"/>
      <c r="T230" s="257"/>
      <c r="AT230" s="258" t="s">
        <v>210</v>
      </c>
      <c r="AU230" s="258" t="s">
        <v>79</v>
      </c>
      <c r="AV230" s="12" t="s">
        <v>79</v>
      </c>
      <c r="AW230" s="12" t="s">
        <v>33</v>
      </c>
      <c r="AX230" s="12" t="s">
        <v>76</v>
      </c>
      <c r="AY230" s="258" t="s">
        <v>201</v>
      </c>
    </row>
    <row r="231" spans="2:65" s="1" customFormat="1" ht="25.5" customHeight="1">
      <c r="B231" s="46"/>
      <c r="C231" s="235" t="s">
        <v>533</v>
      </c>
      <c r="D231" s="235" t="s">
        <v>203</v>
      </c>
      <c r="E231" s="236" t="s">
        <v>1661</v>
      </c>
      <c r="F231" s="237" t="s">
        <v>1662</v>
      </c>
      <c r="G231" s="238" t="s">
        <v>562</v>
      </c>
      <c r="H231" s="282"/>
      <c r="I231" s="240"/>
      <c r="J231" s="241">
        <f>ROUND(I231*H231,2)</f>
        <v>0</v>
      </c>
      <c r="K231" s="237" t="s">
        <v>207</v>
      </c>
      <c r="L231" s="72"/>
      <c r="M231" s="242" t="s">
        <v>21</v>
      </c>
      <c r="N231" s="243" t="s">
        <v>40</v>
      </c>
      <c r="O231" s="47"/>
      <c r="P231" s="244">
        <f>O231*H231</f>
        <v>0</v>
      </c>
      <c r="Q231" s="244">
        <v>0</v>
      </c>
      <c r="R231" s="244">
        <f>Q231*H231</f>
        <v>0</v>
      </c>
      <c r="S231" s="244">
        <v>0</v>
      </c>
      <c r="T231" s="245">
        <f>S231*H231</f>
        <v>0</v>
      </c>
      <c r="AR231" s="24" t="s">
        <v>287</v>
      </c>
      <c r="AT231" s="24" t="s">
        <v>203</v>
      </c>
      <c r="AU231" s="24" t="s">
        <v>79</v>
      </c>
      <c r="AY231" s="24" t="s">
        <v>201</v>
      </c>
      <c r="BE231" s="246">
        <f>IF(N231="základní",J231,0)</f>
        <v>0</v>
      </c>
      <c r="BF231" s="246">
        <f>IF(N231="snížená",J231,0)</f>
        <v>0</v>
      </c>
      <c r="BG231" s="246">
        <f>IF(N231="zákl. přenesená",J231,0)</f>
        <v>0</v>
      </c>
      <c r="BH231" s="246">
        <f>IF(N231="sníž. přenesená",J231,0)</f>
        <v>0</v>
      </c>
      <c r="BI231" s="246">
        <f>IF(N231="nulová",J231,0)</f>
        <v>0</v>
      </c>
      <c r="BJ231" s="24" t="s">
        <v>76</v>
      </c>
      <c r="BK231" s="246">
        <f>ROUND(I231*H231,2)</f>
        <v>0</v>
      </c>
      <c r="BL231" s="24" t="s">
        <v>287</v>
      </c>
      <c r="BM231" s="24" t="s">
        <v>1663</v>
      </c>
    </row>
    <row r="232" spans="2:63" s="11" customFormat="1" ht="29.85" customHeight="1">
      <c r="B232" s="219"/>
      <c r="C232" s="220"/>
      <c r="D232" s="221" t="s">
        <v>68</v>
      </c>
      <c r="E232" s="233" t="s">
        <v>1030</v>
      </c>
      <c r="F232" s="233" t="s">
        <v>1031</v>
      </c>
      <c r="G232" s="220"/>
      <c r="H232" s="220"/>
      <c r="I232" s="223"/>
      <c r="J232" s="234">
        <f>BK232</f>
        <v>0</v>
      </c>
      <c r="K232" s="220"/>
      <c r="L232" s="225"/>
      <c r="M232" s="226"/>
      <c r="N232" s="227"/>
      <c r="O232" s="227"/>
      <c r="P232" s="228">
        <f>SUM(P233:P237)</f>
        <v>0</v>
      </c>
      <c r="Q232" s="227"/>
      <c r="R232" s="228">
        <f>SUM(R233:R237)</f>
        <v>0</v>
      </c>
      <c r="S232" s="227"/>
      <c r="T232" s="229">
        <f>SUM(T233:T237)</f>
        <v>0.29196</v>
      </c>
      <c r="AR232" s="230" t="s">
        <v>79</v>
      </c>
      <c r="AT232" s="231" t="s">
        <v>68</v>
      </c>
      <c r="AU232" s="231" t="s">
        <v>76</v>
      </c>
      <c r="AY232" s="230" t="s">
        <v>201</v>
      </c>
      <c r="BK232" s="232">
        <f>SUM(BK233:BK237)</f>
        <v>0</v>
      </c>
    </row>
    <row r="233" spans="2:65" s="1" customFormat="1" ht="16.5" customHeight="1">
      <c r="B233" s="46"/>
      <c r="C233" s="235" t="s">
        <v>538</v>
      </c>
      <c r="D233" s="235" t="s">
        <v>203</v>
      </c>
      <c r="E233" s="236" t="s">
        <v>1033</v>
      </c>
      <c r="F233" s="237" t="s">
        <v>1034</v>
      </c>
      <c r="G233" s="238" t="s">
        <v>206</v>
      </c>
      <c r="H233" s="239">
        <v>97.32</v>
      </c>
      <c r="I233" s="240"/>
      <c r="J233" s="241">
        <f>ROUND(I233*H233,2)</f>
        <v>0</v>
      </c>
      <c r="K233" s="237" t="s">
        <v>220</v>
      </c>
      <c r="L233" s="72"/>
      <c r="M233" s="242" t="s">
        <v>21</v>
      </c>
      <c r="N233" s="243" t="s">
        <v>40</v>
      </c>
      <c r="O233" s="47"/>
      <c r="P233" s="244">
        <f>O233*H233</f>
        <v>0</v>
      </c>
      <c r="Q233" s="244">
        <v>0</v>
      </c>
      <c r="R233" s="244">
        <f>Q233*H233</f>
        <v>0</v>
      </c>
      <c r="S233" s="244">
        <v>0.003</v>
      </c>
      <c r="T233" s="245">
        <f>S233*H233</f>
        <v>0.29196</v>
      </c>
      <c r="AR233" s="24" t="s">
        <v>287</v>
      </c>
      <c r="AT233" s="24" t="s">
        <v>203</v>
      </c>
      <c r="AU233" s="24" t="s">
        <v>79</v>
      </c>
      <c r="AY233" s="24" t="s">
        <v>201</v>
      </c>
      <c r="BE233" s="246">
        <f>IF(N233="základní",J233,0)</f>
        <v>0</v>
      </c>
      <c r="BF233" s="246">
        <f>IF(N233="snížená",J233,0)</f>
        <v>0</v>
      </c>
      <c r="BG233" s="246">
        <f>IF(N233="zákl. přenesená",J233,0)</f>
        <v>0</v>
      </c>
      <c r="BH233" s="246">
        <f>IF(N233="sníž. přenesená",J233,0)</f>
        <v>0</v>
      </c>
      <c r="BI233" s="246">
        <f>IF(N233="nulová",J233,0)</f>
        <v>0</v>
      </c>
      <c r="BJ233" s="24" t="s">
        <v>76</v>
      </c>
      <c r="BK233" s="246">
        <f>ROUND(I233*H233,2)</f>
        <v>0</v>
      </c>
      <c r="BL233" s="24" t="s">
        <v>287</v>
      </c>
      <c r="BM233" s="24" t="s">
        <v>1035</v>
      </c>
    </row>
    <row r="234" spans="2:51" s="12" customFormat="1" ht="13.5">
      <c r="B234" s="247"/>
      <c r="C234" s="248"/>
      <c r="D234" s="249" t="s">
        <v>210</v>
      </c>
      <c r="E234" s="250" t="s">
        <v>21</v>
      </c>
      <c r="F234" s="251" t="s">
        <v>1769</v>
      </c>
      <c r="G234" s="248"/>
      <c r="H234" s="252">
        <v>97.32</v>
      </c>
      <c r="I234" s="253"/>
      <c r="J234" s="248"/>
      <c r="K234" s="248"/>
      <c r="L234" s="254"/>
      <c r="M234" s="255"/>
      <c r="N234" s="256"/>
      <c r="O234" s="256"/>
      <c r="P234" s="256"/>
      <c r="Q234" s="256"/>
      <c r="R234" s="256"/>
      <c r="S234" s="256"/>
      <c r="T234" s="257"/>
      <c r="AT234" s="258" t="s">
        <v>210</v>
      </c>
      <c r="AU234" s="258" t="s">
        <v>79</v>
      </c>
      <c r="AV234" s="12" t="s">
        <v>79</v>
      </c>
      <c r="AW234" s="12" t="s">
        <v>33</v>
      </c>
      <c r="AX234" s="12" t="s">
        <v>76</v>
      </c>
      <c r="AY234" s="258" t="s">
        <v>201</v>
      </c>
    </row>
    <row r="235" spans="2:65" s="1" customFormat="1" ht="25.5" customHeight="1">
      <c r="B235" s="46"/>
      <c r="C235" s="235" t="s">
        <v>544</v>
      </c>
      <c r="D235" s="235" t="s">
        <v>203</v>
      </c>
      <c r="E235" s="236" t="s">
        <v>1665</v>
      </c>
      <c r="F235" s="237" t="s">
        <v>1666</v>
      </c>
      <c r="G235" s="238" t="s">
        <v>562</v>
      </c>
      <c r="H235" s="282"/>
      <c r="I235" s="240"/>
      <c r="J235" s="241">
        <f>ROUND(I235*H235,2)</f>
        <v>0</v>
      </c>
      <c r="K235" s="237" t="s">
        <v>207</v>
      </c>
      <c r="L235" s="72"/>
      <c r="M235" s="242" t="s">
        <v>21</v>
      </c>
      <c r="N235" s="243" t="s">
        <v>40</v>
      </c>
      <c r="O235" s="47"/>
      <c r="P235" s="244">
        <f>O235*H235</f>
        <v>0</v>
      </c>
      <c r="Q235" s="244">
        <v>0</v>
      </c>
      <c r="R235" s="244">
        <f>Q235*H235</f>
        <v>0</v>
      </c>
      <c r="S235" s="244">
        <v>0</v>
      </c>
      <c r="T235" s="245">
        <f>S235*H235</f>
        <v>0</v>
      </c>
      <c r="AR235" s="24" t="s">
        <v>287</v>
      </c>
      <c r="AT235" s="24" t="s">
        <v>203</v>
      </c>
      <c r="AU235" s="24" t="s">
        <v>79</v>
      </c>
      <c r="AY235" s="24" t="s">
        <v>201</v>
      </c>
      <c r="BE235" s="246">
        <f>IF(N235="základní",J235,0)</f>
        <v>0</v>
      </c>
      <c r="BF235" s="246">
        <f>IF(N235="snížená",J235,0)</f>
        <v>0</v>
      </c>
      <c r="BG235" s="246">
        <f>IF(N235="zákl. přenesená",J235,0)</f>
        <v>0</v>
      </c>
      <c r="BH235" s="246">
        <f>IF(N235="sníž. přenesená",J235,0)</f>
        <v>0</v>
      </c>
      <c r="BI235" s="246">
        <f>IF(N235="nulová",J235,0)</f>
        <v>0</v>
      </c>
      <c r="BJ235" s="24" t="s">
        <v>76</v>
      </c>
      <c r="BK235" s="246">
        <f>ROUND(I235*H235,2)</f>
        <v>0</v>
      </c>
      <c r="BL235" s="24" t="s">
        <v>287</v>
      </c>
      <c r="BM235" s="24" t="s">
        <v>1667</v>
      </c>
    </row>
    <row r="236" spans="2:65" s="1" customFormat="1" ht="25.5" customHeight="1">
      <c r="B236" s="46"/>
      <c r="C236" s="235" t="s">
        <v>549</v>
      </c>
      <c r="D236" s="235" t="s">
        <v>203</v>
      </c>
      <c r="E236" s="236" t="s">
        <v>1042</v>
      </c>
      <c r="F236" s="237" t="s">
        <v>1043</v>
      </c>
      <c r="G236" s="238" t="s">
        <v>206</v>
      </c>
      <c r="H236" s="239">
        <v>97.32</v>
      </c>
      <c r="I236" s="240"/>
      <c r="J236" s="241">
        <f>ROUND(I236*H236,2)</f>
        <v>0</v>
      </c>
      <c r="K236" s="237" t="s">
        <v>21</v>
      </c>
      <c r="L236" s="72"/>
      <c r="M236" s="242" t="s">
        <v>21</v>
      </c>
      <c r="N236" s="243" t="s">
        <v>40</v>
      </c>
      <c r="O236" s="47"/>
      <c r="P236" s="244">
        <f>O236*H236</f>
        <v>0</v>
      </c>
      <c r="Q236" s="244">
        <v>0</v>
      </c>
      <c r="R236" s="244">
        <f>Q236*H236</f>
        <v>0</v>
      </c>
      <c r="S236" s="244">
        <v>0</v>
      </c>
      <c r="T236" s="245">
        <f>S236*H236</f>
        <v>0</v>
      </c>
      <c r="AR236" s="24" t="s">
        <v>287</v>
      </c>
      <c r="AT236" s="24" t="s">
        <v>203</v>
      </c>
      <c r="AU236" s="24" t="s">
        <v>79</v>
      </c>
      <c r="AY236" s="24" t="s">
        <v>201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24" t="s">
        <v>76</v>
      </c>
      <c r="BK236" s="246">
        <f>ROUND(I236*H236,2)</f>
        <v>0</v>
      </c>
      <c r="BL236" s="24" t="s">
        <v>287</v>
      </c>
      <c r="BM236" s="24" t="s">
        <v>1044</v>
      </c>
    </row>
    <row r="237" spans="2:51" s="12" customFormat="1" ht="13.5">
      <c r="B237" s="247"/>
      <c r="C237" s="248"/>
      <c r="D237" s="249" t="s">
        <v>210</v>
      </c>
      <c r="E237" s="250" t="s">
        <v>21</v>
      </c>
      <c r="F237" s="251" t="s">
        <v>1753</v>
      </c>
      <c r="G237" s="248"/>
      <c r="H237" s="252">
        <v>97.32</v>
      </c>
      <c r="I237" s="253"/>
      <c r="J237" s="248"/>
      <c r="K237" s="248"/>
      <c r="L237" s="254"/>
      <c r="M237" s="255"/>
      <c r="N237" s="256"/>
      <c r="O237" s="256"/>
      <c r="P237" s="256"/>
      <c r="Q237" s="256"/>
      <c r="R237" s="256"/>
      <c r="S237" s="256"/>
      <c r="T237" s="257"/>
      <c r="AT237" s="258" t="s">
        <v>210</v>
      </c>
      <c r="AU237" s="258" t="s">
        <v>79</v>
      </c>
      <c r="AV237" s="12" t="s">
        <v>79</v>
      </c>
      <c r="AW237" s="12" t="s">
        <v>33</v>
      </c>
      <c r="AX237" s="12" t="s">
        <v>76</v>
      </c>
      <c r="AY237" s="258" t="s">
        <v>201</v>
      </c>
    </row>
    <row r="238" spans="2:63" s="11" customFormat="1" ht="29.85" customHeight="1">
      <c r="B238" s="219"/>
      <c r="C238" s="220"/>
      <c r="D238" s="221" t="s">
        <v>68</v>
      </c>
      <c r="E238" s="233" t="s">
        <v>1046</v>
      </c>
      <c r="F238" s="233" t="s">
        <v>1047</v>
      </c>
      <c r="G238" s="220"/>
      <c r="H238" s="220"/>
      <c r="I238" s="223"/>
      <c r="J238" s="234">
        <f>BK238</f>
        <v>0</v>
      </c>
      <c r="K238" s="220"/>
      <c r="L238" s="225"/>
      <c r="M238" s="226"/>
      <c r="N238" s="227"/>
      <c r="O238" s="227"/>
      <c r="P238" s="228">
        <f>SUM(P239:P243)</f>
        <v>0</v>
      </c>
      <c r="Q238" s="227"/>
      <c r="R238" s="228">
        <f>SUM(R239:R243)</f>
        <v>1.4597999999999998</v>
      </c>
      <c r="S238" s="227"/>
      <c r="T238" s="229">
        <f>SUM(T239:T243)</f>
        <v>0</v>
      </c>
      <c r="AR238" s="230" t="s">
        <v>79</v>
      </c>
      <c r="AT238" s="231" t="s">
        <v>68</v>
      </c>
      <c r="AU238" s="231" t="s">
        <v>76</v>
      </c>
      <c r="AY238" s="230" t="s">
        <v>201</v>
      </c>
      <c r="BK238" s="232">
        <f>SUM(BK239:BK243)</f>
        <v>0</v>
      </c>
    </row>
    <row r="239" spans="2:65" s="1" customFormat="1" ht="16.5" customHeight="1">
      <c r="B239" s="46"/>
      <c r="C239" s="235" t="s">
        <v>554</v>
      </c>
      <c r="D239" s="235" t="s">
        <v>203</v>
      </c>
      <c r="E239" s="236" t="s">
        <v>1669</v>
      </c>
      <c r="F239" s="237" t="s">
        <v>1670</v>
      </c>
      <c r="G239" s="238" t="s">
        <v>562</v>
      </c>
      <c r="H239" s="282"/>
      <c r="I239" s="240"/>
      <c r="J239" s="241">
        <f>ROUND(I239*H239,2)</f>
        <v>0</v>
      </c>
      <c r="K239" s="237" t="s">
        <v>207</v>
      </c>
      <c r="L239" s="72"/>
      <c r="M239" s="242" t="s">
        <v>21</v>
      </c>
      <c r="N239" s="243" t="s">
        <v>40</v>
      </c>
      <c r="O239" s="47"/>
      <c r="P239" s="244">
        <f>O239*H239</f>
        <v>0</v>
      </c>
      <c r="Q239" s="244">
        <v>0</v>
      </c>
      <c r="R239" s="244">
        <f>Q239*H239</f>
        <v>0</v>
      </c>
      <c r="S239" s="244">
        <v>0</v>
      </c>
      <c r="T239" s="245">
        <f>S239*H239</f>
        <v>0</v>
      </c>
      <c r="AR239" s="24" t="s">
        <v>287</v>
      </c>
      <c r="AT239" s="24" t="s">
        <v>203</v>
      </c>
      <c r="AU239" s="24" t="s">
        <v>79</v>
      </c>
      <c r="AY239" s="24" t="s">
        <v>201</v>
      </c>
      <c r="BE239" s="246">
        <f>IF(N239="základní",J239,0)</f>
        <v>0</v>
      </c>
      <c r="BF239" s="246">
        <f>IF(N239="snížená",J239,0)</f>
        <v>0</v>
      </c>
      <c r="BG239" s="246">
        <f>IF(N239="zákl. přenesená",J239,0)</f>
        <v>0</v>
      </c>
      <c r="BH239" s="246">
        <f>IF(N239="sníž. přenesená",J239,0)</f>
        <v>0</v>
      </c>
      <c r="BI239" s="246">
        <f>IF(N239="nulová",J239,0)</f>
        <v>0</v>
      </c>
      <c r="BJ239" s="24" t="s">
        <v>76</v>
      </c>
      <c r="BK239" s="246">
        <f>ROUND(I239*H239,2)</f>
        <v>0</v>
      </c>
      <c r="BL239" s="24" t="s">
        <v>287</v>
      </c>
      <c r="BM239" s="24" t="s">
        <v>1671</v>
      </c>
    </row>
    <row r="240" spans="2:65" s="1" customFormat="1" ht="16.5" customHeight="1">
      <c r="B240" s="46"/>
      <c r="C240" s="235" t="s">
        <v>559</v>
      </c>
      <c r="D240" s="235" t="s">
        <v>203</v>
      </c>
      <c r="E240" s="236" t="s">
        <v>1053</v>
      </c>
      <c r="F240" s="237" t="s">
        <v>1054</v>
      </c>
      <c r="G240" s="238" t="s">
        <v>206</v>
      </c>
      <c r="H240" s="239">
        <v>97.32</v>
      </c>
      <c r="I240" s="240"/>
      <c r="J240" s="241">
        <f>ROUND(I240*H240,2)</f>
        <v>0</v>
      </c>
      <c r="K240" s="237" t="s">
        <v>21</v>
      </c>
      <c r="L240" s="72"/>
      <c r="M240" s="242" t="s">
        <v>21</v>
      </c>
      <c r="N240" s="243" t="s">
        <v>40</v>
      </c>
      <c r="O240" s="47"/>
      <c r="P240" s="244">
        <f>O240*H240</f>
        <v>0</v>
      </c>
      <c r="Q240" s="244">
        <v>0.0075</v>
      </c>
      <c r="R240" s="244">
        <f>Q240*H240</f>
        <v>0.7298999999999999</v>
      </c>
      <c r="S240" s="244">
        <v>0</v>
      </c>
      <c r="T240" s="245">
        <f>S240*H240</f>
        <v>0</v>
      </c>
      <c r="AR240" s="24" t="s">
        <v>287</v>
      </c>
      <c r="AT240" s="24" t="s">
        <v>203</v>
      </c>
      <c r="AU240" s="24" t="s">
        <v>79</v>
      </c>
      <c r="AY240" s="24" t="s">
        <v>201</v>
      </c>
      <c r="BE240" s="246">
        <f>IF(N240="základní",J240,0)</f>
        <v>0</v>
      </c>
      <c r="BF240" s="246">
        <f>IF(N240="snížená",J240,0)</f>
        <v>0</v>
      </c>
      <c r="BG240" s="246">
        <f>IF(N240="zákl. přenesená",J240,0)</f>
        <v>0</v>
      </c>
      <c r="BH240" s="246">
        <f>IF(N240="sníž. přenesená",J240,0)</f>
        <v>0</v>
      </c>
      <c r="BI240" s="246">
        <f>IF(N240="nulová",J240,0)</f>
        <v>0</v>
      </c>
      <c r="BJ240" s="24" t="s">
        <v>76</v>
      </c>
      <c r="BK240" s="246">
        <f>ROUND(I240*H240,2)</f>
        <v>0</v>
      </c>
      <c r="BL240" s="24" t="s">
        <v>287</v>
      </c>
      <c r="BM240" s="24" t="s">
        <v>1055</v>
      </c>
    </row>
    <row r="241" spans="2:51" s="12" customFormat="1" ht="13.5">
      <c r="B241" s="247"/>
      <c r="C241" s="248"/>
      <c r="D241" s="249" t="s">
        <v>210</v>
      </c>
      <c r="E241" s="250" t="s">
        <v>21</v>
      </c>
      <c r="F241" s="251" t="s">
        <v>1753</v>
      </c>
      <c r="G241" s="248"/>
      <c r="H241" s="252">
        <v>97.32</v>
      </c>
      <c r="I241" s="253"/>
      <c r="J241" s="248"/>
      <c r="K241" s="248"/>
      <c r="L241" s="254"/>
      <c r="M241" s="255"/>
      <c r="N241" s="256"/>
      <c r="O241" s="256"/>
      <c r="P241" s="256"/>
      <c r="Q241" s="256"/>
      <c r="R241" s="256"/>
      <c r="S241" s="256"/>
      <c r="T241" s="257"/>
      <c r="AT241" s="258" t="s">
        <v>210</v>
      </c>
      <c r="AU241" s="258" t="s">
        <v>79</v>
      </c>
      <c r="AV241" s="12" t="s">
        <v>79</v>
      </c>
      <c r="AW241" s="12" t="s">
        <v>33</v>
      </c>
      <c r="AX241" s="12" t="s">
        <v>76</v>
      </c>
      <c r="AY241" s="258" t="s">
        <v>201</v>
      </c>
    </row>
    <row r="242" spans="2:65" s="1" customFormat="1" ht="16.5" customHeight="1">
      <c r="B242" s="46"/>
      <c r="C242" s="235" t="s">
        <v>564</v>
      </c>
      <c r="D242" s="235" t="s">
        <v>203</v>
      </c>
      <c r="E242" s="236" t="s">
        <v>1058</v>
      </c>
      <c r="F242" s="237" t="s">
        <v>1059</v>
      </c>
      <c r="G242" s="238" t="s">
        <v>206</v>
      </c>
      <c r="H242" s="239">
        <v>97.32</v>
      </c>
      <c r="I242" s="240"/>
      <c r="J242" s="241">
        <f>ROUND(I242*H242,2)</f>
        <v>0</v>
      </c>
      <c r="K242" s="237" t="s">
        <v>21</v>
      </c>
      <c r="L242" s="72"/>
      <c r="M242" s="242" t="s">
        <v>21</v>
      </c>
      <c r="N242" s="243" t="s">
        <v>40</v>
      </c>
      <c r="O242" s="47"/>
      <c r="P242" s="244">
        <f>O242*H242</f>
        <v>0</v>
      </c>
      <c r="Q242" s="244">
        <v>0.0075</v>
      </c>
      <c r="R242" s="244">
        <f>Q242*H242</f>
        <v>0.7298999999999999</v>
      </c>
      <c r="S242" s="244">
        <v>0</v>
      </c>
      <c r="T242" s="245">
        <f>S242*H242</f>
        <v>0</v>
      </c>
      <c r="AR242" s="24" t="s">
        <v>287</v>
      </c>
      <c r="AT242" s="24" t="s">
        <v>203</v>
      </c>
      <c r="AU242" s="24" t="s">
        <v>79</v>
      </c>
      <c r="AY242" s="24" t="s">
        <v>201</v>
      </c>
      <c r="BE242" s="246">
        <f>IF(N242="základní",J242,0)</f>
        <v>0</v>
      </c>
      <c r="BF242" s="246">
        <f>IF(N242="snížená",J242,0)</f>
        <v>0</v>
      </c>
      <c r="BG242" s="246">
        <f>IF(N242="zákl. přenesená",J242,0)</f>
        <v>0</v>
      </c>
      <c r="BH242" s="246">
        <f>IF(N242="sníž. přenesená",J242,0)</f>
        <v>0</v>
      </c>
      <c r="BI242" s="246">
        <f>IF(N242="nulová",J242,0)</f>
        <v>0</v>
      </c>
      <c r="BJ242" s="24" t="s">
        <v>76</v>
      </c>
      <c r="BK242" s="246">
        <f>ROUND(I242*H242,2)</f>
        <v>0</v>
      </c>
      <c r="BL242" s="24" t="s">
        <v>287</v>
      </c>
      <c r="BM242" s="24" t="s">
        <v>1060</v>
      </c>
    </row>
    <row r="243" spans="2:51" s="12" customFormat="1" ht="13.5">
      <c r="B243" s="247"/>
      <c r="C243" s="248"/>
      <c r="D243" s="249" t="s">
        <v>210</v>
      </c>
      <c r="E243" s="250" t="s">
        <v>21</v>
      </c>
      <c r="F243" s="251" t="s">
        <v>1753</v>
      </c>
      <c r="G243" s="248"/>
      <c r="H243" s="252">
        <v>97.32</v>
      </c>
      <c r="I243" s="253"/>
      <c r="J243" s="248"/>
      <c r="K243" s="248"/>
      <c r="L243" s="254"/>
      <c r="M243" s="255"/>
      <c r="N243" s="256"/>
      <c r="O243" s="256"/>
      <c r="P243" s="256"/>
      <c r="Q243" s="256"/>
      <c r="R243" s="256"/>
      <c r="S243" s="256"/>
      <c r="T243" s="257"/>
      <c r="AT243" s="258" t="s">
        <v>210</v>
      </c>
      <c r="AU243" s="258" t="s">
        <v>79</v>
      </c>
      <c r="AV243" s="12" t="s">
        <v>79</v>
      </c>
      <c r="AW243" s="12" t="s">
        <v>33</v>
      </c>
      <c r="AX243" s="12" t="s">
        <v>76</v>
      </c>
      <c r="AY243" s="258" t="s">
        <v>201</v>
      </c>
    </row>
    <row r="244" spans="2:63" s="11" customFormat="1" ht="29.85" customHeight="1">
      <c r="B244" s="219"/>
      <c r="C244" s="220"/>
      <c r="D244" s="221" t="s">
        <v>68</v>
      </c>
      <c r="E244" s="233" t="s">
        <v>1061</v>
      </c>
      <c r="F244" s="233" t="s">
        <v>1062</v>
      </c>
      <c r="G244" s="220"/>
      <c r="H244" s="220"/>
      <c r="I244" s="223"/>
      <c r="J244" s="234">
        <f>BK244</f>
        <v>0</v>
      </c>
      <c r="K244" s="220"/>
      <c r="L244" s="225"/>
      <c r="M244" s="226"/>
      <c r="N244" s="227"/>
      <c r="O244" s="227"/>
      <c r="P244" s="228">
        <f>SUM(P245:P250)</f>
        <v>0</v>
      </c>
      <c r="Q244" s="227"/>
      <c r="R244" s="228">
        <f>SUM(R245:R250)</f>
        <v>0.01388</v>
      </c>
      <c r="S244" s="227"/>
      <c r="T244" s="229">
        <f>SUM(T245:T250)</f>
        <v>0</v>
      </c>
      <c r="AR244" s="230" t="s">
        <v>79</v>
      </c>
      <c r="AT244" s="231" t="s">
        <v>68</v>
      </c>
      <c r="AU244" s="231" t="s">
        <v>76</v>
      </c>
      <c r="AY244" s="230" t="s">
        <v>201</v>
      </c>
      <c r="BK244" s="232">
        <f>SUM(BK245:BK250)</f>
        <v>0</v>
      </c>
    </row>
    <row r="245" spans="2:65" s="1" customFormat="1" ht="25.5" customHeight="1">
      <c r="B245" s="46"/>
      <c r="C245" s="235" t="s">
        <v>568</v>
      </c>
      <c r="D245" s="235" t="s">
        <v>203</v>
      </c>
      <c r="E245" s="236" t="s">
        <v>1064</v>
      </c>
      <c r="F245" s="237" t="s">
        <v>1065</v>
      </c>
      <c r="G245" s="238" t="s">
        <v>206</v>
      </c>
      <c r="H245" s="239">
        <v>4</v>
      </c>
      <c r="I245" s="240"/>
      <c r="J245" s="241">
        <f>ROUND(I245*H245,2)</f>
        <v>0</v>
      </c>
      <c r="K245" s="237" t="s">
        <v>220</v>
      </c>
      <c r="L245" s="72"/>
      <c r="M245" s="242" t="s">
        <v>21</v>
      </c>
      <c r="N245" s="243" t="s">
        <v>40</v>
      </c>
      <c r="O245" s="47"/>
      <c r="P245" s="244">
        <f>O245*H245</f>
        <v>0</v>
      </c>
      <c r="Q245" s="244">
        <v>0.0032</v>
      </c>
      <c r="R245" s="244">
        <f>Q245*H245</f>
        <v>0.0128</v>
      </c>
      <c r="S245" s="244">
        <v>0</v>
      </c>
      <c r="T245" s="245">
        <f>S245*H245</f>
        <v>0</v>
      </c>
      <c r="AR245" s="24" t="s">
        <v>287</v>
      </c>
      <c r="AT245" s="24" t="s">
        <v>203</v>
      </c>
      <c r="AU245" s="24" t="s">
        <v>79</v>
      </c>
      <c r="AY245" s="24" t="s">
        <v>201</v>
      </c>
      <c r="BE245" s="246">
        <f>IF(N245="základní",J245,0)</f>
        <v>0</v>
      </c>
      <c r="BF245" s="246">
        <f>IF(N245="snížená",J245,0)</f>
        <v>0</v>
      </c>
      <c r="BG245" s="246">
        <f>IF(N245="zákl. přenesená",J245,0)</f>
        <v>0</v>
      </c>
      <c r="BH245" s="246">
        <f>IF(N245="sníž. přenesená",J245,0)</f>
        <v>0</v>
      </c>
      <c r="BI245" s="246">
        <f>IF(N245="nulová",J245,0)</f>
        <v>0</v>
      </c>
      <c r="BJ245" s="24" t="s">
        <v>76</v>
      </c>
      <c r="BK245" s="246">
        <f>ROUND(I245*H245,2)</f>
        <v>0</v>
      </c>
      <c r="BL245" s="24" t="s">
        <v>287</v>
      </c>
      <c r="BM245" s="24" t="s">
        <v>1066</v>
      </c>
    </row>
    <row r="246" spans="2:51" s="12" customFormat="1" ht="13.5">
      <c r="B246" s="247"/>
      <c r="C246" s="248"/>
      <c r="D246" s="249" t="s">
        <v>210</v>
      </c>
      <c r="E246" s="250" t="s">
        <v>21</v>
      </c>
      <c r="F246" s="251" t="s">
        <v>1770</v>
      </c>
      <c r="G246" s="248"/>
      <c r="H246" s="252">
        <v>4</v>
      </c>
      <c r="I246" s="253"/>
      <c r="J246" s="248"/>
      <c r="K246" s="248"/>
      <c r="L246" s="254"/>
      <c r="M246" s="255"/>
      <c r="N246" s="256"/>
      <c r="O246" s="256"/>
      <c r="P246" s="256"/>
      <c r="Q246" s="256"/>
      <c r="R246" s="256"/>
      <c r="S246" s="256"/>
      <c r="T246" s="257"/>
      <c r="AT246" s="258" t="s">
        <v>210</v>
      </c>
      <c r="AU246" s="258" t="s">
        <v>79</v>
      </c>
      <c r="AV246" s="12" t="s">
        <v>79</v>
      </c>
      <c r="AW246" s="12" t="s">
        <v>33</v>
      </c>
      <c r="AX246" s="12" t="s">
        <v>76</v>
      </c>
      <c r="AY246" s="258" t="s">
        <v>201</v>
      </c>
    </row>
    <row r="247" spans="2:65" s="1" customFormat="1" ht="16.5" customHeight="1">
      <c r="B247" s="46"/>
      <c r="C247" s="259" t="s">
        <v>572</v>
      </c>
      <c r="D247" s="259" t="s">
        <v>256</v>
      </c>
      <c r="E247" s="260" t="s">
        <v>1069</v>
      </c>
      <c r="F247" s="261" t="s">
        <v>1070</v>
      </c>
      <c r="G247" s="262" t="s">
        <v>206</v>
      </c>
      <c r="H247" s="263">
        <v>4.4</v>
      </c>
      <c r="I247" s="264"/>
      <c r="J247" s="265">
        <f>ROUND(I247*H247,2)</f>
        <v>0</v>
      </c>
      <c r="K247" s="261" t="s">
        <v>21</v>
      </c>
      <c r="L247" s="266"/>
      <c r="M247" s="267" t="s">
        <v>21</v>
      </c>
      <c r="N247" s="268" t="s">
        <v>40</v>
      </c>
      <c r="O247" s="47"/>
      <c r="P247" s="244">
        <f>O247*H247</f>
        <v>0</v>
      </c>
      <c r="Q247" s="244">
        <v>0</v>
      </c>
      <c r="R247" s="244">
        <f>Q247*H247</f>
        <v>0</v>
      </c>
      <c r="S247" s="244">
        <v>0</v>
      </c>
      <c r="T247" s="245">
        <f>S247*H247</f>
        <v>0</v>
      </c>
      <c r="AR247" s="24" t="s">
        <v>374</v>
      </c>
      <c r="AT247" s="24" t="s">
        <v>256</v>
      </c>
      <c r="AU247" s="24" t="s">
        <v>79</v>
      </c>
      <c r="AY247" s="24" t="s">
        <v>201</v>
      </c>
      <c r="BE247" s="246">
        <f>IF(N247="základní",J247,0)</f>
        <v>0</v>
      </c>
      <c r="BF247" s="246">
        <f>IF(N247="snížená",J247,0)</f>
        <v>0</v>
      </c>
      <c r="BG247" s="246">
        <f>IF(N247="zákl. přenesená",J247,0)</f>
        <v>0</v>
      </c>
      <c r="BH247" s="246">
        <f>IF(N247="sníž. přenesená",J247,0)</f>
        <v>0</v>
      </c>
      <c r="BI247" s="246">
        <f>IF(N247="nulová",J247,0)</f>
        <v>0</v>
      </c>
      <c r="BJ247" s="24" t="s">
        <v>76</v>
      </c>
      <c r="BK247" s="246">
        <f>ROUND(I247*H247,2)</f>
        <v>0</v>
      </c>
      <c r="BL247" s="24" t="s">
        <v>287</v>
      </c>
      <c r="BM247" s="24" t="s">
        <v>1071</v>
      </c>
    </row>
    <row r="248" spans="2:51" s="12" customFormat="1" ht="13.5">
      <c r="B248" s="247"/>
      <c r="C248" s="248"/>
      <c r="D248" s="249" t="s">
        <v>210</v>
      </c>
      <c r="E248" s="250" t="s">
        <v>21</v>
      </c>
      <c r="F248" s="251" t="s">
        <v>1771</v>
      </c>
      <c r="G248" s="248"/>
      <c r="H248" s="252">
        <v>4.4</v>
      </c>
      <c r="I248" s="253"/>
      <c r="J248" s="248"/>
      <c r="K248" s="248"/>
      <c r="L248" s="254"/>
      <c r="M248" s="255"/>
      <c r="N248" s="256"/>
      <c r="O248" s="256"/>
      <c r="P248" s="256"/>
      <c r="Q248" s="256"/>
      <c r="R248" s="256"/>
      <c r="S248" s="256"/>
      <c r="T248" s="257"/>
      <c r="AT248" s="258" t="s">
        <v>210</v>
      </c>
      <c r="AU248" s="258" t="s">
        <v>79</v>
      </c>
      <c r="AV248" s="12" t="s">
        <v>79</v>
      </c>
      <c r="AW248" s="12" t="s">
        <v>33</v>
      </c>
      <c r="AX248" s="12" t="s">
        <v>76</v>
      </c>
      <c r="AY248" s="258" t="s">
        <v>201</v>
      </c>
    </row>
    <row r="249" spans="2:65" s="1" customFormat="1" ht="25.5" customHeight="1">
      <c r="B249" s="46"/>
      <c r="C249" s="235" t="s">
        <v>576</v>
      </c>
      <c r="D249" s="235" t="s">
        <v>203</v>
      </c>
      <c r="E249" s="236" t="s">
        <v>1074</v>
      </c>
      <c r="F249" s="237" t="s">
        <v>1075</v>
      </c>
      <c r="G249" s="238" t="s">
        <v>206</v>
      </c>
      <c r="H249" s="239">
        <v>4</v>
      </c>
      <c r="I249" s="240"/>
      <c r="J249" s="241">
        <f>ROUND(I249*H249,2)</f>
        <v>0</v>
      </c>
      <c r="K249" s="237" t="s">
        <v>220</v>
      </c>
      <c r="L249" s="72"/>
      <c r="M249" s="242" t="s">
        <v>21</v>
      </c>
      <c r="N249" s="243" t="s">
        <v>40</v>
      </c>
      <c r="O249" s="47"/>
      <c r="P249" s="244">
        <f>O249*H249</f>
        <v>0</v>
      </c>
      <c r="Q249" s="244">
        <v>0.00027</v>
      </c>
      <c r="R249" s="244">
        <f>Q249*H249</f>
        <v>0.00108</v>
      </c>
      <c r="S249" s="244">
        <v>0</v>
      </c>
      <c r="T249" s="245">
        <f>S249*H249</f>
        <v>0</v>
      </c>
      <c r="AR249" s="24" t="s">
        <v>287</v>
      </c>
      <c r="AT249" s="24" t="s">
        <v>203</v>
      </c>
      <c r="AU249" s="24" t="s">
        <v>79</v>
      </c>
      <c r="AY249" s="24" t="s">
        <v>201</v>
      </c>
      <c r="BE249" s="246">
        <f>IF(N249="základní",J249,0)</f>
        <v>0</v>
      </c>
      <c r="BF249" s="246">
        <f>IF(N249="snížená",J249,0)</f>
        <v>0</v>
      </c>
      <c r="BG249" s="246">
        <f>IF(N249="zákl. přenesená",J249,0)</f>
        <v>0</v>
      </c>
      <c r="BH249" s="246">
        <f>IF(N249="sníž. přenesená",J249,0)</f>
        <v>0</v>
      </c>
      <c r="BI249" s="246">
        <f>IF(N249="nulová",J249,0)</f>
        <v>0</v>
      </c>
      <c r="BJ249" s="24" t="s">
        <v>76</v>
      </c>
      <c r="BK249" s="246">
        <f>ROUND(I249*H249,2)</f>
        <v>0</v>
      </c>
      <c r="BL249" s="24" t="s">
        <v>287</v>
      </c>
      <c r="BM249" s="24" t="s">
        <v>1076</v>
      </c>
    </row>
    <row r="250" spans="2:65" s="1" customFormat="1" ht="25.5" customHeight="1">
      <c r="B250" s="46"/>
      <c r="C250" s="235" t="s">
        <v>582</v>
      </c>
      <c r="D250" s="235" t="s">
        <v>203</v>
      </c>
      <c r="E250" s="236" t="s">
        <v>1677</v>
      </c>
      <c r="F250" s="237" t="s">
        <v>1678</v>
      </c>
      <c r="G250" s="238" t="s">
        <v>562</v>
      </c>
      <c r="H250" s="282"/>
      <c r="I250" s="240"/>
      <c r="J250" s="241">
        <f>ROUND(I250*H250,2)</f>
        <v>0</v>
      </c>
      <c r="K250" s="237" t="s">
        <v>207</v>
      </c>
      <c r="L250" s="72"/>
      <c r="M250" s="242" t="s">
        <v>21</v>
      </c>
      <c r="N250" s="243" t="s">
        <v>40</v>
      </c>
      <c r="O250" s="47"/>
      <c r="P250" s="244">
        <f>O250*H250</f>
        <v>0</v>
      </c>
      <c r="Q250" s="244">
        <v>0</v>
      </c>
      <c r="R250" s="244">
        <f>Q250*H250</f>
        <v>0</v>
      </c>
      <c r="S250" s="244">
        <v>0</v>
      </c>
      <c r="T250" s="245">
        <f>S250*H250</f>
        <v>0</v>
      </c>
      <c r="AR250" s="24" t="s">
        <v>287</v>
      </c>
      <c r="AT250" s="24" t="s">
        <v>203</v>
      </c>
      <c r="AU250" s="24" t="s">
        <v>79</v>
      </c>
      <c r="AY250" s="24" t="s">
        <v>201</v>
      </c>
      <c r="BE250" s="246">
        <f>IF(N250="základní",J250,0)</f>
        <v>0</v>
      </c>
      <c r="BF250" s="246">
        <f>IF(N250="snížená",J250,0)</f>
        <v>0</v>
      </c>
      <c r="BG250" s="246">
        <f>IF(N250="zákl. přenesená",J250,0)</f>
        <v>0</v>
      </c>
      <c r="BH250" s="246">
        <f>IF(N250="sníž. přenesená",J250,0)</f>
        <v>0</v>
      </c>
      <c r="BI250" s="246">
        <f>IF(N250="nulová",J250,0)</f>
        <v>0</v>
      </c>
      <c r="BJ250" s="24" t="s">
        <v>76</v>
      </c>
      <c r="BK250" s="246">
        <f>ROUND(I250*H250,2)</f>
        <v>0</v>
      </c>
      <c r="BL250" s="24" t="s">
        <v>287</v>
      </c>
      <c r="BM250" s="24" t="s">
        <v>1679</v>
      </c>
    </row>
    <row r="251" spans="2:63" s="11" customFormat="1" ht="29.85" customHeight="1">
      <c r="B251" s="219"/>
      <c r="C251" s="220"/>
      <c r="D251" s="221" t="s">
        <v>68</v>
      </c>
      <c r="E251" s="233" t="s">
        <v>1081</v>
      </c>
      <c r="F251" s="233" t="s">
        <v>1082</v>
      </c>
      <c r="G251" s="220"/>
      <c r="H251" s="220"/>
      <c r="I251" s="223"/>
      <c r="J251" s="234">
        <f>BK251</f>
        <v>0</v>
      </c>
      <c r="K251" s="220"/>
      <c r="L251" s="225"/>
      <c r="M251" s="226"/>
      <c r="N251" s="227"/>
      <c r="O251" s="227"/>
      <c r="P251" s="228">
        <f>SUM(P252:P253)</f>
        <v>0</v>
      </c>
      <c r="Q251" s="227"/>
      <c r="R251" s="228">
        <f>SUM(R252:R253)</f>
        <v>0</v>
      </c>
      <c r="S251" s="227"/>
      <c r="T251" s="229">
        <f>SUM(T252:T253)</f>
        <v>0</v>
      </c>
      <c r="AR251" s="230" t="s">
        <v>79</v>
      </c>
      <c r="AT251" s="231" t="s">
        <v>68</v>
      </c>
      <c r="AU251" s="231" t="s">
        <v>76</v>
      </c>
      <c r="AY251" s="230" t="s">
        <v>201</v>
      </c>
      <c r="BK251" s="232">
        <f>SUM(BK252:BK253)</f>
        <v>0</v>
      </c>
    </row>
    <row r="252" spans="2:65" s="1" customFormat="1" ht="16.5" customHeight="1">
      <c r="B252" s="46"/>
      <c r="C252" s="235" t="s">
        <v>587</v>
      </c>
      <c r="D252" s="235" t="s">
        <v>203</v>
      </c>
      <c r="E252" s="236" t="s">
        <v>1084</v>
      </c>
      <c r="F252" s="237" t="s">
        <v>1085</v>
      </c>
      <c r="G252" s="238" t="s">
        <v>248</v>
      </c>
      <c r="H252" s="239">
        <v>1</v>
      </c>
      <c r="I252" s="240"/>
      <c r="J252" s="241">
        <f>ROUND(I252*H252,2)</f>
        <v>0</v>
      </c>
      <c r="K252" s="237" t="s">
        <v>21</v>
      </c>
      <c r="L252" s="72"/>
      <c r="M252" s="242" t="s">
        <v>21</v>
      </c>
      <c r="N252" s="243" t="s">
        <v>40</v>
      </c>
      <c r="O252" s="47"/>
      <c r="P252" s="244">
        <f>O252*H252</f>
        <v>0</v>
      </c>
      <c r="Q252" s="244">
        <v>0</v>
      </c>
      <c r="R252" s="244">
        <f>Q252*H252</f>
        <v>0</v>
      </c>
      <c r="S252" s="244">
        <v>0</v>
      </c>
      <c r="T252" s="245">
        <f>S252*H252</f>
        <v>0</v>
      </c>
      <c r="AR252" s="24" t="s">
        <v>287</v>
      </c>
      <c r="AT252" s="24" t="s">
        <v>203</v>
      </c>
      <c r="AU252" s="24" t="s">
        <v>79</v>
      </c>
      <c r="AY252" s="24" t="s">
        <v>201</v>
      </c>
      <c r="BE252" s="246">
        <f>IF(N252="základní",J252,0)</f>
        <v>0</v>
      </c>
      <c r="BF252" s="246">
        <f>IF(N252="snížená",J252,0)</f>
        <v>0</v>
      </c>
      <c r="BG252" s="246">
        <f>IF(N252="zákl. přenesená",J252,0)</f>
        <v>0</v>
      </c>
      <c r="BH252" s="246">
        <f>IF(N252="sníž. přenesená",J252,0)</f>
        <v>0</v>
      </c>
      <c r="BI252" s="246">
        <f>IF(N252="nulová",J252,0)</f>
        <v>0</v>
      </c>
      <c r="BJ252" s="24" t="s">
        <v>76</v>
      </c>
      <c r="BK252" s="246">
        <f>ROUND(I252*H252,2)</f>
        <v>0</v>
      </c>
      <c r="BL252" s="24" t="s">
        <v>287</v>
      </c>
      <c r="BM252" s="24" t="s">
        <v>1086</v>
      </c>
    </row>
    <row r="253" spans="2:51" s="12" customFormat="1" ht="13.5">
      <c r="B253" s="247"/>
      <c r="C253" s="248"/>
      <c r="D253" s="249" t="s">
        <v>210</v>
      </c>
      <c r="E253" s="250" t="s">
        <v>21</v>
      </c>
      <c r="F253" s="251" t="s">
        <v>1772</v>
      </c>
      <c r="G253" s="248"/>
      <c r="H253" s="252">
        <v>1</v>
      </c>
      <c r="I253" s="253"/>
      <c r="J253" s="248"/>
      <c r="K253" s="248"/>
      <c r="L253" s="254"/>
      <c r="M253" s="255"/>
      <c r="N253" s="256"/>
      <c r="O253" s="256"/>
      <c r="P253" s="256"/>
      <c r="Q253" s="256"/>
      <c r="R253" s="256"/>
      <c r="S253" s="256"/>
      <c r="T253" s="257"/>
      <c r="AT253" s="258" t="s">
        <v>210</v>
      </c>
      <c r="AU253" s="258" t="s">
        <v>79</v>
      </c>
      <c r="AV253" s="12" t="s">
        <v>79</v>
      </c>
      <c r="AW253" s="12" t="s">
        <v>33</v>
      </c>
      <c r="AX253" s="12" t="s">
        <v>76</v>
      </c>
      <c r="AY253" s="258" t="s">
        <v>201</v>
      </c>
    </row>
    <row r="254" spans="2:63" s="11" customFormat="1" ht="29.85" customHeight="1">
      <c r="B254" s="219"/>
      <c r="C254" s="220"/>
      <c r="D254" s="221" t="s">
        <v>68</v>
      </c>
      <c r="E254" s="233" t="s">
        <v>1088</v>
      </c>
      <c r="F254" s="233" t="s">
        <v>1089</v>
      </c>
      <c r="G254" s="220"/>
      <c r="H254" s="220"/>
      <c r="I254" s="223"/>
      <c r="J254" s="234">
        <f>BK254</f>
        <v>0</v>
      </c>
      <c r="K254" s="220"/>
      <c r="L254" s="225"/>
      <c r="M254" s="226"/>
      <c r="N254" s="227"/>
      <c r="O254" s="227"/>
      <c r="P254" s="228">
        <f>SUM(P255:P263)</f>
        <v>0</v>
      </c>
      <c r="Q254" s="227"/>
      <c r="R254" s="228">
        <f>SUM(R255:R263)</f>
        <v>0.18879900000000002</v>
      </c>
      <c r="S254" s="227"/>
      <c r="T254" s="229">
        <f>SUM(T255:T263)</f>
        <v>0.041509000000000004</v>
      </c>
      <c r="AR254" s="230" t="s">
        <v>79</v>
      </c>
      <c r="AT254" s="231" t="s">
        <v>68</v>
      </c>
      <c r="AU254" s="231" t="s">
        <v>76</v>
      </c>
      <c r="AY254" s="230" t="s">
        <v>201</v>
      </c>
      <c r="BK254" s="232">
        <f>SUM(BK255:BK263)</f>
        <v>0</v>
      </c>
    </row>
    <row r="255" spans="2:65" s="1" customFormat="1" ht="16.5" customHeight="1">
      <c r="B255" s="46"/>
      <c r="C255" s="235" t="s">
        <v>593</v>
      </c>
      <c r="D255" s="235" t="s">
        <v>203</v>
      </c>
      <c r="E255" s="236" t="s">
        <v>1091</v>
      </c>
      <c r="F255" s="237" t="s">
        <v>1092</v>
      </c>
      <c r="G255" s="238" t="s">
        <v>206</v>
      </c>
      <c r="H255" s="239">
        <v>133.9</v>
      </c>
      <c r="I255" s="240"/>
      <c r="J255" s="241">
        <f>ROUND(I255*H255,2)</f>
        <v>0</v>
      </c>
      <c r="K255" s="237" t="s">
        <v>220</v>
      </c>
      <c r="L255" s="72"/>
      <c r="M255" s="242" t="s">
        <v>21</v>
      </c>
      <c r="N255" s="243" t="s">
        <v>40</v>
      </c>
      <c r="O255" s="47"/>
      <c r="P255" s="244">
        <f>O255*H255</f>
        <v>0</v>
      </c>
      <c r="Q255" s="244">
        <v>0.001</v>
      </c>
      <c r="R255" s="244">
        <f>Q255*H255</f>
        <v>0.13390000000000002</v>
      </c>
      <c r="S255" s="244">
        <v>0.00031</v>
      </c>
      <c r="T255" s="245">
        <f>S255*H255</f>
        <v>0.041509000000000004</v>
      </c>
      <c r="AR255" s="24" t="s">
        <v>287</v>
      </c>
      <c r="AT255" s="24" t="s">
        <v>203</v>
      </c>
      <c r="AU255" s="24" t="s">
        <v>79</v>
      </c>
      <c r="AY255" s="24" t="s">
        <v>201</v>
      </c>
      <c r="BE255" s="246">
        <f>IF(N255="základní",J255,0)</f>
        <v>0</v>
      </c>
      <c r="BF255" s="246">
        <f>IF(N255="snížená",J255,0)</f>
        <v>0</v>
      </c>
      <c r="BG255" s="246">
        <f>IF(N255="zákl. přenesená",J255,0)</f>
        <v>0</v>
      </c>
      <c r="BH255" s="246">
        <f>IF(N255="sníž. přenesená",J255,0)</f>
        <v>0</v>
      </c>
      <c r="BI255" s="246">
        <f>IF(N255="nulová",J255,0)</f>
        <v>0</v>
      </c>
      <c r="BJ255" s="24" t="s">
        <v>76</v>
      </c>
      <c r="BK255" s="246">
        <f>ROUND(I255*H255,2)</f>
        <v>0</v>
      </c>
      <c r="BL255" s="24" t="s">
        <v>287</v>
      </c>
      <c r="BM255" s="24" t="s">
        <v>1093</v>
      </c>
    </row>
    <row r="256" spans="2:51" s="14" customFormat="1" ht="13.5">
      <c r="B256" s="286"/>
      <c r="C256" s="287"/>
      <c r="D256" s="249" t="s">
        <v>210</v>
      </c>
      <c r="E256" s="288" t="s">
        <v>21</v>
      </c>
      <c r="F256" s="289" t="s">
        <v>1553</v>
      </c>
      <c r="G256" s="287"/>
      <c r="H256" s="288" t="s">
        <v>21</v>
      </c>
      <c r="I256" s="290"/>
      <c r="J256" s="287"/>
      <c r="K256" s="287"/>
      <c r="L256" s="291"/>
      <c r="M256" s="292"/>
      <c r="N256" s="293"/>
      <c r="O256" s="293"/>
      <c r="P256" s="293"/>
      <c r="Q256" s="293"/>
      <c r="R256" s="293"/>
      <c r="S256" s="293"/>
      <c r="T256" s="294"/>
      <c r="AT256" s="295" t="s">
        <v>210</v>
      </c>
      <c r="AU256" s="295" t="s">
        <v>79</v>
      </c>
      <c r="AV256" s="14" t="s">
        <v>76</v>
      </c>
      <c r="AW256" s="14" t="s">
        <v>33</v>
      </c>
      <c r="AX256" s="14" t="s">
        <v>69</v>
      </c>
      <c r="AY256" s="295" t="s">
        <v>201</v>
      </c>
    </row>
    <row r="257" spans="2:51" s="12" customFormat="1" ht="13.5">
      <c r="B257" s="247"/>
      <c r="C257" s="248"/>
      <c r="D257" s="249" t="s">
        <v>210</v>
      </c>
      <c r="E257" s="250" t="s">
        <v>21</v>
      </c>
      <c r="F257" s="251" t="s">
        <v>1749</v>
      </c>
      <c r="G257" s="248"/>
      <c r="H257" s="252">
        <v>133.9</v>
      </c>
      <c r="I257" s="253"/>
      <c r="J257" s="248"/>
      <c r="K257" s="248"/>
      <c r="L257" s="254"/>
      <c r="M257" s="255"/>
      <c r="N257" s="256"/>
      <c r="O257" s="256"/>
      <c r="P257" s="256"/>
      <c r="Q257" s="256"/>
      <c r="R257" s="256"/>
      <c r="S257" s="256"/>
      <c r="T257" s="257"/>
      <c r="AT257" s="258" t="s">
        <v>210</v>
      </c>
      <c r="AU257" s="258" t="s">
        <v>79</v>
      </c>
      <c r="AV257" s="12" t="s">
        <v>79</v>
      </c>
      <c r="AW257" s="12" t="s">
        <v>33</v>
      </c>
      <c r="AX257" s="12" t="s">
        <v>76</v>
      </c>
      <c r="AY257" s="258" t="s">
        <v>201</v>
      </c>
    </row>
    <row r="258" spans="2:65" s="1" customFormat="1" ht="25.5" customHeight="1">
      <c r="B258" s="46"/>
      <c r="C258" s="235" t="s">
        <v>597</v>
      </c>
      <c r="D258" s="235" t="s">
        <v>203</v>
      </c>
      <c r="E258" s="236" t="s">
        <v>1097</v>
      </c>
      <c r="F258" s="237" t="s">
        <v>1098</v>
      </c>
      <c r="G258" s="238" t="s">
        <v>206</v>
      </c>
      <c r="H258" s="239">
        <v>133.9</v>
      </c>
      <c r="I258" s="240"/>
      <c r="J258" s="241">
        <f>ROUND(I258*H258,2)</f>
        <v>0</v>
      </c>
      <c r="K258" s="237" t="s">
        <v>220</v>
      </c>
      <c r="L258" s="72"/>
      <c r="M258" s="242" t="s">
        <v>21</v>
      </c>
      <c r="N258" s="243" t="s">
        <v>40</v>
      </c>
      <c r="O258" s="47"/>
      <c r="P258" s="244">
        <f>O258*H258</f>
        <v>0</v>
      </c>
      <c r="Q258" s="244">
        <v>0.00021</v>
      </c>
      <c r="R258" s="244">
        <f>Q258*H258</f>
        <v>0.028119</v>
      </c>
      <c r="S258" s="244">
        <v>0</v>
      </c>
      <c r="T258" s="245">
        <f>S258*H258</f>
        <v>0</v>
      </c>
      <c r="AR258" s="24" t="s">
        <v>287</v>
      </c>
      <c r="AT258" s="24" t="s">
        <v>203</v>
      </c>
      <c r="AU258" s="24" t="s">
        <v>79</v>
      </c>
      <c r="AY258" s="24" t="s">
        <v>201</v>
      </c>
      <c r="BE258" s="246">
        <f>IF(N258="základní",J258,0)</f>
        <v>0</v>
      </c>
      <c r="BF258" s="246">
        <f>IF(N258="snížená",J258,0)</f>
        <v>0</v>
      </c>
      <c r="BG258" s="246">
        <f>IF(N258="zákl. přenesená",J258,0)</f>
        <v>0</v>
      </c>
      <c r="BH258" s="246">
        <f>IF(N258="sníž. přenesená",J258,0)</f>
        <v>0</v>
      </c>
      <c r="BI258" s="246">
        <f>IF(N258="nulová",J258,0)</f>
        <v>0</v>
      </c>
      <c r="BJ258" s="24" t="s">
        <v>76</v>
      </c>
      <c r="BK258" s="246">
        <f>ROUND(I258*H258,2)</f>
        <v>0</v>
      </c>
      <c r="BL258" s="24" t="s">
        <v>287</v>
      </c>
      <c r="BM258" s="24" t="s">
        <v>1099</v>
      </c>
    </row>
    <row r="259" spans="2:51" s="14" customFormat="1" ht="13.5">
      <c r="B259" s="286"/>
      <c r="C259" s="287"/>
      <c r="D259" s="249" t="s">
        <v>210</v>
      </c>
      <c r="E259" s="288" t="s">
        <v>21</v>
      </c>
      <c r="F259" s="289" t="s">
        <v>1553</v>
      </c>
      <c r="G259" s="287"/>
      <c r="H259" s="288" t="s">
        <v>21</v>
      </c>
      <c r="I259" s="290"/>
      <c r="J259" s="287"/>
      <c r="K259" s="287"/>
      <c r="L259" s="291"/>
      <c r="M259" s="292"/>
      <c r="N259" s="293"/>
      <c r="O259" s="293"/>
      <c r="P259" s="293"/>
      <c r="Q259" s="293"/>
      <c r="R259" s="293"/>
      <c r="S259" s="293"/>
      <c r="T259" s="294"/>
      <c r="AT259" s="295" t="s">
        <v>210</v>
      </c>
      <c r="AU259" s="295" t="s">
        <v>79</v>
      </c>
      <c r="AV259" s="14" t="s">
        <v>76</v>
      </c>
      <c r="AW259" s="14" t="s">
        <v>33</v>
      </c>
      <c r="AX259" s="14" t="s">
        <v>69</v>
      </c>
      <c r="AY259" s="295" t="s">
        <v>201</v>
      </c>
    </row>
    <row r="260" spans="2:51" s="12" customFormat="1" ht="13.5">
      <c r="B260" s="247"/>
      <c r="C260" s="248"/>
      <c r="D260" s="249" t="s">
        <v>210</v>
      </c>
      <c r="E260" s="250" t="s">
        <v>21</v>
      </c>
      <c r="F260" s="251" t="s">
        <v>1749</v>
      </c>
      <c r="G260" s="248"/>
      <c r="H260" s="252">
        <v>133.9</v>
      </c>
      <c r="I260" s="253"/>
      <c r="J260" s="248"/>
      <c r="K260" s="248"/>
      <c r="L260" s="254"/>
      <c r="M260" s="255"/>
      <c r="N260" s="256"/>
      <c r="O260" s="256"/>
      <c r="P260" s="256"/>
      <c r="Q260" s="256"/>
      <c r="R260" s="256"/>
      <c r="S260" s="256"/>
      <c r="T260" s="257"/>
      <c r="AT260" s="258" t="s">
        <v>210</v>
      </c>
      <c r="AU260" s="258" t="s">
        <v>79</v>
      </c>
      <c r="AV260" s="12" t="s">
        <v>79</v>
      </c>
      <c r="AW260" s="12" t="s">
        <v>33</v>
      </c>
      <c r="AX260" s="12" t="s">
        <v>76</v>
      </c>
      <c r="AY260" s="258" t="s">
        <v>201</v>
      </c>
    </row>
    <row r="261" spans="2:65" s="1" customFormat="1" ht="25.5" customHeight="1">
      <c r="B261" s="46"/>
      <c r="C261" s="235" t="s">
        <v>603</v>
      </c>
      <c r="D261" s="235" t="s">
        <v>203</v>
      </c>
      <c r="E261" s="236" t="s">
        <v>1104</v>
      </c>
      <c r="F261" s="237" t="s">
        <v>1105</v>
      </c>
      <c r="G261" s="238" t="s">
        <v>206</v>
      </c>
      <c r="H261" s="239">
        <v>133.9</v>
      </c>
      <c r="I261" s="240"/>
      <c r="J261" s="241">
        <f>ROUND(I261*H261,2)</f>
        <v>0</v>
      </c>
      <c r="K261" s="237" t="s">
        <v>220</v>
      </c>
      <c r="L261" s="72"/>
      <c r="M261" s="242" t="s">
        <v>21</v>
      </c>
      <c r="N261" s="243" t="s">
        <v>40</v>
      </c>
      <c r="O261" s="47"/>
      <c r="P261" s="244">
        <f>O261*H261</f>
        <v>0</v>
      </c>
      <c r="Q261" s="244">
        <v>0.0002</v>
      </c>
      <c r="R261" s="244">
        <f>Q261*H261</f>
        <v>0.02678</v>
      </c>
      <c r="S261" s="244">
        <v>0</v>
      </c>
      <c r="T261" s="245">
        <f>S261*H261</f>
        <v>0</v>
      </c>
      <c r="AR261" s="24" t="s">
        <v>287</v>
      </c>
      <c r="AT261" s="24" t="s">
        <v>203</v>
      </c>
      <c r="AU261" s="24" t="s">
        <v>79</v>
      </c>
      <c r="AY261" s="24" t="s">
        <v>201</v>
      </c>
      <c r="BE261" s="246">
        <f>IF(N261="základní",J261,0)</f>
        <v>0</v>
      </c>
      <c r="BF261" s="246">
        <f>IF(N261="snížená",J261,0)</f>
        <v>0</v>
      </c>
      <c r="BG261" s="246">
        <f>IF(N261="zákl. přenesená",J261,0)</f>
        <v>0</v>
      </c>
      <c r="BH261" s="246">
        <f>IF(N261="sníž. přenesená",J261,0)</f>
        <v>0</v>
      </c>
      <c r="BI261" s="246">
        <f>IF(N261="nulová",J261,0)</f>
        <v>0</v>
      </c>
      <c r="BJ261" s="24" t="s">
        <v>76</v>
      </c>
      <c r="BK261" s="246">
        <f>ROUND(I261*H261,2)</f>
        <v>0</v>
      </c>
      <c r="BL261" s="24" t="s">
        <v>287</v>
      </c>
      <c r="BM261" s="24" t="s">
        <v>1106</v>
      </c>
    </row>
    <row r="262" spans="2:51" s="14" customFormat="1" ht="13.5">
      <c r="B262" s="286"/>
      <c r="C262" s="287"/>
      <c r="D262" s="249" t="s">
        <v>210</v>
      </c>
      <c r="E262" s="288" t="s">
        <v>21</v>
      </c>
      <c r="F262" s="289" t="s">
        <v>1553</v>
      </c>
      <c r="G262" s="287"/>
      <c r="H262" s="288" t="s">
        <v>21</v>
      </c>
      <c r="I262" s="290"/>
      <c r="J262" s="287"/>
      <c r="K262" s="287"/>
      <c r="L262" s="291"/>
      <c r="M262" s="292"/>
      <c r="N262" s="293"/>
      <c r="O262" s="293"/>
      <c r="P262" s="293"/>
      <c r="Q262" s="293"/>
      <c r="R262" s="293"/>
      <c r="S262" s="293"/>
      <c r="T262" s="294"/>
      <c r="AT262" s="295" t="s">
        <v>210</v>
      </c>
      <c r="AU262" s="295" t="s">
        <v>79</v>
      </c>
      <c r="AV262" s="14" t="s">
        <v>76</v>
      </c>
      <c r="AW262" s="14" t="s">
        <v>33</v>
      </c>
      <c r="AX262" s="14" t="s">
        <v>69</v>
      </c>
      <c r="AY262" s="295" t="s">
        <v>201</v>
      </c>
    </row>
    <row r="263" spans="2:51" s="12" customFormat="1" ht="13.5">
      <c r="B263" s="247"/>
      <c r="C263" s="248"/>
      <c r="D263" s="249" t="s">
        <v>210</v>
      </c>
      <c r="E263" s="250" t="s">
        <v>21</v>
      </c>
      <c r="F263" s="251" t="s">
        <v>1749</v>
      </c>
      <c r="G263" s="248"/>
      <c r="H263" s="252">
        <v>133.9</v>
      </c>
      <c r="I263" s="253"/>
      <c r="J263" s="248"/>
      <c r="K263" s="248"/>
      <c r="L263" s="254"/>
      <c r="M263" s="255"/>
      <c r="N263" s="256"/>
      <c r="O263" s="256"/>
      <c r="P263" s="256"/>
      <c r="Q263" s="256"/>
      <c r="R263" s="256"/>
      <c r="S263" s="256"/>
      <c r="T263" s="257"/>
      <c r="AT263" s="258" t="s">
        <v>210</v>
      </c>
      <c r="AU263" s="258" t="s">
        <v>79</v>
      </c>
      <c r="AV263" s="12" t="s">
        <v>79</v>
      </c>
      <c r="AW263" s="12" t="s">
        <v>33</v>
      </c>
      <c r="AX263" s="12" t="s">
        <v>76</v>
      </c>
      <c r="AY263" s="258" t="s">
        <v>201</v>
      </c>
    </row>
    <row r="264" spans="2:63" s="11" customFormat="1" ht="37.4" customHeight="1">
      <c r="B264" s="219"/>
      <c r="C264" s="220"/>
      <c r="D264" s="221" t="s">
        <v>68</v>
      </c>
      <c r="E264" s="222" t="s">
        <v>1108</v>
      </c>
      <c r="F264" s="222" t="s">
        <v>1108</v>
      </c>
      <c r="G264" s="220"/>
      <c r="H264" s="220"/>
      <c r="I264" s="223"/>
      <c r="J264" s="224">
        <f>BK264</f>
        <v>0</v>
      </c>
      <c r="K264" s="220"/>
      <c r="L264" s="225"/>
      <c r="M264" s="226"/>
      <c r="N264" s="227"/>
      <c r="O264" s="227"/>
      <c r="P264" s="228">
        <f>P265+P269</f>
        <v>0</v>
      </c>
      <c r="Q264" s="227"/>
      <c r="R264" s="228">
        <f>R265+R269</f>
        <v>0</v>
      </c>
      <c r="S264" s="227"/>
      <c r="T264" s="229">
        <f>T265+T269</f>
        <v>0</v>
      </c>
      <c r="AR264" s="230" t="s">
        <v>227</v>
      </c>
      <c r="AT264" s="231" t="s">
        <v>68</v>
      </c>
      <c r="AU264" s="231" t="s">
        <v>69</v>
      </c>
      <c r="AY264" s="230" t="s">
        <v>201</v>
      </c>
      <c r="BK264" s="232">
        <f>BK265+BK269</f>
        <v>0</v>
      </c>
    </row>
    <row r="265" spans="2:63" s="11" customFormat="1" ht="19.9" customHeight="1">
      <c r="B265" s="219"/>
      <c r="C265" s="220"/>
      <c r="D265" s="221" t="s">
        <v>68</v>
      </c>
      <c r="E265" s="233" t="s">
        <v>69</v>
      </c>
      <c r="F265" s="233" t="s">
        <v>1109</v>
      </c>
      <c r="G265" s="220"/>
      <c r="H265" s="220"/>
      <c r="I265" s="223"/>
      <c r="J265" s="234">
        <f>BK265</f>
        <v>0</v>
      </c>
      <c r="K265" s="220"/>
      <c r="L265" s="225"/>
      <c r="M265" s="226"/>
      <c r="N265" s="227"/>
      <c r="O265" s="227"/>
      <c r="P265" s="228">
        <f>SUM(P266:P268)</f>
        <v>0</v>
      </c>
      <c r="Q265" s="227"/>
      <c r="R265" s="228">
        <f>SUM(R266:R268)</f>
        <v>0</v>
      </c>
      <c r="S265" s="227"/>
      <c r="T265" s="229">
        <f>SUM(T266:T268)</f>
        <v>0</v>
      </c>
      <c r="AR265" s="230" t="s">
        <v>227</v>
      </c>
      <c r="AT265" s="231" t="s">
        <v>68</v>
      </c>
      <c r="AU265" s="231" t="s">
        <v>76</v>
      </c>
      <c r="AY265" s="230" t="s">
        <v>201</v>
      </c>
      <c r="BK265" s="232">
        <f>SUM(BK266:BK268)</f>
        <v>0</v>
      </c>
    </row>
    <row r="266" spans="2:65" s="1" customFormat="1" ht="16.5" customHeight="1">
      <c r="B266" s="46"/>
      <c r="C266" s="235" t="s">
        <v>608</v>
      </c>
      <c r="D266" s="235" t="s">
        <v>203</v>
      </c>
      <c r="E266" s="236" t="s">
        <v>1111</v>
      </c>
      <c r="F266" s="237" t="s">
        <v>1112</v>
      </c>
      <c r="G266" s="238" t="s">
        <v>241</v>
      </c>
      <c r="H266" s="239">
        <v>1</v>
      </c>
      <c r="I266" s="240"/>
      <c r="J266" s="241">
        <f>ROUND(I266*H266,2)</f>
        <v>0</v>
      </c>
      <c r="K266" s="237" t="s">
        <v>21</v>
      </c>
      <c r="L266" s="72"/>
      <c r="M266" s="242" t="s">
        <v>21</v>
      </c>
      <c r="N266" s="243" t="s">
        <v>40</v>
      </c>
      <c r="O266" s="47"/>
      <c r="P266" s="244">
        <f>O266*H266</f>
        <v>0</v>
      </c>
      <c r="Q266" s="244">
        <v>0</v>
      </c>
      <c r="R266" s="244">
        <f>Q266*H266</f>
        <v>0</v>
      </c>
      <c r="S266" s="244">
        <v>0</v>
      </c>
      <c r="T266" s="245">
        <f>S266*H266</f>
        <v>0</v>
      </c>
      <c r="AR266" s="24" t="s">
        <v>208</v>
      </c>
      <c r="AT266" s="24" t="s">
        <v>203</v>
      </c>
      <c r="AU266" s="24" t="s">
        <v>79</v>
      </c>
      <c r="AY266" s="24" t="s">
        <v>201</v>
      </c>
      <c r="BE266" s="246">
        <f>IF(N266="základní",J266,0)</f>
        <v>0</v>
      </c>
      <c r="BF266" s="246">
        <f>IF(N266="snížená",J266,0)</f>
        <v>0</v>
      </c>
      <c r="BG266" s="246">
        <f>IF(N266="zákl. přenesená",J266,0)</f>
        <v>0</v>
      </c>
      <c r="BH266" s="246">
        <f>IF(N266="sníž. přenesená",J266,0)</f>
        <v>0</v>
      </c>
      <c r="BI266" s="246">
        <f>IF(N266="nulová",J266,0)</f>
        <v>0</v>
      </c>
      <c r="BJ266" s="24" t="s">
        <v>76</v>
      </c>
      <c r="BK266" s="246">
        <f>ROUND(I266*H266,2)</f>
        <v>0</v>
      </c>
      <c r="BL266" s="24" t="s">
        <v>208</v>
      </c>
      <c r="BM266" s="24" t="s">
        <v>1113</v>
      </c>
    </row>
    <row r="267" spans="2:65" s="1" customFormat="1" ht="16.5" customHeight="1">
      <c r="B267" s="46"/>
      <c r="C267" s="235" t="s">
        <v>612</v>
      </c>
      <c r="D267" s="235" t="s">
        <v>203</v>
      </c>
      <c r="E267" s="236" t="s">
        <v>1119</v>
      </c>
      <c r="F267" s="237" t="s">
        <v>1120</v>
      </c>
      <c r="G267" s="238" t="s">
        <v>241</v>
      </c>
      <c r="H267" s="239">
        <v>1</v>
      </c>
      <c r="I267" s="240"/>
      <c r="J267" s="241">
        <f>ROUND(I267*H267,2)</f>
        <v>0</v>
      </c>
      <c r="K267" s="237" t="s">
        <v>21</v>
      </c>
      <c r="L267" s="72"/>
      <c r="M267" s="242" t="s">
        <v>21</v>
      </c>
      <c r="N267" s="243" t="s">
        <v>40</v>
      </c>
      <c r="O267" s="47"/>
      <c r="P267" s="244">
        <f>O267*H267</f>
        <v>0</v>
      </c>
      <c r="Q267" s="244">
        <v>0</v>
      </c>
      <c r="R267" s="244">
        <f>Q267*H267</f>
        <v>0</v>
      </c>
      <c r="S267" s="244">
        <v>0</v>
      </c>
      <c r="T267" s="245">
        <f>S267*H267</f>
        <v>0</v>
      </c>
      <c r="AR267" s="24" t="s">
        <v>208</v>
      </c>
      <c r="AT267" s="24" t="s">
        <v>203</v>
      </c>
      <c r="AU267" s="24" t="s">
        <v>79</v>
      </c>
      <c r="AY267" s="24" t="s">
        <v>201</v>
      </c>
      <c r="BE267" s="246">
        <f>IF(N267="základní",J267,0)</f>
        <v>0</v>
      </c>
      <c r="BF267" s="246">
        <f>IF(N267="snížená",J267,0)</f>
        <v>0</v>
      </c>
      <c r="BG267" s="246">
        <f>IF(N267="zákl. přenesená",J267,0)</f>
        <v>0</v>
      </c>
      <c r="BH267" s="246">
        <f>IF(N267="sníž. přenesená",J267,0)</f>
        <v>0</v>
      </c>
      <c r="BI267" s="246">
        <f>IF(N267="nulová",J267,0)</f>
        <v>0</v>
      </c>
      <c r="BJ267" s="24" t="s">
        <v>76</v>
      </c>
      <c r="BK267" s="246">
        <f>ROUND(I267*H267,2)</f>
        <v>0</v>
      </c>
      <c r="BL267" s="24" t="s">
        <v>208</v>
      </c>
      <c r="BM267" s="24" t="s">
        <v>1121</v>
      </c>
    </row>
    <row r="268" spans="2:47" s="1" customFormat="1" ht="13.5">
      <c r="B268" s="46"/>
      <c r="C268" s="74"/>
      <c r="D268" s="249" t="s">
        <v>493</v>
      </c>
      <c r="E268" s="74"/>
      <c r="F268" s="280" t="s">
        <v>1122</v>
      </c>
      <c r="G268" s="74"/>
      <c r="H268" s="74"/>
      <c r="I268" s="203"/>
      <c r="J268" s="74"/>
      <c r="K268" s="74"/>
      <c r="L268" s="72"/>
      <c r="M268" s="281"/>
      <c r="N268" s="47"/>
      <c r="O268" s="47"/>
      <c r="P268" s="47"/>
      <c r="Q268" s="47"/>
      <c r="R268" s="47"/>
      <c r="S268" s="47"/>
      <c r="T268" s="95"/>
      <c r="AT268" s="24" t="s">
        <v>493</v>
      </c>
      <c r="AU268" s="24" t="s">
        <v>79</v>
      </c>
    </row>
    <row r="269" spans="2:63" s="11" customFormat="1" ht="29.85" customHeight="1">
      <c r="B269" s="219"/>
      <c r="C269" s="220"/>
      <c r="D269" s="221" t="s">
        <v>68</v>
      </c>
      <c r="E269" s="233" t="s">
        <v>1123</v>
      </c>
      <c r="F269" s="233" t="s">
        <v>1124</v>
      </c>
      <c r="G269" s="220"/>
      <c r="H269" s="220"/>
      <c r="I269" s="223"/>
      <c r="J269" s="234">
        <f>BK269</f>
        <v>0</v>
      </c>
      <c r="K269" s="220"/>
      <c r="L269" s="225"/>
      <c r="M269" s="226"/>
      <c r="N269" s="227"/>
      <c r="O269" s="227"/>
      <c r="P269" s="228">
        <f>SUM(P270:P275)</f>
        <v>0</v>
      </c>
      <c r="Q269" s="227"/>
      <c r="R269" s="228">
        <f>SUM(R270:R275)</f>
        <v>0</v>
      </c>
      <c r="S269" s="227"/>
      <c r="T269" s="229">
        <f>SUM(T270:T275)</f>
        <v>0</v>
      </c>
      <c r="AR269" s="230" t="s">
        <v>227</v>
      </c>
      <c r="AT269" s="231" t="s">
        <v>68</v>
      </c>
      <c r="AU269" s="231" t="s">
        <v>76</v>
      </c>
      <c r="AY269" s="230" t="s">
        <v>201</v>
      </c>
      <c r="BK269" s="232">
        <f>SUM(BK270:BK275)</f>
        <v>0</v>
      </c>
    </row>
    <row r="270" spans="2:65" s="1" customFormat="1" ht="16.5" customHeight="1">
      <c r="B270" s="46"/>
      <c r="C270" s="235" t="s">
        <v>619</v>
      </c>
      <c r="D270" s="235" t="s">
        <v>203</v>
      </c>
      <c r="E270" s="236" t="s">
        <v>1126</v>
      </c>
      <c r="F270" s="237" t="s">
        <v>1127</v>
      </c>
      <c r="G270" s="238" t="s">
        <v>241</v>
      </c>
      <c r="H270" s="239">
        <v>1</v>
      </c>
      <c r="I270" s="240"/>
      <c r="J270" s="241">
        <f>ROUND(I270*H270,2)</f>
        <v>0</v>
      </c>
      <c r="K270" s="237" t="s">
        <v>220</v>
      </c>
      <c r="L270" s="72"/>
      <c r="M270" s="242" t="s">
        <v>21</v>
      </c>
      <c r="N270" s="243" t="s">
        <v>40</v>
      </c>
      <c r="O270" s="47"/>
      <c r="P270" s="244">
        <f>O270*H270</f>
        <v>0</v>
      </c>
      <c r="Q270" s="244">
        <v>0</v>
      </c>
      <c r="R270" s="244">
        <f>Q270*H270</f>
        <v>0</v>
      </c>
      <c r="S270" s="244">
        <v>0</v>
      </c>
      <c r="T270" s="245">
        <f>S270*H270</f>
        <v>0</v>
      </c>
      <c r="AR270" s="24" t="s">
        <v>1128</v>
      </c>
      <c r="AT270" s="24" t="s">
        <v>203</v>
      </c>
      <c r="AU270" s="24" t="s">
        <v>79</v>
      </c>
      <c r="AY270" s="24" t="s">
        <v>201</v>
      </c>
      <c r="BE270" s="246">
        <f>IF(N270="základní",J270,0)</f>
        <v>0</v>
      </c>
      <c r="BF270" s="246">
        <f>IF(N270="snížená",J270,0)</f>
        <v>0</v>
      </c>
      <c r="BG270" s="246">
        <f>IF(N270="zákl. přenesená",J270,0)</f>
        <v>0</v>
      </c>
      <c r="BH270" s="246">
        <f>IF(N270="sníž. přenesená",J270,0)</f>
        <v>0</v>
      </c>
      <c r="BI270" s="246">
        <f>IF(N270="nulová",J270,0)</f>
        <v>0</v>
      </c>
      <c r="BJ270" s="24" t="s">
        <v>76</v>
      </c>
      <c r="BK270" s="246">
        <f>ROUND(I270*H270,2)</f>
        <v>0</v>
      </c>
      <c r="BL270" s="24" t="s">
        <v>1128</v>
      </c>
      <c r="BM270" s="24" t="s">
        <v>1129</v>
      </c>
    </row>
    <row r="271" spans="2:47" s="1" customFormat="1" ht="13.5">
      <c r="B271" s="46"/>
      <c r="C271" s="74"/>
      <c r="D271" s="249" t="s">
        <v>493</v>
      </c>
      <c r="E271" s="74"/>
      <c r="F271" s="280" t="s">
        <v>1130</v>
      </c>
      <c r="G271" s="74"/>
      <c r="H271" s="74"/>
      <c r="I271" s="203"/>
      <c r="J271" s="74"/>
      <c r="K271" s="74"/>
      <c r="L271" s="72"/>
      <c r="M271" s="281"/>
      <c r="N271" s="47"/>
      <c r="O271" s="47"/>
      <c r="P271" s="47"/>
      <c r="Q271" s="47"/>
      <c r="R271" s="47"/>
      <c r="S271" s="47"/>
      <c r="T271" s="95"/>
      <c r="AT271" s="24" t="s">
        <v>493</v>
      </c>
      <c r="AU271" s="24" t="s">
        <v>79</v>
      </c>
    </row>
    <row r="272" spans="2:65" s="1" customFormat="1" ht="16.5" customHeight="1">
      <c r="B272" s="46"/>
      <c r="C272" s="235" t="s">
        <v>623</v>
      </c>
      <c r="D272" s="235" t="s">
        <v>203</v>
      </c>
      <c r="E272" s="236" t="s">
        <v>1132</v>
      </c>
      <c r="F272" s="237" t="s">
        <v>1133</v>
      </c>
      <c r="G272" s="238" t="s">
        <v>241</v>
      </c>
      <c r="H272" s="239">
        <v>1</v>
      </c>
      <c r="I272" s="240"/>
      <c r="J272" s="241">
        <f>ROUND(I272*H272,2)</f>
        <v>0</v>
      </c>
      <c r="K272" s="237" t="s">
        <v>220</v>
      </c>
      <c r="L272" s="72"/>
      <c r="M272" s="242" t="s">
        <v>21</v>
      </c>
      <c r="N272" s="243" t="s">
        <v>40</v>
      </c>
      <c r="O272" s="47"/>
      <c r="P272" s="244">
        <f>O272*H272</f>
        <v>0</v>
      </c>
      <c r="Q272" s="244">
        <v>0</v>
      </c>
      <c r="R272" s="244">
        <f>Q272*H272</f>
        <v>0</v>
      </c>
      <c r="S272" s="244">
        <v>0</v>
      </c>
      <c r="T272" s="245">
        <f>S272*H272</f>
        <v>0</v>
      </c>
      <c r="AR272" s="24" t="s">
        <v>1128</v>
      </c>
      <c r="AT272" s="24" t="s">
        <v>203</v>
      </c>
      <c r="AU272" s="24" t="s">
        <v>79</v>
      </c>
      <c r="AY272" s="24" t="s">
        <v>201</v>
      </c>
      <c r="BE272" s="246">
        <f>IF(N272="základní",J272,0)</f>
        <v>0</v>
      </c>
      <c r="BF272" s="246">
        <f>IF(N272="snížená",J272,0)</f>
        <v>0</v>
      </c>
      <c r="BG272" s="246">
        <f>IF(N272="zákl. přenesená",J272,0)</f>
        <v>0</v>
      </c>
      <c r="BH272" s="246">
        <f>IF(N272="sníž. přenesená",J272,0)</f>
        <v>0</v>
      </c>
      <c r="BI272" s="246">
        <f>IF(N272="nulová",J272,0)</f>
        <v>0</v>
      </c>
      <c r="BJ272" s="24" t="s">
        <v>76</v>
      </c>
      <c r="BK272" s="246">
        <f>ROUND(I272*H272,2)</f>
        <v>0</v>
      </c>
      <c r="BL272" s="24" t="s">
        <v>1128</v>
      </c>
      <c r="BM272" s="24" t="s">
        <v>1134</v>
      </c>
    </row>
    <row r="273" spans="2:47" s="1" customFormat="1" ht="13.5">
      <c r="B273" s="46"/>
      <c r="C273" s="74"/>
      <c r="D273" s="249" t="s">
        <v>493</v>
      </c>
      <c r="E273" s="74"/>
      <c r="F273" s="280" t="s">
        <v>1135</v>
      </c>
      <c r="G273" s="74"/>
      <c r="H273" s="74"/>
      <c r="I273" s="203"/>
      <c r="J273" s="74"/>
      <c r="K273" s="74"/>
      <c r="L273" s="72"/>
      <c r="M273" s="281"/>
      <c r="N273" s="47"/>
      <c r="O273" s="47"/>
      <c r="P273" s="47"/>
      <c r="Q273" s="47"/>
      <c r="R273" s="47"/>
      <c r="S273" s="47"/>
      <c r="T273" s="95"/>
      <c r="AT273" s="24" t="s">
        <v>493</v>
      </c>
      <c r="AU273" s="24" t="s">
        <v>79</v>
      </c>
    </row>
    <row r="274" spans="2:65" s="1" customFormat="1" ht="16.5" customHeight="1">
      <c r="B274" s="46"/>
      <c r="C274" s="235" t="s">
        <v>629</v>
      </c>
      <c r="D274" s="235" t="s">
        <v>203</v>
      </c>
      <c r="E274" s="236" t="s">
        <v>1137</v>
      </c>
      <c r="F274" s="237" t="s">
        <v>1138</v>
      </c>
      <c r="G274" s="238" t="s">
        <v>241</v>
      </c>
      <c r="H274" s="239">
        <v>1</v>
      </c>
      <c r="I274" s="240"/>
      <c r="J274" s="241">
        <f>ROUND(I274*H274,2)</f>
        <v>0</v>
      </c>
      <c r="K274" s="237" t="s">
        <v>220</v>
      </c>
      <c r="L274" s="72"/>
      <c r="M274" s="242" t="s">
        <v>21</v>
      </c>
      <c r="N274" s="243" t="s">
        <v>40</v>
      </c>
      <c r="O274" s="47"/>
      <c r="P274" s="244">
        <f>O274*H274</f>
        <v>0</v>
      </c>
      <c r="Q274" s="244">
        <v>0</v>
      </c>
      <c r="R274" s="244">
        <f>Q274*H274</f>
        <v>0</v>
      </c>
      <c r="S274" s="244">
        <v>0</v>
      </c>
      <c r="T274" s="245">
        <f>S274*H274</f>
        <v>0</v>
      </c>
      <c r="AR274" s="24" t="s">
        <v>1128</v>
      </c>
      <c r="AT274" s="24" t="s">
        <v>203</v>
      </c>
      <c r="AU274" s="24" t="s">
        <v>79</v>
      </c>
      <c r="AY274" s="24" t="s">
        <v>201</v>
      </c>
      <c r="BE274" s="246">
        <f>IF(N274="základní",J274,0)</f>
        <v>0</v>
      </c>
      <c r="BF274" s="246">
        <f>IF(N274="snížená",J274,0)</f>
        <v>0</v>
      </c>
      <c r="BG274" s="246">
        <f>IF(N274="zákl. přenesená",J274,0)</f>
        <v>0</v>
      </c>
      <c r="BH274" s="246">
        <f>IF(N274="sníž. přenesená",J274,0)</f>
        <v>0</v>
      </c>
      <c r="BI274" s="246">
        <f>IF(N274="nulová",J274,0)</f>
        <v>0</v>
      </c>
      <c r="BJ274" s="24" t="s">
        <v>76</v>
      </c>
      <c r="BK274" s="246">
        <f>ROUND(I274*H274,2)</f>
        <v>0</v>
      </c>
      <c r="BL274" s="24" t="s">
        <v>1128</v>
      </c>
      <c r="BM274" s="24" t="s">
        <v>1139</v>
      </c>
    </row>
    <row r="275" spans="2:47" s="1" customFormat="1" ht="13.5">
      <c r="B275" s="46"/>
      <c r="C275" s="74"/>
      <c r="D275" s="249" t="s">
        <v>493</v>
      </c>
      <c r="E275" s="74"/>
      <c r="F275" s="280" t="s">
        <v>1140</v>
      </c>
      <c r="G275" s="74"/>
      <c r="H275" s="74"/>
      <c r="I275" s="203"/>
      <c r="J275" s="74"/>
      <c r="K275" s="74"/>
      <c r="L275" s="72"/>
      <c r="M275" s="283"/>
      <c r="N275" s="284"/>
      <c r="O275" s="284"/>
      <c r="P275" s="284"/>
      <c r="Q275" s="284"/>
      <c r="R275" s="284"/>
      <c r="S275" s="284"/>
      <c r="T275" s="285"/>
      <c r="AT275" s="24" t="s">
        <v>493</v>
      </c>
      <c r="AU275" s="24" t="s">
        <v>79</v>
      </c>
    </row>
    <row r="276" spans="2:12" s="1" customFormat="1" ht="6.95" customHeight="1">
      <c r="B276" s="67"/>
      <c r="C276" s="68"/>
      <c r="D276" s="68"/>
      <c r="E276" s="68"/>
      <c r="F276" s="68"/>
      <c r="G276" s="68"/>
      <c r="H276" s="68"/>
      <c r="I276" s="178"/>
      <c r="J276" s="68"/>
      <c r="K276" s="68"/>
      <c r="L276" s="72"/>
    </row>
  </sheetData>
  <sheetProtection password="CC35" sheet="1" objects="1" scenarios="1" formatColumns="0" formatRows="0" autoFilter="0"/>
  <autoFilter ref="C104:K275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93:H93"/>
    <mergeCell ref="E95:H95"/>
    <mergeCell ref="E97:H97"/>
    <mergeCell ref="G1:H1"/>
    <mergeCell ref="L2:V2"/>
  </mergeCells>
  <hyperlinks>
    <hyperlink ref="F1:G1" location="C2" display="1) Krycí list soupisu"/>
    <hyperlink ref="G1:H1" location="C58" display="2) Rekapitulace"/>
    <hyperlink ref="J1" location="C10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141</v>
      </c>
      <c r="G1" s="151" t="s">
        <v>142</v>
      </c>
      <c r="H1" s="151"/>
      <c r="I1" s="152"/>
      <c r="J1" s="151" t="s">
        <v>143</v>
      </c>
      <c r="K1" s="150" t="s">
        <v>144</v>
      </c>
      <c r="L1" s="151" t="s">
        <v>145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115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146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ZŠ Karviná - školy II - stavba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147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1535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149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1773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ROUND(J89,2)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ROUND(SUM(BE89:BE209),2)</f>
        <v>0</v>
      </c>
      <c r="G32" s="47"/>
      <c r="H32" s="47"/>
      <c r="I32" s="170">
        <v>0.21</v>
      </c>
      <c r="J32" s="169">
        <f>ROUND(ROUND((SUM(BE89:BE209)),2)*I32,2)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ROUND(SUM(BF89:BF209),2)</f>
        <v>0</v>
      </c>
      <c r="G33" s="47"/>
      <c r="H33" s="47"/>
      <c r="I33" s="170">
        <v>0.15</v>
      </c>
      <c r="J33" s="169">
        <f>ROUND(ROUND((SUM(BF89:BF209)),2)*I33,2)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ROUND(SUM(BG89:BG209),2)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ROUND(SUM(BH89:BH209),2)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ROUND(SUM(BI89:BI209),2)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151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ZŠ Karviná - školy II - stavba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147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1535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149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010 - Elektro  cvičná kuchyňka 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152</v>
      </c>
      <c r="D58" s="171"/>
      <c r="E58" s="171"/>
      <c r="F58" s="171"/>
      <c r="G58" s="171"/>
      <c r="H58" s="171"/>
      <c r="I58" s="185"/>
      <c r="J58" s="186" t="s">
        <v>153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154</v>
      </c>
      <c r="D60" s="47"/>
      <c r="E60" s="47"/>
      <c r="F60" s="47"/>
      <c r="G60" s="47"/>
      <c r="H60" s="47"/>
      <c r="I60" s="156"/>
      <c r="J60" s="167">
        <f>J89</f>
        <v>0</v>
      </c>
      <c r="K60" s="51"/>
      <c r="AU60" s="24" t="s">
        <v>155</v>
      </c>
    </row>
    <row r="61" spans="2:11" s="8" customFormat="1" ht="24.95" customHeight="1">
      <c r="B61" s="189"/>
      <c r="C61" s="190"/>
      <c r="D61" s="191" t="s">
        <v>1220</v>
      </c>
      <c r="E61" s="192"/>
      <c r="F61" s="192"/>
      <c r="G61" s="192"/>
      <c r="H61" s="192"/>
      <c r="I61" s="193"/>
      <c r="J61" s="194">
        <f>J90</f>
        <v>0</v>
      </c>
      <c r="K61" s="195"/>
    </row>
    <row r="62" spans="2:11" s="8" customFormat="1" ht="24.95" customHeight="1">
      <c r="B62" s="189"/>
      <c r="C62" s="190"/>
      <c r="D62" s="191" t="s">
        <v>1221</v>
      </c>
      <c r="E62" s="192"/>
      <c r="F62" s="192"/>
      <c r="G62" s="192"/>
      <c r="H62" s="192"/>
      <c r="I62" s="193"/>
      <c r="J62" s="194">
        <f>J135</f>
        <v>0</v>
      </c>
      <c r="K62" s="195"/>
    </row>
    <row r="63" spans="2:11" s="8" customFormat="1" ht="24.95" customHeight="1">
      <c r="B63" s="189"/>
      <c r="C63" s="190"/>
      <c r="D63" s="191" t="s">
        <v>1344</v>
      </c>
      <c r="E63" s="192"/>
      <c r="F63" s="192"/>
      <c r="G63" s="192"/>
      <c r="H63" s="192"/>
      <c r="I63" s="193"/>
      <c r="J63" s="194">
        <f>J146</f>
        <v>0</v>
      </c>
      <c r="K63" s="195"/>
    </row>
    <row r="64" spans="2:11" s="8" customFormat="1" ht="24.95" customHeight="1">
      <c r="B64" s="189"/>
      <c r="C64" s="190"/>
      <c r="D64" s="191" t="s">
        <v>1324</v>
      </c>
      <c r="E64" s="192"/>
      <c r="F64" s="192"/>
      <c r="G64" s="192"/>
      <c r="H64" s="192"/>
      <c r="I64" s="193"/>
      <c r="J64" s="194">
        <f>J195</f>
        <v>0</v>
      </c>
      <c r="K64" s="195"/>
    </row>
    <row r="65" spans="2:11" s="8" customFormat="1" ht="24.95" customHeight="1">
      <c r="B65" s="189"/>
      <c r="C65" s="190"/>
      <c r="D65" s="191" t="s">
        <v>1225</v>
      </c>
      <c r="E65" s="192"/>
      <c r="F65" s="192"/>
      <c r="G65" s="192"/>
      <c r="H65" s="192"/>
      <c r="I65" s="193"/>
      <c r="J65" s="194">
        <f>J200</f>
        <v>0</v>
      </c>
      <c r="K65" s="195"/>
    </row>
    <row r="66" spans="2:11" s="8" customFormat="1" ht="24.95" customHeight="1">
      <c r="B66" s="189"/>
      <c r="C66" s="190"/>
      <c r="D66" s="191" t="s">
        <v>1222</v>
      </c>
      <c r="E66" s="192"/>
      <c r="F66" s="192"/>
      <c r="G66" s="192"/>
      <c r="H66" s="192"/>
      <c r="I66" s="193"/>
      <c r="J66" s="194">
        <f>J204</f>
        <v>0</v>
      </c>
      <c r="K66" s="195"/>
    </row>
    <row r="67" spans="2:11" s="9" customFormat="1" ht="19.9" customHeight="1">
      <c r="B67" s="196"/>
      <c r="C67" s="197"/>
      <c r="D67" s="198" t="s">
        <v>1223</v>
      </c>
      <c r="E67" s="199"/>
      <c r="F67" s="199"/>
      <c r="G67" s="199"/>
      <c r="H67" s="199"/>
      <c r="I67" s="200"/>
      <c r="J67" s="201">
        <f>J205</f>
        <v>0</v>
      </c>
      <c r="K67" s="202"/>
    </row>
    <row r="68" spans="2:11" s="1" customFormat="1" ht="21.8" customHeight="1">
      <c r="B68" s="46"/>
      <c r="C68" s="47"/>
      <c r="D68" s="47"/>
      <c r="E68" s="47"/>
      <c r="F68" s="47"/>
      <c r="G68" s="47"/>
      <c r="H68" s="47"/>
      <c r="I68" s="156"/>
      <c r="J68" s="47"/>
      <c r="K68" s="51"/>
    </row>
    <row r="69" spans="2:11" s="1" customFormat="1" ht="6.95" customHeight="1">
      <c r="B69" s="67"/>
      <c r="C69" s="68"/>
      <c r="D69" s="68"/>
      <c r="E69" s="68"/>
      <c r="F69" s="68"/>
      <c r="G69" s="68"/>
      <c r="H69" s="68"/>
      <c r="I69" s="178"/>
      <c r="J69" s="68"/>
      <c r="K69" s="69"/>
    </row>
    <row r="73" spans="2:12" s="1" customFormat="1" ht="6.95" customHeight="1">
      <c r="B73" s="70"/>
      <c r="C73" s="71"/>
      <c r="D73" s="71"/>
      <c r="E73" s="71"/>
      <c r="F73" s="71"/>
      <c r="G73" s="71"/>
      <c r="H73" s="71"/>
      <c r="I73" s="181"/>
      <c r="J73" s="71"/>
      <c r="K73" s="71"/>
      <c r="L73" s="72"/>
    </row>
    <row r="74" spans="2:12" s="1" customFormat="1" ht="36.95" customHeight="1">
      <c r="B74" s="46"/>
      <c r="C74" s="73" t="s">
        <v>185</v>
      </c>
      <c r="D74" s="74"/>
      <c r="E74" s="74"/>
      <c r="F74" s="74"/>
      <c r="G74" s="74"/>
      <c r="H74" s="74"/>
      <c r="I74" s="203"/>
      <c r="J74" s="74"/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14.4" customHeight="1">
      <c r="B76" s="46"/>
      <c r="C76" s="76" t="s">
        <v>18</v>
      </c>
      <c r="D76" s="74"/>
      <c r="E76" s="74"/>
      <c r="F76" s="74"/>
      <c r="G76" s="74"/>
      <c r="H76" s="74"/>
      <c r="I76" s="203"/>
      <c r="J76" s="74"/>
      <c r="K76" s="74"/>
      <c r="L76" s="72"/>
    </row>
    <row r="77" spans="2:12" s="1" customFormat="1" ht="16.5" customHeight="1">
      <c r="B77" s="46"/>
      <c r="C77" s="74"/>
      <c r="D77" s="74"/>
      <c r="E77" s="204" t="str">
        <f>E7</f>
        <v>Rekonstrukce odborných učeben ZŠ Karviná - školy II - stavba</v>
      </c>
      <c r="F77" s="76"/>
      <c r="G77" s="76"/>
      <c r="H77" s="76"/>
      <c r="I77" s="203"/>
      <c r="J77" s="74"/>
      <c r="K77" s="74"/>
      <c r="L77" s="72"/>
    </row>
    <row r="78" spans="2:12" ht="13.5">
      <c r="B78" s="28"/>
      <c r="C78" s="76" t="s">
        <v>147</v>
      </c>
      <c r="D78" s="205"/>
      <c r="E78" s="205"/>
      <c r="F78" s="205"/>
      <c r="G78" s="205"/>
      <c r="H78" s="205"/>
      <c r="I78" s="148"/>
      <c r="J78" s="205"/>
      <c r="K78" s="205"/>
      <c r="L78" s="206"/>
    </row>
    <row r="79" spans="2:12" s="1" customFormat="1" ht="16.5" customHeight="1">
      <c r="B79" s="46"/>
      <c r="C79" s="74"/>
      <c r="D79" s="74"/>
      <c r="E79" s="204" t="s">
        <v>1535</v>
      </c>
      <c r="F79" s="74"/>
      <c r="G79" s="74"/>
      <c r="H79" s="74"/>
      <c r="I79" s="203"/>
      <c r="J79" s="74"/>
      <c r="K79" s="74"/>
      <c r="L79" s="72"/>
    </row>
    <row r="80" spans="2:12" s="1" customFormat="1" ht="14.4" customHeight="1">
      <c r="B80" s="46"/>
      <c r="C80" s="76" t="s">
        <v>149</v>
      </c>
      <c r="D80" s="74"/>
      <c r="E80" s="74"/>
      <c r="F80" s="74"/>
      <c r="G80" s="74"/>
      <c r="H80" s="74"/>
      <c r="I80" s="203"/>
      <c r="J80" s="74"/>
      <c r="K80" s="74"/>
      <c r="L80" s="72"/>
    </row>
    <row r="81" spans="2:12" s="1" customFormat="1" ht="17.25" customHeight="1">
      <c r="B81" s="46"/>
      <c r="C81" s="74"/>
      <c r="D81" s="74"/>
      <c r="E81" s="82" t="str">
        <f>E11</f>
        <v xml:space="preserve">010 - Elektro  cvičná kuchyňka </v>
      </c>
      <c r="F81" s="74"/>
      <c r="G81" s="74"/>
      <c r="H81" s="74"/>
      <c r="I81" s="203"/>
      <c r="J81" s="74"/>
      <c r="K81" s="74"/>
      <c r="L81" s="72"/>
    </row>
    <row r="82" spans="2:12" s="1" customFormat="1" ht="6.95" customHeight="1">
      <c r="B82" s="46"/>
      <c r="C82" s="74"/>
      <c r="D82" s="74"/>
      <c r="E82" s="74"/>
      <c r="F82" s="74"/>
      <c r="G82" s="74"/>
      <c r="H82" s="74"/>
      <c r="I82" s="203"/>
      <c r="J82" s="74"/>
      <c r="K82" s="74"/>
      <c r="L82" s="72"/>
    </row>
    <row r="83" spans="2:12" s="1" customFormat="1" ht="18" customHeight="1">
      <c r="B83" s="46"/>
      <c r="C83" s="76" t="s">
        <v>23</v>
      </c>
      <c r="D83" s="74"/>
      <c r="E83" s="74"/>
      <c r="F83" s="207" t="str">
        <f>F14</f>
        <v xml:space="preserve"> </v>
      </c>
      <c r="G83" s="74"/>
      <c r="H83" s="74"/>
      <c r="I83" s="208" t="s">
        <v>25</v>
      </c>
      <c r="J83" s="85" t="str">
        <f>IF(J14="","",J14)</f>
        <v>4. 9. 2017</v>
      </c>
      <c r="K83" s="74"/>
      <c r="L83" s="72"/>
    </row>
    <row r="84" spans="2:12" s="1" customFormat="1" ht="6.95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12" s="1" customFormat="1" ht="13.5">
      <c r="B85" s="46"/>
      <c r="C85" s="76" t="s">
        <v>27</v>
      </c>
      <c r="D85" s="74"/>
      <c r="E85" s="74"/>
      <c r="F85" s="207" t="str">
        <f>E17</f>
        <v xml:space="preserve"> </v>
      </c>
      <c r="G85" s="74"/>
      <c r="H85" s="74"/>
      <c r="I85" s="208" t="s">
        <v>32</v>
      </c>
      <c r="J85" s="207" t="str">
        <f>E23</f>
        <v xml:space="preserve"> </v>
      </c>
      <c r="K85" s="74"/>
      <c r="L85" s="72"/>
    </row>
    <row r="86" spans="2:12" s="1" customFormat="1" ht="14.4" customHeight="1">
      <c r="B86" s="46"/>
      <c r="C86" s="76" t="s">
        <v>30</v>
      </c>
      <c r="D86" s="74"/>
      <c r="E86" s="74"/>
      <c r="F86" s="207" t="str">
        <f>IF(E20="","",E20)</f>
        <v/>
      </c>
      <c r="G86" s="74"/>
      <c r="H86" s="74"/>
      <c r="I86" s="203"/>
      <c r="J86" s="74"/>
      <c r="K86" s="74"/>
      <c r="L86" s="72"/>
    </row>
    <row r="87" spans="2:12" s="1" customFormat="1" ht="10.3" customHeight="1">
      <c r="B87" s="46"/>
      <c r="C87" s="74"/>
      <c r="D87" s="74"/>
      <c r="E87" s="74"/>
      <c r="F87" s="74"/>
      <c r="G87" s="74"/>
      <c r="H87" s="74"/>
      <c r="I87" s="203"/>
      <c r="J87" s="74"/>
      <c r="K87" s="74"/>
      <c r="L87" s="72"/>
    </row>
    <row r="88" spans="2:20" s="10" customFormat="1" ht="29.25" customHeight="1">
      <c r="B88" s="209"/>
      <c r="C88" s="210" t="s">
        <v>186</v>
      </c>
      <c r="D88" s="211" t="s">
        <v>54</v>
      </c>
      <c r="E88" s="211" t="s">
        <v>50</v>
      </c>
      <c r="F88" s="211" t="s">
        <v>187</v>
      </c>
      <c r="G88" s="211" t="s">
        <v>188</v>
      </c>
      <c r="H88" s="211" t="s">
        <v>189</v>
      </c>
      <c r="I88" s="212" t="s">
        <v>190</v>
      </c>
      <c r="J88" s="211" t="s">
        <v>153</v>
      </c>
      <c r="K88" s="213" t="s">
        <v>191</v>
      </c>
      <c r="L88" s="214"/>
      <c r="M88" s="102" t="s">
        <v>192</v>
      </c>
      <c r="N88" s="103" t="s">
        <v>39</v>
      </c>
      <c r="O88" s="103" t="s">
        <v>193</v>
      </c>
      <c r="P88" s="103" t="s">
        <v>194</v>
      </c>
      <c r="Q88" s="103" t="s">
        <v>195</v>
      </c>
      <c r="R88" s="103" t="s">
        <v>196</v>
      </c>
      <c r="S88" s="103" t="s">
        <v>197</v>
      </c>
      <c r="T88" s="104" t="s">
        <v>198</v>
      </c>
    </row>
    <row r="89" spans="2:63" s="1" customFormat="1" ht="29.25" customHeight="1">
      <c r="B89" s="46"/>
      <c r="C89" s="108" t="s">
        <v>154</v>
      </c>
      <c r="D89" s="74"/>
      <c r="E89" s="74"/>
      <c r="F89" s="74"/>
      <c r="G89" s="74"/>
      <c r="H89" s="74"/>
      <c r="I89" s="203"/>
      <c r="J89" s="215">
        <f>BK89</f>
        <v>0</v>
      </c>
      <c r="K89" s="74"/>
      <c r="L89" s="72"/>
      <c r="M89" s="105"/>
      <c r="N89" s="106"/>
      <c r="O89" s="106"/>
      <c r="P89" s="216">
        <f>P90+P135+P146+P195+P200+P204</f>
        <v>0</v>
      </c>
      <c r="Q89" s="106"/>
      <c r="R89" s="216">
        <f>R90+R135+R146+R195+R200+R204</f>
        <v>0</v>
      </c>
      <c r="S89" s="106"/>
      <c r="T89" s="217">
        <f>T90+T135+T146+T195+T200+T204</f>
        <v>0</v>
      </c>
      <c r="AT89" s="24" t="s">
        <v>68</v>
      </c>
      <c r="AU89" s="24" t="s">
        <v>155</v>
      </c>
      <c r="BK89" s="218">
        <f>BK90+BK135+BK146+BK195+BK200+BK204</f>
        <v>0</v>
      </c>
    </row>
    <row r="90" spans="2:63" s="11" customFormat="1" ht="37.4" customHeight="1">
      <c r="B90" s="219"/>
      <c r="C90" s="220"/>
      <c r="D90" s="221" t="s">
        <v>68</v>
      </c>
      <c r="E90" s="222" t="s">
        <v>1226</v>
      </c>
      <c r="F90" s="222" t="s">
        <v>1227</v>
      </c>
      <c r="G90" s="220"/>
      <c r="H90" s="220"/>
      <c r="I90" s="223"/>
      <c r="J90" s="224">
        <f>BK90</f>
        <v>0</v>
      </c>
      <c r="K90" s="220"/>
      <c r="L90" s="225"/>
      <c r="M90" s="226"/>
      <c r="N90" s="227"/>
      <c r="O90" s="227"/>
      <c r="P90" s="228">
        <f>SUM(P91:P134)</f>
        <v>0</v>
      </c>
      <c r="Q90" s="227"/>
      <c r="R90" s="228">
        <f>SUM(R91:R134)</f>
        <v>0</v>
      </c>
      <c r="S90" s="227"/>
      <c r="T90" s="229">
        <f>SUM(T91:T134)</f>
        <v>0</v>
      </c>
      <c r="AR90" s="230" t="s">
        <v>76</v>
      </c>
      <c r="AT90" s="231" t="s">
        <v>68</v>
      </c>
      <c r="AU90" s="231" t="s">
        <v>69</v>
      </c>
      <c r="AY90" s="230" t="s">
        <v>201</v>
      </c>
      <c r="BK90" s="232">
        <f>SUM(BK91:BK134)</f>
        <v>0</v>
      </c>
    </row>
    <row r="91" spans="2:65" s="1" customFormat="1" ht="16.5" customHeight="1">
      <c r="B91" s="46"/>
      <c r="C91" s="235" t="s">
        <v>76</v>
      </c>
      <c r="D91" s="235" t="s">
        <v>203</v>
      </c>
      <c r="E91" s="236" t="s">
        <v>76</v>
      </c>
      <c r="F91" s="237" t="s">
        <v>1346</v>
      </c>
      <c r="G91" s="238" t="s">
        <v>358</v>
      </c>
      <c r="H91" s="239">
        <v>10</v>
      </c>
      <c r="I91" s="240"/>
      <c r="J91" s="241">
        <f>ROUND(I91*H91,2)</f>
        <v>0</v>
      </c>
      <c r="K91" s="237" t="s">
        <v>21</v>
      </c>
      <c r="L91" s="72"/>
      <c r="M91" s="242" t="s">
        <v>21</v>
      </c>
      <c r="N91" s="243" t="s">
        <v>40</v>
      </c>
      <c r="O91" s="47"/>
      <c r="P91" s="244">
        <f>O91*H91</f>
        <v>0</v>
      </c>
      <c r="Q91" s="244">
        <v>0</v>
      </c>
      <c r="R91" s="244">
        <f>Q91*H91</f>
        <v>0</v>
      </c>
      <c r="S91" s="244">
        <v>0</v>
      </c>
      <c r="T91" s="245">
        <f>S91*H91</f>
        <v>0</v>
      </c>
      <c r="AR91" s="24" t="s">
        <v>208</v>
      </c>
      <c r="AT91" s="24" t="s">
        <v>203</v>
      </c>
      <c r="AU91" s="24" t="s">
        <v>76</v>
      </c>
      <c r="AY91" s="24" t="s">
        <v>201</v>
      </c>
      <c r="BE91" s="246">
        <f>IF(N91="základní",J91,0)</f>
        <v>0</v>
      </c>
      <c r="BF91" s="246">
        <f>IF(N91="snížená",J91,0)</f>
        <v>0</v>
      </c>
      <c r="BG91" s="246">
        <f>IF(N91="zákl. přenesená",J91,0)</f>
        <v>0</v>
      </c>
      <c r="BH91" s="246">
        <f>IF(N91="sníž. přenesená",J91,0)</f>
        <v>0</v>
      </c>
      <c r="BI91" s="246">
        <f>IF(N91="nulová",J91,0)</f>
        <v>0</v>
      </c>
      <c r="BJ91" s="24" t="s">
        <v>76</v>
      </c>
      <c r="BK91" s="246">
        <f>ROUND(I91*H91,2)</f>
        <v>0</v>
      </c>
      <c r="BL91" s="24" t="s">
        <v>208</v>
      </c>
      <c r="BM91" s="24" t="s">
        <v>79</v>
      </c>
    </row>
    <row r="92" spans="2:47" s="1" customFormat="1" ht="13.5">
      <c r="B92" s="46"/>
      <c r="C92" s="74"/>
      <c r="D92" s="249" t="s">
        <v>493</v>
      </c>
      <c r="E92" s="74"/>
      <c r="F92" s="280" t="s">
        <v>1774</v>
      </c>
      <c r="G92" s="74"/>
      <c r="H92" s="74"/>
      <c r="I92" s="203"/>
      <c r="J92" s="74"/>
      <c r="K92" s="74"/>
      <c r="L92" s="72"/>
      <c r="M92" s="281"/>
      <c r="N92" s="47"/>
      <c r="O92" s="47"/>
      <c r="P92" s="47"/>
      <c r="Q92" s="47"/>
      <c r="R92" s="47"/>
      <c r="S92" s="47"/>
      <c r="T92" s="95"/>
      <c r="AT92" s="24" t="s">
        <v>493</v>
      </c>
      <c r="AU92" s="24" t="s">
        <v>76</v>
      </c>
    </row>
    <row r="93" spans="2:65" s="1" customFormat="1" ht="16.5" customHeight="1">
      <c r="B93" s="46"/>
      <c r="C93" s="235" t="s">
        <v>79</v>
      </c>
      <c r="D93" s="235" t="s">
        <v>203</v>
      </c>
      <c r="E93" s="236" t="s">
        <v>79</v>
      </c>
      <c r="F93" s="237" t="s">
        <v>1325</v>
      </c>
      <c r="G93" s="238" t="s">
        <v>358</v>
      </c>
      <c r="H93" s="239">
        <v>5</v>
      </c>
      <c r="I93" s="240"/>
      <c r="J93" s="241">
        <f>ROUND(I93*H93,2)</f>
        <v>0</v>
      </c>
      <c r="K93" s="237" t="s">
        <v>21</v>
      </c>
      <c r="L93" s="72"/>
      <c r="M93" s="242" t="s">
        <v>21</v>
      </c>
      <c r="N93" s="243" t="s">
        <v>40</v>
      </c>
      <c r="O93" s="47"/>
      <c r="P93" s="244">
        <f>O93*H93</f>
        <v>0</v>
      </c>
      <c r="Q93" s="244">
        <v>0</v>
      </c>
      <c r="R93" s="244">
        <f>Q93*H93</f>
        <v>0</v>
      </c>
      <c r="S93" s="244">
        <v>0</v>
      </c>
      <c r="T93" s="245">
        <f>S93*H93</f>
        <v>0</v>
      </c>
      <c r="AR93" s="24" t="s">
        <v>208</v>
      </c>
      <c r="AT93" s="24" t="s">
        <v>203</v>
      </c>
      <c r="AU93" s="24" t="s">
        <v>76</v>
      </c>
      <c r="AY93" s="24" t="s">
        <v>201</v>
      </c>
      <c r="BE93" s="246">
        <f>IF(N93="základní",J93,0)</f>
        <v>0</v>
      </c>
      <c r="BF93" s="246">
        <f>IF(N93="snížená",J93,0)</f>
        <v>0</v>
      </c>
      <c r="BG93" s="246">
        <f>IF(N93="zákl. přenesená",J93,0)</f>
        <v>0</v>
      </c>
      <c r="BH93" s="246">
        <f>IF(N93="sníž. přenesená",J93,0)</f>
        <v>0</v>
      </c>
      <c r="BI93" s="246">
        <f>IF(N93="nulová",J93,0)</f>
        <v>0</v>
      </c>
      <c r="BJ93" s="24" t="s">
        <v>76</v>
      </c>
      <c r="BK93" s="246">
        <f>ROUND(I93*H93,2)</f>
        <v>0</v>
      </c>
      <c r="BL93" s="24" t="s">
        <v>208</v>
      </c>
      <c r="BM93" s="24" t="s">
        <v>208</v>
      </c>
    </row>
    <row r="94" spans="2:47" s="1" customFormat="1" ht="13.5">
      <c r="B94" s="46"/>
      <c r="C94" s="74"/>
      <c r="D94" s="249" t="s">
        <v>493</v>
      </c>
      <c r="E94" s="74"/>
      <c r="F94" s="280" t="s">
        <v>1775</v>
      </c>
      <c r="G94" s="74"/>
      <c r="H94" s="74"/>
      <c r="I94" s="203"/>
      <c r="J94" s="74"/>
      <c r="K94" s="74"/>
      <c r="L94" s="72"/>
      <c r="M94" s="281"/>
      <c r="N94" s="47"/>
      <c r="O94" s="47"/>
      <c r="P94" s="47"/>
      <c r="Q94" s="47"/>
      <c r="R94" s="47"/>
      <c r="S94" s="47"/>
      <c r="T94" s="95"/>
      <c r="AT94" s="24" t="s">
        <v>493</v>
      </c>
      <c r="AU94" s="24" t="s">
        <v>76</v>
      </c>
    </row>
    <row r="95" spans="2:65" s="1" customFormat="1" ht="16.5" customHeight="1">
      <c r="B95" s="46"/>
      <c r="C95" s="235" t="s">
        <v>216</v>
      </c>
      <c r="D95" s="235" t="s">
        <v>203</v>
      </c>
      <c r="E95" s="236" t="s">
        <v>216</v>
      </c>
      <c r="F95" s="237" t="s">
        <v>1776</v>
      </c>
      <c r="G95" s="238" t="s">
        <v>358</v>
      </c>
      <c r="H95" s="239">
        <v>10</v>
      </c>
      <c r="I95" s="240"/>
      <c r="J95" s="241">
        <f>ROUND(I95*H95,2)</f>
        <v>0</v>
      </c>
      <c r="K95" s="237" t="s">
        <v>21</v>
      </c>
      <c r="L95" s="72"/>
      <c r="M95" s="242" t="s">
        <v>21</v>
      </c>
      <c r="N95" s="243" t="s">
        <v>40</v>
      </c>
      <c r="O95" s="47"/>
      <c r="P95" s="244">
        <f>O95*H95</f>
        <v>0</v>
      </c>
      <c r="Q95" s="244">
        <v>0</v>
      </c>
      <c r="R95" s="244">
        <f>Q95*H95</f>
        <v>0</v>
      </c>
      <c r="S95" s="244">
        <v>0</v>
      </c>
      <c r="T95" s="245">
        <f>S95*H95</f>
        <v>0</v>
      </c>
      <c r="AR95" s="24" t="s">
        <v>208</v>
      </c>
      <c r="AT95" s="24" t="s">
        <v>203</v>
      </c>
      <c r="AU95" s="24" t="s">
        <v>76</v>
      </c>
      <c r="AY95" s="24" t="s">
        <v>201</v>
      </c>
      <c r="BE95" s="246">
        <f>IF(N95="základní",J95,0)</f>
        <v>0</v>
      </c>
      <c r="BF95" s="246">
        <f>IF(N95="snížená",J95,0)</f>
        <v>0</v>
      </c>
      <c r="BG95" s="246">
        <f>IF(N95="zákl. přenesená",J95,0)</f>
        <v>0</v>
      </c>
      <c r="BH95" s="246">
        <f>IF(N95="sníž. přenesená",J95,0)</f>
        <v>0</v>
      </c>
      <c r="BI95" s="246">
        <f>IF(N95="nulová",J95,0)</f>
        <v>0</v>
      </c>
      <c r="BJ95" s="24" t="s">
        <v>76</v>
      </c>
      <c r="BK95" s="246">
        <f>ROUND(I95*H95,2)</f>
        <v>0</v>
      </c>
      <c r="BL95" s="24" t="s">
        <v>208</v>
      </c>
      <c r="BM95" s="24" t="s">
        <v>232</v>
      </c>
    </row>
    <row r="96" spans="2:47" s="1" customFormat="1" ht="13.5">
      <c r="B96" s="46"/>
      <c r="C96" s="74"/>
      <c r="D96" s="249" t="s">
        <v>493</v>
      </c>
      <c r="E96" s="74"/>
      <c r="F96" s="280" t="s">
        <v>1775</v>
      </c>
      <c r="G96" s="74"/>
      <c r="H96" s="74"/>
      <c r="I96" s="203"/>
      <c r="J96" s="74"/>
      <c r="K96" s="74"/>
      <c r="L96" s="72"/>
      <c r="M96" s="281"/>
      <c r="N96" s="47"/>
      <c r="O96" s="47"/>
      <c r="P96" s="47"/>
      <c r="Q96" s="47"/>
      <c r="R96" s="47"/>
      <c r="S96" s="47"/>
      <c r="T96" s="95"/>
      <c r="AT96" s="24" t="s">
        <v>493</v>
      </c>
      <c r="AU96" s="24" t="s">
        <v>76</v>
      </c>
    </row>
    <row r="97" spans="2:65" s="1" customFormat="1" ht="16.5" customHeight="1">
      <c r="B97" s="46"/>
      <c r="C97" s="235" t="s">
        <v>208</v>
      </c>
      <c r="D97" s="235" t="s">
        <v>203</v>
      </c>
      <c r="E97" s="236" t="s">
        <v>208</v>
      </c>
      <c r="F97" s="237" t="s">
        <v>1228</v>
      </c>
      <c r="G97" s="238" t="s">
        <v>1229</v>
      </c>
      <c r="H97" s="239">
        <v>10</v>
      </c>
      <c r="I97" s="240"/>
      <c r="J97" s="241">
        <f>ROUND(I97*H97,2)</f>
        <v>0</v>
      </c>
      <c r="K97" s="237" t="s">
        <v>21</v>
      </c>
      <c r="L97" s="72"/>
      <c r="M97" s="242" t="s">
        <v>21</v>
      </c>
      <c r="N97" s="243" t="s">
        <v>40</v>
      </c>
      <c r="O97" s="47"/>
      <c r="P97" s="244">
        <f>O97*H97</f>
        <v>0</v>
      </c>
      <c r="Q97" s="244">
        <v>0</v>
      </c>
      <c r="R97" s="244">
        <f>Q97*H97</f>
        <v>0</v>
      </c>
      <c r="S97" s="244">
        <v>0</v>
      </c>
      <c r="T97" s="245">
        <f>S97*H97</f>
        <v>0</v>
      </c>
      <c r="AR97" s="24" t="s">
        <v>208</v>
      </c>
      <c r="AT97" s="24" t="s">
        <v>203</v>
      </c>
      <c r="AU97" s="24" t="s">
        <v>76</v>
      </c>
      <c r="AY97" s="24" t="s">
        <v>201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4" t="s">
        <v>76</v>
      </c>
      <c r="BK97" s="246">
        <f>ROUND(I97*H97,2)</f>
        <v>0</v>
      </c>
      <c r="BL97" s="24" t="s">
        <v>208</v>
      </c>
      <c r="BM97" s="24" t="s">
        <v>245</v>
      </c>
    </row>
    <row r="98" spans="2:47" s="1" customFormat="1" ht="13.5">
      <c r="B98" s="46"/>
      <c r="C98" s="74"/>
      <c r="D98" s="249" t="s">
        <v>493</v>
      </c>
      <c r="E98" s="74"/>
      <c r="F98" s="280" t="s">
        <v>1775</v>
      </c>
      <c r="G98" s="74"/>
      <c r="H98" s="74"/>
      <c r="I98" s="203"/>
      <c r="J98" s="74"/>
      <c r="K98" s="74"/>
      <c r="L98" s="72"/>
      <c r="M98" s="281"/>
      <c r="N98" s="47"/>
      <c r="O98" s="47"/>
      <c r="P98" s="47"/>
      <c r="Q98" s="47"/>
      <c r="R98" s="47"/>
      <c r="S98" s="47"/>
      <c r="T98" s="95"/>
      <c r="AT98" s="24" t="s">
        <v>493</v>
      </c>
      <c r="AU98" s="24" t="s">
        <v>76</v>
      </c>
    </row>
    <row r="99" spans="2:65" s="1" customFormat="1" ht="16.5" customHeight="1">
      <c r="B99" s="46"/>
      <c r="C99" s="235" t="s">
        <v>227</v>
      </c>
      <c r="D99" s="235" t="s">
        <v>203</v>
      </c>
      <c r="E99" s="236" t="s">
        <v>238</v>
      </c>
      <c r="F99" s="237" t="s">
        <v>1233</v>
      </c>
      <c r="G99" s="238" t="s">
        <v>1229</v>
      </c>
      <c r="H99" s="239">
        <v>25</v>
      </c>
      <c r="I99" s="240"/>
      <c r="J99" s="241">
        <f>ROUND(I99*H99,2)</f>
        <v>0</v>
      </c>
      <c r="K99" s="237" t="s">
        <v>21</v>
      </c>
      <c r="L99" s="72"/>
      <c r="M99" s="242" t="s">
        <v>21</v>
      </c>
      <c r="N99" s="243" t="s">
        <v>40</v>
      </c>
      <c r="O99" s="47"/>
      <c r="P99" s="244">
        <f>O99*H99</f>
        <v>0</v>
      </c>
      <c r="Q99" s="244">
        <v>0</v>
      </c>
      <c r="R99" s="244">
        <f>Q99*H99</f>
        <v>0</v>
      </c>
      <c r="S99" s="244">
        <v>0</v>
      </c>
      <c r="T99" s="245">
        <f>S99*H99</f>
        <v>0</v>
      </c>
      <c r="AR99" s="24" t="s">
        <v>208</v>
      </c>
      <c r="AT99" s="24" t="s">
        <v>203</v>
      </c>
      <c r="AU99" s="24" t="s">
        <v>76</v>
      </c>
      <c r="AY99" s="24" t="s">
        <v>201</v>
      </c>
      <c r="BE99" s="246">
        <f>IF(N99="základní",J99,0)</f>
        <v>0</v>
      </c>
      <c r="BF99" s="246">
        <f>IF(N99="snížená",J99,0)</f>
        <v>0</v>
      </c>
      <c r="BG99" s="246">
        <f>IF(N99="zákl. přenesená",J99,0)</f>
        <v>0</v>
      </c>
      <c r="BH99" s="246">
        <f>IF(N99="sníž. přenesená",J99,0)</f>
        <v>0</v>
      </c>
      <c r="BI99" s="246">
        <f>IF(N99="nulová",J99,0)</f>
        <v>0</v>
      </c>
      <c r="BJ99" s="24" t="s">
        <v>76</v>
      </c>
      <c r="BK99" s="246">
        <f>ROUND(I99*H99,2)</f>
        <v>0</v>
      </c>
      <c r="BL99" s="24" t="s">
        <v>208</v>
      </c>
      <c r="BM99" s="24" t="s">
        <v>255</v>
      </c>
    </row>
    <row r="100" spans="2:47" s="1" customFormat="1" ht="13.5">
      <c r="B100" s="46"/>
      <c r="C100" s="74"/>
      <c r="D100" s="249" t="s">
        <v>493</v>
      </c>
      <c r="E100" s="74"/>
      <c r="F100" s="280" t="s">
        <v>1775</v>
      </c>
      <c r="G100" s="74"/>
      <c r="H100" s="74"/>
      <c r="I100" s="203"/>
      <c r="J100" s="74"/>
      <c r="K100" s="74"/>
      <c r="L100" s="72"/>
      <c r="M100" s="281"/>
      <c r="N100" s="47"/>
      <c r="O100" s="47"/>
      <c r="P100" s="47"/>
      <c r="Q100" s="47"/>
      <c r="R100" s="47"/>
      <c r="S100" s="47"/>
      <c r="T100" s="95"/>
      <c r="AT100" s="24" t="s">
        <v>493</v>
      </c>
      <c r="AU100" s="24" t="s">
        <v>76</v>
      </c>
    </row>
    <row r="101" spans="2:65" s="1" customFormat="1" ht="16.5" customHeight="1">
      <c r="B101" s="46"/>
      <c r="C101" s="235" t="s">
        <v>232</v>
      </c>
      <c r="D101" s="235" t="s">
        <v>203</v>
      </c>
      <c r="E101" s="236" t="s">
        <v>245</v>
      </c>
      <c r="F101" s="237" t="s">
        <v>1234</v>
      </c>
      <c r="G101" s="238" t="s">
        <v>1229</v>
      </c>
      <c r="H101" s="239">
        <v>8</v>
      </c>
      <c r="I101" s="240"/>
      <c r="J101" s="241">
        <f>ROUND(I101*H101,2)</f>
        <v>0</v>
      </c>
      <c r="K101" s="237" t="s">
        <v>21</v>
      </c>
      <c r="L101" s="72"/>
      <c r="M101" s="242" t="s">
        <v>21</v>
      </c>
      <c r="N101" s="243" t="s">
        <v>40</v>
      </c>
      <c r="O101" s="47"/>
      <c r="P101" s="244">
        <f>O101*H101</f>
        <v>0</v>
      </c>
      <c r="Q101" s="244">
        <v>0</v>
      </c>
      <c r="R101" s="244">
        <f>Q101*H101</f>
        <v>0</v>
      </c>
      <c r="S101" s="244">
        <v>0</v>
      </c>
      <c r="T101" s="245">
        <f>S101*H101</f>
        <v>0</v>
      </c>
      <c r="AR101" s="24" t="s">
        <v>208</v>
      </c>
      <c r="AT101" s="24" t="s">
        <v>203</v>
      </c>
      <c r="AU101" s="24" t="s">
        <v>76</v>
      </c>
      <c r="AY101" s="24" t="s">
        <v>201</v>
      </c>
      <c r="BE101" s="246">
        <f>IF(N101="základní",J101,0)</f>
        <v>0</v>
      </c>
      <c r="BF101" s="246">
        <f>IF(N101="snížená",J101,0)</f>
        <v>0</v>
      </c>
      <c r="BG101" s="246">
        <f>IF(N101="zákl. přenesená",J101,0)</f>
        <v>0</v>
      </c>
      <c r="BH101" s="246">
        <f>IF(N101="sníž. přenesená",J101,0)</f>
        <v>0</v>
      </c>
      <c r="BI101" s="246">
        <f>IF(N101="nulová",J101,0)</f>
        <v>0</v>
      </c>
      <c r="BJ101" s="24" t="s">
        <v>76</v>
      </c>
      <c r="BK101" s="246">
        <f>ROUND(I101*H101,2)</f>
        <v>0</v>
      </c>
      <c r="BL101" s="24" t="s">
        <v>208</v>
      </c>
      <c r="BM101" s="24" t="s">
        <v>265</v>
      </c>
    </row>
    <row r="102" spans="2:47" s="1" customFormat="1" ht="13.5">
      <c r="B102" s="46"/>
      <c r="C102" s="74"/>
      <c r="D102" s="249" t="s">
        <v>493</v>
      </c>
      <c r="E102" s="74"/>
      <c r="F102" s="280" t="s">
        <v>1775</v>
      </c>
      <c r="G102" s="74"/>
      <c r="H102" s="74"/>
      <c r="I102" s="203"/>
      <c r="J102" s="74"/>
      <c r="K102" s="74"/>
      <c r="L102" s="72"/>
      <c r="M102" s="281"/>
      <c r="N102" s="47"/>
      <c r="O102" s="47"/>
      <c r="P102" s="47"/>
      <c r="Q102" s="47"/>
      <c r="R102" s="47"/>
      <c r="S102" s="47"/>
      <c r="T102" s="95"/>
      <c r="AT102" s="24" t="s">
        <v>493</v>
      </c>
      <c r="AU102" s="24" t="s">
        <v>76</v>
      </c>
    </row>
    <row r="103" spans="2:65" s="1" customFormat="1" ht="16.5" customHeight="1">
      <c r="B103" s="46"/>
      <c r="C103" s="235" t="s">
        <v>238</v>
      </c>
      <c r="D103" s="235" t="s">
        <v>203</v>
      </c>
      <c r="E103" s="236" t="s">
        <v>250</v>
      </c>
      <c r="F103" s="237" t="s">
        <v>1235</v>
      </c>
      <c r="G103" s="238" t="s">
        <v>1229</v>
      </c>
      <c r="H103" s="239">
        <v>2</v>
      </c>
      <c r="I103" s="240"/>
      <c r="J103" s="241">
        <f>ROUND(I103*H103,2)</f>
        <v>0</v>
      </c>
      <c r="K103" s="237" t="s">
        <v>21</v>
      </c>
      <c r="L103" s="72"/>
      <c r="M103" s="242" t="s">
        <v>21</v>
      </c>
      <c r="N103" s="243" t="s">
        <v>40</v>
      </c>
      <c r="O103" s="47"/>
      <c r="P103" s="244">
        <f>O103*H103</f>
        <v>0</v>
      </c>
      <c r="Q103" s="244">
        <v>0</v>
      </c>
      <c r="R103" s="244">
        <f>Q103*H103</f>
        <v>0</v>
      </c>
      <c r="S103" s="244">
        <v>0</v>
      </c>
      <c r="T103" s="245">
        <f>S103*H103</f>
        <v>0</v>
      </c>
      <c r="AR103" s="24" t="s">
        <v>208</v>
      </c>
      <c r="AT103" s="24" t="s">
        <v>203</v>
      </c>
      <c r="AU103" s="24" t="s">
        <v>76</v>
      </c>
      <c r="AY103" s="24" t="s">
        <v>201</v>
      </c>
      <c r="BE103" s="246">
        <f>IF(N103="základní",J103,0)</f>
        <v>0</v>
      </c>
      <c r="BF103" s="246">
        <f>IF(N103="snížená",J103,0)</f>
        <v>0</v>
      </c>
      <c r="BG103" s="246">
        <f>IF(N103="zákl. přenesená",J103,0)</f>
        <v>0</v>
      </c>
      <c r="BH103" s="246">
        <f>IF(N103="sníž. přenesená",J103,0)</f>
        <v>0</v>
      </c>
      <c r="BI103" s="246">
        <f>IF(N103="nulová",J103,0)</f>
        <v>0</v>
      </c>
      <c r="BJ103" s="24" t="s">
        <v>76</v>
      </c>
      <c r="BK103" s="246">
        <f>ROUND(I103*H103,2)</f>
        <v>0</v>
      </c>
      <c r="BL103" s="24" t="s">
        <v>208</v>
      </c>
      <c r="BM103" s="24" t="s">
        <v>277</v>
      </c>
    </row>
    <row r="104" spans="2:47" s="1" customFormat="1" ht="13.5">
      <c r="B104" s="46"/>
      <c r="C104" s="74"/>
      <c r="D104" s="249" t="s">
        <v>493</v>
      </c>
      <c r="E104" s="74"/>
      <c r="F104" s="280" t="s">
        <v>1775</v>
      </c>
      <c r="G104" s="74"/>
      <c r="H104" s="74"/>
      <c r="I104" s="203"/>
      <c r="J104" s="74"/>
      <c r="K104" s="74"/>
      <c r="L104" s="72"/>
      <c r="M104" s="281"/>
      <c r="N104" s="47"/>
      <c r="O104" s="47"/>
      <c r="P104" s="47"/>
      <c r="Q104" s="47"/>
      <c r="R104" s="47"/>
      <c r="S104" s="47"/>
      <c r="T104" s="95"/>
      <c r="AT104" s="24" t="s">
        <v>493</v>
      </c>
      <c r="AU104" s="24" t="s">
        <v>76</v>
      </c>
    </row>
    <row r="105" spans="2:65" s="1" customFormat="1" ht="16.5" customHeight="1">
      <c r="B105" s="46"/>
      <c r="C105" s="235" t="s">
        <v>245</v>
      </c>
      <c r="D105" s="235" t="s">
        <v>203</v>
      </c>
      <c r="E105" s="236" t="s">
        <v>255</v>
      </c>
      <c r="F105" s="237" t="s">
        <v>1236</v>
      </c>
      <c r="G105" s="238" t="s">
        <v>1229</v>
      </c>
      <c r="H105" s="239">
        <v>4</v>
      </c>
      <c r="I105" s="240"/>
      <c r="J105" s="241">
        <f>ROUND(I105*H105,2)</f>
        <v>0</v>
      </c>
      <c r="K105" s="237" t="s">
        <v>21</v>
      </c>
      <c r="L105" s="72"/>
      <c r="M105" s="242" t="s">
        <v>21</v>
      </c>
      <c r="N105" s="243" t="s">
        <v>40</v>
      </c>
      <c r="O105" s="47"/>
      <c r="P105" s="244">
        <f>O105*H105</f>
        <v>0</v>
      </c>
      <c r="Q105" s="244">
        <v>0</v>
      </c>
      <c r="R105" s="244">
        <f>Q105*H105</f>
        <v>0</v>
      </c>
      <c r="S105" s="244">
        <v>0</v>
      </c>
      <c r="T105" s="245">
        <f>S105*H105</f>
        <v>0</v>
      </c>
      <c r="AR105" s="24" t="s">
        <v>208</v>
      </c>
      <c r="AT105" s="24" t="s">
        <v>203</v>
      </c>
      <c r="AU105" s="24" t="s">
        <v>76</v>
      </c>
      <c r="AY105" s="24" t="s">
        <v>201</v>
      </c>
      <c r="BE105" s="246">
        <f>IF(N105="základní",J105,0)</f>
        <v>0</v>
      </c>
      <c r="BF105" s="246">
        <f>IF(N105="snížená",J105,0)</f>
        <v>0</v>
      </c>
      <c r="BG105" s="246">
        <f>IF(N105="zákl. přenesená",J105,0)</f>
        <v>0</v>
      </c>
      <c r="BH105" s="246">
        <f>IF(N105="sníž. přenesená",J105,0)</f>
        <v>0</v>
      </c>
      <c r="BI105" s="246">
        <f>IF(N105="nulová",J105,0)</f>
        <v>0</v>
      </c>
      <c r="BJ105" s="24" t="s">
        <v>76</v>
      </c>
      <c r="BK105" s="246">
        <f>ROUND(I105*H105,2)</f>
        <v>0</v>
      </c>
      <c r="BL105" s="24" t="s">
        <v>208</v>
      </c>
      <c r="BM105" s="24" t="s">
        <v>287</v>
      </c>
    </row>
    <row r="106" spans="2:47" s="1" customFormat="1" ht="13.5">
      <c r="B106" s="46"/>
      <c r="C106" s="74"/>
      <c r="D106" s="249" t="s">
        <v>493</v>
      </c>
      <c r="E106" s="74"/>
      <c r="F106" s="280" t="s">
        <v>1775</v>
      </c>
      <c r="G106" s="74"/>
      <c r="H106" s="74"/>
      <c r="I106" s="203"/>
      <c r="J106" s="74"/>
      <c r="K106" s="74"/>
      <c r="L106" s="72"/>
      <c r="M106" s="281"/>
      <c r="N106" s="47"/>
      <c r="O106" s="47"/>
      <c r="P106" s="47"/>
      <c r="Q106" s="47"/>
      <c r="R106" s="47"/>
      <c r="S106" s="47"/>
      <c r="T106" s="95"/>
      <c r="AT106" s="24" t="s">
        <v>493</v>
      </c>
      <c r="AU106" s="24" t="s">
        <v>76</v>
      </c>
    </row>
    <row r="107" spans="2:65" s="1" customFormat="1" ht="16.5" customHeight="1">
      <c r="B107" s="46"/>
      <c r="C107" s="235" t="s">
        <v>250</v>
      </c>
      <c r="D107" s="235" t="s">
        <v>203</v>
      </c>
      <c r="E107" s="236" t="s">
        <v>260</v>
      </c>
      <c r="F107" s="237" t="s">
        <v>1237</v>
      </c>
      <c r="G107" s="238" t="s">
        <v>1229</v>
      </c>
      <c r="H107" s="239">
        <v>4</v>
      </c>
      <c r="I107" s="240"/>
      <c r="J107" s="241">
        <f>ROUND(I107*H107,2)</f>
        <v>0</v>
      </c>
      <c r="K107" s="237" t="s">
        <v>21</v>
      </c>
      <c r="L107" s="72"/>
      <c r="M107" s="242" t="s">
        <v>21</v>
      </c>
      <c r="N107" s="243" t="s">
        <v>40</v>
      </c>
      <c r="O107" s="47"/>
      <c r="P107" s="244">
        <f>O107*H107</f>
        <v>0</v>
      </c>
      <c r="Q107" s="244">
        <v>0</v>
      </c>
      <c r="R107" s="244">
        <f>Q107*H107</f>
        <v>0</v>
      </c>
      <c r="S107" s="244">
        <v>0</v>
      </c>
      <c r="T107" s="245">
        <f>S107*H107</f>
        <v>0</v>
      </c>
      <c r="AR107" s="24" t="s">
        <v>208</v>
      </c>
      <c r="AT107" s="24" t="s">
        <v>203</v>
      </c>
      <c r="AU107" s="24" t="s">
        <v>76</v>
      </c>
      <c r="AY107" s="24" t="s">
        <v>201</v>
      </c>
      <c r="BE107" s="246">
        <f>IF(N107="základní",J107,0)</f>
        <v>0</v>
      </c>
      <c r="BF107" s="246">
        <f>IF(N107="snížená",J107,0)</f>
        <v>0</v>
      </c>
      <c r="BG107" s="246">
        <f>IF(N107="zákl. přenesená",J107,0)</f>
        <v>0</v>
      </c>
      <c r="BH107" s="246">
        <f>IF(N107="sníž. přenesená",J107,0)</f>
        <v>0</v>
      </c>
      <c r="BI107" s="246">
        <f>IF(N107="nulová",J107,0)</f>
        <v>0</v>
      </c>
      <c r="BJ107" s="24" t="s">
        <v>76</v>
      </c>
      <c r="BK107" s="246">
        <f>ROUND(I107*H107,2)</f>
        <v>0</v>
      </c>
      <c r="BL107" s="24" t="s">
        <v>208</v>
      </c>
      <c r="BM107" s="24" t="s">
        <v>297</v>
      </c>
    </row>
    <row r="108" spans="2:47" s="1" customFormat="1" ht="13.5">
      <c r="B108" s="46"/>
      <c r="C108" s="74"/>
      <c r="D108" s="249" t="s">
        <v>493</v>
      </c>
      <c r="E108" s="74"/>
      <c r="F108" s="280" t="s">
        <v>1775</v>
      </c>
      <c r="G108" s="74"/>
      <c r="H108" s="74"/>
      <c r="I108" s="203"/>
      <c r="J108" s="74"/>
      <c r="K108" s="74"/>
      <c r="L108" s="72"/>
      <c r="M108" s="281"/>
      <c r="N108" s="47"/>
      <c r="O108" s="47"/>
      <c r="P108" s="47"/>
      <c r="Q108" s="47"/>
      <c r="R108" s="47"/>
      <c r="S108" s="47"/>
      <c r="T108" s="95"/>
      <c r="AT108" s="24" t="s">
        <v>493</v>
      </c>
      <c r="AU108" s="24" t="s">
        <v>76</v>
      </c>
    </row>
    <row r="109" spans="2:65" s="1" customFormat="1" ht="16.5" customHeight="1">
      <c r="B109" s="46"/>
      <c r="C109" s="235" t="s">
        <v>255</v>
      </c>
      <c r="D109" s="235" t="s">
        <v>203</v>
      </c>
      <c r="E109" s="236" t="s">
        <v>265</v>
      </c>
      <c r="F109" s="237" t="s">
        <v>1777</v>
      </c>
      <c r="G109" s="238" t="s">
        <v>1229</v>
      </c>
      <c r="H109" s="239">
        <v>5</v>
      </c>
      <c r="I109" s="240"/>
      <c r="J109" s="241">
        <f>ROUND(I109*H109,2)</f>
        <v>0</v>
      </c>
      <c r="K109" s="237" t="s">
        <v>21</v>
      </c>
      <c r="L109" s="72"/>
      <c r="M109" s="242" t="s">
        <v>21</v>
      </c>
      <c r="N109" s="243" t="s">
        <v>40</v>
      </c>
      <c r="O109" s="47"/>
      <c r="P109" s="244">
        <f>O109*H109</f>
        <v>0</v>
      </c>
      <c r="Q109" s="244">
        <v>0</v>
      </c>
      <c r="R109" s="244">
        <f>Q109*H109</f>
        <v>0</v>
      </c>
      <c r="S109" s="244">
        <v>0</v>
      </c>
      <c r="T109" s="245">
        <f>S109*H109</f>
        <v>0</v>
      </c>
      <c r="AR109" s="24" t="s">
        <v>208</v>
      </c>
      <c r="AT109" s="24" t="s">
        <v>203</v>
      </c>
      <c r="AU109" s="24" t="s">
        <v>76</v>
      </c>
      <c r="AY109" s="24" t="s">
        <v>201</v>
      </c>
      <c r="BE109" s="246">
        <f>IF(N109="základní",J109,0)</f>
        <v>0</v>
      </c>
      <c r="BF109" s="246">
        <f>IF(N109="snížená",J109,0)</f>
        <v>0</v>
      </c>
      <c r="BG109" s="246">
        <f>IF(N109="zákl. přenesená",J109,0)</f>
        <v>0</v>
      </c>
      <c r="BH109" s="246">
        <f>IF(N109="sníž. přenesená",J109,0)</f>
        <v>0</v>
      </c>
      <c r="BI109" s="246">
        <f>IF(N109="nulová",J109,0)</f>
        <v>0</v>
      </c>
      <c r="BJ109" s="24" t="s">
        <v>76</v>
      </c>
      <c r="BK109" s="246">
        <f>ROUND(I109*H109,2)</f>
        <v>0</v>
      </c>
      <c r="BL109" s="24" t="s">
        <v>208</v>
      </c>
      <c r="BM109" s="24" t="s">
        <v>308</v>
      </c>
    </row>
    <row r="110" spans="2:47" s="1" customFormat="1" ht="13.5">
      <c r="B110" s="46"/>
      <c r="C110" s="74"/>
      <c r="D110" s="249" t="s">
        <v>493</v>
      </c>
      <c r="E110" s="74"/>
      <c r="F110" s="280" t="s">
        <v>1775</v>
      </c>
      <c r="G110" s="74"/>
      <c r="H110" s="74"/>
      <c r="I110" s="203"/>
      <c r="J110" s="74"/>
      <c r="K110" s="74"/>
      <c r="L110" s="72"/>
      <c r="M110" s="281"/>
      <c r="N110" s="47"/>
      <c r="O110" s="47"/>
      <c r="P110" s="47"/>
      <c r="Q110" s="47"/>
      <c r="R110" s="47"/>
      <c r="S110" s="47"/>
      <c r="T110" s="95"/>
      <c r="AT110" s="24" t="s">
        <v>493</v>
      </c>
      <c r="AU110" s="24" t="s">
        <v>76</v>
      </c>
    </row>
    <row r="111" spans="2:65" s="1" customFormat="1" ht="16.5" customHeight="1">
      <c r="B111" s="46"/>
      <c r="C111" s="235" t="s">
        <v>260</v>
      </c>
      <c r="D111" s="235" t="s">
        <v>203</v>
      </c>
      <c r="E111" s="236" t="s">
        <v>272</v>
      </c>
      <c r="F111" s="237" t="s">
        <v>1239</v>
      </c>
      <c r="G111" s="238" t="s">
        <v>1229</v>
      </c>
      <c r="H111" s="239">
        <v>1</v>
      </c>
      <c r="I111" s="240"/>
      <c r="J111" s="241">
        <f>ROUND(I111*H111,2)</f>
        <v>0</v>
      </c>
      <c r="K111" s="237" t="s">
        <v>21</v>
      </c>
      <c r="L111" s="72"/>
      <c r="M111" s="242" t="s">
        <v>21</v>
      </c>
      <c r="N111" s="243" t="s">
        <v>40</v>
      </c>
      <c r="O111" s="47"/>
      <c r="P111" s="244">
        <f>O111*H111</f>
        <v>0</v>
      </c>
      <c r="Q111" s="244">
        <v>0</v>
      </c>
      <c r="R111" s="244">
        <f>Q111*H111</f>
        <v>0</v>
      </c>
      <c r="S111" s="244">
        <v>0</v>
      </c>
      <c r="T111" s="245">
        <f>S111*H111</f>
        <v>0</v>
      </c>
      <c r="AR111" s="24" t="s">
        <v>208</v>
      </c>
      <c r="AT111" s="24" t="s">
        <v>203</v>
      </c>
      <c r="AU111" s="24" t="s">
        <v>76</v>
      </c>
      <c r="AY111" s="24" t="s">
        <v>201</v>
      </c>
      <c r="BE111" s="246">
        <f>IF(N111="základní",J111,0)</f>
        <v>0</v>
      </c>
      <c r="BF111" s="246">
        <f>IF(N111="snížená",J111,0)</f>
        <v>0</v>
      </c>
      <c r="BG111" s="246">
        <f>IF(N111="zákl. přenesená",J111,0)</f>
        <v>0</v>
      </c>
      <c r="BH111" s="246">
        <f>IF(N111="sníž. přenesená",J111,0)</f>
        <v>0</v>
      </c>
      <c r="BI111" s="246">
        <f>IF(N111="nulová",J111,0)</f>
        <v>0</v>
      </c>
      <c r="BJ111" s="24" t="s">
        <v>76</v>
      </c>
      <c r="BK111" s="246">
        <f>ROUND(I111*H111,2)</f>
        <v>0</v>
      </c>
      <c r="BL111" s="24" t="s">
        <v>208</v>
      </c>
      <c r="BM111" s="24" t="s">
        <v>316</v>
      </c>
    </row>
    <row r="112" spans="2:47" s="1" customFormat="1" ht="13.5">
      <c r="B112" s="46"/>
      <c r="C112" s="74"/>
      <c r="D112" s="249" t="s">
        <v>493</v>
      </c>
      <c r="E112" s="74"/>
      <c r="F112" s="280" t="s">
        <v>1775</v>
      </c>
      <c r="G112" s="74"/>
      <c r="H112" s="74"/>
      <c r="I112" s="203"/>
      <c r="J112" s="74"/>
      <c r="K112" s="74"/>
      <c r="L112" s="72"/>
      <c r="M112" s="281"/>
      <c r="N112" s="47"/>
      <c r="O112" s="47"/>
      <c r="P112" s="47"/>
      <c r="Q112" s="47"/>
      <c r="R112" s="47"/>
      <c r="S112" s="47"/>
      <c r="T112" s="95"/>
      <c r="AT112" s="24" t="s">
        <v>493</v>
      </c>
      <c r="AU112" s="24" t="s">
        <v>76</v>
      </c>
    </row>
    <row r="113" spans="2:65" s="1" customFormat="1" ht="16.5" customHeight="1">
      <c r="B113" s="46"/>
      <c r="C113" s="235" t="s">
        <v>265</v>
      </c>
      <c r="D113" s="235" t="s">
        <v>203</v>
      </c>
      <c r="E113" s="236" t="s">
        <v>292</v>
      </c>
      <c r="F113" s="237" t="s">
        <v>1240</v>
      </c>
      <c r="G113" s="238" t="s">
        <v>1229</v>
      </c>
      <c r="H113" s="239">
        <v>1</v>
      </c>
      <c r="I113" s="240"/>
      <c r="J113" s="241">
        <f>ROUND(I113*H113,2)</f>
        <v>0</v>
      </c>
      <c r="K113" s="237" t="s">
        <v>21</v>
      </c>
      <c r="L113" s="72"/>
      <c r="M113" s="242" t="s">
        <v>21</v>
      </c>
      <c r="N113" s="243" t="s">
        <v>40</v>
      </c>
      <c r="O113" s="47"/>
      <c r="P113" s="244">
        <f>O113*H113</f>
        <v>0</v>
      </c>
      <c r="Q113" s="244">
        <v>0</v>
      </c>
      <c r="R113" s="244">
        <f>Q113*H113</f>
        <v>0</v>
      </c>
      <c r="S113" s="244">
        <v>0</v>
      </c>
      <c r="T113" s="245">
        <f>S113*H113</f>
        <v>0</v>
      </c>
      <c r="AR113" s="24" t="s">
        <v>208</v>
      </c>
      <c r="AT113" s="24" t="s">
        <v>203</v>
      </c>
      <c r="AU113" s="24" t="s">
        <v>76</v>
      </c>
      <c r="AY113" s="24" t="s">
        <v>201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76</v>
      </c>
      <c r="BK113" s="246">
        <f>ROUND(I113*H113,2)</f>
        <v>0</v>
      </c>
      <c r="BL113" s="24" t="s">
        <v>208</v>
      </c>
      <c r="BM113" s="24" t="s">
        <v>330</v>
      </c>
    </row>
    <row r="114" spans="2:47" s="1" customFormat="1" ht="13.5">
      <c r="B114" s="46"/>
      <c r="C114" s="74"/>
      <c r="D114" s="249" t="s">
        <v>493</v>
      </c>
      <c r="E114" s="74"/>
      <c r="F114" s="280" t="s">
        <v>1775</v>
      </c>
      <c r="G114" s="74"/>
      <c r="H114" s="74"/>
      <c r="I114" s="203"/>
      <c r="J114" s="74"/>
      <c r="K114" s="74"/>
      <c r="L114" s="72"/>
      <c r="M114" s="281"/>
      <c r="N114" s="47"/>
      <c r="O114" s="47"/>
      <c r="P114" s="47"/>
      <c r="Q114" s="47"/>
      <c r="R114" s="47"/>
      <c r="S114" s="47"/>
      <c r="T114" s="95"/>
      <c r="AT114" s="24" t="s">
        <v>493</v>
      </c>
      <c r="AU114" s="24" t="s">
        <v>76</v>
      </c>
    </row>
    <row r="115" spans="2:65" s="1" customFormat="1" ht="16.5" customHeight="1">
      <c r="B115" s="46"/>
      <c r="C115" s="235" t="s">
        <v>272</v>
      </c>
      <c r="D115" s="235" t="s">
        <v>203</v>
      </c>
      <c r="E115" s="236" t="s">
        <v>297</v>
      </c>
      <c r="F115" s="237" t="s">
        <v>1778</v>
      </c>
      <c r="G115" s="238" t="s">
        <v>1229</v>
      </c>
      <c r="H115" s="239">
        <v>1</v>
      </c>
      <c r="I115" s="240"/>
      <c r="J115" s="241">
        <f>ROUND(I115*H115,2)</f>
        <v>0</v>
      </c>
      <c r="K115" s="237" t="s">
        <v>21</v>
      </c>
      <c r="L115" s="72"/>
      <c r="M115" s="242" t="s">
        <v>21</v>
      </c>
      <c r="N115" s="243" t="s">
        <v>40</v>
      </c>
      <c r="O115" s="47"/>
      <c r="P115" s="244">
        <f>O115*H115</f>
        <v>0</v>
      </c>
      <c r="Q115" s="244">
        <v>0</v>
      </c>
      <c r="R115" s="244">
        <f>Q115*H115</f>
        <v>0</v>
      </c>
      <c r="S115" s="244">
        <v>0</v>
      </c>
      <c r="T115" s="245">
        <f>S115*H115</f>
        <v>0</v>
      </c>
      <c r="AR115" s="24" t="s">
        <v>208</v>
      </c>
      <c r="AT115" s="24" t="s">
        <v>203</v>
      </c>
      <c r="AU115" s="24" t="s">
        <v>76</v>
      </c>
      <c r="AY115" s="24" t="s">
        <v>201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4" t="s">
        <v>76</v>
      </c>
      <c r="BK115" s="246">
        <f>ROUND(I115*H115,2)</f>
        <v>0</v>
      </c>
      <c r="BL115" s="24" t="s">
        <v>208</v>
      </c>
      <c r="BM115" s="24" t="s">
        <v>338</v>
      </c>
    </row>
    <row r="116" spans="2:47" s="1" customFormat="1" ht="13.5">
      <c r="B116" s="46"/>
      <c r="C116" s="74"/>
      <c r="D116" s="249" t="s">
        <v>493</v>
      </c>
      <c r="E116" s="74"/>
      <c r="F116" s="280" t="s">
        <v>1775</v>
      </c>
      <c r="G116" s="74"/>
      <c r="H116" s="74"/>
      <c r="I116" s="203"/>
      <c r="J116" s="74"/>
      <c r="K116" s="74"/>
      <c r="L116" s="72"/>
      <c r="M116" s="281"/>
      <c r="N116" s="47"/>
      <c r="O116" s="47"/>
      <c r="P116" s="47"/>
      <c r="Q116" s="47"/>
      <c r="R116" s="47"/>
      <c r="S116" s="47"/>
      <c r="T116" s="95"/>
      <c r="AT116" s="24" t="s">
        <v>493</v>
      </c>
      <c r="AU116" s="24" t="s">
        <v>76</v>
      </c>
    </row>
    <row r="117" spans="2:65" s="1" customFormat="1" ht="16.5" customHeight="1">
      <c r="B117" s="46"/>
      <c r="C117" s="235" t="s">
        <v>277</v>
      </c>
      <c r="D117" s="235" t="s">
        <v>203</v>
      </c>
      <c r="E117" s="236" t="s">
        <v>308</v>
      </c>
      <c r="F117" s="237" t="s">
        <v>1779</v>
      </c>
      <c r="G117" s="238" t="s">
        <v>1229</v>
      </c>
      <c r="H117" s="239">
        <v>2</v>
      </c>
      <c r="I117" s="240"/>
      <c r="J117" s="241">
        <f>ROUND(I117*H117,2)</f>
        <v>0</v>
      </c>
      <c r="K117" s="237" t="s">
        <v>21</v>
      </c>
      <c r="L117" s="72"/>
      <c r="M117" s="242" t="s">
        <v>21</v>
      </c>
      <c r="N117" s="243" t="s">
        <v>40</v>
      </c>
      <c r="O117" s="47"/>
      <c r="P117" s="244">
        <f>O117*H117</f>
        <v>0</v>
      </c>
      <c r="Q117" s="244">
        <v>0</v>
      </c>
      <c r="R117" s="244">
        <f>Q117*H117</f>
        <v>0</v>
      </c>
      <c r="S117" s="244">
        <v>0</v>
      </c>
      <c r="T117" s="245">
        <f>S117*H117</f>
        <v>0</v>
      </c>
      <c r="AR117" s="24" t="s">
        <v>208</v>
      </c>
      <c r="AT117" s="24" t="s">
        <v>203</v>
      </c>
      <c r="AU117" s="24" t="s">
        <v>76</v>
      </c>
      <c r="AY117" s="24" t="s">
        <v>201</v>
      </c>
      <c r="BE117" s="246">
        <f>IF(N117="základní",J117,0)</f>
        <v>0</v>
      </c>
      <c r="BF117" s="246">
        <f>IF(N117="snížená",J117,0)</f>
        <v>0</v>
      </c>
      <c r="BG117" s="246">
        <f>IF(N117="zákl. přenesená",J117,0)</f>
        <v>0</v>
      </c>
      <c r="BH117" s="246">
        <f>IF(N117="sníž. přenesená",J117,0)</f>
        <v>0</v>
      </c>
      <c r="BI117" s="246">
        <f>IF(N117="nulová",J117,0)</f>
        <v>0</v>
      </c>
      <c r="BJ117" s="24" t="s">
        <v>76</v>
      </c>
      <c r="BK117" s="246">
        <f>ROUND(I117*H117,2)</f>
        <v>0</v>
      </c>
      <c r="BL117" s="24" t="s">
        <v>208</v>
      </c>
      <c r="BM117" s="24" t="s">
        <v>349</v>
      </c>
    </row>
    <row r="118" spans="2:47" s="1" customFormat="1" ht="13.5">
      <c r="B118" s="46"/>
      <c r="C118" s="74"/>
      <c r="D118" s="249" t="s">
        <v>493</v>
      </c>
      <c r="E118" s="74"/>
      <c r="F118" s="280" t="s">
        <v>1775</v>
      </c>
      <c r="G118" s="74"/>
      <c r="H118" s="74"/>
      <c r="I118" s="203"/>
      <c r="J118" s="74"/>
      <c r="K118" s="74"/>
      <c r="L118" s="72"/>
      <c r="M118" s="281"/>
      <c r="N118" s="47"/>
      <c r="O118" s="47"/>
      <c r="P118" s="47"/>
      <c r="Q118" s="47"/>
      <c r="R118" s="47"/>
      <c r="S118" s="47"/>
      <c r="T118" s="95"/>
      <c r="AT118" s="24" t="s">
        <v>493</v>
      </c>
      <c r="AU118" s="24" t="s">
        <v>76</v>
      </c>
    </row>
    <row r="119" spans="2:65" s="1" customFormat="1" ht="16.5" customHeight="1">
      <c r="B119" s="46"/>
      <c r="C119" s="235" t="s">
        <v>10</v>
      </c>
      <c r="D119" s="235" t="s">
        <v>203</v>
      </c>
      <c r="E119" s="236" t="s">
        <v>9</v>
      </c>
      <c r="F119" s="237" t="s">
        <v>1780</v>
      </c>
      <c r="G119" s="238" t="s">
        <v>1229</v>
      </c>
      <c r="H119" s="239">
        <v>12</v>
      </c>
      <c r="I119" s="240"/>
      <c r="J119" s="241">
        <f>ROUND(I119*H119,2)</f>
        <v>0</v>
      </c>
      <c r="K119" s="237" t="s">
        <v>21</v>
      </c>
      <c r="L119" s="72"/>
      <c r="M119" s="242" t="s">
        <v>21</v>
      </c>
      <c r="N119" s="243" t="s">
        <v>40</v>
      </c>
      <c r="O119" s="47"/>
      <c r="P119" s="244">
        <f>O119*H119</f>
        <v>0</v>
      </c>
      <c r="Q119" s="244">
        <v>0</v>
      </c>
      <c r="R119" s="244">
        <f>Q119*H119</f>
        <v>0</v>
      </c>
      <c r="S119" s="244">
        <v>0</v>
      </c>
      <c r="T119" s="245">
        <f>S119*H119</f>
        <v>0</v>
      </c>
      <c r="AR119" s="24" t="s">
        <v>208</v>
      </c>
      <c r="AT119" s="24" t="s">
        <v>203</v>
      </c>
      <c r="AU119" s="24" t="s">
        <v>76</v>
      </c>
      <c r="AY119" s="24" t="s">
        <v>201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24" t="s">
        <v>76</v>
      </c>
      <c r="BK119" s="246">
        <f>ROUND(I119*H119,2)</f>
        <v>0</v>
      </c>
      <c r="BL119" s="24" t="s">
        <v>208</v>
      </c>
      <c r="BM119" s="24" t="s">
        <v>364</v>
      </c>
    </row>
    <row r="120" spans="2:47" s="1" customFormat="1" ht="13.5">
      <c r="B120" s="46"/>
      <c r="C120" s="74"/>
      <c r="D120" s="249" t="s">
        <v>493</v>
      </c>
      <c r="E120" s="74"/>
      <c r="F120" s="280" t="s">
        <v>1775</v>
      </c>
      <c r="G120" s="74"/>
      <c r="H120" s="74"/>
      <c r="I120" s="203"/>
      <c r="J120" s="74"/>
      <c r="K120" s="74"/>
      <c r="L120" s="72"/>
      <c r="M120" s="281"/>
      <c r="N120" s="47"/>
      <c r="O120" s="47"/>
      <c r="P120" s="47"/>
      <c r="Q120" s="47"/>
      <c r="R120" s="47"/>
      <c r="S120" s="47"/>
      <c r="T120" s="95"/>
      <c r="AT120" s="24" t="s">
        <v>493</v>
      </c>
      <c r="AU120" s="24" t="s">
        <v>76</v>
      </c>
    </row>
    <row r="121" spans="2:65" s="1" customFormat="1" ht="16.5" customHeight="1">
      <c r="B121" s="46"/>
      <c r="C121" s="235" t="s">
        <v>287</v>
      </c>
      <c r="D121" s="235" t="s">
        <v>203</v>
      </c>
      <c r="E121" s="236" t="s">
        <v>316</v>
      </c>
      <c r="F121" s="237" t="s">
        <v>1243</v>
      </c>
      <c r="G121" s="238" t="s">
        <v>358</v>
      </c>
      <c r="H121" s="239">
        <v>60</v>
      </c>
      <c r="I121" s="240"/>
      <c r="J121" s="241">
        <f>ROUND(I121*H121,2)</f>
        <v>0</v>
      </c>
      <c r="K121" s="237" t="s">
        <v>21</v>
      </c>
      <c r="L121" s="72"/>
      <c r="M121" s="242" t="s">
        <v>21</v>
      </c>
      <c r="N121" s="243" t="s">
        <v>40</v>
      </c>
      <c r="O121" s="47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AR121" s="24" t="s">
        <v>208</v>
      </c>
      <c r="AT121" s="24" t="s">
        <v>203</v>
      </c>
      <c r="AU121" s="24" t="s">
        <v>76</v>
      </c>
      <c r="AY121" s="24" t="s">
        <v>201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4" t="s">
        <v>76</v>
      </c>
      <c r="BK121" s="246">
        <f>ROUND(I121*H121,2)</f>
        <v>0</v>
      </c>
      <c r="BL121" s="24" t="s">
        <v>208</v>
      </c>
      <c r="BM121" s="24" t="s">
        <v>374</v>
      </c>
    </row>
    <row r="122" spans="2:47" s="1" customFormat="1" ht="13.5">
      <c r="B122" s="46"/>
      <c r="C122" s="74"/>
      <c r="D122" s="249" t="s">
        <v>493</v>
      </c>
      <c r="E122" s="74"/>
      <c r="F122" s="280" t="s">
        <v>1775</v>
      </c>
      <c r="G122" s="74"/>
      <c r="H122" s="74"/>
      <c r="I122" s="203"/>
      <c r="J122" s="74"/>
      <c r="K122" s="74"/>
      <c r="L122" s="72"/>
      <c r="M122" s="281"/>
      <c r="N122" s="47"/>
      <c r="O122" s="47"/>
      <c r="P122" s="47"/>
      <c r="Q122" s="47"/>
      <c r="R122" s="47"/>
      <c r="S122" s="47"/>
      <c r="T122" s="95"/>
      <c r="AT122" s="24" t="s">
        <v>493</v>
      </c>
      <c r="AU122" s="24" t="s">
        <v>76</v>
      </c>
    </row>
    <row r="123" spans="2:65" s="1" customFormat="1" ht="16.5" customHeight="1">
      <c r="B123" s="46"/>
      <c r="C123" s="235" t="s">
        <v>292</v>
      </c>
      <c r="D123" s="235" t="s">
        <v>203</v>
      </c>
      <c r="E123" s="236" t="s">
        <v>322</v>
      </c>
      <c r="F123" s="237" t="s">
        <v>1244</v>
      </c>
      <c r="G123" s="238" t="s">
        <v>358</v>
      </c>
      <c r="H123" s="239">
        <v>15</v>
      </c>
      <c r="I123" s="240"/>
      <c r="J123" s="241">
        <f>ROUND(I123*H123,2)</f>
        <v>0</v>
      </c>
      <c r="K123" s="237" t="s">
        <v>21</v>
      </c>
      <c r="L123" s="72"/>
      <c r="M123" s="242" t="s">
        <v>21</v>
      </c>
      <c r="N123" s="243" t="s">
        <v>40</v>
      </c>
      <c r="O123" s="47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AR123" s="24" t="s">
        <v>208</v>
      </c>
      <c r="AT123" s="24" t="s">
        <v>203</v>
      </c>
      <c r="AU123" s="24" t="s">
        <v>76</v>
      </c>
      <c r="AY123" s="24" t="s">
        <v>201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4" t="s">
        <v>76</v>
      </c>
      <c r="BK123" s="246">
        <f>ROUND(I123*H123,2)</f>
        <v>0</v>
      </c>
      <c r="BL123" s="24" t="s">
        <v>208</v>
      </c>
      <c r="BM123" s="24" t="s">
        <v>384</v>
      </c>
    </row>
    <row r="124" spans="2:47" s="1" customFormat="1" ht="13.5">
      <c r="B124" s="46"/>
      <c r="C124" s="74"/>
      <c r="D124" s="249" t="s">
        <v>493</v>
      </c>
      <c r="E124" s="74"/>
      <c r="F124" s="280" t="s">
        <v>1775</v>
      </c>
      <c r="G124" s="74"/>
      <c r="H124" s="74"/>
      <c r="I124" s="203"/>
      <c r="J124" s="74"/>
      <c r="K124" s="74"/>
      <c r="L124" s="72"/>
      <c r="M124" s="281"/>
      <c r="N124" s="47"/>
      <c r="O124" s="47"/>
      <c r="P124" s="47"/>
      <c r="Q124" s="47"/>
      <c r="R124" s="47"/>
      <c r="S124" s="47"/>
      <c r="T124" s="95"/>
      <c r="AT124" s="24" t="s">
        <v>493</v>
      </c>
      <c r="AU124" s="24" t="s">
        <v>76</v>
      </c>
    </row>
    <row r="125" spans="2:65" s="1" customFormat="1" ht="16.5" customHeight="1">
      <c r="B125" s="46"/>
      <c r="C125" s="235" t="s">
        <v>297</v>
      </c>
      <c r="D125" s="235" t="s">
        <v>203</v>
      </c>
      <c r="E125" s="236" t="s">
        <v>330</v>
      </c>
      <c r="F125" s="237" t="s">
        <v>1245</v>
      </c>
      <c r="G125" s="238" t="s">
        <v>358</v>
      </c>
      <c r="H125" s="239">
        <v>110</v>
      </c>
      <c r="I125" s="240"/>
      <c r="J125" s="241">
        <f>ROUND(I125*H125,2)</f>
        <v>0</v>
      </c>
      <c r="K125" s="237" t="s">
        <v>21</v>
      </c>
      <c r="L125" s="72"/>
      <c r="M125" s="242" t="s">
        <v>21</v>
      </c>
      <c r="N125" s="243" t="s">
        <v>40</v>
      </c>
      <c r="O125" s="47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AR125" s="24" t="s">
        <v>208</v>
      </c>
      <c r="AT125" s="24" t="s">
        <v>203</v>
      </c>
      <c r="AU125" s="24" t="s">
        <v>76</v>
      </c>
      <c r="AY125" s="24" t="s">
        <v>201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76</v>
      </c>
      <c r="BK125" s="246">
        <f>ROUND(I125*H125,2)</f>
        <v>0</v>
      </c>
      <c r="BL125" s="24" t="s">
        <v>208</v>
      </c>
      <c r="BM125" s="24" t="s">
        <v>395</v>
      </c>
    </row>
    <row r="126" spans="2:47" s="1" customFormat="1" ht="13.5">
      <c r="B126" s="46"/>
      <c r="C126" s="74"/>
      <c r="D126" s="249" t="s">
        <v>493</v>
      </c>
      <c r="E126" s="74"/>
      <c r="F126" s="280" t="s">
        <v>1775</v>
      </c>
      <c r="G126" s="74"/>
      <c r="H126" s="74"/>
      <c r="I126" s="203"/>
      <c r="J126" s="74"/>
      <c r="K126" s="74"/>
      <c r="L126" s="72"/>
      <c r="M126" s="281"/>
      <c r="N126" s="47"/>
      <c r="O126" s="47"/>
      <c r="P126" s="47"/>
      <c r="Q126" s="47"/>
      <c r="R126" s="47"/>
      <c r="S126" s="47"/>
      <c r="T126" s="95"/>
      <c r="AT126" s="24" t="s">
        <v>493</v>
      </c>
      <c r="AU126" s="24" t="s">
        <v>76</v>
      </c>
    </row>
    <row r="127" spans="2:65" s="1" customFormat="1" ht="16.5" customHeight="1">
      <c r="B127" s="46"/>
      <c r="C127" s="235" t="s">
        <v>303</v>
      </c>
      <c r="D127" s="235" t="s">
        <v>203</v>
      </c>
      <c r="E127" s="236" t="s">
        <v>334</v>
      </c>
      <c r="F127" s="237" t="s">
        <v>1246</v>
      </c>
      <c r="G127" s="238" t="s">
        <v>358</v>
      </c>
      <c r="H127" s="239">
        <v>60</v>
      </c>
      <c r="I127" s="240"/>
      <c r="J127" s="241">
        <f>ROUND(I127*H127,2)</f>
        <v>0</v>
      </c>
      <c r="K127" s="237" t="s">
        <v>21</v>
      </c>
      <c r="L127" s="72"/>
      <c r="M127" s="242" t="s">
        <v>21</v>
      </c>
      <c r="N127" s="243" t="s">
        <v>40</v>
      </c>
      <c r="O127" s="47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AR127" s="24" t="s">
        <v>208</v>
      </c>
      <c r="AT127" s="24" t="s">
        <v>203</v>
      </c>
      <c r="AU127" s="24" t="s">
        <v>76</v>
      </c>
      <c r="AY127" s="24" t="s">
        <v>201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76</v>
      </c>
      <c r="BK127" s="246">
        <f>ROUND(I127*H127,2)</f>
        <v>0</v>
      </c>
      <c r="BL127" s="24" t="s">
        <v>208</v>
      </c>
      <c r="BM127" s="24" t="s">
        <v>405</v>
      </c>
    </row>
    <row r="128" spans="2:47" s="1" customFormat="1" ht="13.5">
      <c r="B128" s="46"/>
      <c r="C128" s="74"/>
      <c r="D128" s="249" t="s">
        <v>493</v>
      </c>
      <c r="E128" s="74"/>
      <c r="F128" s="280" t="s">
        <v>1775</v>
      </c>
      <c r="G128" s="74"/>
      <c r="H128" s="74"/>
      <c r="I128" s="203"/>
      <c r="J128" s="74"/>
      <c r="K128" s="74"/>
      <c r="L128" s="72"/>
      <c r="M128" s="281"/>
      <c r="N128" s="47"/>
      <c r="O128" s="47"/>
      <c r="P128" s="47"/>
      <c r="Q128" s="47"/>
      <c r="R128" s="47"/>
      <c r="S128" s="47"/>
      <c r="T128" s="95"/>
      <c r="AT128" s="24" t="s">
        <v>493</v>
      </c>
      <c r="AU128" s="24" t="s">
        <v>76</v>
      </c>
    </row>
    <row r="129" spans="2:65" s="1" customFormat="1" ht="16.5" customHeight="1">
      <c r="B129" s="46"/>
      <c r="C129" s="235" t="s">
        <v>308</v>
      </c>
      <c r="D129" s="235" t="s">
        <v>203</v>
      </c>
      <c r="E129" s="236" t="s">
        <v>338</v>
      </c>
      <c r="F129" s="237" t="s">
        <v>1247</v>
      </c>
      <c r="G129" s="238" t="s">
        <v>358</v>
      </c>
      <c r="H129" s="239">
        <v>15</v>
      </c>
      <c r="I129" s="240"/>
      <c r="J129" s="241">
        <f>ROUND(I129*H129,2)</f>
        <v>0</v>
      </c>
      <c r="K129" s="237" t="s">
        <v>21</v>
      </c>
      <c r="L129" s="72"/>
      <c r="M129" s="242" t="s">
        <v>21</v>
      </c>
      <c r="N129" s="243" t="s">
        <v>40</v>
      </c>
      <c r="O129" s="47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AR129" s="24" t="s">
        <v>208</v>
      </c>
      <c r="AT129" s="24" t="s">
        <v>203</v>
      </c>
      <c r="AU129" s="24" t="s">
        <v>76</v>
      </c>
      <c r="AY129" s="24" t="s">
        <v>201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24" t="s">
        <v>76</v>
      </c>
      <c r="BK129" s="246">
        <f>ROUND(I129*H129,2)</f>
        <v>0</v>
      </c>
      <c r="BL129" s="24" t="s">
        <v>208</v>
      </c>
      <c r="BM129" s="24" t="s">
        <v>416</v>
      </c>
    </row>
    <row r="130" spans="2:47" s="1" customFormat="1" ht="13.5">
      <c r="B130" s="46"/>
      <c r="C130" s="74"/>
      <c r="D130" s="249" t="s">
        <v>493</v>
      </c>
      <c r="E130" s="74"/>
      <c r="F130" s="280" t="s">
        <v>1775</v>
      </c>
      <c r="G130" s="74"/>
      <c r="H130" s="74"/>
      <c r="I130" s="203"/>
      <c r="J130" s="74"/>
      <c r="K130" s="74"/>
      <c r="L130" s="72"/>
      <c r="M130" s="281"/>
      <c r="N130" s="47"/>
      <c r="O130" s="47"/>
      <c r="P130" s="47"/>
      <c r="Q130" s="47"/>
      <c r="R130" s="47"/>
      <c r="S130" s="47"/>
      <c r="T130" s="95"/>
      <c r="AT130" s="24" t="s">
        <v>493</v>
      </c>
      <c r="AU130" s="24" t="s">
        <v>76</v>
      </c>
    </row>
    <row r="131" spans="2:65" s="1" customFormat="1" ht="16.5" customHeight="1">
      <c r="B131" s="46"/>
      <c r="C131" s="235" t="s">
        <v>9</v>
      </c>
      <c r="D131" s="235" t="s">
        <v>203</v>
      </c>
      <c r="E131" s="236" t="s">
        <v>343</v>
      </c>
      <c r="F131" s="237" t="s">
        <v>1248</v>
      </c>
      <c r="G131" s="238" t="s">
        <v>1229</v>
      </c>
      <c r="H131" s="239">
        <v>50</v>
      </c>
      <c r="I131" s="240"/>
      <c r="J131" s="241">
        <f>ROUND(I131*H131,2)</f>
        <v>0</v>
      </c>
      <c r="K131" s="237" t="s">
        <v>21</v>
      </c>
      <c r="L131" s="72"/>
      <c r="M131" s="242" t="s">
        <v>21</v>
      </c>
      <c r="N131" s="243" t="s">
        <v>40</v>
      </c>
      <c r="O131" s="47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AR131" s="24" t="s">
        <v>208</v>
      </c>
      <c r="AT131" s="24" t="s">
        <v>203</v>
      </c>
      <c r="AU131" s="24" t="s">
        <v>76</v>
      </c>
      <c r="AY131" s="24" t="s">
        <v>201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76</v>
      </c>
      <c r="BK131" s="246">
        <f>ROUND(I131*H131,2)</f>
        <v>0</v>
      </c>
      <c r="BL131" s="24" t="s">
        <v>208</v>
      </c>
      <c r="BM131" s="24" t="s">
        <v>428</v>
      </c>
    </row>
    <row r="132" spans="2:47" s="1" customFormat="1" ht="13.5">
      <c r="B132" s="46"/>
      <c r="C132" s="74"/>
      <c r="D132" s="249" t="s">
        <v>493</v>
      </c>
      <c r="E132" s="74"/>
      <c r="F132" s="280" t="s">
        <v>1775</v>
      </c>
      <c r="G132" s="74"/>
      <c r="H132" s="74"/>
      <c r="I132" s="203"/>
      <c r="J132" s="74"/>
      <c r="K132" s="74"/>
      <c r="L132" s="72"/>
      <c r="M132" s="281"/>
      <c r="N132" s="47"/>
      <c r="O132" s="47"/>
      <c r="P132" s="47"/>
      <c r="Q132" s="47"/>
      <c r="R132" s="47"/>
      <c r="S132" s="47"/>
      <c r="T132" s="95"/>
      <c r="AT132" s="24" t="s">
        <v>493</v>
      </c>
      <c r="AU132" s="24" t="s">
        <v>76</v>
      </c>
    </row>
    <row r="133" spans="2:65" s="1" customFormat="1" ht="16.5" customHeight="1">
      <c r="B133" s="46"/>
      <c r="C133" s="235" t="s">
        <v>316</v>
      </c>
      <c r="D133" s="235" t="s">
        <v>203</v>
      </c>
      <c r="E133" s="236" t="s">
        <v>349</v>
      </c>
      <c r="F133" s="237" t="s">
        <v>1249</v>
      </c>
      <c r="G133" s="238" t="s">
        <v>1229</v>
      </c>
      <c r="H133" s="239">
        <v>1</v>
      </c>
      <c r="I133" s="240"/>
      <c r="J133" s="241">
        <f>ROUND(I133*H133,2)</f>
        <v>0</v>
      </c>
      <c r="K133" s="237" t="s">
        <v>21</v>
      </c>
      <c r="L133" s="72"/>
      <c r="M133" s="242" t="s">
        <v>21</v>
      </c>
      <c r="N133" s="243" t="s">
        <v>40</v>
      </c>
      <c r="O133" s="47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AR133" s="24" t="s">
        <v>208</v>
      </c>
      <c r="AT133" s="24" t="s">
        <v>203</v>
      </c>
      <c r="AU133" s="24" t="s">
        <v>76</v>
      </c>
      <c r="AY133" s="24" t="s">
        <v>201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4" t="s">
        <v>76</v>
      </c>
      <c r="BK133" s="246">
        <f>ROUND(I133*H133,2)</f>
        <v>0</v>
      </c>
      <c r="BL133" s="24" t="s">
        <v>208</v>
      </c>
      <c r="BM133" s="24" t="s">
        <v>437</v>
      </c>
    </row>
    <row r="134" spans="2:47" s="1" customFormat="1" ht="13.5">
      <c r="B134" s="46"/>
      <c r="C134" s="74"/>
      <c r="D134" s="249" t="s">
        <v>493</v>
      </c>
      <c r="E134" s="74"/>
      <c r="F134" s="280" t="s">
        <v>1775</v>
      </c>
      <c r="G134" s="74"/>
      <c r="H134" s="74"/>
      <c r="I134" s="203"/>
      <c r="J134" s="74"/>
      <c r="K134" s="74"/>
      <c r="L134" s="72"/>
      <c r="M134" s="281"/>
      <c r="N134" s="47"/>
      <c r="O134" s="47"/>
      <c r="P134" s="47"/>
      <c r="Q134" s="47"/>
      <c r="R134" s="47"/>
      <c r="S134" s="47"/>
      <c r="T134" s="95"/>
      <c r="AT134" s="24" t="s">
        <v>493</v>
      </c>
      <c r="AU134" s="24" t="s">
        <v>76</v>
      </c>
    </row>
    <row r="135" spans="2:63" s="11" customFormat="1" ht="37.4" customHeight="1">
      <c r="B135" s="219"/>
      <c r="C135" s="220"/>
      <c r="D135" s="221" t="s">
        <v>68</v>
      </c>
      <c r="E135" s="222" t="s">
        <v>1250</v>
      </c>
      <c r="F135" s="222" t="s">
        <v>1251</v>
      </c>
      <c r="G135" s="220"/>
      <c r="H135" s="220"/>
      <c r="I135" s="223"/>
      <c r="J135" s="224">
        <f>BK135</f>
        <v>0</v>
      </c>
      <c r="K135" s="220"/>
      <c r="L135" s="225"/>
      <c r="M135" s="226"/>
      <c r="N135" s="227"/>
      <c r="O135" s="227"/>
      <c r="P135" s="228">
        <f>SUM(P136:P145)</f>
        <v>0</v>
      </c>
      <c r="Q135" s="227"/>
      <c r="R135" s="228">
        <f>SUM(R136:R145)</f>
        <v>0</v>
      </c>
      <c r="S135" s="227"/>
      <c r="T135" s="229">
        <f>SUM(T136:T145)</f>
        <v>0</v>
      </c>
      <c r="AR135" s="230" t="s">
        <v>76</v>
      </c>
      <c r="AT135" s="231" t="s">
        <v>68</v>
      </c>
      <c r="AU135" s="231" t="s">
        <v>69</v>
      </c>
      <c r="AY135" s="230" t="s">
        <v>201</v>
      </c>
      <c r="BK135" s="232">
        <f>SUM(BK136:BK145)</f>
        <v>0</v>
      </c>
    </row>
    <row r="136" spans="2:65" s="1" customFormat="1" ht="16.5" customHeight="1">
      <c r="B136" s="46"/>
      <c r="C136" s="235" t="s">
        <v>322</v>
      </c>
      <c r="D136" s="235" t="s">
        <v>203</v>
      </c>
      <c r="E136" s="236" t="s">
        <v>1339</v>
      </c>
      <c r="F136" s="237" t="s">
        <v>1328</v>
      </c>
      <c r="G136" s="238" t="s">
        <v>1229</v>
      </c>
      <c r="H136" s="239">
        <v>2</v>
      </c>
      <c r="I136" s="240"/>
      <c r="J136" s="241">
        <f>ROUND(I136*H136,2)</f>
        <v>0</v>
      </c>
      <c r="K136" s="237" t="s">
        <v>21</v>
      </c>
      <c r="L136" s="72"/>
      <c r="M136" s="242" t="s">
        <v>21</v>
      </c>
      <c r="N136" s="243" t="s">
        <v>40</v>
      </c>
      <c r="O136" s="47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AR136" s="24" t="s">
        <v>208</v>
      </c>
      <c r="AT136" s="24" t="s">
        <v>203</v>
      </c>
      <c r="AU136" s="24" t="s">
        <v>76</v>
      </c>
      <c r="AY136" s="24" t="s">
        <v>201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24" t="s">
        <v>76</v>
      </c>
      <c r="BK136" s="246">
        <f>ROUND(I136*H136,2)</f>
        <v>0</v>
      </c>
      <c r="BL136" s="24" t="s">
        <v>208</v>
      </c>
      <c r="BM136" s="24" t="s">
        <v>447</v>
      </c>
    </row>
    <row r="137" spans="2:47" s="1" customFormat="1" ht="13.5">
      <c r="B137" s="46"/>
      <c r="C137" s="74"/>
      <c r="D137" s="249" t="s">
        <v>493</v>
      </c>
      <c r="E137" s="74"/>
      <c r="F137" s="280" t="s">
        <v>1775</v>
      </c>
      <c r="G137" s="74"/>
      <c r="H137" s="74"/>
      <c r="I137" s="203"/>
      <c r="J137" s="74"/>
      <c r="K137" s="74"/>
      <c r="L137" s="72"/>
      <c r="M137" s="281"/>
      <c r="N137" s="47"/>
      <c r="O137" s="47"/>
      <c r="P137" s="47"/>
      <c r="Q137" s="47"/>
      <c r="R137" s="47"/>
      <c r="S137" s="47"/>
      <c r="T137" s="95"/>
      <c r="AT137" s="24" t="s">
        <v>493</v>
      </c>
      <c r="AU137" s="24" t="s">
        <v>76</v>
      </c>
    </row>
    <row r="138" spans="2:65" s="1" customFormat="1" ht="16.5" customHeight="1">
      <c r="B138" s="46"/>
      <c r="C138" s="235" t="s">
        <v>330</v>
      </c>
      <c r="D138" s="235" t="s">
        <v>203</v>
      </c>
      <c r="E138" s="236" t="s">
        <v>1310</v>
      </c>
      <c r="F138" s="237" t="s">
        <v>1252</v>
      </c>
      <c r="G138" s="238" t="s">
        <v>1229</v>
      </c>
      <c r="H138" s="239">
        <v>1</v>
      </c>
      <c r="I138" s="240"/>
      <c r="J138" s="241">
        <f>ROUND(I138*H138,2)</f>
        <v>0</v>
      </c>
      <c r="K138" s="237" t="s">
        <v>21</v>
      </c>
      <c r="L138" s="72"/>
      <c r="M138" s="242" t="s">
        <v>21</v>
      </c>
      <c r="N138" s="243" t="s">
        <v>40</v>
      </c>
      <c r="O138" s="47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AR138" s="24" t="s">
        <v>208</v>
      </c>
      <c r="AT138" s="24" t="s">
        <v>203</v>
      </c>
      <c r="AU138" s="24" t="s">
        <v>76</v>
      </c>
      <c r="AY138" s="24" t="s">
        <v>201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24" t="s">
        <v>76</v>
      </c>
      <c r="BK138" s="246">
        <f>ROUND(I138*H138,2)</f>
        <v>0</v>
      </c>
      <c r="BL138" s="24" t="s">
        <v>208</v>
      </c>
      <c r="BM138" s="24" t="s">
        <v>457</v>
      </c>
    </row>
    <row r="139" spans="2:47" s="1" customFormat="1" ht="13.5">
      <c r="B139" s="46"/>
      <c r="C139" s="74"/>
      <c r="D139" s="249" t="s">
        <v>493</v>
      </c>
      <c r="E139" s="74"/>
      <c r="F139" s="280" t="s">
        <v>1775</v>
      </c>
      <c r="G139" s="74"/>
      <c r="H139" s="74"/>
      <c r="I139" s="203"/>
      <c r="J139" s="74"/>
      <c r="K139" s="74"/>
      <c r="L139" s="72"/>
      <c r="M139" s="281"/>
      <c r="N139" s="47"/>
      <c r="O139" s="47"/>
      <c r="P139" s="47"/>
      <c r="Q139" s="47"/>
      <c r="R139" s="47"/>
      <c r="S139" s="47"/>
      <c r="T139" s="95"/>
      <c r="AT139" s="24" t="s">
        <v>493</v>
      </c>
      <c r="AU139" s="24" t="s">
        <v>76</v>
      </c>
    </row>
    <row r="140" spans="2:65" s="1" customFormat="1" ht="16.5" customHeight="1">
      <c r="B140" s="46"/>
      <c r="C140" s="235" t="s">
        <v>334</v>
      </c>
      <c r="D140" s="235" t="s">
        <v>203</v>
      </c>
      <c r="E140" s="236" t="s">
        <v>1259</v>
      </c>
      <c r="F140" s="237" t="s">
        <v>1253</v>
      </c>
      <c r="G140" s="238" t="s">
        <v>1229</v>
      </c>
      <c r="H140" s="239">
        <v>14</v>
      </c>
      <c r="I140" s="240"/>
      <c r="J140" s="241">
        <f>ROUND(I140*H140,2)</f>
        <v>0</v>
      </c>
      <c r="K140" s="237" t="s">
        <v>21</v>
      </c>
      <c r="L140" s="72"/>
      <c r="M140" s="242" t="s">
        <v>21</v>
      </c>
      <c r="N140" s="243" t="s">
        <v>40</v>
      </c>
      <c r="O140" s="47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AR140" s="24" t="s">
        <v>208</v>
      </c>
      <c r="AT140" s="24" t="s">
        <v>203</v>
      </c>
      <c r="AU140" s="24" t="s">
        <v>76</v>
      </c>
      <c r="AY140" s="24" t="s">
        <v>201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4" t="s">
        <v>76</v>
      </c>
      <c r="BK140" s="246">
        <f>ROUND(I140*H140,2)</f>
        <v>0</v>
      </c>
      <c r="BL140" s="24" t="s">
        <v>208</v>
      </c>
      <c r="BM140" s="24" t="s">
        <v>466</v>
      </c>
    </row>
    <row r="141" spans="2:47" s="1" customFormat="1" ht="13.5">
      <c r="B141" s="46"/>
      <c r="C141" s="74"/>
      <c r="D141" s="249" t="s">
        <v>493</v>
      </c>
      <c r="E141" s="74"/>
      <c r="F141" s="280" t="s">
        <v>1775</v>
      </c>
      <c r="G141" s="74"/>
      <c r="H141" s="74"/>
      <c r="I141" s="203"/>
      <c r="J141" s="74"/>
      <c r="K141" s="74"/>
      <c r="L141" s="72"/>
      <c r="M141" s="281"/>
      <c r="N141" s="47"/>
      <c r="O141" s="47"/>
      <c r="P141" s="47"/>
      <c r="Q141" s="47"/>
      <c r="R141" s="47"/>
      <c r="S141" s="47"/>
      <c r="T141" s="95"/>
      <c r="AT141" s="24" t="s">
        <v>493</v>
      </c>
      <c r="AU141" s="24" t="s">
        <v>76</v>
      </c>
    </row>
    <row r="142" spans="2:65" s="1" customFormat="1" ht="16.5" customHeight="1">
      <c r="B142" s="46"/>
      <c r="C142" s="235" t="s">
        <v>338</v>
      </c>
      <c r="D142" s="235" t="s">
        <v>203</v>
      </c>
      <c r="E142" s="236" t="s">
        <v>232</v>
      </c>
      <c r="F142" s="237" t="s">
        <v>1255</v>
      </c>
      <c r="G142" s="238" t="s">
        <v>358</v>
      </c>
      <c r="H142" s="239">
        <v>30</v>
      </c>
      <c r="I142" s="240"/>
      <c r="J142" s="241">
        <f>ROUND(I142*H142,2)</f>
        <v>0</v>
      </c>
      <c r="K142" s="237" t="s">
        <v>21</v>
      </c>
      <c r="L142" s="72"/>
      <c r="M142" s="242" t="s">
        <v>21</v>
      </c>
      <c r="N142" s="243" t="s">
        <v>40</v>
      </c>
      <c r="O142" s="47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AR142" s="24" t="s">
        <v>208</v>
      </c>
      <c r="AT142" s="24" t="s">
        <v>203</v>
      </c>
      <c r="AU142" s="24" t="s">
        <v>76</v>
      </c>
      <c r="AY142" s="24" t="s">
        <v>201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4" t="s">
        <v>76</v>
      </c>
      <c r="BK142" s="246">
        <f>ROUND(I142*H142,2)</f>
        <v>0</v>
      </c>
      <c r="BL142" s="24" t="s">
        <v>208</v>
      </c>
      <c r="BM142" s="24" t="s">
        <v>474</v>
      </c>
    </row>
    <row r="143" spans="2:47" s="1" customFormat="1" ht="13.5">
      <c r="B143" s="46"/>
      <c r="C143" s="74"/>
      <c r="D143" s="249" t="s">
        <v>493</v>
      </c>
      <c r="E143" s="74"/>
      <c r="F143" s="280" t="s">
        <v>1775</v>
      </c>
      <c r="G143" s="74"/>
      <c r="H143" s="74"/>
      <c r="I143" s="203"/>
      <c r="J143" s="74"/>
      <c r="K143" s="74"/>
      <c r="L143" s="72"/>
      <c r="M143" s="281"/>
      <c r="N143" s="47"/>
      <c r="O143" s="47"/>
      <c r="P143" s="47"/>
      <c r="Q143" s="47"/>
      <c r="R143" s="47"/>
      <c r="S143" s="47"/>
      <c r="T143" s="95"/>
      <c r="AT143" s="24" t="s">
        <v>493</v>
      </c>
      <c r="AU143" s="24" t="s">
        <v>76</v>
      </c>
    </row>
    <row r="144" spans="2:65" s="1" customFormat="1" ht="16.5" customHeight="1">
      <c r="B144" s="46"/>
      <c r="C144" s="235" t="s">
        <v>343</v>
      </c>
      <c r="D144" s="235" t="s">
        <v>203</v>
      </c>
      <c r="E144" s="236" t="s">
        <v>1265</v>
      </c>
      <c r="F144" s="237" t="s">
        <v>1364</v>
      </c>
      <c r="G144" s="238" t="s">
        <v>358</v>
      </c>
      <c r="H144" s="239">
        <v>6</v>
      </c>
      <c r="I144" s="240"/>
      <c r="J144" s="241">
        <f>ROUND(I144*H144,2)</f>
        <v>0</v>
      </c>
      <c r="K144" s="237" t="s">
        <v>21</v>
      </c>
      <c r="L144" s="72"/>
      <c r="M144" s="242" t="s">
        <v>21</v>
      </c>
      <c r="N144" s="243" t="s">
        <v>40</v>
      </c>
      <c r="O144" s="47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AR144" s="24" t="s">
        <v>208</v>
      </c>
      <c r="AT144" s="24" t="s">
        <v>203</v>
      </c>
      <c r="AU144" s="24" t="s">
        <v>76</v>
      </c>
      <c r="AY144" s="24" t="s">
        <v>201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24" t="s">
        <v>76</v>
      </c>
      <c r="BK144" s="246">
        <f>ROUND(I144*H144,2)</f>
        <v>0</v>
      </c>
      <c r="BL144" s="24" t="s">
        <v>208</v>
      </c>
      <c r="BM144" s="24" t="s">
        <v>484</v>
      </c>
    </row>
    <row r="145" spans="2:47" s="1" customFormat="1" ht="13.5">
      <c r="B145" s="46"/>
      <c r="C145" s="74"/>
      <c r="D145" s="249" t="s">
        <v>493</v>
      </c>
      <c r="E145" s="74"/>
      <c r="F145" s="280" t="s">
        <v>1775</v>
      </c>
      <c r="G145" s="74"/>
      <c r="H145" s="74"/>
      <c r="I145" s="203"/>
      <c r="J145" s="74"/>
      <c r="K145" s="74"/>
      <c r="L145" s="72"/>
      <c r="M145" s="281"/>
      <c r="N145" s="47"/>
      <c r="O145" s="47"/>
      <c r="P145" s="47"/>
      <c r="Q145" s="47"/>
      <c r="R145" s="47"/>
      <c r="S145" s="47"/>
      <c r="T145" s="95"/>
      <c r="AT145" s="24" t="s">
        <v>493</v>
      </c>
      <c r="AU145" s="24" t="s">
        <v>76</v>
      </c>
    </row>
    <row r="146" spans="2:63" s="11" customFormat="1" ht="37.4" customHeight="1">
      <c r="B146" s="219"/>
      <c r="C146" s="220"/>
      <c r="D146" s="221" t="s">
        <v>68</v>
      </c>
      <c r="E146" s="222" t="s">
        <v>1308</v>
      </c>
      <c r="F146" s="222" t="s">
        <v>1257</v>
      </c>
      <c r="G146" s="220"/>
      <c r="H146" s="220"/>
      <c r="I146" s="223"/>
      <c r="J146" s="224">
        <f>BK146</f>
        <v>0</v>
      </c>
      <c r="K146" s="220"/>
      <c r="L146" s="225"/>
      <c r="M146" s="226"/>
      <c r="N146" s="227"/>
      <c r="O146" s="227"/>
      <c r="P146" s="228">
        <f>SUM(P147:P194)</f>
        <v>0</v>
      </c>
      <c r="Q146" s="227"/>
      <c r="R146" s="228">
        <f>SUM(R147:R194)</f>
        <v>0</v>
      </c>
      <c r="S146" s="227"/>
      <c r="T146" s="229">
        <f>SUM(T147:T194)</f>
        <v>0</v>
      </c>
      <c r="AR146" s="230" t="s">
        <v>76</v>
      </c>
      <c r="AT146" s="231" t="s">
        <v>68</v>
      </c>
      <c r="AU146" s="231" t="s">
        <v>69</v>
      </c>
      <c r="AY146" s="230" t="s">
        <v>201</v>
      </c>
      <c r="BK146" s="232">
        <f>SUM(BK147:BK194)</f>
        <v>0</v>
      </c>
    </row>
    <row r="147" spans="2:65" s="1" customFormat="1" ht="16.5" customHeight="1">
      <c r="B147" s="46"/>
      <c r="C147" s="235" t="s">
        <v>349</v>
      </c>
      <c r="D147" s="235" t="s">
        <v>203</v>
      </c>
      <c r="E147" s="236" t="s">
        <v>1319</v>
      </c>
      <c r="F147" s="237" t="s">
        <v>1258</v>
      </c>
      <c r="G147" s="238" t="s">
        <v>256</v>
      </c>
      <c r="H147" s="239">
        <v>15</v>
      </c>
      <c r="I147" s="240"/>
      <c r="J147" s="241">
        <f>ROUND(I147*H147,2)</f>
        <v>0</v>
      </c>
      <c r="K147" s="237" t="s">
        <v>21</v>
      </c>
      <c r="L147" s="72"/>
      <c r="M147" s="242" t="s">
        <v>21</v>
      </c>
      <c r="N147" s="243" t="s">
        <v>40</v>
      </c>
      <c r="O147" s="47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AR147" s="24" t="s">
        <v>208</v>
      </c>
      <c r="AT147" s="24" t="s">
        <v>203</v>
      </c>
      <c r="AU147" s="24" t="s">
        <v>76</v>
      </c>
      <c r="AY147" s="24" t="s">
        <v>201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4" t="s">
        <v>76</v>
      </c>
      <c r="BK147" s="246">
        <f>ROUND(I147*H147,2)</f>
        <v>0</v>
      </c>
      <c r="BL147" s="24" t="s">
        <v>208</v>
      </c>
      <c r="BM147" s="24" t="s">
        <v>497</v>
      </c>
    </row>
    <row r="148" spans="2:47" s="1" customFormat="1" ht="13.5">
      <c r="B148" s="46"/>
      <c r="C148" s="74"/>
      <c r="D148" s="249" t="s">
        <v>493</v>
      </c>
      <c r="E148" s="74"/>
      <c r="F148" s="280" t="s">
        <v>1775</v>
      </c>
      <c r="G148" s="74"/>
      <c r="H148" s="74"/>
      <c r="I148" s="203"/>
      <c r="J148" s="74"/>
      <c r="K148" s="74"/>
      <c r="L148" s="72"/>
      <c r="M148" s="281"/>
      <c r="N148" s="47"/>
      <c r="O148" s="47"/>
      <c r="P148" s="47"/>
      <c r="Q148" s="47"/>
      <c r="R148" s="47"/>
      <c r="S148" s="47"/>
      <c r="T148" s="95"/>
      <c r="AT148" s="24" t="s">
        <v>493</v>
      </c>
      <c r="AU148" s="24" t="s">
        <v>76</v>
      </c>
    </row>
    <row r="149" spans="2:65" s="1" customFormat="1" ht="16.5" customHeight="1">
      <c r="B149" s="46"/>
      <c r="C149" s="235" t="s">
        <v>355</v>
      </c>
      <c r="D149" s="235" t="s">
        <v>203</v>
      </c>
      <c r="E149" s="236" t="s">
        <v>1314</v>
      </c>
      <c r="F149" s="237" t="s">
        <v>1260</v>
      </c>
      <c r="G149" s="238" t="s">
        <v>256</v>
      </c>
      <c r="H149" s="239">
        <v>60</v>
      </c>
      <c r="I149" s="240"/>
      <c r="J149" s="241">
        <f>ROUND(I149*H149,2)</f>
        <v>0</v>
      </c>
      <c r="K149" s="237" t="s">
        <v>21</v>
      </c>
      <c r="L149" s="72"/>
      <c r="M149" s="242" t="s">
        <v>21</v>
      </c>
      <c r="N149" s="243" t="s">
        <v>40</v>
      </c>
      <c r="O149" s="47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AR149" s="24" t="s">
        <v>208</v>
      </c>
      <c r="AT149" s="24" t="s">
        <v>203</v>
      </c>
      <c r="AU149" s="24" t="s">
        <v>76</v>
      </c>
      <c r="AY149" s="24" t="s">
        <v>201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4" t="s">
        <v>76</v>
      </c>
      <c r="BK149" s="246">
        <f>ROUND(I149*H149,2)</f>
        <v>0</v>
      </c>
      <c r="BL149" s="24" t="s">
        <v>208</v>
      </c>
      <c r="BM149" s="24" t="s">
        <v>507</v>
      </c>
    </row>
    <row r="150" spans="2:47" s="1" customFormat="1" ht="13.5">
      <c r="B150" s="46"/>
      <c r="C150" s="74"/>
      <c r="D150" s="249" t="s">
        <v>493</v>
      </c>
      <c r="E150" s="74"/>
      <c r="F150" s="280" t="s">
        <v>1775</v>
      </c>
      <c r="G150" s="74"/>
      <c r="H150" s="74"/>
      <c r="I150" s="203"/>
      <c r="J150" s="74"/>
      <c r="K150" s="74"/>
      <c r="L150" s="72"/>
      <c r="M150" s="281"/>
      <c r="N150" s="47"/>
      <c r="O150" s="47"/>
      <c r="P150" s="47"/>
      <c r="Q150" s="47"/>
      <c r="R150" s="47"/>
      <c r="S150" s="47"/>
      <c r="T150" s="95"/>
      <c r="AT150" s="24" t="s">
        <v>493</v>
      </c>
      <c r="AU150" s="24" t="s">
        <v>76</v>
      </c>
    </row>
    <row r="151" spans="2:65" s="1" customFormat="1" ht="16.5" customHeight="1">
      <c r="B151" s="46"/>
      <c r="C151" s="235" t="s">
        <v>364</v>
      </c>
      <c r="D151" s="235" t="s">
        <v>203</v>
      </c>
      <c r="E151" s="236" t="s">
        <v>1361</v>
      </c>
      <c r="F151" s="237" t="s">
        <v>1262</v>
      </c>
      <c r="G151" s="238" t="s">
        <v>256</v>
      </c>
      <c r="H151" s="239">
        <v>110</v>
      </c>
      <c r="I151" s="240"/>
      <c r="J151" s="241">
        <f>ROUND(I151*H151,2)</f>
        <v>0</v>
      </c>
      <c r="K151" s="237" t="s">
        <v>21</v>
      </c>
      <c r="L151" s="72"/>
      <c r="M151" s="242" t="s">
        <v>21</v>
      </c>
      <c r="N151" s="243" t="s">
        <v>40</v>
      </c>
      <c r="O151" s="47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AR151" s="24" t="s">
        <v>208</v>
      </c>
      <c r="AT151" s="24" t="s">
        <v>203</v>
      </c>
      <c r="AU151" s="24" t="s">
        <v>76</v>
      </c>
      <c r="AY151" s="24" t="s">
        <v>201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4" t="s">
        <v>76</v>
      </c>
      <c r="BK151" s="246">
        <f>ROUND(I151*H151,2)</f>
        <v>0</v>
      </c>
      <c r="BL151" s="24" t="s">
        <v>208</v>
      </c>
      <c r="BM151" s="24" t="s">
        <v>516</v>
      </c>
    </row>
    <row r="152" spans="2:47" s="1" customFormat="1" ht="13.5">
      <c r="B152" s="46"/>
      <c r="C152" s="74"/>
      <c r="D152" s="249" t="s">
        <v>493</v>
      </c>
      <c r="E152" s="74"/>
      <c r="F152" s="280" t="s">
        <v>1775</v>
      </c>
      <c r="G152" s="74"/>
      <c r="H152" s="74"/>
      <c r="I152" s="203"/>
      <c r="J152" s="74"/>
      <c r="K152" s="74"/>
      <c r="L152" s="72"/>
      <c r="M152" s="281"/>
      <c r="N152" s="47"/>
      <c r="O152" s="47"/>
      <c r="P152" s="47"/>
      <c r="Q152" s="47"/>
      <c r="R152" s="47"/>
      <c r="S152" s="47"/>
      <c r="T152" s="95"/>
      <c r="AT152" s="24" t="s">
        <v>493</v>
      </c>
      <c r="AU152" s="24" t="s">
        <v>76</v>
      </c>
    </row>
    <row r="153" spans="2:65" s="1" customFormat="1" ht="16.5" customHeight="1">
      <c r="B153" s="46"/>
      <c r="C153" s="235" t="s">
        <v>369</v>
      </c>
      <c r="D153" s="235" t="s">
        <v>203</v>
      </c>
      <c r="E153" s="236" t="s">
        <v>227</v>
      </c>
      <c r="F153" s="237" t="s">
        <v>1264</v>
      </c>
      <c r="G153" s="238" t="s">
        <v>256</v>
      </c>
      <c r="H153" s="239">
        <v>15</v>
      </c>
      <c r="I153" s="240"/>
      <c r="J153" s="241">
        <f>ROUND(I153*H153,2)</f>
        <v>0</v>
      </c>
      <c r="K153" s="237" t="s">
        <v>21</v>
      </c>
      <c r="L153" s="72"/>
      <c r="M153" s="242" t="s">
        <v>21</v>
      </c>
      <c r="N153" s="243" t="s">
        <v>40</v>
      </c>
      <c r="O153" s="47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AR153" s="24" t="s">
        <v>208</v>
      </c>
      <c r="AT153" s="24" t="s">
        <v>203</v>
      </c>
      <c r="AU153" s="24" t="s">
        <v>76</v>
      </c>
      <c r="AY153" s="24" t="s">
        <v>201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24" t="s">
        <v>76</v>
      </c>
      <c r="BK153" s="246">
        <f>ROUND(I153*H153,2)</f>
        <v>0</v>
      </c>
      <c r="BL153" s="24" t="s">
        <v>208</v>
      </c>
      <c r="BM153" s="24" t="s">
        <v>528</v>
      </c>
    </row>
    <row r="154" spans="2:47" s="1" customFormat="1" ht="13.5">
      <c r="B154" s="46"/>
      <c r="C154" s="74"/>
      <c r="D154" s="249" t="s">
        <v>493</v>
      </c>
      <c r="E154" s="74"/>
      <c r="F154" s="280" t="s">
        <v>1775</v>
      </c>
      <c r="G154" s="74"/>
      <c r="H154" s="74"/>
      <c r="I154" s="203"/>
      <c r="J154" s="74"/>
      <c r="K154" s="74"/>
      <c r="L154" s="72"/>
      <c r="M154" s="281"/>
      <c r="N154" s="47"/>
      <c r="O154" s="47"/>
      <c r="P154" s="47"/>
      <c r="Q154" s="47"/>
      <c r="R154" s="47"/>
      <c r="S154" s="47"/>
      <c r="T154" s="95"/>
      <c r="AT154" s="24" t="s">
        <v>493</v>
      </c>
      <c r="AU154" s="24" t="s">
        <v>76</v>
      </c>
    </row>
    <row r="155" spans="2:65" s="1" customFormat="1" ht="16.5" customHeight="1">
      <c r="B155" s="46"/>
      <c r="C155" s="235" t="s">
        <v>374</v>
      </c>
      <c r="D155" s="235" t="s">
        <v>203</v>
      </c>
      <c r="E155" s="236" t="s">
        <v>1254</v>
      </c>
      <c r="F155" s="237" t="s">
        <v>1266</v>
      </c>
      <c r="G155" s="238" t="s">
        <v>256</v>
      </c>
      <c r="H155" s="239">
        <v>60</v>
      </c>
      <c r="I155" s="240"/>
      <c r="J155" s="241">
        <f>ROUND(I155*H155,2)</f>
        <v>0</v>
      </c>
      <c r="K155" s="237" t="s">
        <v>21</v>
      </c>
      <c r="L155" s="72"/>
      <c r="M155" s="242" t="s">
        <v>21</v>
      </c>
      <c r="N155" s="243" t="s">
        <v>40</v>
      </c>
      <c r="O155" s="47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AR155" s="24" t="s">
        <v>208</v>
      </c>
      <c r="AT155" s="24" t="s">
        <v>203</v>
      </c>
      <c r="AU155" s="24" t="s">
        <v>76</v>
      </c>
      <c r="AY155" s="24" t="s">
        <v>201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4" t="s">
        <v>76</v>
      </c>
      <c r="BK155" s="246">
        <f>ROUND(I155*H155,2)</f>
        <v>0</v>
      </c>
      <c r="BL155" s="24" t="s">
        <v>208</v>
      </c>
      <c r="BM155" s="24" t="s">
        <v>538</v>
      </c>
    </row>
    <row r="156" spans="2:47" s="1" customFormat="1" ht="13.5">
      <c r="B156" s="46"/>
      <c r="C156" s="74"/>
      <c r="D156" s="249" t="s">
        <v>493</v>
      </c>
      <c r="E156" s="74"/>
      <c r="F156" s="280" t="s">
        <v>1775</v>
      </c>
      <c r="G156" s="74"/>
      <c r="H156" s="74"/>
      <c r="I156" s="203"/>
      <c r="J156" s="74"/>
      <c r="K156" s="74"/>
      <c r="L156" s="72"/>
      <c r="M156" s="281"/>
      <c r="N156" s="47"/>
      <c r="O156" s="47"/>
      <c r="P156" s="47"/>
      <c r="Q156" s="47"/>
      <c r="R156" s="47"/>
      <c r="S156" s="47"/>
      <c r="T156" s="95"/>
      <c r="AT156" s="24" t="s">
        <v>493</v>
      </c>
      <c r="AU156" s="24" t="s">
        <v>76</v>
      </c>
    </row>
    <row r="157" spans="2:65" s="1" customFormat="1" ht="16.5" customHeight="1">
      <c r="B157" s="46"/>
      <c r="C157" s="235" t="s">
        <v>379</v>
      </c>
      <c r="D157" s="235" t="s">
        <v>203</v>
      </c>
      <c r="E157" s="236" t="s">
        <v>1781</v>
      </c>
      <c r="F157" s="237" t="s">
        <v>1782</v>
      </c>
      <c r="G157" s="238" t="s">
        <v>1269</v>
      </c>
      <c r="H157" s="239">
        <v>15</v>
      </c>
      <c r="I157" s="240"/>
      <c r="J157" s="241">
        <f>ROUND(I157*H157,2)</f>
        <v>0</v>
      </c>
      <c r="K157" s="237" t="s">
        <v>21</v>
      </c>
      <c r="L157" s="72"/>
      <c r="M157" s="242" t="s">
        <v>21</v>
      </c>
      <c r="N157" s="243" t="s">
        <v>40</v>
      </c>
      <c r="O157" s="47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AR157" s="24" t="s">
        <v>208</v>
      </c>
      <c r="AT157" s="24" t="s">
        <v>203</v>
      </c>
      <c r="AU157" s="24" t="s">
        <v>76</v>
      </c>
      <c r="AY157" s="24" t="s">
        <v>201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4" t="s">
        <v>76</v>
      </c>
      <c r="BK157" s="246">
        <f>ROUND(I157*H157,2)</f>
        <v>0</v>
      </c>
      <c r="BL157" s="24" t="s">
        <v>208</v>
      </c>
      <c r="BM157" s="24" t="s">
        <v>549</v>
      </c>
    </row>
    <row r="158" spans="2:47" s="1" customFormat="1" ht="13.5">
      <c r="B158" s="46"/>
      <c r="C158" s="74"/>
      <c r="D158" s="249" t="s">
        <v>493</v>
      </c>
      <c r="E158" s="74"/>
      <c r="F158" s="280" t="s">
        <v>1775</v>
      </c>
      <c r="G158" s="74"/>
      <c r="H158" s="74"/>
      <c r="I158" s="203"/>
      <c r="J158" s="74"/>
      <c r="K158" s="74"/>
      <c r="L158" s="72"/>
      <c r="M158" s="281"/>
      <c r="N158" s="47"/>
      <c r="O158" s="47"/>
      <c r="P158" s="47"/>
      <c r="Q158" s="47"/>
      <c r="R158" s="47"/>
      <c r="S158" s="47"/>
      <c r="T158" s="95"/>
      <c r="AT158" s="24" t="s">
        <v>493</v>
      </c>
      <c r="AU158" s="24" t="s">
        <v>76</v>
      </c>
    </row>
    <row r="159" spans="2:65" s="1" customFormat="1" ht="16.5" customHeight="1">
      <c r="B159" s="46"/>
      <c r="C159" s="235" t="s">
        <v>384</v>
      </c>
      <c r="D159" s="235" t="s">
        <v>203</v>
      </c>
      <c r="E159" s="236" t="s">
        <v>1375</v>
      </c>
      <c r="F159" s="237" t="s">
        <v>1271</v>
      </c>
      <c r="G159" s="238" t="s">
        <v>1269</v>
      </c>
      <c r="H159" s="239">
        <v>5</v>
      </c>
      <c r="I159" s="240"/>
      <c r="J159" s="241">
        <f>ROUND(I159*H159,2)</f>
        <v>0</v>
      </c>
      <c r="K159" s="237" t="s">
        <v>21</v>
      </c>
      <c r="L159" s="72"/>
      <c r="M159" s="242" t="s">
        <v>21</v>
      </c>
      <c r="N159" s="243" t="s">
        <v>40</v>
      </c>
      <c r="O159" s="47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AR159" s="24" t="s">
        <v>208</v>
      </c>
      <c r="AT159" s="24" t="s">
        <v>203</v>
      </c>
      <c r="AU159" s="24" t="s">
        <v>76</v>
      </c>
      <c r="AY159" s="24" t="s">
        <v>201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4" t="s">
        <v>76</v>
      </c>
      <c r="BK159" s="246">
        <f>ROUND(I159*H159,2)</f>
        <v>0</v>
      </c>
      <c r="BL159" s="24" t="s">
        <v>208</v>
      </c>
      <c r="BM159" s="24" t="s">
        <v>559</v>
      </c>
    </row>
    <row r="160" spans="2:47" s="1" customFormat="1" ht="13.5">
      <c r="B160" s="46"/>
      <c r="C160" s="74"/>
      <c r="D160" s="249" t="s">
        <v>493</v>
      </c>
      <c r="E160" s="74"/>
      <c r="F160" s="280" t="s">
        <v>1775</v>
      </c>
      <c r="G160" s="74"/>
      <c r="H160" s="74"/>
      <c r="I160" s="203"/>
      <c r="J160" s="74"/>
      <c r="K160" s="74"/>
      <c r="L160" s="72"/>
      <c r="M160" s="281"/>
      <c r="N160" s="47"/>
      <c r="O160" s="47"/>
      <c r="P160" s="47"/>
      <c r="Q160" s="47"/>
      <c r="R160" s="47"/>
      <c r="S160" s="47"/>
      <c r="T160" s="95"/>
      <c r="AT160" s="24" t="s">
        <v>493</v>
      </c>
      <c r="AU160" s="24" t="s">
        <v>76</v>
      </c>
    </row>
    <row r="161" spans="2:65" s="1" customFormat="1" ht="16.5" customHeight="1">
      <c r="B161" s="46"/>
      <c r="C161" s="235" t="s">
        <v>389</v>
      </c>
      <c r="D161" s="235" t="s">
        <v>203</v>
      </c>
      <c r="E161" s="236" t="s">
        <v>1267</v>
      </c>
      <c r="F161" s="237" t="s">
        <v>1273</v>
      </c>
      <c r="G161" s="238" t="s">
        <v>1274</v>
      </c>
      <c r="H161" s="239">
        <v>5</v>
      </c>
      <c r="I161" s="240"/>
      <c r="J161" s="241">
        <f>ROUND(I161*H161,2)</f>
        <v>0</v>
      </c>
      <c r="K161" s="237" t="s">
        <v>21</v>
      </c>
      <c r="L161" s="72"/>
      <c r="M161" s="242" t="s">
        <v>21</v>
      </c>
      <c r="N161" s="243" t="s">
        <v>40</v>
      </c>
      <c r="O161" s="47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AR161" s="24" t="s">
        <v>208</v>
      </c>
      <c r="AT161" s="24" t="s">
        <v>203</v>
      </c>
      <c r="AU161" s="24" t="s">
        <v>76</v>
      </c>
      <c r="AY161" s="24" t="s">
        <v>201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24" t="s">
        <v>76</v>
      </c>
      <c r="BK161" s="246">
        <f>ROUND(I161*H161,2)</f>
        <v>0</v>
      </c>
      <c r="BL161" s="24" t="s">
        <v>208</v>
      </c>
      <c r="BM161" s="24" t="s">
        <v>568</v>
      </c>
    </row>
    <row r="162" spans="2:47" s="1" customFormat="1" ht="13.5">
      <c r="B162" s="46"/>
      <c r="C162" s="74"/>
      <c r="D162" s="249" t="s">
        <v>493</v>
      </c>
      <c r="E162" s="74"/>
      <c r="F162" s="280" t="s">
        <v>1775</v>
      </c>
      <c r="G162" s="74"/>
      <c r="H162" s="74"/>
      <c r="I162" s="203"/>
      <c r="J162" s="74"/>
      <c r="K162" s="74"/>
      <c r="L162" s="72"/>
      <c r="M162" s="281"/>
      <c r="N162" s="47"/>
      <c r="O162" s="47"/>
      <c r="P162" s="47"/>
      <c r="Q162" s="47"/>
      <c r="R162" s="47"/>
      <c r="S162" s="47"/>
      <c r="T162" s="95"/>
      <c r="AT162" s="24" t="s">
        <v>493</v>
      </c>
      <c r="AU162" s="24" t="s">
        <v>76</v>
      </c>
    </row>
    <row r="163" spans="2:65" s="1" customFormat="1" ht="16.5" customHeight="1">
      <c r="B163" s="46"/>
      <c r="C163" s="235" t="s">
        <v>395</v>
      </c>
      <c r="D163" s="235" t="s">
        <v>203</v>
      </c>
      <c r="E163" s="236" t="s">
        <v>277</v>
      </c>
      <c r="F163" s="237" t="s">
        <v>1783</v>
      </c>
      <c r="G163" s="238" t="s">
        <v>1269</v>
      </c>
      <c r="H163" s="239">
        <v>4</v>
      </c>
      <c r="I163" s="240"/>
      <c r="J163" s="241">
        <f>ROUND(I163*H163,2)</f>
        <v>0</v>
      </c>
      <c r="K163" s="237" t="s">
        <v>21</v>
      </c>
      <c r="L163" s="72"/>
      <c r="M163" s="242" t="s">
        <v>21</v>
      </c>
      <c r="N163" s="243" t="s">
        <v>40</v>
      </c>
      <c r="O163" s="47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AR163" s="24" t="s">
        <v>208</v>
      </c>
      <c r="AT163" s="24" t="s">
        <v>203</v>
      </c>
      <c r="AU163" s="24" t="s">
        <v>76</v>
      </c>
      <c r="AY163" s="24" t="s">
        <v>201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24" t="s">
        <v>76</v>
      </c>
      <c r="BK163" s="246">
        <f>ROUND(I163*H163,2)</f>
        <v>0</v>
      </c>
      <c r="BL163" s="24" t="s">
        <v>208</v>
      </c>
      <c r="BM163" s="24" t="s">
        <v>576</v>
      </c>
    </row>
    <row r="164" spans="2:47" s="1" customFormat="1" ht="13.5">
      <c r="B164" s="46"/>
      <c r="C164" s="74"/>
      <c r="D164" s="249" t="s">
        <v>493</v>
      </c>
      <c r="E164" s="74"/>
      <c r="F164" s="280" t="s">
        <v>1775</v>
      </c>
      <c r="G164" s="74"/>
      <c r="H164" s="74"/>
      <c r="I164" s="203"/>
      <c r="J164" s="74"/>
      <c r="K164" s="74"/>
      <c r="L164" s="72"/>
      <c r="M164" s="281"/>
      <c r="N164" s="47"/>
      <c r="O164" s="47"/>
      <c r="P164" s="47"/>
      <c r="Q164" s="47"/>
      <c r="R164" s="47"/>
      <c r="S164" s="47"/>
      <c r="T164" s="95"/>
      <c r="AT164" s="24" t="s">
        <v>493</v>
      </c>
      <c r="AU164" s="24" t="s">
        <v>76</v>
      </c>
    </row>
    <row r="165" spans="2:65" s="1" customFormat="1" ht="16.5" customHeight="1">
      <c r="B165" s="46"/>
      <c r="C165" s="235" t="s">
        <v>400</v>
      </c>
      <c r="D165" s="235" t="s">
        <v>203</v>
      </c>
      <c r="E165" s="236" t="s">
        <v>10</v>
      </c>
      <c r="F165" s="237" t="s">
        <v>1277</v>
      </c>
      <c r="G165" s="238" t="s">
        <v>1274</v>
      </c>
      <c r="H165" s="239">
        <v>4</v>
      </c>
      <c r="I165" s="240"/>
      <c r="J165" s="241">
        <f>ROUND(I165*H165,2)</f>
        <v>0</v>
      </c>
      <c r="K165" s="237" t="s">
        <v>21</v>
      </c>
      <c r="L165" s="72"/>
      <c r="M165" s="242" t="s">
        <v>21</v>
      </c>
      <c r="N165" s="243" t="s">
        <v>40</v>
      </c>
      <c r="O165" s="47"/>
      <c r="P165" s="244">
        <f>O165*H165</f>
        <v>0</v>
      </c>
      <c r="Q165" s="244">
        <v>0</v>
      </c>
      <c r="R165" s="244">
        <f>Q165*H165</f>
        <v>0</v>
      </c>
      <c r="S165" s="244">
        <v>0</v>
      </c>
      <c r="T165" s="245">
        <f>S165*H165</f>
        <v>0</v>
      </c>
      <c r="AR165" s="24" t="s">
        <v>208</v>
      </c>
      <c r="AT165" s="24" t="s">
        <v>203</v>
      </c>
      <c r="AU165" s="24" t="s">
        <v>76</v>
      </c>
      <c r="AY165" s="24" t="s">
        <v>201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24" t="s">
        <v>76</v>
      </c>
      <c r="BK165" s="246">
        <f>ROUND(I165*H165,2)</f>
        <v>0</v>
      </c>
      <c r="BL165" s="24" t="s">
        <v>208</v>
      </c>
      <c r="BM165" s="24" t="s">
        <v>587</v>
      </c>
    </row>
    <row r="166" spans="2:47" s="1" customFormat="1" ht="13.5">
      <c r="B166" s="46"/>
      <c r="C166" s="74"/>
      <c r="D166" s="249" t="s">
        <v>493</v>
      </c>
      <c r="E166" s="74"/>
      <c r="F166" s="280" t="s">
        <v>1775</v>
      </c>
      <c r="G166" s="74"/>
      <c r="H166" s="74"/>
      <c r="I166" s="203"/>
      <c r="J166" s="74"/>
      <c r="K166" s="74"/>
      <c r="L166" s="72"/>
      <c r="M166" s="281"/>
      <c r="N166" s="47"/>
      <c r="O166" s="47"/>
      <c r="P166" s="47"/>
      <c r="Q166" s="47"/>
      <c r="R166" s="47"/>
      <c r="S166" s="47"/>
      <c r="T166" s="95"/>
      <c r="AT166" s="24" t="s">
        <v>493</v>
      </c>
      <c r="AU166" s="24" t="s">
        <v>76</v>
      </c>
    </row>
    <row r="167" spans="2:65" s="1" customFormat="1" ht="16.5" customHeight="1">
      <c r="B167" s="46"/>
      <c r="C167" s="235" t="s">
        <v>405</v>
      </c>
      <c r="D167" s="235" t="s">
        <v>203</v>
      </c>
      <c r="E167" s="236" t="s">
        <v>287</v>
      </c>
      <c r="F167" s="237" t="s">
        <v>1278</v>
      </c>
      <c r="G167" s="238" t="s">
        <v>1274</v>
      </c>
      <c r="H167" s="239">
        <v>4</v>
      </c>
      <c r="I167" s="240"/>
      <c r="J167" s="241">
        <f>ROUND(I167*H167,2)</f>
        <v>0</v>
      </c>
      <c r="K167" s="237" t="s">
        <v>21</v>
      </c>
      <c r="L167" s="72"/>
      <c r="M167" s="242" t="s">
        <v>21</v>
      </c>
      <c r="N167" s="243" t="s">
        <v>40</v>
      </c>
      <c r="O167" s="47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AR167" s="24" t="s">
        <v>208</v>
      </c>
      <c r="AT167" s="24" t="s">
        <v>203</v>
      </c>
      <c r="AU167" s="24" t="s">
        <v>76</v>
      </c>
      <c r="AY167" s="24" t="s">
        <v>201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24" t="s">
        <v>76</v>
      </c>
      <c r="BK167" s="246">
        <f>ROUND(I167*H167,2)</f>
        <v>0</v>
      </c>
      <c r="BL167" s="24" t="s">
        <v>208</v>
      </c>
      <c r="BM167" s="24" t="s">
        <v>597</v>
      </c>
    </row>
    <row r="168" spans="2:47" s="1" customFormat="1" ht="13.5">
      <c r="B168" s="46"/>
      <c r="C168" s="74"/>
      <c r="D168" s="249" t="s">
        <v>493</v>
      </c>
      <c r="E168" s="74"/>
      <c r="F168" s="280" t="s">
        <v>1775</v>
      </c>
      <c r="G168" s="74"/>
      <c r="H168" s="74"/>
      <c r="I168" s="203"/>
      <c r="J168" s="74"/>
      <c r="K168" s="74"/>
      <c r="L168" s="72"/>
      <c r="M168" s="281"/>
      <c r="N168" s="47"/>
      <c r="O168" s="47"/>
      <c r="P168" s="47"/>
      <c r="Q168" s="47"/>
      <c r="R168" s="47"/>
      <c r="S168" s="47"/>
      <c r="T168" s="95"/>
      <c r="AT168" s="24" t="s">
        <v>493</v>
      </c>
      <c r="AU168" s="24" t="s">
        <v>76</v>
      </c>
    </row>
    <row r="169" spans="2:65" s="1" customFormat="1" ht="16.5" customHeight="1">
      <c r="B169" s="46"/>
      <c r="C169" s="235" t="s">
        <v>410</v>
      </c>
      <c r="D169" s="235" t="s">
        <v>203</v>
      </c>
      <c r="E169" s="236" t="s">
        <v>1276</v>
      </c>
      <c r="F169" s="237" t="s">
        <v>1280</v>
      </c>
      <c r="G169" s="238" t="s">
        <v>1274</v>
      </c>
      <c r="H169" s="239">
        <v>4</v>
      </c>
      <c r="I169" s="240"/>
      <c r="J169" s="241">
        <f>ROUND(I169*H169,2)</f>
        <v>0</v>
      </c>
      <c r="K169" s="237" t="s">
        <v>21</v>
      </c>
      <c r="L169" s="72"/>
      <c r="M169" s="242" t="s">
        <v>21</v>
      </c>
      <c r="N169" s="243" t="s">
        <v>40</v>
      </c>
      <c r="O169" s="47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AR169" s="24" t="s">
        <v>208</v>
      </c>
      <c r="AT169" s="24" t="s">
        <v>203</v>
      </c>
      <c r="AU169" s="24" t="s">
        <v>76</v>
      </c>
      <c r="AY169" s="24" t="s">
        <v>201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4" t="s">
        <v>76</v>
      </c>
      <c r="BK169" s="246">
        <f>ROUND(I169*H169,2)</f>
        <v>0</v>
      </c>
      <c r="BL169" s="24" t="s">
        <v>208</v>
      </c>
      <c r="BM169" s="24" t="s">
        <v>608</v>
      </c>
    </row>
    <row r="170" spans="2:47" s="1" customFormat="1" ht="13.5">
      <c r="B170" s="46"/>
      <c r="C170" s="74"/>
      <c r="D170" s="249" t="s">
        <v>493</v>
      </c>
      <c r="E170" s="74"/>
      <c r="F170" s="280" t="s">
        <v>1775</v>
      </c>
      <c r="G170" s="74"/>
      <c r="H170" s="74"/>
      <c r="I170" s="203"/>
      <c r="J170" s="74"/>
      <c r="K170" s="74"/>
      <c r="L170" s="72"/>
      <c r="M170" s="281"/>
      <c r="N170" s="47"/>
      <c r="O170" s="47"/>
      <c r="P170" s="47"/>
      <c r="Q170" s="47"/>
      <c r="R170" s="47"/>
      <c r="S170" s="47"/>
      <c r="T170" s="95"/>
      <c r="AT170" s="24" t="s">
        <v>493</v>
      </c>
      <c r="AU170" s="24" t="s">
        <v>76</v>
      </c>
    </row>
    <row r="171" spans="2:65" s="1" customFormat="1" ht="16.5" customHeight="1">
      <c r="B171" s="46"/>
      <c r="C171" s="235" t="s">
        <v>416</v>
      </c>
      <c r="D171" s="235" t="s">
        <v>203</v>
      </c>
      <c r="E171" s="236" t="s">
        <v>303</v>
      </c>
      <c r="F171" s="237" t="s">
        <v>1282</v>
      </c>
      <c r="G171" s="238" t="s">
        <v>1274</v>
      </c>
      <c r="H171" s="239">
        <v>5</v>
      </c>
      <c r="I171" s="240"/>
      <c r="J171" s="241">
        <f>ROUND(I171*H171,2)</f>
        <v>0</v>
      </c>
      <c r="K171" s="237" t="s">
        <v>21</v>
      </c>
      <c r="L171" s="72"/>
      <c r="M171" s="242" t="s">
        <v>21</v>
      </c>
      <c r="N171" s="243" t="s">
        <v>40</v>
      </c>
      <c r="O171" s="47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AR171" s="24" t="s">
        <v>208</v>
      </c>
      <c r="AT171" s="24" t="s">
        <v>203</v>
      </c>
      <c r="AU171" s="24" t="s">
        <v>76</v>
      </c>
      <c r="AY171" s="24" t="s">
        <v>201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24" t="s">
        <v>76</v>
      </c>
      <c r="BK171" s="246">
        <f>ROUND(I171*H171,2)</f>
        <v>0</v>
      </c>
      <c r="BL171" s="24" t="s">
        <v>208</v>
      </c>
      <c r="BM171" s="24" t="s">
        <v>619</v>
      </c>
    </row>
    <row r="172" spans="2:47" s="1" customFormat="1" ht="13.5">
      <c r="B172" s="46"/>
      <c r="C172" s="74"/>
      <c r="D172" s="249" t="s">
        <v>493</v>
      </c>
      <c r="E172" s="74"/>
      <c r="F172" s="280" t="s">
        <v>1775</v>
      </c>
      <c r="G172" s="74"/>
      <c r="H172" s="74"/>
      <c r="I172" s="203"/>
      <c r="J172" s="74"/>
      <c r="K172" s="74"/>
      <c r="L172" s="72"/>
      <c r="M172" s="281"/>
      <c r="N172" s="47"/>
      <c r="O172" s="47"/>
      <c r="P172" s="47"/>
      <c r="Q172" s="47"/>
      <c r="R172" s="47"/>
      <c r="S172" s="47"/>
      <c r="T172" s="95"/>
      <c r="AT172" s="24" t="s">
        <v>493</v>
      </c>
      <c r="AU172" s="24" t="s">
        <v>76</v>
      </c>
    </row>
    <row r="173" spans="2:65" s="1" customFormat="1" ht="16.5" customHeight="1">
      <c r="B173" s="46"/>
      <c r="C173" s="235" t="s">
        <v>423</v>
      </c>
      <c r="D173" s="235" t="s">
        <v>203</v>
      </c>
      <c r="E173" s="236" t="s">
        <v>1378</v>
      </c>
      <c r="F173" s="237" t="s">
        <v>1284</v>
      </c>
      <c r="G173" s="238" t="s">
        <v>1274</v>
      </c>
      <c r="H173" s="239">
        <v>1</v>
      </c>
      <c r="I173" s="240"/>
      <c r="J173" s="241">
        <f>ROUND(I173*H173,2)</f>
        <v>0</v>
      </c>
      <c r="K173" s="237" t="s">
        <v>21</v>
      </c>
      <c r="L173" s="72"/>
      <c r="M173" s="242" t="s">
        <v>21</v>
      </c>
      <c r="N173" s="243" t="s">
        <v>40</v>
      </c>
      <c r="O173" s="47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AR173" s="24" t="s">
        <v>208</v>
      </c>
      <c r="AT173" s="24" t="s">
        <v>203</v>
      </c>
      <c r="AU173" s="24" t="s">
        <v>76</v>
      </c>
      <c r="AY173" s="24" t="s">
        <v>201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24" t="s">
        <v>76</v>
      </c>
      <c r="BK173" s="246">
        <f>ROUND(I173*H173,2)</f>
        <v>0</v>
      </c>
      <c r="BL173" s="24" t="s">
        <v>208</v>
      </c>
      <c r="BM173" s="24" t="s">
        <v>629</v>
      </c>
    </row>
    <row r="174" spans="2:47" s="1" customFormat="1" ht="13.5">
      <c r="B174" s="46"/>
      <c r="C174" s="74"/>
      <c r="D174" s="249" t="s">
        <v>493</v>
      </c>
      <c r="E174" s="74"/>
      <c r="F174" s="280" t="s">
        <v>1775</v>
      </c>
      <c r="G174" s="74"/>
      <c r="H174" s="74"/>
      <c r="I174" s="203"/>
      <c r="J174" s="74"/>
      <c r="K174" s="74"/>
      <c r="L174" s="72"/>
      <c r="M174" s="281"/>
      <c r="N174" s="47"/>
      <c r="O174" s="47"/>
      <c r="P174" s="47"/>
      <c r="Q174" s="47"/>
      <c r="R174" s="47"/>
      <c r="S174" s="47"/>
      <c r="T174" s="95"/>
      <c r="AT174" s="24" t="s">
        <v>493</v>
      </c>
      <c r="AU174" s="24" t="s">
        <v>76</v>
      </c>
    </row>
    <row r="175" spans="2:65" s="1" customFormat="1" ht="16.5" customHeight="1">
      <c r="B175" s="46"/>
      <c r="C175" s="235" t="s">
        <v>428</v>
      </c>
      <c r="D175" s="235" t="s">
        <v>203</v>
      </c>
      <c r="E175" s="236" t="s">
        <v>1283</v>
      </c>
      <c r="F175" s="237" t="s">
        <v>1286</v>
      </c>
      <c r="G175" s="238" t="s">
        <v>1269</v>
      </c>
      <c r="H175" s="239">
        <v>4</v>
      </c>
      <c r="I175" s="240"/>
      <c r="J175" s="241">
        <f>ROUND(I175*H175,2)</f>
        <v>0</v>
      </c>
      <c r="K175" s="237" t="s">
        <v>21</v>
      </c>
      <c r="L175" s="72"/>
      <c r="M175" s="242" t="s">
        <v>21</v>
      </c>
      <c r="N175" s="243" t="s">
        <v>40</v>
      </c>
      <c r="O175" s="47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AR175" s="24" t="s">
        <v>208</v>
      </c>
      <c r="AT175" s="24" t="s">
        <v>203</v>
      </c>
      <c r="AU175" s="24" t="s">
        <v>76</v>
      </c>
      <c r="AY175" s="24" t="s">
        <v>201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24" t="s">
        <v>76</v>
      </c>
      <c r="BK175" s="246">
        <f>ROUND(I175*H175,2)</f>
        <v>0</v>
      </c>
      <c r="BL175" s="24" t="s">
        <v>208</v>
      </c>
      <c r="BM175" s="24" t="s">
        <v>639</v>
      </c>
    </row>
    <row r="176" spans="2:47" s="1" customFormat="1" ht="13.5">
      <c r="B176" s="46"/>
      <c r="C176" s="74"/>
      <c r="D176" s="249" t="s">
        <v>493</v>
      </c>
      <c r="E176" s="74"/>
      <c r="F176" s="280" t="s">
        <v>1775</v>
      </c>
      <c r="G176" s="74"/>
      <c r="H176" s="74"/>
      <c r="I176" s="203"/>
      <c r="J176" s="74"/>
      <c r="K176" s="74"/>
      <c r="L176" s="72"/>
      <c r="M176" s="281"/>
      <c r="N176" s="47"/>
      <c r="O176" s="47"/>
      <c r="P176" s="47"/>
      <c r="Q176" s="47"/>
      <c r="R176" s="47"/>
      <c r="S176" s="47"/>
      <c r="T176" s="95"/>
      <c r="AT176" s="24" t="s">
        <v>493</v>
      </c>
      <c r="AU176" s="24" t="s">
        <v>76</v>
      </c>
    </row>
    <row r="177" spans="2:65" s="1" customFormat="1" ht="16.5" customHeight="1">
      <c r="B177" s="46"/>
      <c r="C177" s="235" t="s">
        <v>432</v>
      </c>
      <c r="D177" s="235" t="s">
        <v>203</v>
      </c>
      <c r="E177" s="236" t="s">
        <v>1285</v>
      </c>
      <c r="F177" s="237" t="s">
        <v>1288</v>
      </c>
      <c r="G177" s="238" t="s">
        <v>1269</v>
      </c>
      <c r="H177" s="239">
        <v>10</v>
      </c>
      <c r="I177" s="240"/>
      <c r="J177" s="241">
        <f>ROUND(I177*H177,2)</f>
        <v>0</v>
      </c>
      <c r="K177" s="237" t="s">
        <v>21</v>
      </c>
      <c r="L177" s="72"/>
      <c r="M177" s="242" t="s">
        <v>21</v>
      </c>
      <c r="N177" s="243" t="s">
        <v>40</v>
      </c>
      <c r="O177" s="47"/>
      <c r="P177" s="244">
        <f>O177*H177</f>
        <v>0</v>
      </c>
      <c r="Q177" s="244">
        <v>0</v>
      </c>
      <c r="R177" s="244">
        <f>Q177*H177</f>
        <v>0</v>
      </c>
      <c r="S177" s="244">
        <v>0</v>
      </c>
      <c r="T177" s="245">
        <f>S177*H177</f>
        <v>0</v>
      </c>
      <c r="AR177" s="24" t="s">
        <v>208</v>
      </c>
      <c r="AT177" s="24" t="s">
        <v>203</v>
      </c>
      <c r="AU177" s="24" t="s">
        <v>76</v>
      </c>
      <c r="AY177" s="24" t="s">
        <v>201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24" t="s">
        <v>76</v>
      </c>
      <c r="BK177" s="246">
        <f>ROUND(I177*H177,2)</f>
        <v>0</v>
      </c>
      <c r="BL177" s="24" t="s">
        <v>208</v>
      </c>
      <c r="BM177" s="24" t="s">
        <v>648</v>
      </c>
    </row>
    <row r="178" spans="2:47" s="1" customFormat="1" ht="13.5">
      <c r="B178" s="46"/>
      <c r="C178" s="74"/>
      <c r="D178" s="249" t="s">
        <v>493</v>
      </c>
      <c r="E178" s="74"/>
      <c r="F178" s="280" t="s">
        <v>1775</v>
      </c>
      <c r="G178" s="74"/>
      <c r="H178" s="74"/>
      <c r="I178" s="203"/>
      <c r="J178" s="74"/>
      <c r="K178" s="74"/>
      <c r="L178" s="72"/>
      <c r="M178" s="281"/>
      <c r="N178" s="47"/>
      <c r="O178" s="47"/>
      <c r="P178" s="47"/>
      <c r="Q178" s="47"/>
      <c r="R178" s="47"/>
      <c r="S178" s="47"/>
      <c r="T178" s="95"/>
      <c r="AT178" s="24" t="s">
        <v>493</v>
      </c>
      <c r="AU178" s="24" t="s">
        <v>76</v>
      </c>
    </row>
    <row r="179" spans="2:65" s="1" customFormat="1" ht="16.5" customHeight="1">
      <c r="B179" s="46"/>
      <c r="C179" s="235" t="s">
        <v>437</v>
      </c>
      <c r="D179" s="235" t="s">
        <v>203</v>
      </c>
      <c r="E179" s="236" t="s">
        <v>1331</v>
      </c>
      <c r="F179" s="237" t="s">
        <v>1384</v>
      </c>
      <c r="G179" s="238" t="s">
        <v>256</v>
      </c>
      <c r="H179" s="239">
        <v>10</v>
      </c>
      <c r="I179" s="240"/>
      <c r="J179" s="241">
        <f>ROUND(I179*H179,2)</f>
        <v>0</v>
      </c>
      <c r="K179" s="237" t="s">
        <v>21</v>
      </c>
      <c r="L179" s="72"/>
      <c r="M179" s="242" t="s">
        <v>21</v>
      </c>
      <c r="N179" s="243" t="s">
        <v>40</v>
      </c>
      <c r="O179" s="47"/>
      <c r="P179" s="244">
        <f>O179*H179</f>
        <v>0</v>
      </c>
      <c r="Q179" s="244">
        <v>0</v>
      </c>
      <c r="R179" s="244">
        <f>Q179*H179</f>
        <v>0</v>
      </c>
      <c r="S179" s="244">
        <v>0</v>
      </c>
      <c r="T179" s="245">
        <f>S179*H179</f>
        <v>0</v>
      </c>
      <c r="AR179" s="24" t="s">
        <v>208</v>
      </c>
      <c r="AT179" s="24" t="s">
        <v>203</v>
      </c>
      <c r="AU179" s="24" t="s">
        <v>76</v>
      </c>
      <c r="AY179" s="24" t="s">
        <v>201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24" t="s">
        <v>76</v>
      </c>
      <c r="BK179" s="246">
        <f>ROUND(I179*H179,2)</f>
        <v>0</v>
      </c>
      <c r="BL179" s="24" t="s">
        <v>208</v>
      </c>
      <c r="BM179" s="24" t="s">
        <v>659</v>
      </c>
    </row>
    <row r="180" spans="2:47" s="1" customFormat="1" ht="13.5">
      <c r="B180" s="46"/>
      <c r="C180" s="74"/>
      <c r="D180" s="249" t="s">
        <v>493</v>
      </c>
      <c r="E180" s="74"/>
      <c r="F180" s="280" t="s">
        <v>1775</v>
      </c>
      <c r="G180" s="74"/>
      <c r="H180" s="74"/>
      <c r="I180" s="203"/>
      <c r="J180" s="74"/>
      <c r="K180" s="74"/>
      <c r="L180" s="72"/>
      <c r="M180" s="281"/>
      <c r="N180" s="47"/>
      <c r="O180" s="47"/>
      <c r="P180" s="47"/>
      <c r="Q180" s="47"/>
      <c r="R180" s="47"/>
      <c r="S180" s="47"/>
      <c r="T180" s="95"/>
      <c r="AT180" s="24" t="s">
        <v>493</v>
      </c>
      <c r="AU180" s="24" t="s">
        <v>76</v>
      </c>
    </row>
    <row r="181" spans="2:65" s="1" customFormat="1" ht="16.5" customHeight="1">
      <c r="B181" s="46"/>
      <c r="C181" s="235" t="s">
        <v>442</v>
      </c>
      <c r="D181" s="235" t="s">
        <v>203</v>
      </c>
      <c r="E181" s="236" t="s">
        <v>1784</v>
      </c>
      <c r="F181" s="237" t="s">
        <v>1333</v>
      </c>
      <c r="G181" s="238" t="s">
        <v>256</v>
      </c>
      <c r="H181" s="239">
        <v>5</v>
      </c>
      <c r="I181" s="240"/>
      <c r="J181" s="241">
        <f>ROUND(I181*H181,2)</f>
        <v>0</v>
      </c>
      <c r="K181" s="237" t="s">
        <v>21</v>
      </c>
      <c r="L181" s="72"/>
      <c r="M181" s="242" t="s">
        <v>21</v>
      </c>
      <c r="N181" s="243" t="s">
        <v>40</v>
      </c>
      <c r="O181" s="47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AR181" s="24" t="s">
        <v>208</v>
      </c>
      <c r="AT181" s="24" t="s">
        <v>203</v>
      </c>
      <c r="AU181" s="24" t="s">
        <v>76</v>
      </c>
      <c r="AY181" s="24" t="s">
        <v>201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24" t="s">
        <v>76</v>
      </c>
      <c r="BK181" s="246">
        <f>ROUND(I181*H181,2)</f>
        <v>0</v>
      </c>
      <c r="BL181" s="24" t="s">
        <v>208</v>
      </c>
      <c r="BM181" s="24" t="s">
        <v>669</v>
      </c>
    </row>
    <row r="182" spans="2:47" s="1" customFormat="1" ht="13.5">
      <c r="B182" s="46"/>
      <c r="C182" s="74"/>
      <c r="D182" s="249" t="s">
        <v>493</v>
      </c>
      <c r="E182" s="74"/>
      <c r="F182" s="280" t="s">
        <v>1775</v>
      </c>
      <c r="G182" s="74"/>
      <c r="H182" s="74"/>
      <c r="I182" s="203"/>
      <c r="J182" s="74"/>
      <c r="K182" s="74"/>
      <c r="L182" s="72"/>
      <c r="M182" s="281"/>
      <c r="N182" s="47"/>
      <c r="O182" s="47"/>
      <c r="P182" s="47"/>
      <c r="Q182" s="47"/>
      <c r="R182" s="47"/>
      <c r="S182" s="47"/>
      <c r="T182" s="95"/>
      <c r="AT182" s="24" t="s">
        <v>493</v>
      </c>
      <c r="AU182" s="24" t="s">
        <v>76</v>
      </c>
    </row>
    <row r="183" spans="2:65" s="1" customFormat="1" ht="16.5" customHeight="1">
      <c r="B183" s="46"/>
      <c r="C183" s="235" t="s">
        <v>447</v>
      </c>
      <c r="D183" s="235" t="s">
        <v>203</v>
      </c>
      <c r="E183" s="236" t="s">
        <v>1381</v>
      </c>
      <c r="F183" s="237" t="s">
        <v>1289</v>
      </c>
      <c r="G183" s="238" t="s">
        <v>1274</v>
      </c>
      <c r="H183" s="239">
        <v>1</v>
      </c>
      <c r="I183" s="240"/>
      <c r="J183" s="241">
        <f>ROUND(I183*H183,2)</f>
        <v>0</v>
      </c>
      <c r="K183" s="237" t="s">
        <v>21</v>
      </c>
      <c r="L183" s="72"/>
      <c r="M183" s="242" t="s">
        <v>21</v>
      </c>
      <c r="N183" s="243" t="s">
        <v>40</v>
      </c>
      <c r="O183" s="47"/>
      <c r="P183" s="244">
        <f>O183*H183</f>
        <v>0</v>
      </c>
      <c r="Q183" s="244">
        <v>0</v>
      </c>
      <c r="R183" s="244">
        <f>Q183*H183</f>
        <v>0</v>
      </c>
      <c r="S183" s="244">
        <v>0</v>
      </c>
      <c r="T183" s="245">
        <f>S183*H183</f>
        <v>0</v>
      </c>
      <c r="AR183" s="24" t="s">
        <v>208</v>
      </c>
      <c r="AT183" s="24" t="s">
        <v>203</v>
      </c>
      <c r="AU183" s="24" t="s">
        <v>76</v>
      </c>
      <c r="AY183" s="24" t="s">
        <v>201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24" t="s">
        <v>76</v>
      </c>
      <c r="BK183" s="246">
        <f>ROUND(I183*H183,2)</f>
        <v>0</v>
      </c>
      <c r="BL183" s="24" t="s">
        <v>208</v>
      </c>
      <c r="BM183" s="24" t="s">
        <v>679</v>
      </c>
    </row>
    <row r="184" spans="2:47" s="1" customFormat="1" ht="13.5">
      <c r="B184" s="46"/>
      <c r="C184" s="74"/>
      <c r="D184" s="249" t="s">
        <v>493</v>
      </c>
      <c r="E184" s="74"/>
      <c r="F184" s="280" t="s">
        <v>1775</v>
      </c>
      <c r="G184" s="74"/>
      <c r="H184" s="74"/>
      <c r="I184" s="203"/>
      <c r="J184" s="74"/>
      <c r="K184" s="74"/>
      <c r="L184" s="72"/>
      <c r="M184" s="281"/>
      <c r="N184" s="47"/>
      <c r="O184" s="47"/>
      <c r="P184" s="47"/>
      <c r="Q184" s="47"/>
      <c r="R184" s="47"/>
      <c r="S184" s="47"/>
      <c r="T184" s="95"/>
      <c r="AT184" s="24" t="s">
        <v>493</v>
      </c>
      <c r="AU184" s="24" t="s">
        <v>76</v>
      </c>
    </row>
    <row r="185" spans="2:65" s="1" customFormat="1" ht="16.5" customHeight="1">
      <c r="B185" s="46"/>
      <c r="C185" s="235" t="s">
        <v>452</v>
      </c>
      <c r="D185" s="235" t="s">
        <v>203</v>
      </c>
      <c r="E185" s="236" t="s">
        <v>1383</v>
      </c>
      <c r="F185" s="237" t="s">
        <v>1385</v>
      </c>
      <c r="G185" s="238" t="s">
        <v>1274</v>
      </c>
      <c r="H185" s="239">
        <v>2</v>
      </c>
      <c r="I185" s="240"/>
      <c r="J185" s="241">
        <f>ROUND(I185*H185,2)</f>
        <v>0</v>
      </c>
      <c r="K185" s="237" t="s">
        <v>21</v>
      </c>
      <c r="L185" s="72"/>
      <c r="M185" s="242" t="s">
        <v>21</v>
      </c>
      <c r="N185" s="243" t="s">
        <v>40</v>
      </c>
      <c r="O185" s="47"/>
      <c r="P185" s="244">
        <f>O185*H185</f>
        <v>0</v>
      </c>
      <c r="Q185" s="244">
        <v>0</v>
      </c>
      <c r="R185" s="244">
        <f>Q185*H185</f>
        <v>0</v>
      </c>
      <c r="S185" s="244">
        <v>0</v>
      </c>
      <c r="T185" s="245">
        <f>S185*H185</f>
        <v>0</v>
      </c>
      <c r="AR185" s="24" t="s">
        <v>208</v>
      </c>
      <c r="AT185" s="24" t="s">
        <v>203</v>
      </c>
      <c r="AU185" s="24" t="s">
        <v>76</v>
      </c>
      <c r="AY185" s="24" t="s">
        <v>201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24" t="s">
        <v>76</v>
      </c>
      <c r="BK185" s="246">
        <f>ROUND(I185*H185,2)</f>
        <v>0</v>
      </c>
      <c r="BL185" s="24" t="s">
        <v>208</v>
      </c>
      <c r="BM185" s="24" t="s">
        <v>689</v>
      </c>
    </row>
    <row r="186" spans="2:47" s="1" customFormat="1" ht="13.5">
      <c r="B186" s="46"/>
      <c r="C186" s="74"/>
      <c r="D186" s="249" t="s">
        <v>493</v>
      </c>
      <c r="E186" s="74"/>
      <c r="F186" s="280" t="s">
        <v>1775</v>
      </c>
      <c r="G186" s="74"/>
      <c r="H186" s="74"/>
      <c r="I186" s="203"/>
      <c r="J186" s="74"/>
      <c r="K186" s="74"/>
      <c r="L186" s="72"/>
      <c r="M186" s="281"/>
      <c r="N186" s="47"/>
      <c r="O186" s="47"/>
      <c r="P186" s="47"/>
      <c r="Q186" s="47"/>
      <c r="R186" s="47"/>
      <c r="S186" s="47"/>
      <c r="T186" s="95"/>
      <c r="AT186" s="24" t="s">
        <v>493</v>
      </c>
      <c r="AU186" s="24" t="s">
        <v>76</v>
      </c>
    </row>
    <row r="187" spans="2:65" s="1" customFormat="1" ht="16.5" customHeight="1">
      <c r="B187" s="46"/>
      <c r="C187" s="235" t="s">
        <v>457</v>
      </c>
      <c r="D187" s="235" t="s">
        <v>203</v>
      </c>
      <c r="E187" s="236" t="s">
        <v>364</v>
      </c>
      <c r="F187" s="237" t="s">
        <v>1386</v>
      </c>
      <c r="G187" s="238" t="s">
        <v>1274</v>
      </c>
      <c r="H187" s="239">
        <v>1</v>
      </c>
      <c r="I187" s="240"/>
      <c r="J187" s="241">
        <f>ROUND(I187*H187,2)</f>
        <v>0</v>
      </c>
      <c r="K187" s="237" t="s">
        <v>21</v>
      </c>
      <c r="L187" s="72"/>
      <c r="M187" s="242" t="s">
        <v>21</v>
      </c>
      <c r="N187" s="243" t="s">
        <v>40</v>
      </c>
      <c r="O187" s="47"/>
      <c r="P187" s="244">
        <f>O187*H187</f>
        <v>0</v>
      </c>
      <c r="Q187" s="244">
        <v>0</v>
      </c>
      <c r="R187" s="244">
        <f>Q187*H187</f>
        <v>0</v>
      </c>
      <c r="S187" s="244">
        <v>0</v>
      </c>
      <c r="T187" s="245">
        <f>S187*H187</f>
        <v>0</v>
      </c>
      <c r="AR187" s="24" t="s">
        <v>208</v>
      </c>
      <c r="AT187" s="24" t="s">
        <v>203</v>
      </c>
      <c r="AU187" s="24" t="s">
        <v>76</v>
      </c>
      <c r="AY187" s="24" t="s">
        <v>201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24" t="s">
        <v>76</v>
      </c>
      <c r="BK187" s="246">
        <f>ROUND(I187*H187,2)</f>
        <v>0</v>
      </c>
      <c r="BL187" s="24" t="s">
        <v>208</v>
      </c>
      <c r="BM187" s="24" t="s">
        <v>698</v>
      </c>
    </row>
    <row r="188" spans="2:47" s="1" customFormat="1" ht="13.5">
      <c r="B188" s="46"/>
      <c r="C188" s="74"/>
      <c r="D188" s="249" t="s">
        <v>493</v>
      </c>
      <c r="E188" s="74"/>
      <c r="F188" s="280" t="s">
        <v>1775</v>
      </c>
      <c r="G188" s="74"/>
      <c r="H188" s="74"/>
      <c r="I188" s="203"/>
      <c r="J188" s="74"/>
      <c r="K188" s="74"/>
      <c r="L188" s="72"/>
      <c r="M188" s="281"/>
      <c r="N188" s="47"/>
      <c r="O188" s="47"/>
      <c r="P188" s="47"/>
      <c r="Q188" s="47"/>
      <c r="R188" s="47"/>
      <c r="S188" s="47"/>
      <c r="T188" s="95"/>
      <c r="AT188" s="24" t="s">
        <v>493</v>
      </c>
      <c r="AU188" s="24" t="s">
        <v>76</v>
      </c>
    </row>
    <row r="189" spans="2:65" s="1" customFormat="1" ht="16.5" customHeight="1">
      <c r="B189" s="46"/>
      <c r="C189" s="235" t="s">
        <v>461</v>
      </c>
      <c r="D189" s="235" t="s">
        <v>203</v>
      </c>
      <c r="E189" s="236" t="s">
        <v>369</v>
      </c>
      <c r="F189" s="237" t="s">
        <v>1291</v>
      </c>
      <c r="G189" s="238" t="s">
        <v>1274</v>
      </c>
      <c r="H189" s="239">
        <v>12</v>
      </c>
      <c r="I189" s="240"/>
      <c r="J189" s="241">
        <f>ROUND(I189*H189,2)</f>
        <v>0</v>
      </c>
      <c r="K189" s="237" t="s">
        <v>21</v>
      </c>
      <c r="L189" s="72"/>
      <c r="M189" s="242" t="s">
        <v>21</v>
      </c>
      <c r="N189" s="243" t="s">
        <v>40</v>
      </c>
      <c r="O189" s="47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AR189" s="24" t="s">
        <v>208</v>
      </c>
      <c r="AT189" s="24" t="s">
        <v>203</v>
      </c>
      <c r="AU189" s="24" t="s">
        <v>76</v>
      </c>
      <c r="AY189" s="24" t="s">
        <v>201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24" t="s">
        <v>76</v>
      </c>
      <c r="BK189" s="246">
        <f>ROUND(I189*H189,2)</f>
        <v>0</v>
      </c>
      <c r="BL189" s="24" t="s">
        <v>208</v>
      </c>
      <c r="BM189" s="24" t="s">
        <v>706</v>
      </c>
    </row>
    <row r="190" spans="2:47" s="1" customFormat="1" ht="13.5">
      <c r="B190" s="46"/>
      <c r="C190" s="74"/>
      <c r="D190" s="249" t="s">
        <v>493</v>
      </c>
      <c r="E190" s="74"/>
      <c r="F190" s="280" t="s">
        <v>1775</v>
      </c>
      <c r="G190" s="74"/>
      <c r="H190" s="74"/>
      <c r="I190" s="203"/>
      <c r="J190" s="74"/>
      <c r="K190" s="74"/>
      <c r="L190" s="72"/>
      <c r="M190" s="281"/>
      <c r="N190" s="47"/>
      <c r="O190" s="47"/>
      <c r="P190" s="47"/>
      <c r="Q190" s="47"/>
      <c r="R190" s="47"/>
      <c r="S190" s="47"/>
      <c r="T190" s="95"/>
      <c r="AT190" s="24" t="s">
        <v>493</v>
      </c>
      <c r="AU190" s="24" t="s">
        <v>76</v>
      </c>
    </row>
    <row r="191" spans="2:65" s="1" customFormat="1" ht="16.5" customHeight="1">
      <c r="B191" s="46"/>
      <c r="C191" s="235" t="s">
        <v>466</v>
      </c>
      <c r="D191" s="235" t="s">
        <v>203</v>
      </c>
      <c r="E191" s="236" t="s">
        <v>379</v>
      </c>
      <c r="F191" s="237" t="s">
        <v>1293</v>
      </c>
      <c r="G191" s="238" t="s">
        <v>1269</v>
      </c>
      <c r="H191" s="239">
        <v>1</v>
      </c>
      <c r="I191" s="240"/>
      <c r="J191" s="241">
        <f>ROUND(I191*H191,2)</f>
        <v>0</v>
      </c>
      <c r="K191" s="237" t="s">
        <v>21</v>
      </c>
      <c r="L191" s="72"/>
      <c r="M191" s="242" t="s">
        <v>21</v>
      </c>
      <c r="N191" s="243" t="s">
        <v>40</v>
      </c>
      <c r="O191" s="47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AR191" s="24" t="s">
        <v>208</v>
      </c>
      <c r="AT191" s="24" t="s">
        <v>203</v>
      </c>
      <c r="AU191" s="24" t="s">
        <v>76</v>
      </c>
      <c r="AY191" s="24" t="s">
        <v>201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24" t="s">
        <v>76</v>
      </c>
      <c r="BK191" s="246">
        <f>ROUND(I191*H191,2)</f>
        <v>0</v>
      </c>
      <c r="BL191" s="24" t="s">
        <v>208</v>
      </c>
      <c r="BM191" s="24" t="s">
        <v>715</v>
      </c>
    </row>
    <row r="192" spans="2:47" s="1" customFormat="1" ht="13.5">
      <c r="B192" s="46"/>
      <c r="C192" s="74"/>
      <c r="D192" s="249" t="s">
        <v>493</v>
      </c>
      <c r="E192" s="74"/>
      <c r="F192" s="280" t="s">
        <v>1775</v>
      </c>
      <c r="G192" s="74"/>
      <c r="H192" s="74"/>
      <c r="I192" s="203"/>
      <c r="J192" s="74"/>
      <c r="K192" s="74"/>
      <c r="L192" s="72"/>
      <c r="M192" s="281"/>
      <c r="N192" s="47"/>
      <c r="O192" s="47"/>
      <c r="P192" s="47"/>
      <c r="Q192" s="47"/>
      <c r="R192" s="47"/>
      <c r="S192" s="47"/>
      <c r="T192" s="95"/>
      <c r="AT192" s="24" t="s">
        <v>493</v>
      </c>
      <c r="AU192" s="24" t="s">
        <v>76</v>
      </c>
    </row>
    <row r="193" spans="2:65" s="1" customFormat="1" ht="16.5" customHeight="1">
      <c r="B193" s="46"/>
      <c r="C193" s="235" t="s">
        <v>470</v>
      </c>
      <c r="D193" s="235" t="s">
        <v>203</v>
      </c>
      <c r="E193" s="236" t="s">
        <v>384</v>
      </c>
      <c r="F193" s="237" t="s">
        <v>1293</v>
      </c>
      <c r="G193" s="238" t="s">
        <v>1269</v>
      </c>
      <c r="H193" s="239">
        <v>24</v>
      </c>
      <c r="I193" s="240"/>
      <c r="J193" s="241">
        <f>ROUND(I193*H193,2)</f>
        <v>0</v>
      </c>
      <c r="K193" s="237" t="s">
        <v>21</v>
      </c>
      <c r="L193" s="72"/>
      <c r="M193" s="242" t="s">
        <v>21</v>
      </c>
      <c r="N193" s="243" t="s">
        <v>40</v>
      </c>
      <c r="O193" s="47"/>
      <c r="P193" s="244">
        <f>O193*H193</f>
        <v>0</v>
      </c>
      <c r="Q193" s="244">
        <v>0</v>
      </c>
      <c r="R193" s="244">
        <f>Q193*H193</f>
        <v>0</v>
      </c>
      <c r="S193" s="244">
        <v>0</v>
      </c>
      <c r="T193" s="245">
        <f>S193*H193</f>
        <v>0</v>
      </c>
      <c r="AR193" s="24" t="s">
        <v>208</v>
      </c>
      <c r="AT193" s="24" t="s">
        <v>203</v>
      </c>
      <c r="AU193" s="24" t="s">
        <v>76</v>
      </c>
      <c r="AY193" s="24" t="s">
        <v>201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24" t="s">
        <v>76</v>
      </c>
      <c r="BK193" s="246">
        <f>ROUND(I193*H193,2)</f>
        <v>0</v>
      </c>
      <c r="BL193" s="24" t="s">
        <v>208</v>
      </c>
      <c r="BM193" s="24" t="s">
        <v>725</v>
      </c>
    </row>
    <row r="194" spans="2:47" s="1" customFormat="1" ht="13.5">
      <c r="B194" s="46"/>
      <c r="C194" s="74"/>
      <c r="D194" s="249" t="s">
        <v>493</v>
      </c>
      <c r="E194" s="74"/>
      <c r="F194" s="280" t="s">
        <v>1775</v>
      </c>
      <c r="G194" s="74"/>
      <c r="H194" s="74"/>
      <c r="I194" s="203"/>
      <c r="J194" s="74"/>
      <c r="K194" s="74"/>
      <c r="L194" s="72"/>
      <c r="M194" s="281"/>
      <c r="N194" s="47"/>
      <c r="O194" s="47"/>
      <c r="P194" s="47"/>
      <c r="Q194" s="47"/>
      <c r="R194" s="47"/>
      <c r="S194" s="47"/>
      <c r="T194" s="95"/>
      <c r="AT194" s="24" t="s">
        <v>493</v>
      </c>
      <c r="AU194" s="24" t="s">
        <v>76</v>
      </c>
    </row>
    <row r="195" spans="2:63" s="11" customFormat="1" ht="37.4" customHeight="1">
      <c r="B195" s="219"/>
      <c r="C195" s="220"/>
      <c r="D195" s="221" t="s">
        <v>68</v>
      </c>
      <c r="E195" s="222" t="s">
        <v>1338</v>
      </c>
      <c r="F195" s="222" t="s">
        <v>1309</v>
      </c>
      <c r="G195" s="220"/>
      <c r="H195" s="220"/>
      <c r="I195" s="223"/>
      <c r="J195" s="224">
        <f>BK195</f>
        <v>0</v>
      </c>
      <c r="K195" s="220"/>
      <c r="L195" s="225"/>
      <c r="M195" s="226"/>
      <c r="N195" s="227"/>
      <c r="O195" s="227"/>
      <c r="P195" s="228">
        <f>SUM(P196:P199)</f>
        <v>0</v>
      </c>
      <c r="Q195" s="227"/>
      <c r="R195" s="228">
        <f>SUM(R196:R199)</f>
        <v>0</v>
      </c>
      <c r="S195" s="227"/>
      <c r="T195" s="229">
        <f>SUM(T196:T199)</f>
        <v>0</v>
      </c>
      <c r="AR195" s="230" t="s">
        <v>76</v>
      </c>
      <c r="AT195" s="231" t="s">
        <v>68</v>
      </c>
      <c r="AU195" s="231" t="s">
        <v>69</v>
      </c>
      <c r="AY195" s="230" t="s">
        <v>201</v>
      </c>
      <c r="BK195" s="232">
        <f>SUM(BK196:BK199)</f>
        <v>0</v>
      </c>
    </row>
    <row r="196" spans="2:65" s="1" customFormat="1" ht="16.5" customHeight="1">
      <c r="B196" s="46"/>
      <c r="C196" s="235" t="s">
        <v>474</v>
      </c>
      <c r="D196" s="235" t="s">
        <v>203</v>
      </c>
      <c r="E196" s="236" t="s">
        <v>1341</v>
      </c>
      <c r="F196" s="237" t="s">
        <v>1785</v>
      </c>
      <c r="G196" s="238" t="s">
        <v>1312</v>
      </c>
      <c r="H196" s="239">
        <v>1</v>
      </c>
      <c r="I196" s="240"/>
      <c r="J196" s="241">
        <f>ROUND(I196*H196,2)</f>
        <v>0</v>
      </c>
      <c r="K196" s="237" t="s">
        <v>21</v>
      </c>
      <c r="L196" s="72"/>
      <c r="M196" s="242" t="s">
        <v>21</v>
      </c>
      <c r="N196" s="243" t="s">
        <v>40</v>
      </c>
      <c r="O196" s="47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AR196" s="24" t="s">
        <v>208</v>
      </c>
      <c r="AT196" s="24" t="s">
        <v>203</v>
      </c>
      <c r="AU196" s="24" t="s">
        <v>76</v>
      </c>
      <c r="AY196" s="24" t="s">
        <v>201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24" t="s">
        <v>76</v>
      </c>
      <c r="BK196" s="246">
        <f>ROUND(I196*H196,2)</f>
        <v>0</v>
      </c>
      <c r="BL196" s="24" t="s">
        <v>208</v>
      </c>
      <c r="BM196" s="24" t="s">
        <v>734</v>
      </c>
    </row>
    <row r="197" spans="2:47" s="1" customFormat="1" ht="13.5">
      <c r="B197" s="46"/>
      <c r="C197" s="74"/>
      <c r="D197" s="249" t="s">
        <v>493</v>
      </c>
      <c r="E197" s="74"/>
      <c r="F197" s="280" t="s">
        <v>1775</v>
      </c>
      <c r="G197" s="74"/>
      <c r="H197" s="74"/>
      <c r="I197" s="203"/>
      <c r="J197" s="74"/>
      <c r="K197" s="74"/>
      <c r="L197" s="72"/>
      <c r="M197" s="281"/>
      <c r="N197" s="47"/>
      <c r="O197" s="47"/>
      <c r="P197" s="47"/>
      <c r="Q197" s="47"/>
      <c r="R197" s="47"/>
      <c r="S197" s="47"/>
      <c r="T197" s="95"/>
      <c r="AT197" s="24" t="s">
        <v>493</v>
      </c>
      <c r="AU197" s="24" t="s">
        <v>76</v>
      </c>
    </row>
    <row r="198" spans="2:65" s="1" customFormat="1" ht="16.5" customHeight="1">
      <c r="B198" s="46"/>
      <c r="C198" s="235" t="s">
        <v>479</v>
      </c>
      <c r="D198" s="235" t="s">
        <v>203</v>
      </c>
      <c r="E198" s="236" t="s">
        <v>1261</v>
      </c>
      <c r="F198" s="237" t="s">
        <v>1315</v>
      </c>
      <c r="G198" s="238" t="s">
        <v>1274</v>
      </c>
      <c r="H198" s="239">
        <v>1</v>
      </c>
      <c r="I198" s="240"/>
      <c r="J198" s="241">
        <f>ROUND(I198*H198,2)</f>
        <v>0</v>
      </c>
      <c r="K198" s="237" t="s">
        <v>21</v>
      </c>
      <c r="L198" s="72"/>
      <c r="M198" s="242" t="s">
        <v>21</v>
      </c>
      <c r="N198" s="243" t="s">
        <v>40</v>
      </c>
      <c r="O198" s="47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AR198" s="24" t="s">
        <v>208</v>
      </c>
      <c r="AT198" s="24" t="s">
        <v>203</v>
      </c>
      <c r="AU198" s="24" t="s">
        <v>76</v>
      </c>
      <c r="AY198" s="24" t="s">
        <v>201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24" t="s">
        <v>76</v>
      </c>
      <c r="BK198" s="246">
        <f>ROUND(I198*H198,2)</f>
        <v>0</v>
      </c>
      <c r="BL198" s="24" t="s">
        <v>208</v>
      </c>
      <c r="BM198" s="24" t="s">
        <v>743</v>
      </c>
    </row>
    <row r="199" spans="2:47" s="1" customFormat="1" ht="13.5">
      <c r="B199" s="46"/>
      <c r="C199" s="74"/>
      <c r="D199" s="249" t="s">
        <v>493</v>
      </c>
      <c r="E199" s="74"/>
      <c r="F199" s="280" t="s">
        <v>1775</v>
      </c>
      <c r="G199" s="74"/>
      <c r="H199" s="74"/>
      <c r="I199" s="203"/>
      <c r="J199" s="74"/>
      <c r="K199" s="74"/>
      <c r="L199" s="72"/>
      <c r="M199" s="281"/>
      <c r="N199" s="47"/>
      <c r="O199" s="47"/>
      <c r="P199" s="47"/>
      <c r="Q199" s="47"/>
      <c r="R199" s="47"/>
      <c r="S199" s="47"/>
      <c r="T199" s="95"/>
      <c r="AT199" s="24" t="s">
        <v>493</v>
      </c>
      <c r="AU199" s="24" t="s">
        <v>76</v>
      </c>
    </row>
    <row r="200" spans="2:63" s="11" customFormat="1" ht="37.4" customHeight="1">
      <c r="B200" s="219"/>
      <c r="C200" s="220"/>
      <c r="D200" s="221" t="s">
        <v>68</v>
      </c>
      <c r="E200" s="222" t="s">
        <v>720</v>
      </c>
      <c r="F200" s="222" t="s">
        <v>1316</v>
      </c>
      <c r="G200" s="220"/>
      <c r="H200" s="220"/>
      <c r="I200" s="223"/>
      <c r="J200" s="224">
        <f>BK200</f>
        <v>0</v>
      </c>
      <c r="K200" s="220"/>
      <c r="L200" s="225"/>
      <c r="M200" s="226"/>
      <c r="N200" s="227"/>
      <c r="O200" s="227"/>
      <c r="P200" s="228">
        <f>SUM(P201:P203)</f>
        <v>0</v>
      </c>
      <c r="Q200" s="227"/>
      <c r="R200" s="228">
        <f>SUM(R201:R203)</f>
        <v>0</v>
      </c>
      <c r="S200" s="227"/>
      <c r="T200" s="229">
        <f>SUM(T201:T203)</f>
        <v>0</v>
      </c>
      <c r="AR200" s="230" t="s">
        <v>76</v>
      </c>
      <c r="AT200" s="231" t="s">
        <v>68</v>
      </c>
      <c r="AU200" s="231" t="s">
        <v>69</v>
      </c>
      <c r="AY200" s="230" t="s">
        <v>201</v>
      </c>
      <c r="BK200" s="232">
        <f>SUM(BK201:BK203)</f>
        <v>0</v>
      </c>
    </row>
    <row r="201" spans="2:65" s="1" customFormat="1" ht="16.5" customHeight="1">
      <c r="B201" s="46"/>
      <c r="C201" s="235" t="s">
        <v>484</v>
      </c>
      <c r="D201" s="235" t="s">
        <v>203</v>
      </c>
      <c r="E201" s="236" t="s">
        <v>1365</v>
      </c>
      <c r="F201" s="237" t="s">
        <v>1317</v>
      </c>
      <c r="G201" s="238" t="s">
        <v>1318</v>
      </c>
      <c r="H201" s="239">
        <v>2</v>
      </c>
      <c r="I201" s="240"/>
      <c r="J201" s="241">
        <f>ROUND(I201*H201,2)</f>
        <v>0</v>
      </c>
      <c r="K201" s="237" t="s">
        <v>21</v>
      </c>
      <c r="L201" s="72"/>
      <c r="M201" s="242" t="s">
        <v>21</v>
      </c>
      <c r="N201" s="243" t="s">
        <v>40</v>
      </c>
      <c r="O201" s="47"/>
      <c r="P201" s="244">
        <f>O201*H201</f>
        <v>0</v>
      </c>
      <c r="Q201" s="244">
        <v>0</v>
      </c>
      <c r="R201" s="244">
        <f>Q201*H201</f>
        <v>0</v>
      </c>
      <c r="S201" s="244">
        <v>0</v>
      </c>
      <c r="T201" s="245">
        <f>S201*H201</f>
        <v>0</v>
      </c>
      <c r="AR201" s="24" t="s">
        <v>208</v>
      </c>
      <c r="AT201" s="24" t="s">
        <v>203</v>
      </c>
      <c r="AU201" s="24" t="s">
        <v>76</v>
      </c>
      <c r="AY201" s="24" t="s">
        <v>201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24" t="s">
        <v>76</v>
      </c>
      <c r="BK201" s="246">
        <f>ROUND(I201*H201,2)</f>
        <v>0</v>
      </c>
      <c r="BL201" s="24" t="s">
        <v>208</v>
      </c>
      <c r="BM201" s="24" t="s">
        <v>751</v>
      </c>
    </row>
    <row r="202" spans="2:65" s="1" customFormat="1" ht="16.5" customHeight="1">
      <c r="B202" s="46"/>
      <c r="C202" s="235" t="s">
        <v>489</v>
      </c>
      <c r="D202" s="235" t="s">
        <v>203</v>
      </c>
      <c r="E202" s="236" t="s">
        <v>1367</v>
      </c>
      <c r="F202" s="237" t="s">
        <v>1320</v>
      </c>
      <c r="G202" s="238" t="s">
        <v>1318</v>
      </c>
      <c r="H202" s="239">
        <v>6</v>
      </c>
      <c r="I202" s="240"/>
      <c r="J202" s="241">
        <f>ROUND(I202*H202,2)</f>
        <v>0</v>
      </c>
      <c r="K202" s="237" t="s">
        <v>21</v>
      </c>
      <c r="L202" s="72"/>
      <c r="M202" s="242" t="s">
        <v>21</v>
      </c>
      <c r="N202" s="243" t="s">
        <v>40</v>
      </c>
      <c r="O202" s="47"/>
      <c r="P202" s="244">
        <f>O202*H202</f>
        <v>0</v>
      </c>
      <c r="Q202" s="244">
        <v>0</v>
      </c>
      <c r="R202" s="244">
        <f>Q202*H202</f>
        <v>0</v>
      </c>
      <c r="S202" s="244">
        <v>0</v>
      </c>
      <c r="T202" s="245">
        <f>S202*H202</f>
        <v>0</v>
      </c>
      <c r="AR202" s="24" t="s">
        <v>208</v>
      </c>
      <c r="AT202" s="24" t="s">
        <v>203</v>
      </c>
      <c r="AU202" s="24" t="s">
        <v>76</v>
      </c>
      <c r="AY202" s="24" t="s">
        <v>201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24" t="s">
        <v>76</v>
      </c>
      <c r="BK202" s="246">
        <f>ROUND(I202*H202,2)</f>
        <v>0</v>
      </c>
      <c r="BL202" s="24" t="s">
        <v>208</v>
      </c>
      <c r="BM202" s="24" t="s">
        <v>759</v>
      </c>
    </row>
    <row r="203" spans="2:65" s="1" customFormat="1" ht="16.5" customHeight="1">
      <c r="B203" s="46"/>
      <c r="C203" s="235" t="s">
        <v>497</v>
      </c>
      <c r="D203" s="235" t="s">
        <v>203</v>
      </c>
      <c r="E203" s="236" t="s">
        <v>1321</v>
      </c>
      <c r="F203" s="237" t="s">
        <v>1322</v>
      </c>
      <c r="G203" s="238" t="s">
        <v>1318</v>
      </c>
      <c r="H203" s="239">
        <v>5</v>
      </c>
      <c r="I203" s="240"/>
      <c r="J203" s="241">
        <f>ROUND(I203*H203,2)</f>
        <v>0</v>
      </c>
      <c r="K203" s="237" t="s">
        <v>21</v>
      </c>
      <c r="L203" s="72"/>
      <c r="M203" s="242" t="s">
        <v>21</v>
      </c>
      <c r="N203" s="243" t="s">
        <v>40</v>
      </c>
      <c r="O203" s="47"/>
      <c r="P203" s="244">
        <f>O203*H203</f>
        <v>0</v>
      </c>
      <c r="Q203" s="244">
        <v>0</v>
      </c>
      <c r="R203" s="244">
        <f>Q203*H203</f>
        <v>0</v>
      </c>
      <c r="S203" s="244">
        <v>0</v>
      </c>
      <c r="T203" s="245">
        <f>S203*H203</f>
        <v>0</v>
      </c>
      <c r="AR203" s="24" t="s">
        <v>208</v>
      </c>
      <c r="AT203" s="24" t="s">
        <v>203</v>
      </c>
      <c r="AU203" s="24" t="s">
        <v>76</v>
      </c>
      <c r="AY203" s="24" t="s">
        <v>201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24" t="s">
        <v>76</v>
      </c>
      <c r="BK203" s="246">
        <f>ROUND(I203*H203,2)</f>
        <v>0</v>
      </c>
      <c r="BL203" s="24" t="s">
        <v>208</v>
      </c>
      <c r="BM203" s="24" t="s">
        <v>767</v>
      </c>
    </row>
    <row r="204" spans="2:63" s="11" customFormat="1" ht="37.4" customHeight="1">
      <c r="B204" s="219"/>
      <c r="C204" s="220"/>
      <c r="D204" s="221" t="s">
        <v>68</v>
      </c>
      <c r="E204" s="222" t="s">
        <v>256</v>
      </c>
      <c r="F204" s="222" t="s">
        <v>1257</v>
      </c>
      <c r="G204" s="220"/>
      <c r="H204" s="220"/>
      <c r="I204" s="223"/>
      <c r="J204" s="224">
        <f>BK204</f>
        <v>0</v>
      </c>
      <c r="K204" s="220"/>
      <c r="L204" s="225"/>
      <c r="M204" s="226"/>
      <c r="N204" s="227"/>
      <c r="O204" s="227"/>
      <c r="P204" s="228">
        <f>P205</f>
        <v>0</v>
      </c>
      <c r="Q204" s="227"/>
      <c r="R204" s="228">
        <f>R205</f>
        <v>0</v>
      </c>
      <c r="S204" s="227"/>
      <c r="T204" s="229">
        <f>T205</f>
        <v>0</v>
      </c>
      <c r="AR204" s="230" t="s">
        <v>216</v>
      </c>
      <c r="AT204" s="231" t="s">
        <v>68</v>
      </c>
      <c r="AU204" s="231" t="s">
        <v>69</v>
      </c>
      <c r="AY204" s="230" t="s">
        <v>201</v>
      </c>
      <c r="BK204" s="232">
        <f>BK205</f>
        <v>0</v>
      </c>
    </row>
    <row r="205" spans="2:63" s="11" customFormat="1" ht="19.9" customHeight="1">
      <c r="B205" s="219"/>
      <c r="C205" s="220"/>
      <c r="D205" s="221" t="s">
        <v>68</v>
      </c>
      <c r="E205" s="233" t="s">
        <v>1294</v>
      </c>
      <c r="F205" s="233" t="s">
        <v>1295</v>
      </c>
      <c r="G205" s="220"/>
      <c r="H205" s="220"/>
      <c r="I205" s="223"/>
      <c r="J205" s="234">
        <f>BK205</f>
        <v>0</v>
      </c>
      <c r="K205" s="220"/>
      <c r="L205" s="225"/>
      <c r="M205" s="226"/>
      <c r="N205" s="227"/>
      <c r="O205" s="227"/>
      <c r="P205" s="228">
        <f>SUM(P206:P209)</f>
        <v>0</v>
      </c>
      <c r="Q205" s="227"/>
      <c r="R205" s="228">
        <f>SUM(R206:R209)</f>
        <v>0</v>
      </c>
      <c r="S205" s="227"/>
      <c r="T205" s="229">
        <f>SUM(T206:T209)</f>
        <v>0</v>
      </c>
      <c r="AR205" s="230" t="s">
        <v>216</v>
      </c>
      <c r="AT205" s="231" t="s">
        <v>68</v>
      </c>
      <c r="AU205" s="231" t="s">
        <v>76</v>
      </c>
      <c r="AY205" s="230" t="s">
        <v>201</v>
      </c>
      <c r="BK205" s="232">
        <f>SUM(BK206:BK209)</f>
        <v>0</v>
      </c>
    </row>
    <row r="206" spans="2:65" s="1" customFormat="1" ht="16.5" customHeight="1">
      <c r="B206" s="46"/>
      <c r="C206" s="235" t="s">
        <v>503</v>
      </c>
      <c r="D206" s="235" t="s">
        <v>203</v>
      </c>
      <c r="E206" s="236" t="s">
        <v>1296</v>
      </c>
      <c r="F206" s="237" t="s">
        <v>1297</v>
      </c>
      <c r="G206" s="238" t="s">
        <v>241</v>
      </c>
      <c r="H206" s="239">
        <v>1</v>
      </c>
      <c r="I206" s="240"/>
      <c r="J206" s="241">
        <f>ROUND(I206*H206,2)</f>
        <v>0</v>
      </c>
      <c r="K206" s="237" t="s">
        <v>21</v>
      </c>
      <c r="L206" s="72"/>
      <c r="M206" s="242" t="s">
        <v>21</v>
      </c>
      <c r="N206" s="243" t="s">
        <v>40</v>
      </c>
      <c r="O206" s="47"/>
      <c r="P206" s="244">
        <f>O206*H206</f>
        <v>0</v>
      </c>
      <c r="Q206" s="244">
        <v>0</v>
      </c>
      <c r="R206" s="244">
        <f>Q206*H206</f>
        <v>0</v>
      </c>
      <c r="S206" s="244">
        <v>0</v>
      </c>
      <c r="T206" s="245">
        <f>S206*H206</f>
        <v>0</v>
      </c>
      <c r="AR206" s="24" t="s">
        <v>538</v>
      </c>
      <c r="AT206" s="24" t="s">
        <v>203</v>
      </c>
      <c r="AU206" s="24" t="s">
        <v>79</v>
      </c>
      <c r="AY206" s="24" t="s">
        <v>201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24" t="s">
        <v>76</v>
      </c>
      <c r="BK206" s="246">
        <f>ROUND(I206*H206,2)</f>
        <v>0</v>
      </c>
      <c r="BL206" s="24" t="s">
        <v>538</v>
      </c>
      <c r="BM206" s="24" t="s">
        <v>1786</v>
      </c>
    </row>
    <row r="207" spans="2:65" s="1" customFormat="1" ht="16.5" customHeight="1">
      <c r="B207" s="46"/>
      <c r="C207" s="235" t="s">
        <v>507</v>
      </c>
      <c r="D207" s="235" t="s">
        <v>203</v>
      </c>
      <c r="E207" s="236" t="s">
        <v>1299</v>
      </c>
      <c r="F207" s="237" t="s">
        <v>1300</v>
      </c>
      <c r="G207" s="238" t="s">
        <v>241</v>
      </c>
      <c r="H207" s="239">
        <v>1</v>
      </c>
      <c r="I207" s="240"/>
      <c r="J207" s="241">
        <f>ROUND(I207*H207,2)</f>
        <v>0</v>
      </c>
      <c r="K207" s="237" t="s">
        <v>21</v>
      </c>
      <c r="L207" s="72"/>
      <c r="M207" s="242" t="s">
        <v>21</v>
      </c>
      <c r="N207" s="243" t="s">
        <v>40</v>
      </c>
      <c r="O207" s="47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AR207" s="24" t="s">
        <v>538</v>
      </c>
      <c r="AT207" s="24" t="s">
        <v>203</v>
      </c>
      <c r="AU207" s="24" t="s">
        <v>79</v>
      </c>
      <c r="AY207" s="24" t="s">
        <v>201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24" t="s">
        <v>76</v>
      </c>
      <c r="BK207" s="246">
        <f>ROUND(I207*H207,2)</f>
        <v>0</v>
      </c>
      <c r="BL207" s="24" t="s">
        <v>538</v>
      </c>
      <c r="BM207" s="24" t="s">
        <v>1787</v>
      </c>
    </row>
    <row r="208" spans="2:65" s="1" customFormat="1" ht="16.5" customHeight="1">
      <c r="B208" s="46"/>
      <c r="C208" s="235" t="s">
        <v>512</v>
      </c>
      <c r="D208" s="235" t="s">
        <v>203</v>
      </c>
      <c r="E208" s="236" t="s">
        <v>1302</v>
      </c>
      <c r="F208" s="237" t="s">
        <v>1303</v>
      </c>
      <c r="G208" s="238" t="s">
        <v>241</v>
      </c>
      <c r="H208" s="239">
        <v>1</v>
      </c>
      <c r="I208" s="240"/>
      <c r="J208" s="241">
        <f>ROUND(I208*H208,2)</f>
        <v>0</v>
      </c>
      <c r="K208" s="237" t="s">
        <v>21</v>
      </c>
      <c r="L208" s="72"/>
      <c r="M208" s="242" t="s">
        <v>21</v>
      </c>
      <c r="N208" s="243" t="s">
        <v>40</v>
      </c>
      <c r="O208" s="47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AR208" s="24" t="s">
        <v>538</v>
      </c>
      <c r="AT208" s="24" t="s">
        <v>203</v>
      </c>
      <c r="AU208" s="24" t="s">
        <v>79</v>
      </c>
      <c r="AY208" s="24" t="s">
        <v>201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24" t="s">
        <v>76</v>
      </c>
      <c r="BK208" s="246">
        <f>ROUND(I208*H208,2)</f>
        <v>0</v>
      </c>
      <c r="BL208" s="24" t="s">
        <v>538</v>
      </c>
      <c r="BM208" s="24" t="s">
        <v>1788</v>
      </c>
    </row>
    <row r="209" spans="2:65" s="1" customFormat="1" ht="16.5" customHeight="1">
      <c r="B209" s="46"/>
      <c r="C209" s="235" t="s">
        <v>516</v>
      </c>
      <c r="D209" s="235" t="s">
        <v>203</v>
      </c>
      <c r="E209" s="236" t="s">
        <v>1305</v>
      </c>
      <c r="F209" s="237" t="s">
        <v>1306</v>
      </c>
      <c r="G209" s="238" t="s">
        <v>241</v>
      </c>
      <c r="H209" s="239">
        <v>1</v>
      </c>
      <c r="I209" s="240"/>
      <c r="J209" s="241">
        <f>ROUND(I209*H209,2)</f>
        <v>0</v>
      </c>
      <c r="K209" s="237" t="s">
        <v>21</v>
      </c>
      <c r="L209" s="72"/>
      <c r="M209" s="242" t="s">
        <v>21</v>
      </c>
      <c r="N209" s="296" t="s">
        <v>40</v>
      </c>
      <c r="O209" s="284"/>
      <c r="P209" s="297">
        <f>O209*H209</f>
        <v>0</v>
      </c>
      <c r="Q209" s="297">
        <v>0</v>
      </c>
      <c r="R209" s="297">
        <f>Q209*H209</f>
        <v>0</v>
      </c>
      <c r="S209" s="297">
        <v>0</v>
      </c>
      <c r="T209" s="298">
        <f>S209*H209</f>
        <v>0</v>
      </c>
      <c r="AR209" s="24" t="s">
        <v>538</v>
      </c>
      <c r="AT209" s="24" t="s">
        <v>203</v>
      </c>
      <c r="AU209" s="24" t="s">
        <v>79</v>
      </c>
      <c r="AY209" s="24" t="s">
        <v>201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24" t="s">
        <v>76</v>
      </c>
      <c r="BK209" s="246">
        <f>ROUND(I209*H209,2)</f>
        <v>0</v>
      </c>
      <c r="BL209" s="24" t="s">
        <v>538</v>
      </c>
      <c r="BM209" s="24" t="s">
        <v>1789</v>
      </c>
    </row>
    <row r="210" spans="2:12" s="1" customFormat="1" ht="6.95" customHeight="1">
      <c r="B210" s="67"/>
      <c r="C210" s="68"/>
      <c r="D210" s="68"/>
      <c r="E210" s="68"/>
      <c r="F210" s="68"/>
      <c r="G210" s="68"/>
      <c r="H210" s="68"/>
      <c r="I210" s="178"/>
      <c r="J210" s="68"/>
      <c r="K210" s="68"/>
      <c r="L210" s="72"/>
    </row>
  </sheetData>
  <sheetProtection password="CC35" sheet="1" objects="1" scenarios="1" formatColumns="0" formatRows="0" autoFilter="0"/>
  <autoFilter ref="C88:K209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7:H77"/>
    <mergeCell ref="E79:H79"/>
    <mergeCell ref="E81:H81"/>
    <mergeCell ref="G1:H1"/>
    <mergeCell ref="L2:V2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141</v>
      </c>
      <c r="G1" s="151" t="s">
        <v>142</v>
      </c>
      <c r="H1" s="151"/>
      <c r="I1" s="152"/>
      <c r="J1" s="151" t="s">
        <v>143</v>
      </c>
      <c r="K1" s="150" t="s">
        <v>144</v>
      </c>
      <c r="L1" s="151" t="s">
        <v>145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117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146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ZŠ Karviná - školy II - stavba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147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1535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149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1790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ROUND(J89,2)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ROUND(SUM(BE89:BE197),2)</f>
        <v>0</v>
      </c>
      <c r="G32" s="47"/>
      <c r="H32" s="47"/>
      <c r="I32" s="170">
        <v>0.21</v>
      </c>
      <c r="J32" s="169">
        <f>ROUND(ROUND((SUM(BE89:BE197)),2)*I32,2)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ROUND(SUM(BF89:BF197),2)</f>
        <v>0</v>
      </c>
      <c r="G33" s="47"/>
      <c r="H33" s="47"/>
      <c r="I33" s="170">
        <v>0.15</v>
      </c>
      <c r="J33" s="169">
        <f>ROUND(ROUND((SUM(BF89:BF197)),2)*I33,2)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ROUND(SUM(BG89:BG197),2)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ROUND(SUM(BH89:BH197),2)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ROUND(SUM(BI89:BI197),2)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151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ZŠ Karviná - školy II - stavba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147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1535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149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>011 - Elektro přírodní vědy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152</v>
      </c>
      <c r="D58" s="171"/>
      <c r="E58" s="171"/>
      <c r="F58" s="171"/>
      <c r="G58" s="171"/>
      <c r="H58" s="171"/>
      <c r="I58" s="185"/>
      <c r="J58" s="186" t="s">
        <v>153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154</v>
      </c>
      <c r="D60" s="47"/>
      <c r="E60" s="47"/>
      <c r="F60" s="47"/>
      <c r="G60" s="47"/>
      <c r="H60" s="47"/>
      <c r="I60" s="156"/>
      <c r="J60" s="167">
        <f>J89</f>
        <v>0</v>
      </c>
      <c r="K60" s="51"/>
      <c r="AU60" s="24" t="s">
        <v>155</v>
      </c>
    </row>
    <row r="61" spans="2:11" s="8" customFormat="1" ht="24.95" customHeight="1">
      <c r="B61" s="189"/>
      <c r="C61" s="190"/>
      <c r="D61" s="191" t="s">
        <v>1220</v>
      </c>
      <c r="E61" s="192"/>
      <c r="F61" s="192"/>
      <c r="G61" s="192"/>
      <c r="H61" s="192"/>
      <c r="I61" s="193"/>
      <c r="J61" s="194">
        <f>J90</f>
        <v>0</v>
      </c>
      <c r="K61" s="195"/>
    </row>
    <row r="62" spans="2:11" s="8" customFormat="1" ht="24.95" customHeight="1">
      <c r="B62" s="189"/>
      <c r="C62" s="190"/>
      <c r="D62" s="191" t="s">
        <v>1221</v>
      </c>
      <c r="E62" s="192"/>
      <c r="F62" s="192"/>
      <c r="G62" s="192"/>
      <c r="H62" s="192"/>
      <c r="I62" s="193"/>
      <c r="J62" s="194">
        <f>J131</f>
        <v>0</v>
      </c>
      <c r="K62" s="195"/>
    </row>
    <row r="63" spans="2:11" s="8" customFormat="1" ht="24.95" customHeight="1">
      <c r="B63" s="189"/>
      <c r="C63" s="190"/>
      <c r="D63" s="191" t="s">
        <v>1344</v>
      </c>
      <c r="E63" s="192"/>
      <c r="F63" s="192"/>
      <c r="G63" s="192"/>
      <c r="H63" s="192"/>
      <c r="I63" s="193"/>
      <c r="J63" s="194">
        <f>J140</f>
        <v>0</v>
      </c>
      <c r="K63" s="195"/>
    </row>
    <row r="64" spans="2:11" s="8" customFormat="1" ht="24.95" customHeight="1">
      <c r="B64" s="189"/>
      <c r="C64" s="190"/>
      <c r="D64" s="191" t="s">
        <v>1324</v>
      </c>
      <c r="E64" s="192"/>
      <c r="F64" s="192"/>
      <c r="G64" s="192"/>
      <c r="H64" s="192"/>
      <c r="I64" s="193"/>
      <c r="J64" s="194">
        <f>J183</f>
        <v>0</v>
      </c>
      <c r="K64" s="195"/>
    </row>
    <row r="65" spans="2:11" s="8" customFormat="1" ht="24.95" customHeight="1">
      <c r="B65" s="189"/>
      <c r="C65" s="190"/>
      <c r="D65" s="191" t="s">
        <v>1225</v>
      </c>
      <c r="E65" s="192"/>
      <c r="F65" s="192"/>
      <c r="G65" s="192"/>
      <c r="H65" s="192"/>
      <c r="I65" s="193"/>
      <c r="J65" s="194">
        <f>J188</f>
        <v>0</v>
      </c>
      <c r="K65" s="195"/>
    </row>
    <row r="66" spans="2:11" s="8" customFormat="1" ht="24.95" customHeight="1">
      <c r="B66" s="189"/>
      <c r="C66" s="190"/>
      <c r="D66" s="191" t="s">
        <v>1222</v>
      </c>
      <c r="E66" s="192"/>
      <c r="F66" s="192"/>
      <c r="G66" s="192"/>
      <c r="H66" s="192"/>
      <c r="I66" s="193"/>
      <c r="J66" s="194">
        <f>J192</f>
        <v>0</v>
      </c>
      <c r="K66" s="195"/>
    </row>
    <row r="67" spans="2:11" s="9" customFormat="1" ht="19.9" customHeight="1">
      <c r="B67" s="196"/>
      <c r="C67" s="197"/>
      <c r="D67" s="198" t="s">
        <v>1223</v>
      </c>
      <c r="E67" s="199"/>
      <c r="F67" s="199"/>
      <c r="G67" s="199"/>
      <c r="H67" s="199"/>
      <c r="I67" s="200"/>
      <c r="J67" s="201">
        <f>J193</f>
        <v>0</v>
      </c>
      <c r="K67" s="202"/>
    </row>
    <row r="68" spans="2:11" s="1" customFormat="1" ht="21.8" customHeight="1">
      <c r="B68" s="46"/>
      <c r="C68" s="47"/>
      <c r="D68" s="47"/>
      <c r="E68" s="47"/>
      <c r="F68" s="47"/>
      <c r="G68" s="47"/>
      <c r="H68" s="47"/>
      <c r="I68" s="156"/>
      <c r="J68" s="47"/>
      <c r="K68" s="51"/>
    </row>
    <row r="69" spans="2:11" s="1" customFormat="1" ht="6.95" customHeight="1">
      <c r="B69" s="67"/>
      <c r="C69" s="68"/>
      <c r="D69" s="68"/>
      <c r="E69" s="68"/>
      <c r="F69" s="68"/>
      <c r="G69" s="68"/>
      <c r="H69" s="68"/>
      <c r="I69" s="178"/>
      <c r="J69" s="68"/>
      <c r="K69" s="69"/>
    </row>
    <row r="73" spans="2:12" s="1" customFormat="1" ht="6.95" customHeight="1">
      <c r="B73" s="70"/>
      <c r="C73" s="71"/>
      <c r="D73" s="71"/>
      <c r="E73" s="71"/>
      <c r="F73" s="71"/>
      <c r="G73" s="71"/>
      <c r="H73" s="71"/>
      <c r="I73" s="181"/>
      <c r="J73" s="71"/>
      <c r="K73" s="71"/>
      <c r="L73" s="72"/>
    </row>
    <row r="74" spans="2:12" s="1" customFormat="1" ht="36.95" customHeight="1">
      <c r="B74" s="46"/>
      <c r="C74" s="73" t="s">
        <v>185</v>
      </c>
      <c r="D74" s="74"/>
      <c r="E74" s="74"/>
      <c r="F74" s="74"/>
      <c r="G74" s="74"/>
      <c r="H74" s="74"/>
      <c r="I74" s="203"/>
      <c r="J74" s="74"/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14.4" customHeight="1">
      <c r="B76" s="46"/>
      <c r="C76" s="76" t="s">
        <v>18</v>
      </c>
      <c r="D76" s="74"/>
      <c r="E76" s="74"/>
      <c r="F76" s="74"/>
      <c r="G76" s="74"/>
      <c r="H76" s="74"/>
      <c r="I76" s="203"/>
      <c r="J76" s="74"/>
      <c r="K76" s="74"/>
      <c r="L76" s="72"/>
    </row>
    <row r="77" spans="2:12" s="1" customFormat="1" ht="16.5" customHeight="1">
      <c r="B77" s="46"/>
      <c r="C77" s="74"/>
      <c r="D77" s="74"/>
      <c r="E77" s="204" t="str">
        <f>E7</f>
        <v>Rekonstrukce odborných učeben ZŠ Karviná - školy II - stavba</v>
      </c>
      <c r="F77" s="76"/>
      <c r="G77" s="76"/>
      <c r="H77" s="76"/>
      <c r="I77" s="203"/>
      <c r="J77" s="74"/>
      <c r="K77" s="74"/>
      <c r="L77" s="72"/>
    </row>
    <row r="78" spans="2:12" ht="13.5">
      <c r="B78" s="28"/>
      <c r="C78" s="76" t="s">
        <v>147</v>
      </c>
      <c r="D78" s="205"/>
      <c r="E78" s="205"/>
      <c r="F78" s="205"/>
      <c r="G78" s="205"/>
      <c r="H78" s="205"/>
      <c r="I78" s="148"/>
      <c r="J78" s="205"/>
      <c r="K78" s="205"/>
      <c r="L78" s="206"/>
    </row>
    <row r="79" spans="2:12" s="1" customFormat="1" ht="16.5" customHeight="1">
      <c r="B79" s="46"/>
      <c r="C79" s="74"/>
      <c r="D79" s="74"/>
      <c r="E79" s="204" t="s">
        <v>1535</v>
      </c>
      <c r="F79" s="74"/>
      <c r="G79" s="74"/>
      <c r="H79" s="74"/>
      <c r="I79" s="203"/>
      <c r="J79" s="74"/>
      <c r="K79" s="74"/>
      <c r="L79" s="72"/>
    </row>
    <row r="80" spans="2:12" s="1" customFormat="1" ht="14.4" customHeight="1">
      <c r="B80" s="46"/>
      <c r="C80" s="76" t="s">
        <v>149</v>
      </c>
      <c r="D80" s="74"/>
      <c r="E80" s="74"/>
      <c r="F80" s="74"/>
      <c r="G80" s="74"/>
      <c r="H80" s="74"/>
      <c r="I80" s="203"/>
      <c r="J80" s="74"/>
      <c r="K80" s="74"/>
      <c r="L80" s="72"/>
    </row>
    <row r="81" spans="2:12" s="1" customFormat="1" ht="17.25" customHeight="1">
      <c r="B81" s="46"/>
      <c r="C81" s="74"/>
      <c r="D81" s="74"/>
      <c r="E81" s="82" t="str">
        <f>E11</f>
        <v>011 - Elektro přírodní vědy</v>
      </c>
      <c r="F81" s="74"/>
      <c r="G81" s="74"/>
      <c r="H81" s="74"/>
      <c r="I81" s="203"/>
      <c r="J81" s="74"/>
      <c r="K81" s="74"/>
      <c r="L81" s="72"/>
    </row>
    <row r="82" spans="2:12" s="1" customFormat="1" ht="6.95" customHeight="1">
      <c r="B82" s="46"/>
      <c r="C82" s="74"/>
      <c r="D82" s="74"/>
      <c r="E82" s="74"/>
      <c r="F82" s="74"/>
      <c r="G82" s="74"/>
      <c r="H82" s="74"/>
      <c r="I82" s="203"/>
      <c r="J82" s="74"/>
      <c r="K82" s="74"/>
      <c r="L82" s="72"/>
    </row>
    <row r="83" spans="2:12" s="1" customFormat="1" ht="18" customHeight="1">
      <c r="B83" s="46"/>
      <c r="C83" s="76" t="s">
        <v>23</v>
      </c>
      <c r="D83" s="74"/>
      <c r="E83" s="74"/>
      <c r="F83" s="207" t="str">
        <f>F14</f>
        <v xml:space="preserve"> </v>
      </c>
      <c r="G83" s="74"/>
      <c r="H83" s="74"/>
      <c r="I83" s="208" t="s">
        <v>25</v>
      </c>
      <c r="J83" s="85" t="str">
        <f>IF(J14="","",J14)</f>
        <v>4. 9. 2017</v>
      </c>
      <c r="K83" s="74"/>
      <c r="L83" s="72"/>
    </row>
    <row r="84" spans="2:12" s="1" customFormat="1" ht="6.95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12" s="1" customFormat="1" ht="13.5">
      <c r="B85" s="46"/>
      <c r="C85" s="76" t="s">
        <v>27</v>
      </c>
      <c r="D85" s="74"/>
      <c r="E85" s="74"/>
      <c r="F85" s="207" t="str">
        <f>E17</f>
        <v xml:space="preserve"> </v>
      </c>
      <c r="G85" s="74"/>
      <c r="H85" s="74"/>
      <c r="I85" s="208" t="s">
        <v>32</v>
      </c>
      <c r="J85" s="207" t="str">
        <f>E23</f>
        <v xml:space="preserve"> </v>
      </c>
      <c r="K85" s="74"/>
      <c r="L85" s="72"/>
    </row>
    <row r="86" spans="2:12" s="1" customFormat="1" ht="14.4" customHeight="1">
      <c r="B86" s="46"/>
      <c r="C86" s="76" t="s">
        <v>30</v>
      </c>
      <c r="D86" s="74"/>
      <c r="E86" s="74"/>
      <c r="F86" s="207" t="str">
        <f>IF(E20="","",E20)</f>
        <v/>
      </c>
      <c r="G86" s="74"/>
      <c r="H86" s="74"/>
      <c r="I86" s="203"/>
      <c r="J86" s="74"/>
      <c r="K86" s="74"/>
      <c r="L86" s="72"/>
    </row>
    <row r="87" spans="2:12" s="1" customFormat="1" ht="10.3" customHeight="1">
      <c r="B87" s="46"/>
      <c r="C87" s="74"/>
      <c r="D87" s="74"/>
      <c r="E87" s="74"/>
      <c r="F87" s="74"/>
      <c r="G87" s="74"/>
      <c r="H87" s="74"/>
      <c r="I87" s="203"/>
      <c r="J87" s="74"/>
      <c r="K87" s="74"/>
      <c r="L87" s="72"/>
    </row>
    <row r="88" spans="2:20" s="10" customFormat="1" ht="29.25" customHeight="1">
      <c r="B88" s="209"/>
      <c r="C88" s="210" t="s">
        <v>186</v>
      </c>
      <c r="D88" s="211" t="s">
        <v>54</v>
      </c>
      <c r="E88" s="211" t="s">
        <v>50</v>
      </c>
      <c r="F88" s="211" t="s">
        <v>187</v>
      </c>
      <c r="G88" s="211" t="s">
        <v>188</v>
      </c>
      <c r="H88" s="211" t="s">
        <v>189</v>
      </c>
      <c r="I88" s="212" t="s">
        <v>190</v>
      </c>
      <c r="J88" s="211" t="s">
        <v>153</v>
      </c>
      <c r="K88" s="213" t="s">
        <v>191</v>
      </c>
      <c r="L88" s="214"/>
      <c r="M88" s="102" t="s">
        <v>192</v>
      </c>
      <c r="N88" s="103" t="s">
        <v>39</v>
      </c>
      <c r="O88" s="103" t="s">
        <v>193</v>
      </c>
      <c r="P88" s="103" t="s">
        <v>194</v>
      </c>
      <c r="Q88" s="103" t="s">
        <v>195</v>
      </c>
      <c r="R88" s="103" t="s">
        <v>196</v>
      </c>
      <c r="S88" s="103" t="s">
        <v>197</v>
      </c>
      <c r="T88" s="104" t="s">
        <v>198</v>
      </c>
    </row>
    <row r="89" spans="2:63" s="1" customFormat="1" ht="29.25" customHeight="1">
      <c r="B89" s="46"/>
      <c r="C89" s="108" t="s">
        <v>154</v>
      </c>
      <c r="D89" s="74"/>
      <c r="E89" s="74"/>
      <c r="F89" s="74"/>
      <c r="G89" s="74"/>
      <c r="H89" s="74"/>
      <c r="I89" s="203"/>
      <c r="J89" s="215">
        <f>BK89</f>
        <v>0</v>
      </c>
      <c r="K89" s="74"/>
      <c r="L89" s="72"/>
      <c r="M89" s="105"/>
      <c r="N89" s="106"/>
      <c r="O89" s="106"/>
      <c r="P89" s="216">
        <f>P90+P131+P140+P183+P188+P192</f>
        <v>0</v>
      </c>
      <c r="Q89" s="106"/>
      <c r="R89" s="216">
        <f>R90+R131+R140+R183+R188+R192</f>
        <v>0</v>
      </c>
      <c r="S89" s="106"/>
      <c r="T89" s="217">
        <f>T90+T131+T140+T183+T188+T192</f>
        <v>0</v>
      </c>
      <c r="AT89" s="24" t="s">
        <v>68</v>
      </c>
      <c r="AU89" s="24" t="s">
        <v>155</v>
      </c>
      <c r="BK89" s="218">
        <f>BK90+BK131+BK140+BK183+BK188+BK192</f>
        <v>0</v>
      </c>
    </row>
    <row r="90" spans="2:63" s="11" customFormat="1" ht="37.4" customHeight="1">
      <c r="B90" s="219"/>
      <c r="C90" s="220"/>
      <c r="D90" s="221" t="s">
        <v>68</v>
      </c>
      <c r="E90" s="222" t="s">
        <v>1226</v>
      </c>
      <c r="F90" s="222" t="s">
        <v>1227</v>
      </c>
      <c r="G90" s="220"/>
      <c r="H90" s="220"/>
      <c r="I90" s="223"/>
      <c r="J90" s="224">
        <f>BK90</f>
        <v>0</v>
      </c>
      <c r="K90" s="220"/>
      <c r="L90" s="225"/>
      <c r="M90" s="226"/>
      <c r="N90" s="227"/>
      <c r="O90" s="227"/>
      <c r="P90" s="228">
        <f>SUM(P91:P130)</f>
        <v>0</v>
      </c>
      <c r="Q90" s="227"/>
      <c r="R90" s="228">
        <f>SUM(R91:R130)</f>
        <v>0</v>
      </c>
      <c r="S90" s="227"/>
      <c r="T90" s="229">
        <f>SUM(T91:T130)</f>
        <v>0</v>
      </c>
      <c r="AR90" s="230" t="s">
        <v>76</v>
      </c>
      <c r="AT90" s="231" t="s">
        <v>68</v>
      </c>
      <c r="AU90" s="231" t="s">
        <v>69</v>
      </c>
      <c r="AY90" s="230" t="s">
        <v>201</v>
      </c>
      <c r="BK90" s="232">
        <f>SUM(BK91:BK130)</f>
        <v>0</v>
      </c>
    </row>
    <row r="91" spans="2:65" s="1" customFormat="1" ht="16.5" customHeight="1">
      <c r="B91" s="46"/>
      <c r="C91" s="235" t="s">
        <v>76</v>
      </c>
      <c r="D91" s="235" t="s">
        <v>203</v>
      </c>
      <c r="E91" s="236" t="s">
        <v>76</v>
      </c>
      <c r="F91" s="237" t="s">
        <v>1346</v>
      </c>
      <c r="G91" s="238" t="s">
        <v>358</v>
      </c>
      <c r="H91" s="239">
        <v>25</v>
      </c>
      <c r="I91" s="240"/>
      <c r="J91" s="241">
        <f>ROUND(I91*H91,2)</f>
        <v>0</v>
      </c>
      <c r="K91" s="237" t="s">
        <v>21</v>
      </c>
      <c r="L91" s="72"/>
      <c r="M91" s="242" t="s">
        <v>21</v>
      </c>
      <c r="N91" s="243" t="s">
        <v>40</v>
      </c>
      <c r="O91" s="47"/>
      <c r="P91" s="244">
        <f>O91*H91</f>
        <v>0</v>
      </c>
      <c r="Q91" s="244">
        <v>0</v>
      </c>
      <c r="R91" s="244">
        <f>Q91*H91</f>
        <v>0</v>
      </c>
      <c r="S91" s="244">
        <v>0</v>
      </c>
      <c r="T91" s="245">
        <f>S91*H91</f>
        <v>0</v>
      </c>
      <c r="AR91" s="24" t="s">
        <v>208</v>
      </c>
      <c r="AT91" s="24" t="s">
        <v>203</v>
      </c>
      <c r="AU91" s="24" t="s">
        <v>76</v>
      </c>
      <c r="AY91" s="24" t="s">
        <v>201</v>
      </c>
      <c r="BE91" s="246">
        <f>IF(N91="základní",J91,0)</f>
        <v>0</v>
      </c>
      <c r="BF91" s="246">
        <f>IF(N91="snížená",J91,0)</f>
        <v>0</v>
      </c>
      <c r="BG91" s="246">
        <f>IF(N91="zákl. přenesená",J91,0)</f>
        <v>0</v>
      </c>
      <c r="BH91" s="246">
        <f>IF(N91="sníž. přenesená",J91,0)</f>
        <v>0</v>
      </c>
      <c r="BI91" s="246">
        <f>IF(N91="nulová",J91,0)</f>
        <v>0</v>
      </c>
      <c r="BJ91" s="24" t="s">
        <v>76</v>
      </c>
      <c r="BK91" s="246">
        <f>ROUND(I91*H91,2)</f>
        <v>0</v>
      </c>
      <c r="BL91" s="24" t="s">
        <v>208</v>
      </c>
      <c r="BM91" s="24" t="s">
        <v>79</v>
      </c>
    </row>
    <row r="92" spans="2:47" s="1" customFormat="1" ht="13.5">
      <c r="B92" s="46"/>
      <c r="C92" s="74"/>
      <c r="D92" s="249" t="s">
        <v>493</v>
      </c>
      <c r="E92" s="74"/>
      <c r="F92" s="280" t="s">
        <v>1791</v>
      </c>
      <c r="G92" s="74"/>
      <c r="H92" s="74"/>
      <c r="I92" s="203"/>
      <c r="J92" s="74"/>
      <c r="K92" s="74"/>
      <c r="L92" s="72"/>
      <c r="M92" s="281"/>
      <c r="N92" s="47"/>
      <c r="O92" s="47"/>
      <c r="P92" s="47"/>
      <c r="Q92" s="47"/>
      <c r="R92" s="47"/>
      <c r="S92" s="47"/>
      <c r="T92" s="95"/>
      <c r="AT92" s="24" t="s">
        <v>493</v>
      </c>
      <c r="AU92" s="24" t="s">
        <v>76</v>
      </c>
    </row>
    <row r="93" spans="2:65" s="1" customFormat="1" ht="16.5" customHeight="1">
      <c r="B93" s="46"/>
      <c r="C93" s="235" t="s">
        <v>79</v>
      </c>
      <c r="D93" s="235" t="s">
        <v>203</v>
      </c>
      <c r="E93" s="236" t="s">
        <v>79</v>
      </c>
      <c r="F93" s="237" t="s">
        <v>1325</v>
      </c>
      <c r="G93" s="238" t="s">
        <v>358</v>
      </c>
      <c r="H93" s="239">
        <v>5</v>
      </c>
      <c r="I93" s="240"/>
      <c r="J93" s="241">
        <f>ROUND(I93*H93,2)</f>
        <v>0</v>
      </c>
      <c r="K93" s="237" t="s">
        <v>21</v>
      </c>
      <c r="L93" s="72"/>
      <c r="M93" s="242" t="s">
        <v>21</v>
      </c>
      <c r="N93" s="243" t="s">
        <v>40</v>
      </c>
      <c r="O93" s="47"/>
      <c r="P93" s="244">
        <f>O93*H93</f>
        <v>0</v>
      </c>
      <c r="Q93" s="244">
        <v>0</v>
      </c>
      <c r="R93" s="244">
        <f>Q93*H93</f>
        <v>0</v>
      </c>
      <c r="S93" s="244">
        <v>0</v>
      </c>
      <c r="T93" s="245">
        <f>S93*H93</f>
        <v>0</v>
      </c>
      <c r="AR93" s="24" t="s">
        <v>208</v>
      </c>
      <c r="AT93" s="24" t="s">
        <v>203</v>
      </c>
      <c r="AU93" s="24" t="s">
        <v>76</v>
      </c>
      <c r="AY93" s="24" t="s">
        <v>201</v>
      </c>
      <c r="BE93" s="246">
        <f>IF(N93="základní",J93,0)</f>
        <v>0</v>
      </c>
      <c r="BF93" s="246">
        <f>IF(N93="snížená",J93,0)</f>
        <v>0</v>
      </c>
      <c r="BG93" s="246">
        <f>IF(N93="zákl. přenesená",J93,0)</f>
        <v>0</v>
      </c>
      <c r="BH93" s="246">
        <f>IF(N93="sníž. přenesená",J93,0)</f>
        <v>0</v>
      </c>
      <c r="BI93" s="246">
        <f>IF(N93="nulová",J93,0)</f>
        <v>0</v>
      </c>
      <c r="BJ93" s="24" t="s">
        <v>76</v>
      </c>
      <c r="BK93" s="246">
        <f>ROUND(I93*H93,2)</f>
        <v>0</v>
      </c>
      <c r="BL93" s="24" t="s">
        <v>208</v>
      </c>
      <c r="BM93" s="24" t="s">
        <v>208</v>
      </c>
    </row>
    <row r="94" spans="2:47" s="1" customFormat="1" ht="13.5">
      <c r="B94" s="46"/>
      <c r="C94" s="74"/>
      <c r="D94" s="249" t="s">
        <v>493</v>
      </c>
      <c r="E94" s="74"/>
      <c r="F94" s="280" t="s">
        <v>1791</v>
      </c>
      <c r="G94" s="74"/>
      <c r="H94" s="74"/>
      <c r="I94" s="203"/>
      <c r="J94" s="74"/>
      <c r="K94" s="74"/>
      <c r="L94" s="72"/>
      <c r="M94" s="281"/>
      <c r="N94" s="47"/>
      <c r="O94" s="47"/>
      <c r="P94" s="47"/>
      <c r="Q94" s="47"/>
      <c r="R94" s="47"/>
      <c r="S94" s="47"/>
      <c r="T94" s="95"/>
      <c r="AT94" s="24" t="s">
        <v>493</v>
      </c>
      <c r="AU94" s="24" t="s">
        <v>76</v>
      </c>
    </row>
    <row r="95" spans="2:65" s="1" customFormat="1" ht="16.5" customHeight="1">
      <c r="B95" s="46"/>
      <c r="C95" s="235" t="s">
        <v>216</v>
      </c>
      <c r="D95" s="235" t="s">
        <v>203</v>
      </c>
      <c r="E95" s="236" t="s">
        <v>216</v>
      </c>
      <c r="F95" s="237" t="s">
        <v>1776</v>
      </c>
      <c r="G95" s="238" t="s">
        <v>358</v>
      </c>
      <c r="H95" s="239">
        <v>10</v>
      </c>
      <c r="I95" s="240"/>
      <c r="J95" s="241">
        <f>ROUND(I95*H95,2)</f>
        <v>0</v>
      </c>
      <c r="K95" s="237" t="s">
        <v>21</v>
      </c>
      <c r="L95" s="72"/>
      <c r="M95" s="242" t="s">
        <v>21</v>
      </c>
      <c r="N95" s="243" t="s">
        <v>40</v>
      </c>
      <c r="O95" s="47"/>
      <c r="P95" s="244">
        <f>O95*H95</f>
        <v>0</v>
      </c>
      <c r="Q95" s="244">
        <v>0</v>
      </c>
      <c r="R95" s="244">
        <f>Q95*H95</f>
        <v>0</v>
      </c>
      <c r="S95" s="244">
        <v>0</v>
      </c>
      <c r="T95" s="245">
        <f>S95*H95</f>
        <v>0</v>
      </c>
      <c r="AR95" s="24" t="s">
        <v>208</v>
      </c>
      <c r="AT95" s="24" t="s">
        <v>203</v>
      </c>
      <c r="AU95" s="24" t="s">
        <v>76</v>
      </c>
      <c r="AY95" s="24" t="s">
        <v>201</v>
      </c>
      <c r="BE95" s="246">
        <f>IF(N95="základní",J95,0)</f>
        <v>0</v>
      </c>
      <c r="BF95" s="246">
        <f>IF(N95="snížená",J95,0)</f>
        <v>0</v>
      </c>
      <c r="BG95" s="246">
        <f>IF(N95="zákl. přenesená",J95,0)</f>
        <v>0</v>
      </c>
      <c r="BH95" s="246">
        <f>IF(N95="sníž. přenesená",J95,0)</f>
        <v>0</v>
      </c>
      <c r="BI95" s="246">
        <f>IF(N95="nulová",J95,0)</f>
        <v>0</v>
      </c>
      <c r="BJ95" s="24" t="s">
        <v>76</v>
      </c>
      <c r="BK95" s="246">
        <f>ROUND(I95*H95,2)</f>
        <v>0</v>
      </c>
      <c r="BL95" s="24" t="s">
        <v>208</v>
      </c>
      <c r="BM95" s="24" t="s">
        <v>232</v>
      </c>
    </row>
    <row r="96" spans="2:47" s="1" customFormat="1" ht="13.5">
      <c r="B96" s="46"/>
      <c r="C96" s="74"/>
      <c r="D96" s="249" t="s">
        <v>493</v>
      </c>
      <c r="E96" s="74"/>
      <c r="F96" s="280" t="s">
        <v>1791</v>
      </c>
      <c r="G96" s="74"/>
      <c r="H96" s="74"/>
      <c r="I96" s="203"/>
      <c r="J96" s="74"/>
      <c r="K96" s="74"/>
      <c r="L96" s="72"/>
      <c r="M96" s="281"/>
      <c r="N96" s="47"/>
      <c r="O96" s="47"/>
      <c r="P96" s="47"/>
      <c r="Q96" s="47"/>
      <c r="R96" s="47"/>
      <c r="S96" s="47"/>
      <c r="T96" s="95"/>
      <c r="AT96" s="24" t="s">
        <v>493</v>
      </c>
      <c r="AU96" s="24" t="s">
        <v>76</v>
      </c>
    </row>
    <row r="97" spans="2:65" s="1" customFormat="1" ht="16.5" customHeight="1">
      <c r="B97" s="46"/>
      <c r="C97" s="235" t="s">
        <v>208</v>
      </c>
      <c r="D97" s="235" t="s">
        <v>203</v>
      </c>
      <c r="E97" s="236" t="s">
        <v>208</v>
      </c>
      <c r="F97" s="237" t="s">
        <v>1228</v>
      </c>
      <c r="G97" s="238" t="s">
        <v>1229</v>
      </c>
      <c r="H97" s="239">
        <v>7</v>
      </c>
      <c r="I97" s="240"/>
      <c r="J97" s="241">
        <f>ROUND(I97*H97,2)</f>
        <v>0</v>
      </c>
      <c r="K97" s="237" t="s">
        <v>21</v>
      </c>
      <c r="L97" s="72"/>
      <c r="M97" s="242" t="s">
        <v>21</v>
      </c>
      <c r="N97" s="243" t="s">
        <v>40</v>
      </c>
      <c r="O97" s="47"/>
      <c r="P97" s="244">
        <f>O97*H97</f>
        <v>0</v>
      </c>
      <c r="Q97" s="244">
        <v>0</v>
      </c>
      <c r="R97" s="244">
        <f>Q97*H97</f>
        <v>0</v>
      </c>
      <c r="S97" s="244">
        <v>0</v>
      </c>
      <c r="T97" s="245">
        <f>S97*H97</f>
        <v>0</v>
      </c>
      <c r="AR97" s="24" t="s">
        <v>208</v>
      </c>
      <c r="AT97" s="24" t="s">
        <v>203</v>
      </c>
      <c r="AU97" s="24" t="s">
        <v>76</v>
      </c>
      <c r="AY97" s="24" t="s">
        <v>201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4" t="s">
        <v>76</v>
      </c>
      <c r="BK97" s="246">
        <f>ROUND(I97*H97,2)</f>
        <v>0</v>
      </c>
      <c r="BL97" s="24" t="s">
        <v>208</v>
      </c>
      <c r="BM97" s="24" t="s">
        <v>245</v>
      </c>
    </row>
    <row r="98" spans="2:47" s="1" customFormat="1" ht="13.5">
      <c r="B98" s="46"/>
      <c r="C98" s="74"/>
      <c r="D98" s="249" t="s">
        <v>493</v>
      </c>
      <c r="E98" s="74"/>
      <c r="F98" s="280" t="s">
        <v>1791</v>
      </c>
      <c r="G98" s="74"/>
      <c r="H98" s="74"/>
      <c r="I98" s="203"/>
      <c r="J98" s="74"/>
      <c r="K98" s="74"/>
      <c r="L98" s="72"/>
      <c r="M98" s="281"/>
      <c r="N98" s="47"/>
      <c r="O98" s="47"/>
      <c r="P98" s="47"/>
      <c r="Q98" s="47"/>
      <c r="R98" s="47"/>
      <c r="S98" s="47"/>
      <c r="T98" s="95"/>
      <c r="AT98" s="24" t="s">
        <v>493</v>
      </c>
      <c r="AU98" s="24" t="s">
        <v>76</v>
      </c>
    </row>
    <row r="99" spans="2:65" s="1" customFormat="1" ht="16.5" customHeight="1">
      <c r="B99" s="46"/>
      <c r="C99" s="235" t="s">
        <v>227</v>
      </c>
      <c r="D99" s="235" t="s">
        <v>203</v>
      </c>
      <c r="E99" s="236" t="s">
        <v>232</v>
      </c>
      <c r="F99" s="237" t="s">
        <v>1231</v>
      </c>
      <c r="G99" s="238" t="s">
        <v>1229</v>
      </c>
      <c r="H99" s="239">
        <v>3</v>
      </c>
      <c r="I99" s="240"/>
      <c r="J99" s="241">
        <f>ROUND(I99*H99,2)</f>
        <v>0</v>
      </c>
      <c r="K99" s="237" t="s">
        <v>21</v>
      </c>
      <c r="L99" s="72"/>
      <c r="M99" s="242" t="s">
        <v>21</v>
      </c>
      <c r="N99" s="243" t="s">
        <v>40</v>
      </c>
      <c r="O99" s="47"/>
      <c r="P99" s="244">
        <f>O99*H99</f>
        <v>0</v>
      </c>
      <c r="Q99" s="244">
        <v>0</v>
      </c>
      <c r="R99" s="244">
        <f>Q99*H99</f>
        <v>0</v>
      </c>
      <c r="S99" s="244">
        <v>0</v>
      </c>
      <c r="T99" s="245">
        <f>S99*H99</f>
        <v>0</v>
      </c>
      <c r="AR99" s="24" t="s">
        <v>208</v>
      </c>
      <c r="AT99" s="24" t="s">
        <v>203</v>
      </c>
      <c r="AU99" s="24" t="s">
        <v>76</v>
      </c>
      <c r="AY99" s="24" t="s">
        <v>201</v>
      </c>
      <c r="BE99" s="246">
        <f>IF(N99="základní",J99,0)</f>
        <v>0</v>
      </c>
      <c r="BF99" s="246">
        <f>IF(N99="snížená",J99,0)</f>
        <v>0</v>
      </c>
      <c r="BG99" s="246">
        <f>IF(N99="zákl. přenesená",J99,0)</f>
        <v>0</v>
      </c>
      <c r="BH99" s="246">
        <f>IF(N99="sníž. přenesená",J99,0)</f>
        <v>0</v>
      </c>
      <c r="BI99" s="246">
        <f>IF(N99="nulová",J99,0)</f>
        <v>0</v>
      </c>
      <c r="BJ99" s="24" t="s">
        <v>76</v>
      </c>
      <c r="BK99" s="246">
        <f>ROUND(I99*H99,2)</f>
        <v>0</v>
      </c>
      <c r="BL99" s="24" t="s">
        <v>208</v>
      </c>
      <c r="BM99" s="24" t="s">
        <v>255</v>
      </c>
    </row>
    <row r="100" spans="2:47" s="1" customFormat="1" ht="13.5">
      <c r="B100" s="46"/>
      <c r="C100" s="74"/>
      <c r="D100" s="249" t="s">
        <v>493</v>
      </c>
      <c r="E100" s="74"/>
      <c r="F100" s="280" t="s">
        <v>1791</v>
      </c>
      <c r="G100" s="74"/>
      <c r="H100" s="74"/>
      <c r="I100" s="203"/>
      <c r="J100" s="74"/>
      <c r="K100" s="74"/>
      <c r="L100" s="72"/>
      <c r="M100" s="281"/>
      <c r="N100" s="47"/>
      <c r="O100" s="47"/>
      <c r="P100" s="47"/>
      <c r="Q100" s="47"/>
      <c r="R100" s="47"/>
      <c r="S100" s="47"/>
      <c r="T100" s="95"/>
      <c r="AT100" s="24" t="s">
        <v>493</v>
      </c>
      <c r="AU100" s="24" t="s">
        <v>76</v>
      </c>
    </row>
    <row r="101" spans="2:65" s="1" customFormat="1" ht="16.5" customHeight="1">
      <c r="B101" s="46"/>
      <c r="C101" s="235" t="s">
        <v>232</v>
      </c>
      <c r="D101" s="235" t="s">
        <v>203</v>
      </c>
      <c r="E101" s="236" t="s">
        <v>238</v>
      </c>
      <c r="F101" s="237" t="s">
        <v>1233</v>
      </c>
      <c r="G101" s="238" t="s">
        <v>1229</v>
      </c>
      <c r="H101" s="239">
        <v>10</v>
      </c>
      <c r="I101" s="240"/>
      <c r="J101" s="241">
        <f>ROUND(I101*H101,2)</f>
        <v>0</v>
      </c>
      <c r="K101" s="237" t="s">
        <v>21</v>
      </c>
      <c r="L101" s="72"/>
      <c r="M101" s="242" t="s">
        <v>21</v>
      </c>
      <c r="N101" s="243" t="s">
        <v>40</v>
      </c>
      <c r="O101" s="47"/>
      <c r="P101" s="244">
        <f>O101*H101</f>
        <v>0</v>
      </c>
      <c r="Q101" s="244">
        <v>0</v>
      </c>
      <c r="R101" s="244">
        <f>Q101*H101</f>
        <v>0</v>
      </c>
      <c r="S101" s="244">
        <v>0</v>
      </c>
      <c r="T101" s="245">
        <f>S101*H101</f>
        <v>0</v>
      </c>
      <c r="AR101" s="24" t="s">
        <v>208</v>
      </c>
      <c r="AT101" s="24" t="s">
        <v>203</v>
      </c>
      <c r="AU101" s="24" t="s">
        <v>76</v>
      </c>
      <c r="AY101" s="24" t="s">
        <v>201</v>
      </c>
      <c r="BE101" s="246">
        <f>IF(N101="základní",J101,0)</f>
        <v>0</v>
      </c>
      <c r="BF101" s="246">
        <f>IF(N101="snížená",J101,0)</f>
        <v>0</v>
      </c>
      <c r="BG101" s="246">
        <f>IF(N101="zákl. přenesená",J101,0)</f>
        <v>0</v>
      </c>
      <c r="BH101" s="246">
        <f>IF(N101="sníž. přenesená",J101,0)</f>
        <v>0</v>
      </c>
      <c r="BI101" s="246">
        <f>IF(N101="nulová",J101,0)</f>
        <v>0</v>
      </c>
      <c r="BJ101" s="24" t="s">
        <v>76</v>
      </c>
      <c r="BK101" s="246">
        <f>ROUND(I101*H101,2)</f>
        <v>0</v>
      </c>
      <c r="BL101" s="24" t="s">
        <v>208</v>
      </c>
      <c r="BM101" s="24" t="s">
        <v>265</v>
      </c>
    </row>
    <row r="102" spans="2:47" s="1" customFormat="1" ht="13.5">
      <c r="B102" s="46"/>
      <c r="C102" s="74"/>
      <c r="D102" s="249" t="s">
        <v>493</v>
      </c>
      <c r="E102" s="74"/>
      <c r="F102" s="280" t="s">
        <v>1791</v>
      </c>
      <c r="G102" s="74"/>
      <c r="H102" s="74"/>
      <c r="I102" s="203"/>
      <c r="J102" s="74"/>
      <c r="K102" s="74"/>
      <c r="L102" s="72"/>
      <c r="M102" s="281"/>
      <c r="N102" s="47"/>
      <c r="O102" s="47"/>
      <c r="P102" s="47"/>
      <c r="Q102" s="47"/>
      <c r="R102" s="47"/>
      <c r="S102" s="47"/>
      <c r="T102" s="95"/>
      <c r="AT102" s="24" t="s">
        <v>493</v>
      </c>
      <c r="AU102" s="24" t="s">
        <v>76</v>
      </c>
    </row>
    <row r="103" spans="2:65" s="1" customFormat="1" ht="16.5" customHeight="1">
      <c r="B103" s="46"/>
      <c r="C103" s="235" t="s">
        <v>238</v>
      </c>
      <c r="D103" s="235" t="s">
        <v>203</v>
      </c>
      <c r="E103" s="236" t="s">
        <v>245</v>
      </c>
      <c r="F103" s="237" t="s">
        <v>1234</v>
      </c>
      <c r="G103" s="238" t="s">
        <v>1229</v>
      </c>
      <c r="H103" s="239">
        <v>0</v>
      </c>
      <c r="I103" s="240"/>
      <c r="J103" s="241">
        <f>ROUND(I103*H103,2)</f>
        <v>0</v>
      </c>
      <c r="K103" s="237" t="s">
        <v>21</v>
      </c>
      <c r="L103" s="72"/>
      <c r="M103" s="242" t="s">
        <v>21</v>
      </c>
      <c r="N103" s="243" t="s">
        <v>40</v>
      </c>
      <c r="O103" s="47"/>
      <c r="P103" s="244">
        <f>O103*H103</f>
        <v>0</v>
      </c>
      <c r="Q103" s="244">
        <v>0</v>
      </c>
      <c r="R103" s="244">
        <f>Q103*H103</f>
        <v>0</v>
      </c>
      <c r="S103" s="244">
        <v>0</v>
      </c>
      <c r="T103" s="245">
        <f>S103*H103</f>
        <v>0</v>
      </c>
      <c r="AR103" s="24" t="s">
        <v>208</v>
      </c>
      <c r="AT103" s="24" t="s">
        <v>203</v>
      </c>
      <c r="AU103" s="24" t="s">
        <v>76</v>
      </c>
      <c r="AY103" s="24" t="s">
        <v>201</v>
      </c>
      <c r="BE103" s="246">
        <f>IF(N103="základní",J103,0)</f>
        <v>0</v>
      </c>
      <c r="BF103" s="246">
        <f>IF(N103="snížená",J103,0)</f>
        <v>0</v>
      </c>
      <c r="BG103" s="246">
        <f>IF(N103="zákl. přenesená",J103,0)</f>
        <v>0</v>
      </c>
      <c r="BH103" s="246">
        <f>IF(N103="sníž. přenesená",J103,0)</f>
        <v>0</v>
      </c>
      <c r="BI103" s="246">
        <f>IF(N103="nulová",J103,0)</f>
        <v>0</v>
      </c>
      <c r="BJ103" s="24" t="s">
        <v>76</v>
      </c>
      <c r="BK103" s="246">
        <f>ROUND(I103*H103,2)</f>
        <v>0</v>
      </c>
      <c r="BL103" s="24" t="s">
        <v>208</v>
      </c>
      <c r="BM103" s="24" t="s">
        <v>277</v>
      </c>
    </row>
    <row r="104" spans="2:47" s="1" customFormat="1" ht="13.5">
      <c r="B104" s="46"/>
      <c r="C104" s="74"/>
      <c r="D104" s="249" t="s">
        <v>493</v>
      </c>
      <c r="E104" s="74"/>
      <c r="F104" s="280" t="s">
        <v>1791</v>
      </c>
      <c r="G104" s="74"/>
      <c r="H104" s="74"/>
      <c r="I104" s="203"/>
      <c r="J104" s="74"/>
      <c r="K104" s="74"/>
      <c r="L104" s="72"/>
      <c r="M104" s="281"/>
      <c r="N104" s="47"/>
      <c r="O104" s="47"/>
      <c r="P104" s="47"/>
      <c r="Q104" s="47"/>
      <c r="R104" s="47"/>
      <c r="S104" s="47"/>
      <c r="T104" s="95"/>
      <c r="AT104" s="24" t="s">
        <v>493</v>
      </c>
      <c r="AU104" s="24" t="s">
        <v>76</v>
      </c>
    </row>
    <row r="105" spans="2:65" s="1" customFormat="1" ht="16.5" customHeight="1">
      <c r="B105" s="46"/>
      <c r="C105" s="235" t="s">
        <v>245</v>
      </c>
      <c r="D105" s="235" t="s">
        <v>203</v>
      </c>
      <c r="E105" s="236" t="s">
        <v>250</v>
      </c>
      <c r="F105" s="237" t="s">
        <v>1235</v>
      </c>
      <c r="G105" s="238" t="s">
        <v>1229</v>
      </c>
      <c r="H105" s="239">
        <v>2</v>
      </c>
      <c r="I105" s="240"/>
      <c r="J105" s="241">
        <f>ROUND(I105*H105,2)</f>
        <v>0</v>
      </c>
      <c r="K105" s="237" t="s">
        <v>21</v>
      </c>
      <c r="L105" s="72"/>
      <c r="M105" s="242" t="s">
        <v>21</v>
      </c>
      <c r="N105" s="243" t="s">
        <v>40</v>
      </c>
      <c r="O105" s="47"/>
      <c r="P105" s="244">
        <f>O105*H105</f>
        <v>0</v>
      </c>
      <c r="Q105" s="244">
        <v>0</v>
      </c>
      <c r="R105" s="244">
        <f>Q105*H105</f>
        <v>0</v>
      </c>
      <c r="S105" s="244">
        <v>0</v>
      </c>
      <c r="T105" s="245">
        <f>S105*H105</f>
        <v>0</v>
      </c>
      <c r="AR105" s="24" t="s">
        <v>208</v>
      </c>
      <c r="AT105" s="24" t="s">
        <v>203</v>
      </c>
      <c r="AU105" s="24" t="s">
        <v>76</v>
      </c>
      <c r="AY105" s="24" t="s">
        <v>201</v>
      </c>
      <c r="BE105" s="246">
        <f>IF(N105="základní",J105,0)</f>
        <v>0</v>
      </c>
      <c r="BF105" s="246">
        <f>IF(N105="snížená",J105,0)</f>
        <v>0</v>
      </c>
      <c r="BG105" s="246">
        <f>IF(N105="zákl. přenesená",J105,0)</f>
        <v>0</v>
      </c>
      <c r="BH105" s="246">
        <f>IF(N105="sníž. přenesená",J105,0)</f>
        <v>0</v>
      </c>
      <c r="BI105" s="246">
        <f>IF(N105="nulová",J105,0)</f>
        <v>0</v>
      </c>
      <c r="BJ105" s="24" t="s">
        <v>76</v>
      </c>
      <c r="BK105" s="246">
        <f>ROUND(I105*H105,2)</f>
        <v>0</v>
      </c>
      <c r="BL105" s="24" t="s">
        <v>208</v>
      </c>
      <c r="BM105" s="24" t="s">
        <v>287</v>
      </c>
    </row>
    <row r="106" spans="2:47" s="1" customFormat="1" ht="13.5">
      <c r="B106" s="46"/>
      <c r="C106" s="74"/>
      <c r="D106" s="249" t="s">
        <v>493</v>
      </c>
      <c r="E106" s="74"/>
      <c r="F106" s="280" t="s">
        <v>1791</v>
      </c>
      <c r="G106" s="74"/>
      <c r="H106" s="74"/>
      <c r="I106" s="203"/>
      <c r="J106" s="74"/>
      <c r="K106" s="74"/>
      <c r="L106" s="72"/>
      <c r="M106" s="281"/>
      <c r="N106" s="47"/>
      <c r="O106" s="47"/>
      <c r="P106" s="47"/>
      <c r="Q106" s="47"/>
      <c r="R106" s="47"/>
      <c r="S106" s="47"/>
      <c r="T106" s="95"/>
      <c r="AT106" s="24" t="s">
        <v>493</v>
      </c>
      <c r="AU106" s="24" t="s">
        <v>76</v>
      </c>
    </row>
    <row r="107" spans="2:65" s="1" customFormat="1" ht="16.5" customHeight="1">
      <c r="B107" s="46"/>
      <c r="C107" s="235" t="s">
        <v>250</v>
      </c>
      <c r="D107" s="235" t="s">
        <v>203</v>
      </c>
      <c r="E107" s="236" t="s">
        <v>255</v>
      </c>
      <c r="F107" s="237" t="s">
        <v>1236</v>
      </c>
      <c r="G107" s="238" t="s">
        <v>1229</v>
      </c>
      <c r="H107" s="239">
        <v>3</v>
      </c>
      <c r="I107" s="240"/>
      <c r="J107" s="241">
        <f>ROUND(I107*H107,2)</f>
        <v>0</v>
      </c>
      <c r="K107" s="237" t="s">
        <v>21</v>
      </c>
      <c r="L107" s="72"/>
      <c r="M107" s="242" t="s">
        <v>21</v>
      </c>
      <c r="N107" s="243" t="s">
        <v>40</v>
      </c>
      <c r="O107" s="47"/>
      <c r="P107" s="244">
        <f>O107*H107</f>
        <v>0</v>
      </c>
      <c r="Q107" s="244">
        <v>0</v>
      </c>
      <c r="R107" s="244">
        <f>Q107*H107</f>
        <v>0</v>
      </c>
      <c r="S107" s="244">
        <v>0</v>
      </c>
      <c r="T107" s="245">
        <f>S107*H107</f>
        <v>0</v>
      </c>
      <c r="AR107" s="24" t="s">
        <v>208</v>
      </c>
      <c r="AT107" s="24" t="s">
        <v>203</v>
      </c>
      <c r="AU107" s="24" t="s">
        <v>76</v>
      </c>
      <c r="AY107" s="24" t="s">
        <v>201</v>
      </c>
      <c r="BE107" s="246">
        <f>IF(N107="základní",J107,0)</f>
        <v>0</v>
      </c>
      <c r="BF107" s="246">
        <f>IF(N107="snížená",J107,0)</f>
        <v>0</v>
      </c>
      <c r="BG107" s="246">
        <f>IF(N107="zákl. přenesená",J107,0)</f>
        <v>0</v>
      </c>
      <c r="BH107" s="246">
        <f>IF(N107="sníž. přenesená",J107,0)</f>
        <v>0</v>
      </c>
      <c r="BI107" s="246">
        <f>IF(N107="nulová",J107,0)</f>
        <v>0</v>
      </c>
      <c r="BJ107" s="24" t="s">
        <v>76</v>
      </c>
      <c r="BK107" s="246">
        <f>ROUND(I107*H107,2)</f>
        <v>0</v>
      </c>
      <c r="BL107" s="24" t="s">
        <v>208</v>
      </c>
      <c r="BM107" s="24" t="s">
        <v>297</v>
      </c>
    </row>
    <row r="108" spans="2:47" s="1" customFormat="1" ht="13.5">
      <c r="B108" s="46"/>
      <c r="C108" s="74"/>
      <c r="D108" s="249" t="s">
        <v>493</v>
      </c>
      <c r="E108" s="74"/>
      <c r="F108" s="280" t="s">
        <v>1791</v>
      </c>
      <c r="G108" s="74"/>
      <c r="H108" s="74"/>
      <c r="I108" s="203"/>
      <c r="J108" s="74"/>
      <c r="K108" s="74"/>
      <c r="L108" s="72"/>
      <c r="M108" s="281"/>
      <c r="N108" s="47"/>
      <c r="O108" s="47"/>
      <c r="P108" s="47"/>
      <c r="Q108" s="47"/>
      <c r="R108" s="47"/>
      <c r="S108" s="47"/>
      <c r="T108" s="95"/>
      <c r="AT108" s="24" t="s">
        <v>493</v>
      </c>
      <c r="AU108" s="24" t="s">
        <v>76</v>
      </c>
    </row>
    <row r="109" spans="2:65" s="1" customFormat="1" ht="16.5" customHeight="1">
      <c r="B109" s="46"/>
      <c r="C109" s="235" t="s">
        <v>255</v>
      </c>
      <c r="D109" s="235" t="s">
        <v>203</v>
      </c>
      <c r="E109" s="236" t="s">
        <v>265</v>
      </c>
      <c r="F109" s="237" t="s">
        <v>1777</v>
      </c>
      <c r="G109" s="238" t="s">
        <v>1229</v>
      </c>
      <c r="H109" s="239">
        <v>2</v>
      </c>
      <c r="I109" s="240"/>
      <c r="J109" s="241">
        <f>ROUND(I109*H109,2)</f>
        <v>0</v>
      </c>
      <c r="K109" s="237" t="s">
        <v>21</v>
      </c>
      <c r="L109" s="72"/>
      <c r="M109" s="242" t="s">
        <v>21</v>
      </c>
      <c r="N109" s="243" t="s">
        <v>40</v>
      </c>
      <c r="O109" s="47"/>
      <c r="P109" s="244">
        <f>O109*H109</f>
        <v>0</v>
      </c>
      <c r="Q109" s="244">
        <v>0</v>
      </c>
      <c r="R109" s="244">
        <f>Q109*H109</f>
        <v>0</v>
      </c>
      <c r="S109" s="244">
        <v>0</v>
      </c>
      <c r="T109" s="245">
        <f>S109*H109</f>
        <v>0</v>
      </c>
      <c r="AR109" s="24" t="s">
        <v>208</v>
      </c>
      <c r="AT109" s="24" t="s">
        <v>203</v>
      </c>
      <c r="AU109" s="24" t="s">
        <v>76</v>
      </c>
      <c r="AY109" s="24" t="s">
        <v>201</v>
      </c>
      <c r="BE109" s="246">
        <f>IF(N109="základní",J109,0)</f>
        <v>0</v>
      </c>
      <c r="BF109" s="246">
        <f>IF(N109="snížená",J109,0)</f>
        <v>0</v>
      </c>
      <c r="BG109" s="246">
        <f>IF(N109="zákl. přenesená",J109,0)</f>
        <v>0</v>
      </c>
      <c r="BH109" s="246">
        <f>IF(N109="sníž. přenesená",J109,0)</f>
        <v>0</v>
      </c>
      <c r="BI109" s="246">
        <f>IF(N109="nulová",J109,0)</f>
        <v>0</v>
      </c>
      <c r="BJ109" s="24" t="s">
        <v>76</v>
      </c>
      <c r="BK109" s="246">
        <f>ROUND(I109*H109,2)</f>
        <v>0</v>
      </c>
      <c r="BL109" s="24" t="s">
        <v>208</v>
      </c>
      <c r="BM109" s="24" t="s">
        <v>308</v>
      </c>
    </row>
    <row r="110" spans="2:47" s="1" customFormat="1" ht="13.5">
      <c r="B110" s="46"/>
      <c r="C110" s="74"/>
      <c r="D110" s="249" t="s">
        <v>493</v>
      </c>
      <c r="E110" s="74"/>
      <c r="F110" s="280" t="s">
        <v>1791</v>
      </c>
      <c r="G110" s="74"/>
      <c r="H110" s="74"/>
      <c r="I110" s="203"/>
      <c r="J110" s="74"/>
      <c r="K110" s="74"/>
      <c r="L110" s="72"/>
      <c r="M110" s="281"/>
      <c r="N110" s="47"/>
      <c r="O110" s="47"/>
      <c r="P110" s="47"/>
      <c r="Q110" s="47"/>
      <c r="R110" s="47"/>
      <c r="S110" s="47"/>
      <c r="T110" s="95"/>
      <c r="AT110" s="24" t="s">
        <v>493</v>
      </c>
      <c r="AU110" s="24" t="s">
        <v>76</v>
      </c>
    </row>
    <row r="111" spans="2:65" s="1" customFormat="1" ht="16.5" customHeight="1">
      <c r="B111" s="46"/>
      <c r="C111" s="235" t="s">
        <v>260</v>
      </c>
      <c r="D111" s="235" t="s">
        <v>203</v>
      </c>
      <c r="E111" s="236" t="s">
        <v>272</v>
      </c>
      <c r="F111" s="237" t="s">
        <v>1239</v>
      </c>
      <c r="G111" s="238" t="s">
        <v>1229</v>
      </c>
      <c r="H111" s="239">
        <v>1</v>
      </c>
      <c r="I111" s="240"/>
      <c r="J111" s="241">
        <f>ROUND(I111*H111,2)</f>
        <v>0</v>
      </c>
      <c r="K111" s="237" t="s">
        <v>21</v>
      </c>
      <c r="L111" s="72"/>
      <c r="M111" s="242" t="s">
        <v>21</v>
      </c>
      <c r="N111" s="243" t="s">
        <v>40</v>
      </c>
      <c r="O111" s="47"/>
      <c r="P111" s="244">
        <f>O111*H111</f>
        <v>0</v>
      </c>
      <c r="Q111" s="244">
        <v>0</v>
      </c>
      <c r="R111" s="244">
        <f>Q111*H111</f>
        <v>0</v>
      </c>
      <c r="S111" s="244">
        <v>0</v>
      </c>
      <c r="T111" s="245">
        <f>S111*H111</f>
        <v>0</v>
      </c>
      <c r="AR111" s="24" t="s">
        <v>208</v>
      </c>
      <c r="AT111" s="24" t="s">
        <v>203</v>
      </c>
      <c r="AU111" s="24" t="s">
        <v>76</v>
      </c>
      <c r="AY111" s="24" t="s">
        <v>201</v>
      </c>
      <c r="BE111" s="246">
        <f>IF(N111="základní",J111,0)</f>
        <v>0</v>
      </c>
      <c r="BF111" s="246">
        <f>IF(N111="snížená",J111,0)</f>
        <v>0</v>
      </c>
      <c r="BG111" s="246">
        <f>IF(N111="zákl. přenesená",J111,0)</f>
        <v>0</v>
      </c>
      <c r="BH111" s="246">
        <f>IF(N111="sníž. přenesená",J111,0)</f>
        <v>0</v>
      </c>
      <c r="BI111" s="246">
        <f>IF(N111="nulová",J111,0)</f>
        <v>0</v>
      </c>
      <c r="BJ111" s="24" t="s">
        <v>76</v>
      </c>
      <c r="BK111" s="246">
        <f>ROUND(I111*H111,2)</f>
        <v>0</v>
      </c>
      <c r="BL111" s="24" t="s">
        <v>208</v>
      </c>
      <c r="BM111" s="24" t="s">
        <v>316</v>
      </c>
    </row>
    <row r="112" spans="2:47" s="1" customFormat="1" ht="13.5">
      <c r="B112" s="46"/>
      <c r="C112" s="74"/>
      <c r="D112" s="249" t="s">
        <v>493</v>
      </c>
      <c r="E112" s="74"/>
      <c r="F112" s="280" t="s">
        <v>1791</v>
      </c>
      <c r="G112" s="74"/>
      <c r="H112" s="74"/>
      <c r="I112" s="203"/>
      <c r="J112" s="74"/>
      <c r="K112" s="74"/>
      <c r="L112" s="72"/>
      <c r="M112" s="281"/>
      <c r="N112" s="47"/>
      <c r="O112" s="47"/>
      <c r="P112" s="47"/>
      <c r="Q112" s="47"/>
      <c r="R112" s="47"/>
      <c r="S112" s="47"/>
      <c r="T112" s="95"/>
      <c r="AT112" s="24" t="s">
        <v>493</v>
      </c>
      <c r="AU112" s="24" t="s">
        <v>76</v>
      </c>
    </row>
    <row r="113" spans="2:65" s="1" customFormat="1" ht="16.5" customHeight="1">
      <c r="B113" s="46"/>
      <c r="C113" s="235" t="s">
        <v>265</v>
      </c>
      <c r="D113" s="235" t="s">
        <v>203</v>
      </c>
      <c r="E113" s="236" t="s">
        <v>292</v>
      </c>
      <c r="F113" s="237" t="s">
        <v>1240</v>
      </c>
      <c r="G113" s="238" t="s">
        <v>1229</v>
      </c>
      <c r="H113" s="239">
        <v>1</v>
      </c>
      <c r="I113" s="240"/>
      <c r="J113" s="241">
        <f>ROUND(I113*H113,2)</f>
        <v>0</v>
      </c>
      <c r="K113" s="237" t="s">
        <v>21</v>
      </c>
      <c r="L113" s="72"/>
      <c r="M113" s="242" t="s">
        <v>21</v>
      </c>
      <c r="N113" s="243" t="s">
        <v>40</v>
      </c>
      <c r="O113" s="47"/>
      <c r="P113" s="244">
        <f>O113*H113</f>
        <v>0</v>
      </c>
      <c r="Q113" s="244">
        <v>0</v>
      </c>
      <c r="R113" s="244">
        <f>Q113*H113</f>
        <v>0</v>
      </c>
      <c r="S113" s="244">
        <v>0</v>
      </c>
      <c r="T113" s="245">
        <f>S113*H113</f>
        <v>0</v>
      </c>
      <c r="AR113" s="24" t="s">
        <v>208</v>
      </c>
      <c r="AT113" s="24" t="s">
        <v>203</v>
      </c>
      <c r="AU113" s="24" t="s">
        <v>76</v>
      </c>
      <c r="AY113" s="24" t="s">
        <v>201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76</v>
      </c>
      <c r="BK113" s="246">
        <f>ROUND(I113*H113,2)</f>
        <v>0</v>
      </c>
      <c r="BL113" s="24" t="s">
        <v>208</v>
      </c>
      <c r="BM113" s="24" t="s">
        <v>330</v>
      </c>
    </row>
    <row r="114" spans="2:47" s="1" customFormat="1" ht="13.5">
      <c r="B114" s="46"/>
      <c r="C114" s="74"/>
      <c r="D114" s="249" t="s">
        <v>493</v>
      </c>
      <c r="E114" s="74"/>
      <c r="F114" s="280" t="s">
        <v>1791</v>
      </c>
      <c r="G114" s="74"/>
      <c r="H114" s="74"/>
      <c r="I114" s="203"/>
      <c r="J114" s="74"/>
      <c r="K114" s="74"/>
      <c r="L114" s="72"/>
      <c r="M114" s="281"/>
      <c r="N114" s="47"/>
      <c r="O114" s="47"/>
      <c r="P114" s="47"/>
      <c r="Q114" s="47"/>
      <c r="R114" s="47"/>
      <c r="S114" s="47"/>
      <c r="T114" s="95"/>
      <c r="AT114" s="24" t="s">
        <v>493</v>
      </c>
      <c r="AU114" s="24" t="s">
        <v>76</v>
      </c>
    </row>
    <row r="115" spans="2:65" s="1" customFormat="1" ht="16.5" customHeight="1">
      <c r="B115" s="46"/>
      <c r="C115" s="235" t="s">
        <v>272</v>
      </c>
      <c r="D115" s="235" t="s">
        <v>203</v>
      </c>
      <c r="E115" s="236" t="s">
        <v>303</v>
      </c>
      <c r="F115" s="237" t="s">
        <v>1241</v>
      </c>
      <c r="G115" s="238" t="s">
        <v>1229</v>
      </c>
      <c r="H115" s="239">
        <v>2</v>
      </c>
      <c r="I115" s="240"/>
      <c r="J115" s="241">
        <f>ROUND(I115*H115,2)</f>
        <v>0</v>
      </c>
      <c r="K115" s="237" t="s">
        <v>21</v>
      </c>
      <c r="L115" s="72"/>
      <c r="M115" s="242" t="s">
        <v>21</v>
      </c>
      <c r="N115" s="243" t="s">
        <v>40</v>
      </c>
      <c r="O115" s="47"/>
      <c r="P115" s="244">
        <f>O115*H115</f>
        <v>0</v>
      </c>
      <c r="Q115" s="244">
        <v>0</v>
      </c>
      <c r="R115" s="244">
        <f>Q115*H115</f>
        <v>0</v>
      </c>
      <c r="S115" s="244">
        <v>0</v>
      </c>
      <c r="T115" s="245">
        <f>S115*H115</f>
        <v>0</v>
      </c>
      <c r="AR115" s="24" t="s">
        <v>208</v>
      </c>
      <c r="AT115" s="24" t="s">
        <v>203</v>
      </c>
      <c r="AU115" s="24" t="s">
        <v>76</v>
      </c>
      <c r="AY115" s="24" t="s">
        <v>201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4" t="s">
        <v>76</v>
      </c>
      <c r="BK115" s="246">
        <f>ROUND(I115*H115,2)</f>
        <v>0</v>
      </c>
      <c r="BL115" s="24" t="s">
        <v>208</v>
      </c>
      <c r="BM115" s="24" t="s">
        <v>338</v>
      </c>
    </row>
    <row r="116" spans="2:47" s="1" customFormat="1" ht="13.5">
      <c r="B116" s="46"/>
      <c r="C116" s="74"/>
      <c r="D116" s="249" t="s">
        <v>493</v>
      </c>
      <c r="E116" s="74"/>
      <c r="F116" s="280" t="s">
        <v>1791</v>
      </c>
      <c r="G116" s="74"/>
      <c r="H116" s="74"/>
      <c r="I116" s="203"/>
      <c r="J116" s="74"/>
      <c r="K116" s="74"/>
      <c r="L116" s="72"/>
      <c r="M116" s="281"/>
      <c r="N116" s="47"/>
      <c r="O116" s="47"/>
      <c r="P116" s="47"/>
      <c r="Q116" s="47"/>
      <c r="R116" s="47"/>
      <c r="S116" s="47"/>
      <c r="T116" s="95"/>
      <c r="AT116" s="24" t="s">
        <v>493</v>
      </c>
      <c r="AU116" s="24" t="s">
        <v>76</v>
      </c>
    </row>
    <row r="117" spans="2:65" s="1" customFormat="1" ht="16.5" customHeight="1">
      <c r="B117" s="46"/>
      <c r="C117" s="235" t="s">
        <v>277</v>
      </c>
      <c r="D117" s="235" t="s">
        <v>203</v>
      </c>
      <c r="E117" s="236" t="s">
        <v>9</v>
      </c>
      <c r="F117" s="237" t="s">
        <v>1780</v>
      </c>
      <c r="G117" s="238" t="s">
        <v>1229</v>
      </c>
      <c r="H117" s="239">
        <v>20</v>
      </c>
      <c r="I117" s="240"/>
      <c r="J117" s="241">
        <f>ROUND(I117*H117,2)</f>
        <v>0</v>
      </c>
      <c r="K117" s="237" t="s">
        <v>21</v>
      </c>
      <c r="L117" s="72"/>
      <c r="M117" s="242" t="s">
        <v>21</v>
      </c>
      <c r="N117" s="243" t="s">
        <v>40</v>
      </c>
      <c r="O117" s="47"/>
      <c r="P117" s="244">
        <f>O117*H117</f>
        <v>0</v>
      </c>
      <c r="Q117" s="244">
        <v>0</v>
      </c>
      <c r="R117" s="244">
        <f>Q117*H117</f>
        <v>0</v>
      </c>
      <c r="S117" s="244">
        <v>0</v>
      </c>
      <c r="T117" s="245">
        <f>S117*H117</f>
        <v>0</v>
      </c>
      <c r="AR117" s="24" t="s">
        <v>208</v>
      </c>
      <c r="AT117" s="24" t="s">
        <v>203</v>
      </c>
      <c r="AU117" s="24" t="s">
        <v>76</v>
      </c>
      <c r="AY117" s="24" t="s">
        <v>201</v>
      </c>
      <c r="BE117" s="246">
        <f>IF(N117="základní",J117,0)</f>
        <v>0</v>
      </c>
      <c r="BF117" s="246">
        <f>IF(N117="snížená",J117,0)</f>
        <v>0</v>
      </c>
      <c r="BG117" s="246">
        <f>IF(N117="zákl. přenesená",J117,0)</f>
        <v>0</v>
      </c>
      <c r="BH117" s="246">
        <f>IF(N117="sníž. přenesená",J117,0)</f>
        <v>0</v>
      </c>
      <c r="BI117" s="246">
        <f>IF(N117="nulová",J117,0)</f>
        <v>0</v>
      </c>
      <c r="BJ117" s="24" t="s">
        <v>76</v>
      </c>
      <c r="BK117" s="246">
        <f>ROUND(I117*H117,2)</f>
        <v>0</v>
      </c>
      <c r="BL117" s="24" t="s">
        <v>208</v>
      </c>
      <c r="BM117" s="24" t="s">
        <v>349</v>
      </c>
    </row>
    <row r="118" spans="2:47" s="1" customFormat="1" ht="13.5">
      <c r="B118" s="46"/>
      <c r="C118" s="74"/>
      <c r="D118" s="249" t="s">
        <v>493</v>
      </c>
      <c r="E118" s="74"/>
      <c r="F118" s="280" t="s">
        <v>1791</v>
      </c>
      <c r="G118" s="74"/>
      <c r="H118" s="74"/>
      <c r="I118" s="203"/>
      <c r="J118" s="74"/>
      <c r="K118" s="74"/>
      <c r="L118" s="72"/>
      <c r="M118" s="281"/>
      <c r="N118" s="47"/>
      <c r="O118" s="47"/>
      <c r="P118" s="47"/>
      <c r="Q118" s="47"/>
      <c r="R118" s="47"/>
      <c r="S118" s="47"/>
      <c r="T118" s="95"/>
      <c r="AT118" s="24" t="s">
        <v>493</v>
      </c>
      <c r="AU118" s="24" t="s">
        <v>76</v>
      </c>
    </row>
    <row r="119" spans="2:65" s="1" customFormat="1" ht="16.5" customHeight="1">
      <c r="B119" s="46"/>
      <c r="C119" s="235" t="s">
        <v>10</v>
      </c>
      <c r="D119" s="235" t="s">
        <v>203</v>
      </c>
      <c r="E119" s="236" t="s">
        <v>316</v>
      </c>
      <c r="F119" s="237" t="s">
        <v>1243</v>
      </c>
      <c r="G119" s="238" t="s">
        <v>358</v>
      </c>
      <c r="H119" s="239">
        <v>90</v>
      </c>
      <c r="I119" s="240"/>
      <c r="J119" s="241">
        <f>ROUND(I119*H119,2)</f>
        <v>0</v>
      </c>
      <c r="K119" s="237" t="s">
        <v>21</v>
      </c>
      <c r="L119" s="72"/>
      <c r="M119" s="242" t="s">
        <v>21</v>
      </c>
      <c r="N119" s="243" t="s">
        <v>40</v>
      </c>
      <c r="O119" s="47"/>
      <c r="P119" s="244">
        <f>O119*H119</f>
        <v>0</v>
      </c>
      <c r="Q119" s="244">
        <v>0</v>
      </c>
      <c r="R119" s="244">
        <f>Q119*H119</f>
        <v>0</v>
      </c>
      <c r="S119" s="244">
        <v>0</v>
      </c>
      <c r="T119" s="245">
        <f>S119*H119</f>
        <v>0</v>
      </c>
      <c r="AR119" s="24" t="s">
        <v>208</v>
      </c>
      <c r="AT119" s="24" t="s">
        <v>203</v>
      </c>
      <c r="AU119" s="24" t="s">
        <v>76</v>
      </c>
      <c r="AY119" s="24" t="s">
        <v>201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24" t="s">
        <v>76</v>
      </c>
      <c r="BK119" s="246">
        <f>ROUND(I119*H119,2)</f>
        <v>0</v>
      </c>
      <c r="BL119" s="24" t="s">
        <v>208</v>
      </c>
      <c r="BM119" s="24" t="s">
        <v>364</v>
      </c>
    </row>
    <row r="120" spans="2:47" s="1" customFormat="1" ht="13.5">
      <c r="B120" s="46"/>
      <c r="C120" s="74"/>
      <c r="D120" s="249" t="s">
        <v>493</v>
      </c>
      <c r="E120" s="74"/>
      <c r="F120" s="280" t="s">
        <v>1791</v>
      </c>
      <c r="G120" s="74"/>
      <c r="H120" s="74"/>
      <c r="I120" s="203"/>
      <c r="J120" s="74"/>
      <c r="K120" s="74"/>
      <c r="L120" s="72"/>
      <c r="M120" s="281"/>
      <c r="N120" s="47"/>
      <c r="O120" s="47"/>
      <c r="P120" s="47"/>
      <c r="Q120" s="47"/>
      <c r="R120" s="47"/>
      <c r="S120" s="47"/>
      <c r="T120" s="95"/>
      <c r="AT120" s="24" t="s">
        <v>493</v>
      </c>
      <c r="AU120" s="24" t="s">
        <v>76</v>
      </c>
    </row>
    <row r="121" spans="2:65" s="1" customFormat="1" ht="16.5" customHeight="1">
      <c r="B121" s="46"/>
      <c r="C121" s="235" t="s">
        <v>287</v>
      </c>
      <c r="D121" s="235" t="s">
        <v>203</v>
      </c>
      <c r="E121" s="236" t="s">
        <v>322</v>
      </c>
      <c r="F121" s="237" t="s">
        <v>1244</v>
      </c>
      <c r="G121" s="238" t="s">
        <v>358</v>
      </c>
      <c r="H121" s="239">
        <v>9</v>
      </c>
      <c r="I121" s="240"/>
      <c r="J121" s="241">
        <f>ROUND(I121*H121,2)</f>
        <v>0</v>
      </c>
      <c r="K121" s="237" t="s">
        <v>21</v>
      </c>
      <c r="L121" s="72"/>
      <c r="M121" s="242" t="s">
        <v>21</v>
      </c>
      <c r="N121" s="243" t="s">
        <v>40</v>
      </c>
      <c r="O121" s="47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AR121" s="24" t="s">
        <v>208</v>
      </c>
      <c r="AT121" s="24" t="s">
        <v>203</v>
      </c>
      <c r="AU121" s="24" t="s">
        <v>76</v>
      </c>
      <c r="AY121" s="24" t="s">
        <v>201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4" t="s">
        <v>76</v>
      </c>
      <c r="BK121" s="246">
        <f>ROUND(I121*H121,2)</f>
        <v>0</v>
      </c>
      <c r="BL121" s="24" t="s">
        <v>208</v>
      </c>
      <c r="BM121" s="24" t="s">
        <v>374</v>
      </c>
    </row>
    <row r="122" spans="2:47" s="1" customFormat="1" ht="13.5">
      <c r="B122" s="46"/>
      <c r="C122" s="74"/>
      <c r="D122" s="249" t="s">
        <v>493</v>
      </c>
      <c r="E122" s="74"/>
      <c r="F122" s="280" t="s">
        <v>1791</v>
      </c>
      <c r="G122" s="74"/>
      <c r="H122" s="74"/>
      <c r="I122" s="203"/>
      <c r="J122" s="74"/>
      <c r="K122" s="74"/>
      <c r="L122" s="72"/>
      <c r="M122" s="281"/>
      <c r="N122" s="47"/>
      <c r="O122" s="47"/>
      <c r="P122" s="47"/>
      <c r="Q122" s="47"/>
      <c r="R122" s="47"/>
      <c r="S122" s="47"/>
      <c r="T122" s="95"/>
      <c r="AT122" s="24" t="s">
        <v>493</v>
      </c>
      <c r="AU122" s="24" t="s">
        <v>76</v>
      </c>
    </row>
    <row r="123" spans="2:65" s="1" customFormat="1" ht="16.5" customHeight="1">
      <c r="B123" s="46"/>
      <c r="C123" s="235" t="s">
        <v>292</v>
      </c>
      <c r="D123" s="235" t="s">
        <v>203</v>
      </c>
      <c r="E123" s="236" t="s">
        <v>330</v>
      </c>
      <c r="F123" s="237" t="s">
        <v>1245</v>
      </c>
      <c r="G123" s="238" t="s">
        <v>358</v>
      </c>
      <c r="H123" s="239">
        <v>200</v>
      </c>
      <c r="I123" s="240"/>
      <c r="J123" s="241">
        <f>ROUND(I123*H123,2)</f>
        <v>0</v>
      </c>
      <c r="K123" s="237" t="s">
        <v>21</v>
      </c>
      <c r="L123" s="72"/>
      <c r="M123" s="242" t="s">
        <v>21</v>
      </c>
      <c r="N123" s="243" t="s">
        <v>40</v>
      </c>
      <c r="O123" s="47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AR123" s="24" t="s">
        <v>208</v>
      </c>
      <c r="AT123" s="24" t="s">
        <v>203</v>
      </c>
      <c r="AU123" s="24" t="s">
        <v>76</v>
      </c>
      <c r="AY123" s="24" t="s">
        <v>201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4" t="s">
        <v>76</v>
      </c>
      <c r="BK123" s="246">
        <f>ROUND(I123*H123,2)</f>
        <v>0</v>
      </c>
      <c r="BL123" s="24" t="s">
        <v>208</v>
      </c>
      <c r="BM123" s="24" t="s">
        <v>384</v>
      </c>
    </row>
    <row r="124" spans="2:47" s="1" customFormat="1" ht="13.5">
      <c r="B124" s="46"/>
      <c r="C124" s="74"/>
      <c r="D124" s="249" t="s">
        <v>493</v>
      </c>
      <c r="E124" s="74"/>
      <c r="F124" s="280" t="s">
        <v>1791</v>
      </c>
      <c r="G124" s="74"/>
      <c r="H124" s="74"/>
      <c r="I124" s="203"/>
      <c r="J124" s="74"/>
      <c r="K124" s="74"/>
      <c r="L124" s="72"/>
      <c r="M124" s="281"/>
      <c r="N124" s="47"/>
      <c r="O124" s="47"/>
      <c r="P124" s="47"/>
      <c r="Q124" s="47"/>
      <c r="R124" s="47"/>
      <c r="S124" s="47"/>
      <c r="T124" s="95"/>
      <c r="AT124" s="24" t="s">
        <v>493</v>
      </c>
      <c r="AU124" s="24" t="s">
        <v>76</v>
      </c>
    </row>
    <row r="125" spans="2:65" s="1" customFormat="1" ht="16.5" customHeight="1">
      <c r="B125" s="46"/>
      <c r="C125" s="235" t="s">
        <v>297</v>
      </c>
      <c r="D125" s="235" t="s">
        <v>203</v>
      </c>
      <c r="E125" s="236" t="s">
        <v>338</v>
      </c>
      <c r="F125" s="237" t="s">
        <v>1247</v>
      </c>
      <c r="G125" s="238" t="s">
        <v>358</v>
      </c>
      <c r="H125" s="239">
        <v>12</v>
      </c>
      <c r="I125" s="240"/>
      <c r="J125" s="241">
        <f>ROUND(I125*H125,2)</f>
        <v>0</v>
      </c>
      <c r="K125" s="237" t="s">
        <v>21</v>
      </c>
      <c r="L125" s="72"/>
      <c r="M125" s="242" t="s">
        <v>21</v>
      </c>
      <c r="N125" s="243" t="s">
        <v>40</v>
      </c>
      <c r="O125" s="47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AR125" s="24" t="s">
        <v>208</v>
      </c>
      <c r="AT125" s="24" t="s">
        <v>203</v>
      </c>
      <c r="AU125" s="24" t="s">
        <v>76</v>
      </c>
      <c r="AY125" s="24" t="s">
        <v>201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76</v>
      </c>
      <c r="BK125" s="246">
        <f>ROUND(I125*H125,2)</f>
        <v>0</v>
      </c>
      <c r="BL125" s="24" t="s">
        <v>208</v>
      </c>
      <c r="BM125" s="24" t="s">
        <v>395</v>
      </c>
    </row>
    <row r="126" spans="2:47" s="1" customFormat="1" ht="13.5">
      <c r="B126" s="46"/>
      <c r="C126" s="74"/>
      <c r="D126" s="249" t="s">
        <v>493</v>
      </c>
      <c r="E126" s="74"/>
      <c r="F126" s="280" t="s">
        <v>1791</v>
      </c>
      <c r="G126" s="74"/>
      <c r="H126" s="74"/>
      <c r="I126" s="203"/>
      <c r="J126" s="74"/>
      <c r="K126" s="74"/>
      <c r="L126" s="72"/>
      <c r="M126" s="281"/>
      <c r="N126" s="47"/>
      <c r="O126" s="47"/>
      <c r="P126" s="47"/>
      <c r="Q126" s="47"/>
      <c r="R126" s="47"/>
      <c r="S126" s="47"/>
      <c r="T126" s="95"/>
      <c r="AT126" s="24" t="s">
        <v>493</v>
      </c>
      <c r="AU126" s="24" t="s">
        <v>76</v>
      </c>
    </row>
    <row r="127" spans="2:65" s="1" customFormat="1" ht="16.5" customHeight="1">
      <c r="B127" s="46"/>
      <c r="C127" s="235" t="s">
        <v>303</v>
      </c>
      <c r="D127" s="235" t="s">
        <v>203</v>
      </c>
      <c r="E127" s="236" t="s">
        <v>343</v>
      </c>
      <c r="F127" s="237" t="s">
        <v>1248</v>
      </c>
      <c r="G127" s="238" t="s">
        <v>1229</v>
      </c>
      <c r="H127" s="239">
        <v>80</v>
      </c>
      <c r="I127" s="240"/>
      <c r="J127" s="241">
        <f>ROUND(I127*H127,2)</f>
        <v>0</v>
      </c>
      <c r="K127" s="237" t="s">
        <v>21</v>
      </c>
      <c r="L127" s="72"/>
      <c r="M127" s="242" t="s">
        <v>21</v>
      </c>
      <c r="N127" s="243" t="s">
        <v>40</v>
      </c>
      <c r="O127" s="47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AR127" s="24" t="s">
        <v>208</v>
      </c>
      <c r="AT127" s="24" t="s">
        <v>203</v>
      </c>
      <c r="AU127" s="24" t="s">
        <v>76</v>
      </c>
      <c r="AY127" s="24" t="s">
        <v>201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76</v>
      </c>
      <c r="BK127" s="246">
        <f>ROUND(I127*H127,2)</f>
        <v>0</v>
      </c>
      <c r="BL127" s="24" t="s">
        <v>208</v>
      </c>
      <c r="BM127" s="24" t="s">
        <v>405</v>
      </c>
    </row>
    <row r="128" spans="2:47" s="1" customFormat="1" ht="13.5">
      <c r="B128" s="46"/>
      <c r="C128" s="74"/>
      <c r="D128" s="249" t="s">
        <v>493</v>
      </c>
      <c r="E128" s="74"/>
      <c r="F128" s="280" t="s">
        <v>1791</v>
      </c>
      <c r="G128" s="74"/>
      <c r="H128" s="74"/>
      <c r="I128" s="203"/>
      <c r="J128" s="74"/>
      <c r="K128" s="74"/>
      <c r="L128" s="72"/>
      <c r="M128" s="281"/>
      <c r="N128" s="47"/>
      <c r="O128" s="47"/>
      <c r="P128" s="47"/>
      <c r="Q128" s="47"/>
      <c r="R128" s="47"/>
      <c r="S128" s="47"/>
      <c r="T128" s="95"/>
      <c r="AT128" s="24" t="s">
        <v>493</v>
      </c>
      <c r="AU128" s="24" t="s">
        <v>76</v>
      </c>
    </row>
    <row r="129" spans="2:65" s="1" customFormat="1" ht="16.5" customHeight="1">
      <c r="B129" s="46"/>
      <c r="C129" s="235" t="s">
        <v>308</v>
      </c>
      <c r="D129" s="235" t="s">
        <v>203</v>
      </c>
      <c r="E129" s="236" t="s">
        <v>349</v>
      </c>
      <c r="F129" s="237" t="s">
        <v>1249</v>
      </c>
      <c r="G129" s="238" t="s">
        <v>1229</v>
      </c>
      <c r="H129" s="239">
        <v>1</v>
      </c>
      <c r="I129" s="240"/>
      <c r="J129" s="241">
        <f>ROUND(I129*H129,2)</f>
        <v>0</v>
      </c>
      <c r="K129" s="237" t="s">
        <v>21</v>
      </c>
      <c r="L129" s="72"/>
      <c r="M129" s="242" t="s">
        <v>21</v>
      </c>
      <c r="N129" s="243" t="s">
        <v>40</v>
      </c>
      <c r="O129" s="47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AR129" s="24" t="s">
        <v>208</v>
      </c>
      <c r="AT129" s="24" t="s">
        <v>203</v>
      </c>
      <c r="AU129" s="24" t="s">
        <v>76</v>
      </c>
      <c r="AY129" s="24" t="s">
        <v>201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24" t="s">
        <v>76</v>
      </c>
      <c r="BK129" s="246">
        <f>ROUND(I129*H129,2)</f>
        <v>0</v>
      </c>
      <c r="BL129" s="24" t="s">
        <v>208</v>
      </c>
      <c r="BM129" s="24" t="s">
        <v>416</v>
      </c>
    </row>
    <row r="130" spans="2:47" s="1" customFormat="1" ht="13.5">
      <c r="B130" s="46"/>
      <c r="C130" s="74"/>
      <c r="D130" s="249" t="s">
        <v>493</v>
      </c>
      <c r="E130" s="74"/>
      <c r="F130" s="280" t="s">
        <v>1791</v>
      </c>
      <c r="G130" s="74"/>
      <c r="H130" s="74"/>
      <c r="I130" s="203"/>
      <c r="J130" s="74"/>
      <c r="K130" s="74"/>
      <c r="L130" s="72"/>
      <c r="M130" s="281"/>
      <c r="N130" s="47"/>
      <c r="O130" s="47"/>
      <c r="P130" s="47"/>
      <c r="Q130" s="47"/>
      <c r="R130" s="47"/>
      <c r="S130" s="47"/>
      <c r="T130" s="95"/>
      <c r="AT130" s="24" t="s">
        <v>493</v>
      </c>
      <c r="AU130" s="24" t="s">
        <v>76</v>
      </c>
    </row>
    <row r="131" spans="2:63" s="11" customFormat="1" ht="37.4" customHeight="1">
      <c r="B131" s="219"/>
      <c r="C131" s="220"/>
      <c r="D131" s="221" t="s">
        <v>68</v>
      </c>
      <c r="E131" s="222" t="s">
        <v>1250</v>
      </c>
      <c r="F131" s="222" t="s">
        <v>1251</v>
      </c>
      <c r="G131" s="220"/>
      <c r="H131" s="220"/>
      <c r="I131" s="223"/>
      <c r="J131" s="224">
        <f>BK131</f>
        <v>0</v>
      </c>
      <c r="K131" s="220"/>
      <c r="L131" s="225"/>
      <c r="M131" s="226"/>
      <c r="N131" s="227"/>
      <c r="O131" s="227"/>
      <c r="P131" s="228">
        <f>SUM(P132:P139)</f>
        <v>0</v>
      </c>
      <c r="Q131" s="227"/>
      <c r="R131" s="228">
        <f>SUM(R132:R139)</f>
        <v>0</v>
      </c>
      <c r="S131" s="227"/>
      <c r="T131" s="229">
        <f>SUM(T132:T139)</f>
        <v>0</v>
      </c>
      <c r="AR131" s="230" t="s">
        <v>76</v>
      </c>
      <c r="AT131" s="231" t="s">
        <v>68</v>
      </c>
      <c r="AU131" s="231" t="s">
        <v>69</v>
      </c>
      <c r="AY131" s="230" t="s">
        <v>201</v>
      </c>
      <c r="BK131" s="232">
        <f>SUM(BK132:BK139)</f>
        <v>0</v>
      </c>
    </row>
    <row r="132" spans="2:65" s="1" customFormat="1" ht="16.5" customHeight="1">
      <c r="B132" s="46"/>
      <c r="C132" s="235" t="s">
        <v>9</v>
      </c>
      <c r="D132" s="235" t="s">
        <v>203</v>
      </c>
      <c r="E132" s="236" t="s">
        <v>1310</v>
      </c>
      <c r="F132" s="237" t="s">
        <v>1252</v>
      </c>
      <c r="G132" s="238" t="s">
        <v>1229</v>
      </c>
      <c r="H132" s="239">
        <v>1</v>
      </c>
      <c r="I132" s="240"/>
      <c r="J132" s="241">
        <f>ROUND(I132*H132,2)</f>
        <v>0</v>
      </c>
      <c r="K132" s="237" t="s">
        <v>21</v>
      </c>
      <c r="L132" s="72"/>
      <c r="M132" s="242" t="s">
        <v>21</v>
      </c>
      <c r="N132" s="243" t="s">
        <v>40</v>
      </c>
      <c r="O132" s="47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AR132" s="24" t="s">
        <v>208</v>
      </c>
      <c r="AT132" s="24" t="s">
        <v>203</v>
      </c>
      <c r="AU132" s="24" t="s">
        <v>76</v>
      </c>
      <c r="AY132" s="24" t="s">
        <v>201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4" t="s">
        <v>76</v>
      </c>
      <c r="BK132" s="246">
        <f>ROUND(I132*H132,2)</f>
        <v>0</v>
      </c>
      <c r="BL132" s="24" t="s">
        <v>208</v>
      </c>
      <c r="BM132" s="24" t="s">
        <v>428</v>
      </c>
    </row>
    <row r="133" spans="2:47" s="1" customFormat="1" ht="13.5">
      <c r="B133" s="46"/>
      <c r="C133" s="74"/>
      <c r="D133" s="249" t="s">
        <v>493</v>
      </c>
      <c r="E133" s="74"/>
      <c r="F133" s="280" t="s">
        <v>1791</v>
      </c>
      <c r="G133" s="74"/>
      <c r="H133" s="74"/>
      <c r="I133" s="203"/>
      <c r="J133" s="74"/>
      <c r="K133" s="74"/>
      <c r="L133" s="72"/>
      <c r="M133" s="281"/>
      <c r="N133" s="47"/>
      <c r="O133" s="47"/>
      <c r="P133" s="47"/>
      <c r="Q133" s="47"/>
      <c r="R133" s="47"/>
      <c r="S133" s="47"/>
      <c r="T133" s="95"/>
      <c r="AT133" s="24" t="s">
        <v>493</v>
      </c>
      <c r="AU133" s="24" t="s">
        <v>76</v>
      </c>
    </row>
    <row r="134" spans="2:65" s="1" customFormat="1" ht="16.5" customHeight="1">
      <c r="B134" s="46"/>
      <c r="C134" s="235" t="s">
        <v>316</v>
      </c>
      <c r="D134" s="235" t="s">
        <v>203</v>
      </c>
      <c r="E134" s="236" t="s">
        <v>1259</v>
      </c>
      <c r="F134" s="237" t="s">
        <v>1253</v>
      </c>
      <c r="G134" s="238" t="s">
        <v>1229</v>
      </c>
      <c r="H134" s="239">
        <v>15</v>
      </c>
      <c r="I134" s="240"/>
      <c r="J134" s="241">
        <f>ROUND(I134*H134,2)</f>
        <v>0</v>
      </c>
      <c r="K134" s="237" t="s">
        <v>21</v>
      </c>
      <c r="L134" s="72"/>
      <c r="M134" s="242" t="s">
        <v>21</v>
      </c>
      <c r="N134" s="243" t="s">
        <v>40</v>
      </c>
      <c r="O134" s="47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AR134" s="24" t="s">
        <v>208</v>
      </c>
      <c r="AT134" s="24" t="s">
        <v>203</v>
      </c>
      <c r="AU134" s="24" t="s">
        <v>76</v>
      </c>
      <c r="AY134" s="24" t="s">
        <v>201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76</v>
      </c>
      <c r="BK134" s="246">
        <f>ROUND(I134*H134,2)</f>
        <v>0</v>
      </c>
      <c r="BL134" s="24" t="s">
        <v>208</v>
      </c>
      <c r="BM134" s="24" t="s">
        <v>437</v>
      </c>
    </row>
    <row r="135" spans="2:47" s="1" customFormat="1" ht="13.5">
      <c r="B135" s="46"/>
      <c r="C135" s="74"/>
      <c r="D135" s="249" t="s">
        <v>493</v>
      </c>
      <c r="E135" s="74"/>
      <c r="F135" s="280" t="s">
        <v>1791</v>
      </c>
      <c r="G135" s="74"/>
      <c r="H135" s="74"/>
      <c r="I135" s="203"/>
      <c r="J135" s="74"/>
      <c r="K135" s="74"/>
      <c r="L135" s="72"/>
      <c r="M135" s="281"/>
      <c r="N135" s="47"/>
      <c r="O135" s="47"/>
      <c r="P135" s="47"/>
      <c r="Q135" s="47"/>
      <c r="R135" s="47"/>
      <c r="S135" s="47"/>
      <c r="T135" s="95"/>
      <c r="AT135" s="24" t="s">
        <v>493</v>
      </c>
      <c r="AU135" s="24" t="s">
        <v>76</v>
      </c>
    </row>
    <row r="136" spans="2:65" s="1" customFormat="1" ht="16.5" customHeight="1">
      <c r="B136" s="46"/>
      <c r="C136" s="235" t="s">
        <v>322</v>
      </c>
      <c r="D136" s="235" t="s">
        <v>203</v>
      </c>
      <c r="E136" s="236" t="s">
        <v>1254</v>
      </c>
      <c r="F136" s="237" t="s">
        <v>1255</v>
      </c>
      <c r="G136" s="238" t="s">
        <v>358</v>
      </c>
      <c r="H136" s="239">
        <v>30</v>
      </c>
      <c r="I136" s="240"/>
      <c r="J136" s="241">
        <f>ROUND(I136*H136,2)</f>
        <v>0</v>
      </c>
      <c r="K136" s="237" t="s">
        <v>21</v>
      </c>
      <c r="L136" s="72"/>
      <c r="M136" s="242" t="s">
        <v>21</v>
      </c>
      <c r="N136" s="243" t="s">
        <v>40</v>
      </c>
      <c r="O136" s="47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AR136" s="24" t="s">
        <v>208</v>
      </c>
      <c r="AT136" s="24" t="s">
        <v>203</v>
      </c>
      <c r="AU136" s="24" t="s">
        <v>76</v>
      </c>
      <c r="AY136" s="24" t="s">
        <v>201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24" t="s">
        <v>76</v>
      </c>
      <c r="BK136" s="246">
        <f>ROUND(I136*H136,2)</f>
        <v>0</v>
      </c>
      <c r="BL136" s="24" t="s">
        <v>208</v>
      </c>
      <c r="BM136" s="24" t="s">
        <v>447</v>
      </c>
    </row>
    <row r="137" spans="2:47" s="1" customFormat="1" ht="13.5">
      <c r="B137" s="46"/>
      <c r="C137" s="74"/>
      <c r="D137" s="249" t="s">
        <v>493</v>
      </c>
      <c r="E137" s="74"/>
      <c r="F137" s="280" t="s">
        <v>1791</v>
      </c>
      <c r="G137" s="74"/>
      <c r="H137" s="74"/>
      <c r="I137" s="203"/>
      <c r="J137" s="74"/>
      <c r="K137" s="74"/>
      <c r="L137" s="72"/>
      <c r="M137" s="281"/>
      <c r="N137" s="47"/>
      <c r="O137" s="47"/>
      <c r="P137" s="47"/>
      <c r="Q137" s="47"/>
      <c r="R137" s="47"/>
      <c r="S137" s="47"/>
      <c r="T137" s="95"/>
      <c r="AT137" s="24" t="s">
        <v>493</v>
      </c>
      <c r="AU137" s="24" t="s">
        <v>76</v>
      </c>
    </row>
    <row r="138" spans="2:65" s="1" customFormat="1" ht="16.5" customHeight="1">
      <c r="B138" s="46"/>
      <c r="C138" s="235" t="s">
        <v>330</v>
      </c>
      <c r="D138" s="235" t="s">
        <v>203</v>
      </c>
      <c r="E138" s="236" t="s">
        <v>1265</v>
      </c>
      <c r="F138" s="237" t="s">
        <v>1364</v>
      </c>
      <c r="G138" s="238" t="s">
        <v>358</v>
      </c>
      <c r="H138" s="239">
        <v>6</v>
      </c>
      <c r="I138" s="240"/>
      <c r="J138" s="241">
        <f>ROUND(I138*H138,2)</f>
        <v>0</v>
      </c>
      <c r="K138" s="237" t="s">
        <v>21</v>
      </c>
      <c r="L138" s="72"/>
      <c r="M138" s="242" t="s">
        <v>21</v>
      </c>
      <c r="N138" s="243" t="s">
        <v>40</v>
      </c>
      <c r="O138" s="47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AR138" s="24" t="s">
        <v>208</v>
      </c>
      <c r="AT138" s="24" t="s">
        <v>203</v>
      </c>
      <c r="AU138" s="24" t="s">
        <v>76</v>
      </c>
      <c r="AY138" s="24" t="s">
        <v>201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24" t="s">
        <v>76</v>
      </c>
      <c r="BK138" s="246">
        <f>ROUND(I138*H138,2)</f>
        <v>0</v>
      </c>
      <c r="BL138" s="24" t="s">
        <v>208</v>
      </c>
      <c r="BM138" s="24" t="s">
        <v>457</v>
      </c>
    </row>
    <row r="139" spans="2:47" s="1" customFormat="1" ht="13.5">
      <c r="B139" s="46"/>
      <c r="C139" s="74"/>
      <c r="D139" s="249" t="s">
        <v>493</v>
      </c>
      <c r="E139" s="74"/>
      <c r="F139" s="280" t="s">
        <v>1791</v>
      </c>
      <c r="G139" s="74"/>
      <c r="H139" s="74"/>
      <c r="I139" s="203"/>
      <c r="J139" s="74"/>
      <c r="K139" s="74"/>
      <c r="L139" s="72"/>
      <c r="M139" s="281"/>
      <c r="N139" s="47"/>
      <c r="O139" s="47"/>
      <c r="P139" s="47"/>
      <c r="Q139" s="47"/>
      <c r="R139" s="47"/>
      <c r="S139" s="47"/>
      <c r="T139" s="95"/>
      <c r="AT139" s="24" t="s">
        <v>493</v>
      </c>
      <c r="AU139" s="24" t="s">
        <v>76</v>
      </c>
    </row>
    <row r="140" spans="2:63" s="11" customFormat="1" ht="37.4" customHeight="1">
      <c r="B140" s="219"/>
      <c r="C140" s="220"/>
      <c r="D140" s="221" t="s">
        <v>68</v>
      </c>
      <c r="E140" s="222" t="s">
        <v>1308</v>
      </c>
      <c r="F140" s="222" t="s">
        <v>1257</v>
      </c>
      <c r="G140" s="220"/>
      <c r="H140" s="220"/>
      <c r="I140" s="223"/>
      <c r="J140" s="224">
        <f>BK140</f>
        <v>0</v>
      </c>
      <c r="K140" s="220"/>
      <c r="L140" s="225"/>
      <c r="M140" s="226"/>
      <c r="N140" s="227"/>
      <c r="O140" s="227"/>
      <c r="P140" s="228">
        <f>SUM(P141:P182)</f>
        <v>0</v>
      </c>
      <c r="Q140" s="227"/>
      <c r="R140" s="228">
        <f>SUM(R141:R182)</f>
        <v>0</v>
      </c>
      <c r="S140" s="227"/>
      <c r="T140" s="229">
        <f>SUM(T141:T182)</f>
        <v>0</v>
      </c>
      <c r="AR140" s="230" t="s">
        <v>76</v>
      </c>
      <c r="AT140" s="231" t="s">
        <v>68</v>
      </c>
      <c r="AU140" s="231" t="s">
        <v>69</v>
      </c>
      <c r="AY140" s="230" t="s">
        <v>201</v>
      </c>
      <c r="BK140" s="232">
        <f>SUM(BK141:BK182)</f>
        <v>0</v>
      </c>
    </row>
    <row r="141" spans="2:65" s="1" customFormat="1" ht="16.5" customHeight="1">
      <c r="B141" s="46"/>
      <c r="C141" s="235" t="s">
        <v>334</v>
      </c>
      <c r="D141" s="235" t="s">
        <v>203</v>
      </c>
      <c r="E141" s="236" t="s">
        <v>1319</v>
      </c>
      <c r="F141" s="237" t="s">
        <v>1258</v>
      </c>
      <c r="G141" s="238" t="s">
        <v>256</v>
      </c>
      <c r="H141" s="239">
        <v>9</v>
      </c>
      <c r="I141" s="240"/>
      <c r="J141" s="241">
        <f>ROUND(I141*H141,2)</f>
        <v>0</v>
      </c>
      <c r="K141" s="237" t="s">
        <v>21</v>
      </c>
      <c r="L141" s="72"/>
      <c r="M141" s="242" t="s">
        <v>21</v>
      </c>
      <c r="N141" s="243" t="s">
        <v>40</v>
      </c>
      <c r="O141" s="47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AR141" s="24" t="s">
        <v>208</v>
      </c>
      <c r="AT141" s="24" t="s">
        <v>203</v>
      </c>
      <c r="AU141" s="24" t="s">
        <v>76</v>
      </c>
      <c r="AY141" s="24" t="s">
        <v>201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24" t="s">
        <v>76</v>
      </c>
      <c r="BK141" s="246">
        <f>ROUND(I141*H141,2)</f>
        <v>0</v>
      </c>
      <c r="BL141" s="24" t="s">
        <v>208</v>
      </c>
      <c r="BM141" s="24" t="s">
        <v>466</v>
      </c>
    </row>
    <row r="142" spans="2:47" s="1" customFormat="1" ht="13.5">
      <c r="B142" s="46"/>
      <c r="C142" s="74"/>
      <c r="D142" s="249" t="s">
        <v>493</v>
      </c>
      <c r="E142" s="74"/>
      <c r="F142" s="280" t="s">
        <v>1791</v>
      </c>
      <c r="G142" s="74"/>
      <c r="H142" s="74"/>
      <c r="I142" s="203"/>
      <c r="J142" s="74"/>
      <c r="K142" s="74"/>
      <c r="L142" s="72"/>
      <c r="M142" s="281"/>
      <c r="N142" s="47"/>
      <c r="O142" s="47"/>
      <c r="P142" s="47"/>
      <c r="Q142" s="47"/>
      <c r="R142" s="47"/>
      <c r="S142" s="47"/>
      <c r="T142" s="95"/>
      <c r="AT142" s="24" t="s">
        <v>493</v>
      </c>
      <c r="AU142" s="24" t="s">
        <v>76</v>
      </c>
    </row>
    <row r="143" spans="2:65" s="1" customFormat="1" ht="16.5" customHeight="1">
      <c r="B143" s="46"/>
      <c r="C143" s="235" t="s">
        <v>338</v>
      </c>
      <c r="D143" s="235" t="s">
        <v>203</v>
      </c>
      <c r="E143" s="236" t="s">
        <v>1314</v>
      </c>
      <c r="F143" s="237" t="s">
        <v>1260</v>
      </c>
      <c r="G143" s="238" t="s">
        <v>256</v>
      </c>
      <c r="H143" s="239">
        <v>90</v>
      </c>
      <c r="I143" s="240"/>
      <c r="J143" s="241">
        <f>ROUND(I143*H143,2)</f>
        <v>0</v>
      </c>
      <c r="K143" s="237" t="s">
        <v>21</v>
      </c>
      <c r="L143" s="72"/>
      <c r="M143" s="242" t="s">
        <v>21</v>
      </c>
      <c r="N143" s="243" t="s">
        <v>40</v>
      </c>
      <c r="O143" s="47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AR143" s="24" t="s">
        <v>208</v>
      </c>
      <c r="AT143" s="24" t="s">
        <v>203</v>
      </c>
      <c r="AU143" s="24" t="s">
        <v>76</v>
      </c>
      <c r="AY143" s="24" t="s">
        <v>201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76</v>
      </c>
      <c r="BK143" s="246">
        <f>ROUND(I143*H143,2)</f>
        <v>0</v>
      </c>
      <c r="BL143" s="24" t="s">
        <v>208</v>
      </c>
      <c r="BM143" s="24" t="s">
        <v>474</v>
      </c>
    </row>
    <row r="144" spans="2:47" s="1" customFormat="1" ht="13.5">
      <c r="B144" s="46"/>
      <c r="C144" s="74"/>
      <c r="D144" s="249" t="s">
        <v>493</v>
      </c>
      <c r="E144" s="74"/>
      <c r="F144" s="280" t="s">
        <v>1791</v>
      </c>
      <c r="G144" s="74"/>
      <c r="H144" s="74"/>
      <c r="I144" s="203"/>
      <c r="J144" s="74"/>
      <c r="K144" s="74"/>
      <c r="L144" s="72"/>
      <c r="M144" s="281"/>
      <c r="N144" s="47"/>
      <c r="O144" s="47"/>
      <c r="P144" s="47"/>
      <c r="Q144" s="47"/>
      <c r="R144" s="47"/>
      <c r="S144" s="47"/>
      <c r="T144" s="95"/>
      <c r="AT144" s="24" t="s">
        <v>493</v>
      </c>
      <c r="AU144" s="24" t="s">
        <v>76</v>
      </c>
    </row>
    <row r="145" spans="2:65" s="1" customFormat="1" ht="16.5" customHeight="1">
      <c r="B145" s="46"/>
      <c r="C145" s="235" t="s">
        <v>343</v>
      </c>
      <c r="D145" s="235" t="s">
        <v>203</v>
      </c>
      <c r="E145" s="236" t="s">
        <v>1361</v>
      </c>
      <c r="F145" s="237" t="s">
        <v>1262</v>
      </c>
      <c r="G145" s="238" t="s">
        <v>256</v>
      </c>
      <c r="H145" s="239">
        <v>200</v>
      </c>
      <c r="I145" s="240"/>
      <c r="J145" s="241">
        <f>ROUND(I145*H145,2)</f>
        <v>0</v>
      </c>
      <c r="K145" s="237" t="s">
        <v>21</v>
      </c>
      <c r="L145" s="72"/>
      <c r="M145" s="242" t="s">
        <v>21</v>
      </c>
      <c r="N145" s="243" t="s">
        <v>40</v>
      </c>
      <c r="O145" s="47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AR145" s="24" t="s">
        <v>208</v>
      </c>
      <c r="AT145" s="24" t="s">
        <v>203</v>
      </c>
      <c r="AU145" s="24" t="s">
        <v>76</v>
      </c>
      <c r="AY145" s="24" t="s">
        <v>201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4" t="s">
        <v>76</v>
      </c>
      <c r="BK145" s="246">
        <f>ROUND(I145*H145,2)</f>
        <v>0</v>
      </c>
      <c r="BL145" s="24" t="s">
        <v>208</v>
      </c>
      <c r="BM145" s="24" t="s">
        <v>484</v>
      </c>
    </row>
    <row r="146" spans="2:47" s="1" customFormat="1" ht="13.5">
      <c r="B146" s="46"/>
      <c r="C146" s="74"/>
      <c r="D146" s="249" t="s">
        <v>493</v>
      </c>
      <c r="E146" s="74"/>
      <c r="F146" s="280" t="s">
        <v>1791</v>
      </c>
      <c r="G146" s="74"/>
      <c r="H146" s="74"/>
      <c r="I146" s="203"/>
      <c r="J146" s="74"/>
      <c r="K146" s="74"/>
      <c r="L146" s="72"/>
      <c r="M146" s="281"/>
      <c r="N146" s="47"/>
      <c r="O146" s="47"/>
      <c r="P146" s="47"/>
      <c r="Q146" s="47"/>
      <c r="R146" s="47"/>
      <c r="S146" s="47"/>
      <c r="T146" s="95"/>
      <c r="AT146" s="24" t="s">
        <v>493</v>
      </c>
      <c r="AU146" s="24" t="s">
        <v>76</v>
      </c>
    </row>
    <row r="147" spans="2:65" s="1" customFormat="1" ht="16.5" customHeight="1">
      <c r="B147" s="46"/>
      <c r="C147" s="235" t="s">
        <v>349</v>
      </c>
      <c r="D147" s="235" t="s">
        <v>203</v>
      </c>
      <c r="E147" s="236" t="s">
        <v>227</v>
      </c>
      <c r="F147" s="237" t="s">
        <v>1264</v>
      </c>
      <c r="G147" s="238" t="s">
        <v>256</v>
      </c>
      <c r="H147" s="239">
        <v>12</v>
      </c>
      <c r="I147" s="240"/>
      <c r="J147" s="241">
        <f>ROUND(I147*H147,2)</f>
        <v>0</v>
      </c>
      <c r="K147" s="237" t="s">
        <v>21</v>
      </c>
      <c r="L147" s="72"/>
      <c r="M147" s="242" t="s">
        <v>21</v>
      </c>
      <c r="N147" s="243" t="s">
        <v>40</v>
      </c>
      <c r="O147" s="47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AR147" s="24" t="s">
        <v>208</v>
      </c>
      <c r="AT147" s="24" t="s">
        <v>203</v>
      </c>
      <c r="AU147" s="24" t="s">
        <v>76</v>
      </c>
      <c r="AY147" s="24" t="s">
        <v>201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4" t="s">
        <v>76</v>
      </c>
      <c r="BK147" s="246">
        <f>ROUND(I147*H147,2)</f>
        <v>0</v>
      </c>
      <c r="BL147" s="24" t="s">
        <v>208</v>
      </c>
      <c r="BM147" s="24" t="s">
        <v>497</v>
      </c>
    </row>
    <row r="148" spans="2:47" s="1" customFormat="1" ht="13.5">
      <c r="B148" s="46"/>
      <c r="C148" s="74"/>
      <c r="D148" s="249" t="s">
        <v>493</v>
      </c>
      <c r="E148" s="74"/>
      <c r="F148" s="280" t="s">
        <v>1791</v>
      </c>
      <c r="G148" s="74"/>
      <c r="H148" s="74"/>
      <c r="I148" s="203"/>
      <c r="J148" s="74"/>
      <c r="K148" s="74"/>
      <c r="L148" s="72"/>
      <c r="M148" s="281"/>
      <c r="N148" s="47"/>
      <c r="O148" s="47"/>
      <c r="P148" s="47"/>
      <c r="Q148" s="47"/>
      <c r="R148" s="47"/>
      <c r="S148" s="47"/>
      <c r="T148" s="95"/>
      <c r="AT148" s="24" t="s">
        <v>493</v>
      </c>
      <c r="AU148" s="24" t="s">
        <v>76</v>
      </c>
    </row>
    <row r="149" spans="2:65" s="1" customFormat="1" ht="16.5" customHeight="1">
      <c r="B149" s="46"/>
      <c r="C149" s="235" t="s">
        <v>355</v>
      </c>
      <c r="D149" s="235" t="s">
        <v>203</v>
      </c>
      <c r="E149" s="236" t="s">
        <v>1781</v>
      </c>
      <c r="F149" s="237" t="s">
        <v>1782</v>
      </c>
      <c r="G149" s="238" t="s">
        <v>1269</v>
      </c>
      <c r="H149" s="239">
        <v>15</v>
      </c>
      <c r="I149" s="240"/>
      <c r="J149" s="241">
        <f>ROUND(I149*H149,2)</f>
        <v>0</v>
      </c>
      <c r="K149" s="237" t="s">
        <v>21</v>
      </c>
      <c r="L149" s="72"/>
      <c r="M149" s="242" t="s">
        <v>21</v>
      </c>
      <c r="N149" s="243" t="s">
        <v>40</v>
      </c>
      <c r="O149" s="47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AR149" s="24" t="s">
        <v>208</v>
      </c>
      <c r="AT149" s="24" t="s">
        <v>203</v>
      </c>
      <c r="AU149" s="24" t="s">
        <v>76</v>
      </c>
      <c r="AY149" s="24" t="s">
        <v>201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4" t="s">
        <v>76</v>
      </c>
      <c r="BK149" s="246">
        <f>ROUND(I149*H149,2)</f>
        <v>0</v>
      </c>
      <c r="BL149" s="24" t="s">
        <v>208</v>
      </c>
      <c r="BM149" s="24" t="s">
        <v>507</v>
      </c>
    </row>
    <row r="150" spans="2:47" s="1" customFormat="1" ht="13.5">
      <c r="B150" s="46"/>
      <c r="C150" s="74"/>
      <c r="D150" s="249" t="s">
        <v>493</v>
      </c>
      <c r="E150" s="74"/>
      <c r="F150" s="280" t="s">
        <v>1791</v>
      </c>
      <c r="G150" s="74"/>
      <c r="H150" s="74"/>
      <c r="I150" s="203"/>
      <c r="J150" s="74"/>
      <c r="K150" s="74"/>
      <c r="L150" s="72"/>
      <c r="M150" s="281"/>
      <c r="N150" s="47"/>
      <c r="O150" s="47"/>
      <c r="P150" s="47"/>
      <c r="Q150" s="47"/>
      <c r="R150" s="47"/>
      <c r="S150" s="47"/>
      <c r="T150" s="95"/>
      <c r="AT150" s="24" t="s">
        <v>493</v>
      </c>
      <c r="AU150" s="24" t="s">
        <v>76</v>
      </c>
    </row>
    <row r="151" spans="2:65" s="1" customFormat="1" ht="16.5" customHeight="1">
      <c r="B151" s="46"/>
      <c r="C151" s="235" t="s">
        <v>364</v>
      </c>
      <c r="D151" s="235" t="s">
        <v>203</v>
      </c>
      <c r="E151" s="236" t="s">
        <v>260</v>
      </c>
      <c r="F151" s="237" t="s">
        <v>1271</v>
      </c>
      <c r="G151" s="238" t="s">
        <v>1269</v>
      </c>
      <c r="H151" s="239">
        <v>5</v>
      </c>
      <c r="I151" s="240"/>
      <c r="J151" s="241">
        <f>ROUND(I151*H151,2)</f>
        <v>0</v>
      </c>
      <c r="K151" s="237" t="s">
        <v>21</v>
      </c>
      <c r="L151" s="72"/>
      <c r="M151" s="242" t="s">
        <v>21</v>
      </c>
      <c r="N151" s="243" t="s">
        <v>40</v>
      </c>
      <c r="O151" s="47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AR151" s="24" t="s">
        <v>208</v>
      </c>
      <c r="AT151" s="24" t="s">
        <v>203</v>
      </c>
      <c r="AU151" s="24" t="s">
        <v>76</v>
      </c>
      <c r="AY151" s="24" t="s">
        <v>201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4" t="s">
        <v>76</v>
      </c>
      <c r="BK151" s="246">
        <f>ROUND(I151*H151,2)</f>
        <v>0</v>
      </c>
      <c r="BL151" s="24" t="s">
        <v>208</v>
      </c>
      <c r="BM151" s="24" t="s">
        <v>516</v>
      </c>
    </row>
    <row r="152" spans="2:47" s="1" customFormat="1" ht="13.5">
      <c r="B152" s="46"/>
      <c r="C152" s="74"/>
      <c r="D152" s="249" t="s">
        <v>493</v>
      </c>
      <c r="E152" s="74"/>
      <c r="F152" s="280" t="s">
        <v>1791</v>
      </c>
      <c r="G152" s="74"/>
      <c r="H152" s="74"/>
      <c r="I152" s="203"/>
      <c r="J152" s="74"/>
      <c r="K152" s="74"/>
      <c r="L152" s="72"/>
      <c r="M152" s="281"/>
      <c r="N152" s="47"/>
      <c r="O152" s="47"/>
      <c r="P152" s="47"/>
      <c r="Q152" s="47"/>
      <c r="R152" s="47"/>
      <c r="S152" s="47"/>
      <c r="T152" s="95"/>
      <c r="AT152" s="24" t="s">
        <v>493</v>
      </c>
      <c r="AU152" s="24" t="s">
        <v>76</v>
      </c>
    </row>
    <row r="153" spans="2:65" s="1" customFormat="1" ht="16.5" customHeight="1">
      <c r="B153" s="46"/>
      <c r="C153" s="235" t="s">
        <v>369</v>
      </c>
      <c r="D153" s="235" t="s">
        <v>203</v>
      </c>
      <c r="E153" s="236" t="s">
        <v>1267</v>
      </c>
      <c r="F153" s="237" t="s">
        <v>1273</v>
      </c>
      <c r="G153" s="238" t="s">
        <v>1274</v>
      </c>
      <c r="H153" s="239">
        <v>5</v>
      </c>
      <c r="I153" s="240"/>
      <c r="J153" s="241">
        <f>ROUND(I153*H153,2)</f>
        <v>0</v>
      </c>
      <c r="K153" s="237" t="s">
        <v>21</v>
      </c>
      <c r="L153" s="72"/>
      <c r="M153" s="242" t="s">
        <v>21</v>
      </c>
      <c r="N153" s="243" t="s">
        <v>40</v>
      </c>
      <c r="O153" s="47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AR153" s="24" t="s">
        <v>208</v>
      </c>
      <c r="AT153" s="24" t="s">
        <v>203</v>
      </c>
      <c r="AU153" s="24" t="s">
        <v>76</v>
      </c>
      <c r="AY153" s="24" t="s">
        <v>201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24" t="s">
        <v>76</v>
      </c>
      <c r="BK153" s="246">
        <f>ROUND(I153*H153,2)</f>
        <v>0</v>
      </c>
      <c r="BL153" s="24" t="s">
        <v>208</v>
      </c>
      <c r="BM153" s="24" t="s">
        <v>528</v>
      </c>
    </row>
    <row r="154" spans="2:47" s="1" customFormat="1" ht="13.5">
      <c r="B154" s="46"/>
      <c r="C154" s="74"/>
      <c r="D154" s="249" t="s">
        <v>493</v>
      </c>
      <c r="E154" s="74"/>
      <c r="F154" s="280" t="s">
        <v>1791</v>
      </c>
      <c r="G154" s="74"/>
      <c r="H154" s="74"/>
      <c r="I154" s="203"/>
      <c r="J154" s="74"/>
      <c r="K154" s="74"/>
      <c r="L154" s="72"/>
      <c r="M154" s="281"/>
      <c r="N154" s="47"/>
      <c r="O154" s="47"/>
      <c r="P154" s="47"/>
      <c r="Q154" s="47"/>
      <c r="R154" s="47"/>
      <c r="S154" s="47"/>
      <c r="T154" s="95"/>
      <c r="AT154" s="24" t="s">
        <v>493</v>
      </c>
      <c r="AU154" s="24" t="s">
        <v>76</v>
      </c>
    </row>
    <row r="155" spans="2:65" s="1" customFormat="1" ht="16.5" customHeight="1">
      <c r="B155" s="46"/>
      <c r="C155" s="235" t="s">
        <v>374</v>
      </c>
      <c r="D155" s="235" t="s">
        <v>203</v>
      </c>
      <c r="E155" s="236" t="s">
        <v>10</v>
      </c>
      <c r="F155" s="237" t="s">
        <v>1277</v>
      </c>
      <c r="G155" s="238" t="s">
        <v>1274</v>
      </c>
      <c r="H155" s="239">
        <v>3</v>
      </c>
      <c r="I155" s="240"/>
      <c r="J155" s="241">
        <f>ROUND(I155*H155,2)</f>
        <v>0</v>
      </c>
      <c r="K155" s="237" t="s">
        <v>21</v>
      </c>
      <c r="L155" s="72"/>
      <c r="M155" s="242" t="s">
        <v>21</v>
      </c>
      <c r="N155" s="243" t="s">
        <v>40</v>
      </c>
      <c r="O155" s="47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AR155" s="24" t="s">
        <v>208</v>
      </c>
      <c r="AT155" s="24" t="s">
        <v>203</v>
      </c>
      <c r="AU155" s="24" t="s">
        <v>76</v>
      </c>
      <c r="AY155" s="24" t="s">
        <v>201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4" t="s">
        <v>76</v>
      </c>
      <c r="BK155" s="246">
        <f>ROUND(I155*H155,2)</f>
        <v>0</v>
      </c>
      <c r="BL155" s="24" t="s">
        <v>208</v>
      </c>
      <c r="BM155" s="24" t="s">
        <v>538</v>
      </c>
    </row>
    <row r="156" spans="2:47" s="1" customFormat="1" ht="13.5">
      <c r="B156" s="46"/>
      <c r="C156" s="74"/>
      <c r="D156" s="249" t="s">
        <v>493</v>
      </c>
      <c r="E156" s="74"/>
      <c r="F156" s="280" t="s">
        <v>1791</v>
      </c>
      <c r="G156" s="74"/>
      <c r="H156" s="74"/>
      <c r="I156" s="203"/>
      <c r="J156" s="74"/>
      <c r="K156" s="74"/>
      <c r="L156" s="72"/>
      <c r="M156" s="281"/>
      <c r="N156" s="47"/>
      <c r="O156" s="47"/>
      <c r="P156" s="47"/>
      <c r="Q156" s="47"/>
      <c r="R156" s="47"/>
      <c r="S156" s="47"/>
      <c r="T156" s="95"/>
      <c r="AT156" s="24" t="s">
        <v>493</v>
      </c>
      <c r="AU156" s="24" t="s">
        <v>76</v>
      </c>
    </row>
    <row r="157" spans="2:65" s="1" customFormat="1" ht="16.5" customHeight="1">
      <c r="B157" s="46"/>
      <c r="C157" s="235" t="s">
        <v>379</v>
      </c>
      <c r="D157" s="235" t="s">
        <v>203</v>
      </c>
      <c r="E157" s="236" t="s">
        <v>287</v>
      </c>
      <c r="F157" s="237" t="s">
        <v>1278</v>
      </c>
      <c r="G157" s="238" t="s">
        <v>1274</v>
      </c>
      <c r="H157" s="239">
        <v>3</v>
      </c>
      <c r="I157" s="240"/>
      <c r="J157" s="241">
        <f>ROUND(I157*H157,2)</f>
        <v>0</v>
      </c>
      <c r="K157" s="237" t="s">
        <v>21</v>
      </c>
      <c r="L157" s="72"/>
      <c r="M157" s="242" t="s">
        <v>21</v>
      </c>
      <c r="N157" s="243" t="s">
        <v>40</v>
      </c>
      <c r="O157" s="47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AR157" s="24" t="s">
        <v>208</v>
      </c>
      <c r="AT157" s="24" t="s">
        <v>203</v>
      </c>
      <c r="AU157" s="24" t="s">
        <v>76</v>
      </c>
      <c r="AY157" s="24" t="s">
        <v>201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4" t="s">
        <v>76</v>
      </c>
      <c r="BK157" s="246">
        <f>ROUND(I157*H157,2)</f>
        <v>0</v>
      </c>
      <c r="BL157" s="24" t="s">
        <v>208</v>
      </c>
      <c r="BM157" s="24" t="s">
        <v>549</v>
      </c>
    </row>
    <row r="158" spans="2:47" s="1" customFormat="1" ht="13.5">
      <c r="B158" s="46"/>
      <c r="C158" s="74"/>
      <c r="D158" s="249" t="s">
        <v>493</v>
      </c>
      <c r="E158" s="74"/>
      <c r="F158" s="280" t="s">
        <v>1791</v>
      </c>
      <c r="G158" s="74"/>
      <c r="H158" s="74"/>
      <c r="I158" s="203"/>
      <c r="J158" s="74"/>
      <c r="K158" s="74"/>
      <c r="L158" s="72"/>
      <c r="M158" s="281"/>
      <c r="N158" s="47"/>
      <c r="O158" s="47"/>
      <c r="P158" s="47"/>
      <c r="Q158" s="47"/>
      <c r="R158" s="47"/>
      <c r="S158" s="47"/>
      <c r="T158" s="95"/>
      <c r="AT158" s="24" t="s">
        <v>493</v>
      </c>
      <c r="AU158" s="24" t="s">
        <v>76</v>
      </c>
    </row>
    <row r="159" spans="2:65" s="1" customFormat="1" ht="16.5" customHeight="1">
      <c r="B159" s="46"/>
      <c r="C159" s="235" t="s">
        <v>384</v>
      </c>
      <c r="D159" s="235" t="s">
        <v>203</v>
      </c>
      <c r="E159" s="236" t="s">
        <v>1276</v>
      </c>
      <c r="F159" s="237" t="s">
        <v>1280</v>
      </c>
      <c r="G159" s="238" t="s">
        <v>1274</v>
      </c>
      <c r="H159" s="239">
        <v>3</v>
      </c>
      <c r="I159" s="240"/>
      <c r="J159" s="241">
        <f>ROUND(I159*H159,2)</f>
        <v>0</v>
      </c>
      <c r="K159" s="237" t="s">
        <v>21</v>
      </c>
      <c r="L159" s="72"/>
      <c r="M159" s="242" t="s">
        <v>21</v>
      </c>
      <c r="N159" s="243" t="s">
        <v>40</v>
      </c>
      <c r="O159" s="47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AR159" s="24" t="s">
        <v>208</v>
      </c>
      <c r="AT159" s="24" t="s">
        <v>203</v>
      </c>
      <c r="AU159" s="24" t="s">
        <v>76</v>
      </c>
      <c r="AY159" s="24" t="s">
        <v>201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4" t="s">
        <v>76</v>
      </c>
      <c r="BK159" s="246">
        <f>ROUND(I159*H159,2)</f>
        <v>0</v>
      </c>
      <c r="BL159" s="24" t="s">
        <v>208</v>
      </c>
      <c r="BM159" s="24" t="s">
        <v>559</v>
      </c>
    </row>
    <row r="160" spans="2:47" s="1" customFormat="1" ht="13.5">
      <c r="B160" s="46"/>
      <c r="C160" s="74"/>
      <c r="D160" s="249" t="s">
        <v>493</v>
      </c>
      <c r="E160" s="74"/>
      <c r="F160" s="280" t="s">
        <v>1791</v>
      </c>
      <c r="G160" s="74"/>
      <c r="H160" s="74"/>
      <c r="I160" s="203"/>
      <c r="J160" s="74"/>
      <c r="K160" s="74"/>
      <c r="L160" s="72"/>
      <c r="M160" s="281"/>
      <c r="N160" s="47"/>
      <c r="O160" s="47"/>
      <c r="P160" s="47"/>
      <c r="Q160" s="47"/>
      <c r="R160" s="47"/>
      <c r="S160" s="47"/>
      <c r="T160" s="95"/>
      <c r="AT160" s="24" t="s">
        <v>493</v>
      </c>
      <c r="AU160" s="24" t="s">
        <v>76</v>
      </c>
    </row>
    <row r="161" spans="2:65" s="1" customFormat="1" ht="16.5" customHeight="1">
      <c r="B161" s="46"/>
      <c r="C161" s="235" t="s">
        <v>389</v>
      </c>
      <c r="D161" s="235" t="s">
        <v>203</v>
      </c>
      <c r="E161" s="236" t="s">
        <v>1279</v>
      </c>
      <c r="F161" s="237" t="s">
        <v>1282</v>
      </c>
      <c r="G161" s="238" t="s">
        <v>1274</v>
      </c>
      <c r="H161" s="239">
        <v>2</v>
      </c>
      <c r="I161" s="240"/>
      <c r="J161" s="241">
        <f>ROUND(I161*H161,2)</f>
        <v>0</v>
      </c>
      <c r="K161" s="237" t="s">
        <v>21</v>
      </c>
      <c r="L161" s="72"/>
      <c r="M161" s="242" t="s">
        <v>21</v>
      </c>
      <c r="N161" s="243" t="s">
        <v>40</v>
      </c>
      <c r="O161" s="47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AR161" s="24" t="s">
        <v>208</v>
      </c>
      <c r="AT161" s="24" t="s">
        <v>203</v>
      </c>
      <c r="AU161" s="24" t="s">
        <v>76</v>
      </c>
      <c r="AY161" s="24" t="s">
        <v>201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24" t="s">
        <v>76</v>
      </c>
      <c r="BK161" s="246">
        <f>ROUND(I161*H161,2)</f>
        <v>0</v>
      </c>
      <c r="BL161" s="24" t="s">
        <v>208</v>
      </c>
      <c r="BM161" s="24" t="s">
        <v>568</v>
      </c>
    </row>
    <row r="162" spans="2:47" s="1" customFormat="1" ht="13.5">
      <c r="B162" s="46"/>
      <c r="C162" s="74"/>
      <c r="D162" s="249" t="s">
        <v>493</v>
      </c>
      <c r="E162" s="74"/>
      <c r="F162" s="280" t="s">
        <v>1791</v>
      </c>
      <c r="G162" s="74"/>
      <c r="H162" s="74"/>
      <c r="I162" s="203"/>
      <c r="J162" s="74"/>
      <c r="K162" s="74"/>
      <c r="L162" s="72"/>
      <c r="M162" s="281"/>
      <c r="N162" s="47"/>
      <c r="O162" s="47"/>
      <c r="P162" s="47"/>
      <c r="Q162" s="47"/>
      <c r="R162" s="47"/>
      <c r="S162" s="47"/>
      <c r="T162" s="95"/>
      <c r="AT162" s="24" t="s">
        <v>493</v>
      </c>
      <c r="AU162" s="24" t="s">
        <v>76</v>
      </c>
    </row>
    <row r="163" spans="2:65" s="1" customFormat="1" ht="16.5" customHeight="1">
      <c r="B163" s="46"/>
      <c r="C163" s="235" t="s">
        <v>395</v>
      </c>
      <c r="D163" s="235" t="s">
        <v>203</v>
      </c>
      <c r="E163" s="236" t="s">
        <v>308</v>
      </c>
      <c r="F163" s="237" t="s">
        <v>1284</v>
      </c>
      <c r="G163" s="238" t="s">
        <v>1274</v>
      </c>
      <c r="H163" s="239">
        <v>1</v>
      </c>
      <c r="I163" s="240"/>
      <c r="J163" s="241">
        <f>ROUND(I163*H163,2)</f>
        <v>0</v>
      </c>
      <c r="K163" s="237" t="s">
        <v>21</v>
      </c>
      <c r="L163" s="72"/>
      <c r="M163" s="242" t="s">
        <v>21</v>
      </c>
      <c r="N163" s="243" t="s">
        <v>40</v>
      </c>
      <c r="O163" s="47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AR163" s="24" t="s">
        <v>208</v>
      </c>
      <c r="AT163" s="24" t="s">
        <v>203</v>
      </c>
      <c r="AU163" s="24" t="s">
        <v>76</v>
      </c>
      <c r="AY163" s="24" t="s">
        <v>201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24" t="s">
        <v>76</v>
      </c>
      <c r="BK163" s="246">
        <f>ROUND(I163*H163,2)</f>
        <v>0</v>
      </c>
      <c r="BL163" s="24" t="s">
        <v>208</v>
      </c>
      <c r="BM163" s="24" t="s">
        <v>576</v>
      </c>
    </row>
    <row r="164" spans="2:47" s="1" customFormat="1" ht="13.5">
      <c r="B164" s="46"/>
      <c r="C164" s="74"/>
      <c r="D164" s="249" t="s">
        <v>493</v>
      </c>
      <c r="E164" s="74"/>
      <c r="F164" s="280" t="s">
        <v>1791</v>
      </c>
      <c r="G164" s="74"/>
      <c r="H164" s="74"/>
      <c r="I164" s="203"/>
      <c r="J164" s="74"/>
      <c r="K164" s="74"/>
      <c r="L164" s="72"/>
      <c r="M164" s="281"/>
      <c r="N164" s="47"/>
      <c r="O164" s="47"/>
      <c r="P164" s="47"/>
      <c r="Q164" s="47"/>
      <c r="R164" s="47"/>
      <c r="S164" s="47"/>
      <c r="T164" s="95"/>
      <c r="AT164" s="24" t="s">
        <v>493</v>
      </c>
      <c r="AU164" s="24" t="s">
        <v>76</v>
      </c>
    </row>
    <row r="165" spans="2:65" s="1" customFormat="1" ht="16.5" customHeight="1">
      <c r="B165" s="46"/>
      <c r="C165" s="235" t="s">
        <v>400</v>
      </c>
      <c r="D165" s="235" t="s">
        <v>203</v>
      </c>
      <c r="E165" s="236" t="s">
        <v>1283</v>
      </c>
      <c r="F165" s="237" t="s">
        <v>1286</v>
      </c>
      <c r="G165" s="238" t="s">
        <v>1269</v>
      </c>
      <c r="H165" s="239">
        <v>3</v>
      </c>
      <c r="I165" s="240"/>
      <c r="J165" s="241">
        <f>ROUND(I165*H165,2)</f>
        <v>0</v>
      </c>
      <c r="K165" s="237" t="s">
        <v>21</v>
      </c>
      <c r="L165" s="72"/>
      <c r="M165" s="242" t="s">
        <v>21</v>
      </c>
      <c r="N165" s="243" t="s">
        <v>40</v>
      </c>
      <c r="O165" s="47"/>
      <c r="P165" s="244">
        <f>O165*H165</f>
        <v>0</v>
      </c>
      <c r="Q165" s="244">
        <v>0</v>
      </c>
      <c r="R165" s="244">
        <f>Q165*H165</f>
        <v>0</v>
      </c>
      <c r="S165" s="244">
        <v>0</v>
      </c>
      <c r="T165" s="245">
        <f>S165*H165</f>
        <v>0</v>
      </c>
      <c r="AR165" s="24" t="s">
        <v>208</v>
      </c>
      <c r="AT165" s="24" t="s">
        <v>203</v>
      </c>
      <c r="AU165" s="24" t="s">
        <v>76</v>
      </c>
      <c r="AY165" s="24" t="s">
        <v>201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24" t="s">
        <v>76</v>
      </c>
      <c r="BK165" s="246">
        <f>ROUND(I165*H165,2)</f>
        <v>0</v>
      </c>
      <c r="BL165" s="24" t="s">
        <v>208</v>
      </c>
      <c r="BM165" s="24" t="s">
        <v>587</v>
      </c>
    </row>
    <row r="166" spans="2:47" s="1" customFormat="1" ht="13.5">
      <c r="B166" s="46"/>
      <c r="C166" s="74"/>
      <c r="D166" s="249" t="s">
        <v>493</v>
      </c>
      <c r="E166" s="74"/>
      <c r="F166" s="280" t="s">
        <v>1791</v>
      </c>
      <c r="G166" s="74"/>
      <c r="H166" s="74"/>
      <c r="I166" s="203"/>
      <c r="J166" s="74"/>
      <c r="K166" s="74"/>
      <c r="L166" s="72"/>
      <c r="M166" s="281"/>
      <c r="N166" s="47"/>
      <c r="O166" s="47"/>
      <c r="P166" s="47"/>
      <c r="Q166" s="47"/>
      <c r="R166" s="47"/>
      <c r="S166" s="47"/>
      <c r="T166" s="95"/>
      <c r="AT166" s="24" t="s">
        <v>493</v>
      </c>
      <c r="AU166" s="24" t="s">
        <v>76</v>
      </c>
    </row>
    <row r="167" spans="2:65" s="1" customFormat="1" ht="16.5" customHeight="1">
      <c r="B167" s="46"/>
      <c r="C167" s="235" t="s">
        <v>405</v>
      </c>
      <c r="D167" s="235" t="s">
        <v>203</v>
      </c>
      <c r="E167" s="236" t="s">
        <v>1285</v>
      </c>
      <c r="F167" s="237" t="s">
        <v>1288</v>
      </c>
      <c r="G167" s="238" t="s">
        <v>1269</v>
      </c>
      <c r="H167" s="239">
        <v>7</v>
      </c>
      <c r="I167" s="240"/>
      <c r="J167" s="241">
        <f>ROUND(I167*H167,2)</f>
        <v>0</v>
      </c>
      <c r="K167" s="237" t="s">
        <v>21</v>
      </c>
      <c r="L167" s="72"/>
      <c r="M167" s="242" t="s">
        <v>21</v>
      </c>
      <c r="N167" s="243" t="s">
        <v>40</v>
      </c>
      <c r="O167" s="47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AR167" s="24" t="s">
        <v>208</v>
      </c>
      <c r="AT167" s="24" t="s">
        <v>203</v>
      </c>
      <c r="AU167" s="24" t="s">
        <v>76</v>
      </c>
      <c r="AY167" s="24" t="s">
        <v>201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24" t="s">
        <v>76</v>
      </c>
      <c r="BK167" s="246">
        <f>ROUND(I167*H167,2)</f>
        <v>0</v>
      </c>
      <c r="BL167" s="24" t="s">
        <v>208</v>
      </c>
      <c r="BM167" s="24" t="s">
        <v>597</v>
      </c>
    </row>
    <row r="168" spans="2:47" s="1" customFormat="1" ht="13.5">
      <c r="B168" s="46"/>
      <c r="C168" s="74"/>
      <c r="D168" s="249" t="s">
        <v>493</v>
      </c>
      <c r="E168" s="74"/>
      <c r="F168" s="280" t="s">
        <v>1791</v>
      </c>
      <c r="G168" s="74"/>
      <c r="H168" s="74"/>
      <c r="I168" s="203"/>
      <c r="J168" s="74"/>
      <c r="K168" s="74"/>
      <c r="L168" s="72"/>
      <c r="M168" s="281"/>
      <c r="N168" s="47"/>
      <c r="O168" s="47"/>
      <c r="P168" s="47"/>
      <c r="Q168" s="47"/>
      <c r="R168" s="47"/>
      <c r="S168" s="47"/>
      <c r="T168" s="95"/>
      <c r="AT168" s="24" t="s">
        <v>493</v>
      </c>
      <c r="AU168" s="24" t="s">
        <v>76</v>
      </c>
    </row>
    <row r="169" spans="2:65" s="1" customFormat="1" ht="16.5" customHeight="1">
      <c r="B169" s="46"/>
      <c r="C169" s="235" t="s">
        <v>410</v>
      </c>
      <c r="D169" s="235" t="s">
        <v>203</v>
      </c>
      <c r="E169" s="236" t="s">
        <v>1287</v>
      </c>
      <c r="F169" s="237" t="s">
        <v>1792</v>
      </c>
      <c r="G169" s="238" t="s">
        <v>256</v>
      </c>
      <c r="H169" s="239">
        <v>10</v>
      </c>
      <c r="I169" s="240"/>
      <c r="J169" s="241">
        <f>ROUND(I169*H169,2)</f>
        <v>0</v>
      </c>
      <c r="K169" s="237" t="s">
        <v>21</v>
      </c>
      <c r="L169" s="72"/>
      <c r="M169" s="242" t="s">
        <v>21</v>
      </c>
      <c r="N169" s="243" t="s">
        <v>40</v>
      </c>
      <c r="O169" s="47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AR169" s="24" t="s">
        <v>208</v>
      </c>
      <c r="AT169" s="24" t="s">
        <v>203</v>
      </c>
      <c r="AU169" s="24" t="s">
        <v>76</v>
      </c>
      <c r="AY169" s="24" t="s">
        <v>201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4" t="s">
        <v>76</v>
      </c>
      <c r="BK169" s="246">
        <f>ROUND(I169*H169,2)</f>
        <v>0</v>
      </c>
      <c r="BL169" s="24" t="s">
        <v>208</v>
      </c>
      <c r="BM169" s="24" t="s">
        <v>608</v>
      </c>
    </row>
    <row r="170" spans="2:47" s="1" customFormat="1" ht="13.5">
      <c r="B170" s="46"/>
      <c r="C170" s="74"/>
      <c r="D170" s="249" t="s">
        <v>493</v>
      </c>
      <c r="E170" s="74"/>
      <c r="F170" s="280" t="s">
        <v>1791</v>
      </c>
      <c r="G170" s="74"/>
      <c r="H170" s="74"/>
      <c r="I170" s="203"/>
      <c r="J170" s="74"/>
      <c r="K170" s="74"/>
      <c r="L170" s="72"/>
      <c r="M170" s="281"/>
      <c r="N170" s="47"/>
      <c r="O170" s="47"/>
      <c r="P170" s="47"/>
      <c r="Q170" s="47"/>
      <c r="R170" s="47"/>
      <c r="S170" s="47"/>
      <c r="T170" s="95"/>
      <c r="AT170" s="24" t="s">
        <v>493</v>
      </c>
      <c r="AU170" s="24" t="s">
        <v>76</v>
      </c>
    </row>
    <row r="171" spans="2:65" s="1" customFormat="1" ht="16.5" customHeight="1">
      <c r="B171" s="46"/>
      <c r="C171" s="235" t="s">
        <v>416</v>
      </c>
      <c r="D171" s="235" t="s">
        <v>203</v>
      </c>
      <c r="E171" s="236" t="s">
        <v>334</v>
      </c>
      <c r="F171" s="237" t="s">
        <v>1384</v>
      </c>
      <c r="G171" s="238" t="s">
        <v>256</v>
      </c>
      <c r="H171" s="239">
        <v>25</v>
      </c>
      <c r="I171" s="240"/>
      <c r="J171" s="241">
        <f>ROUND(I171*H171,2)</f>
        <v>0</v>
      </c>
      <c r="K171" s="237" t="s">
        <v>21</v>
      </c>
      <c r="L171" s="72"/>
      <c r="M171" s="242" t="s">
        <v>21</v>
      </c>
      <c r="N171" s="243" t="s">
        <v>40</v>
      </c>
      <c r="O171" s="47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AR171" s="24" t="s">
        <v>208</v>
      </c>
      <c r="AT171" s="24" t="s">
        <v>203</v>
      </c>
      <c r="AU171" s="24" t="s">
        <v>76</v>
      </c>
      <c r="AY171" s="24" t="s">
        <v>201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24" t="s">
        <v>76</v>
      </c>
      <c r="BK171" s="246">
        <f>ROUND(I171*H171,2)</f>
        <v>0</v>
      </c>
      <c r="BL171" s="24" t="s">
        <v>208</v>
      </c>
      <c r="BM171" s="24" t="s">
        <v>619</v>
      </c>
    </row>
    <row r="172" spans="2:47" s="1" customFormat="1" ht="13.5">
      <c r="B172" s="46"/>
      <c r="C172" s="74"/>
      <c r="D172" s="249" t="s">
        <v>493</v>
      </c>
      <c r="E172" s="74"/>
      <c r="F172" s="280" t="s">
        <v>1791</v>
      </c>
      <c r="G172" s="74"/>
      <c r="H172" s="74"/>
      <c r="I172" s="203"/>
      <c r="J172" s="74"/>
      <c r="K172" s="74"/>
      <c r="L172" s="72"/>
      <c r="M172" s="281"/>
      <c r="N172" s="47"/>
      <c r="O172" s="47"/>
      <c r="P172" s="47"/>
      <c r="Q172" s="47"/>
      <c r="R172" s="47"/>
      <c r="S172" s="47"/>
      <c r="T172" s="95"/>
      <c r="AT172" s="24" t="s">
        <v>493</v>
      </c>
      <c r="AU172" s="24" t="s">
        <v>76</v>
      </c>
    </row>
    <row r="173" spans="2:65" s="1" customFormat="1" ht="16.5" customHeight="1">
      <c r="B173" s="46"/>
      <c r="C173" s="235" t="s">
        <v>423</v>
      </c>
      <c r="D173" s="235" t="s">
        <v>203</v>
      </c>
      <c r="E173" s="236" t="s">
        <v>1784</v>
      </c>
      <c r="F173" s="237" t="s">
        <v>1333</v>
      </c>
      <c r="G173" s="238" t="s">
        <v>256</v>
      </c>
      <c r="H173" s="239">
        <v>5</v>
      </c>
      <c r="I173" s="240"/>
      <c r="J173" s="241">
        <f>ROUND(I173*H173,2)</f>
        <v>0</v>
      </c>
      <c r="K173" s="237" t="s">
        <v>21</v>
      </c>
      <c r="L173" s="72"/>
      <c r="M173" s="242" t="s">
        <v>21</v>
      </c>
      <c r="N173" s="243" t="s">
        <v>40</v>
      </c>
      <c r="O173" s="47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AR173" s="24" t="s">
        <v>208</v>
      </c>
      <c r="AT173" s="24" t="s">
        <v>203</v>
      </c>
      <c r="AU173" s="24" t="s">
        <v>76</v>
      </c>
      <c r="AY173" s="24" t="s">
        <v>201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24" t="s">
        <v>76</v>
      </c>
      <c r="BK173" s="246">
        <f>ROUND(I173*H173,2)</f>
        <v>0</v>
      </c>
      <c r="BL173" s="24" t="s">
        <v>208</v>
      </c>
      <c r="BM173" s="24" t="s">
        <v>629</v>
      </c>
    </row>
    <row r="174" spans="2:47" s="1" customFormat="1" ht="13.5">
      <c r="B174" s="46"/>
      <c r="C174" s="74"/>
      <c r="D174" s="249" t="s">
        <v>493</v>
      </c>
      <c r="E174" s="74"/>
      <c r="F174" s="280" t="s">
        <v>1791</v>
      </c>
      <c r="G174" s="74"/>
      <c r="H174" s="74"/>
      <c r="I174" s="203"/>
      <c r="J174" s="74"/>
      <c r="K174" s="74"/>
      <c r="L174" s="72"/>
      <c r="M174" s="281"/>
      <c r="N174" s="47"/>
      <c r="O174" s="47"/>
      <c r="P174" s="47"/>
      <c r="Q174" s="47"/>
      <c r="R174" s="47"/>
      <c r="S174" s="47"/>
      <c r="T174" s="95"/>
      <c r="AT174" s="24" t="s">
        <v>493</v>
      </c>
      <c r="AU174" s="24" t="s">
        <v>76</v>
      </c>
    </row>
    <row r="175" spans="2:65" s="1" customFormat="1" ht="16.5" customHeight="1">
      <c r="B175" s="46"/>
      <c r="C175" s="235" t="s">
        <v>428</v>
      </c>
      <c r="D175" s="235" t="s">
        <v>203</v>
      </c>
      <c r="E175" s="236" t="s">
        <v>1381</v>
      </c>
      <c r="F175" s="237" t="s">
        <v>1289</v>
      </c>
      <c r="G175" s="238" t="s">
        <v>1274</v>
      </c>
      <c r="H175" s="239">
        <v>1</v>
      </c>
      <c r="I175" s="240"/>
      <c r="J175" s="241">
        <f>ROUND(I175*H175,2)</f>
        <v>0</v>
      </c>
      <c r="K175" s="237" t="s">
        <v>21</v>
      </c>
      <c r="L175" s="72"/>
      <c r="M175" s="242" t="s">
        <v>21</v>
      </c>
      <c r="N175" s="243" t="s">
        <v>40</v>
      </c>
      <c r="O175" s="47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AR175" s="24" t="s">
        <v>208</v>
      </c>
      <c r="AT175" s="24" t="s">
        <v>203</v>
      </c>
      <c r="AU175" s="24" t="s">
        <v>76</v>
      </c>
      <c r="AY175" s="24" t="s">
        <v>201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24" t="s">
        <v>76</v>
      </c>
      <c r="BK175" s="246">
        <f>ROUND(I175*H175,2)</f>
        <v>0</v>
      </c>
      <c r="BL175" s="24" t="s">
        <v>208</v>
      </c>
      <c r="BM175" s="24" t="s">
        <v>639</v>
      </c>
    </row>
    <row r="176" spans="2:47" s="1" customFormat="1" ht="13.5">
      <c r="B176" s="46"/>
      <c r="C176" s="74"/>
      <c r="D176" s="249" t="s">
        <v>493</v>
      </c>
      <c r="E176" s="74"/>
      <c r="F176" s="280" t="s">
        <v>1791</v>
      </c>
      <c r="G176" s="74"/>
      <c r="H176" s="74"/>
      <c r="I176" s="203"/>
      <c r="J176" s="74"/>
      <c r="K176" s="74"/>
      <c r="L176" s="72"/>
      <c r="M176" s="281"/>
      <c r="N176" s="47"/>
      <c r="O176" s="47"/>
      <c r="P176" s="47"/>
      <c r="Q176" s="47"/>
      <c r="R176" s="47"/>
      <c r="S176" s="47"/>
      <c r="T176" s="95"/>
      <c r="AT176" s="24" t="s">
        <v>493</v>
      </c>
      <c r="AU176" s="24" t="s">
        <v>76</v>
      </c>
    </row>
    <row r="177" spans="2:65" s="1" customFormat="1" ht="16.5" customHeight="1">
      <c r="B177" s="46"/>
      <c r="C177" s="235" t="s">
        <v>432</v>
      </c>
      <c r="D177" s="235" t="s">
        <v>203</v>
      </c>
      <c r="E177" s="236" t="s">
        <v>355</v>
      </c>
      <c r="F177" s="237" t="s">
        <v>1290</v>
      </c>
      <c r="G177" s="238" t="s">
        <v>1274</v>
      </c>
      <c r="H177" s="239">
        <v>2</v>
      </c>
      <c r="I177" s="240"/>
      <c r="J177" s="241">
        <f>ROUND(I177*H177,2)</f>
        <v>0</v>
      </c>
      <c r="K177" s="237" t="s">
        <v>21</v>
      </c>
      <c r="L177" s="72"/>
      <c r="M177" s="242" t="s">
        <v>21</v>
      </c>
      <c r="N177" s="243" t="s">
        <v>40</v>
      </c>
      <c r="O177" s="47"/>
      <c r="P177" s="244">
        <f>O177*H177</f>
        <v>0</v>
      </c>
      <c r="Q177" s="244">
        <v>0</v>
      </c>
      <c r="R177" s="244">
        <f>Q177*H177</f>
        <v>0</v>
      </c>
      <c r="S177" s="244">
        <v>0</v>
      </c>
      <c r="T177" s="245">
        <f>S177*H177</f>
        <v>0</v>
      </c>
      <c r="AR177" s="24" t="s">
        <v>208</v>
      </c>
      <c r="AT177" s="24" t="s">
        <v>203</v>
      </c>
      <c r="AU177" s="24" t="s">
        <v>76</v>
      </c>
      <c r="AY177" s="24" t="s">
        <v>201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24" t="s">
        <v>76</v>
      </c>
      <c r="BK177" s="246">
        <f>ROUND(I177*H177,2)</f>
        <v>0</v>
      </c>
      <c r="BL177" s="24" t="s">
        <v>208</v>
      </c>
      <c r="BM177" s="24" t="s">
        <v>648</v>
      </c>
    </row>
    <row r="178" spans="2:47" s="1" customFormat="1" ht="13.5">
      <c r="B178" s="46"/>
      <c r="C178" s="74"/>
      <c r="D178" s="249" t="s">
        <v>493</v>
      </c>
      <c r="E178" s="74"/>
      <c r="F178" s="280" t="s">
        <v>1791</v>
      </c>
      <c r="G178" s="74"/>
      <c r="H178" s="74"/>
      <c r="I178" s="203"/>
      <c r="J178" s="74"/>
      <c r="K178" s="74"/>
      <c r="L178" s="72"/>
      <c r="M178" s="281"/>
      <c r="N178" s="47"/>
      <c r="O178" s="47"/>
      <c r="P178" s="47"/>
      <c r="Q178" s="47"/>
      <c r="R178" s="47"/>
      <c r="S178" s="47"/>
      <c r="T178" s="95"/>
      <c r="AT178" s="24" t="s">
        <v>493</v>
      </c>
      <c r="AU178" s="24" t="s">
        <v>76</v>
      </c>
    </row>
    <row r="179" spans="2:65" s="1" customFormat="1" ht="16.5" customHeight="1">
      <c r="B179" s="46"/>
      <c r="C179" s="235" t="s">
        <v>437</v>
      </c>
      <c r="D179" s="235" t="s">
        <v>203</v>
      </c>
      <c r="E179" s="236" t="s">
        <v>369</v>
      </c>
      <c r="F179" s="237" t="s">
        <v>1291</v>
      </c>
      <c r="G179" s="238" t="s">
        <v>1274</v>
      </c>
      <c r="H179" s="239">
        <v>20</v>
      </c>
      <c r="I179" s="240"/>
      <c r="J179" s="241">
        <f>ROUND(I179*H179,2)</f>
        <v>0</v>
      </c>
      <c r="K179" s="237" t="s">
        <v>21</v>
      </c>
      <c r="L179" s="72"/>
      <c r="M179" s="242" t="s">
        <v>21</v>
      </c>
      <c r="N179" s="243" t="s">
        <v>40</v>
      </c>
      <c r="O179" s="47"/>
      <c r="P179" s="244">
        <f>O179*H179</f>
        <v>0</v>
      </c>
      <c r="Q179" s="244">
        <v>0</v>
      </c>
      <c r="R179" s="244">
        <f>Q179*H179</f>
        <v>0</v>
      </c>
      <c r="S179" s="244">
        <v>0</v>
      </c>
      <c r="T179" s="245">
        <f>S179*H179</f>
        <v>0</v>
      </c>
      <c r="AR179" s="24" t="s">
        <v>208</v>
      </c>
      <c r="AT179" s="24" t="s">
        <v>203</v>
      </c>
      <c r="AU179" s="24" t="s">
        <v>76</v>
      </c>
      <c r="AY179" s="24" t="s">
        <v>201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24" t="s">
        <v>76</v>
      </c>
      <c r="BK179" s="246">
        <f>ROUND(I179*H179,2)</f>
        <v>0</v>
      </c>
      <c r="BL179" s="24" t="s">
        <v>208</v>
      </c>
      <c r="BM179" s="24" t="s">
        <v>659</v>
      </c>
    </row>
    <row r="180" spans="2:47" s="1" customFormat="1" ht="13.5">
      <c r="B180" s="46"/>
      <c r="C180" s="74"/>
      <c r="D180" s="249" t="s">
        <v>493</v>
      </c>
      <c r="E180" s="74"/>
      <c r="F180" s="280" t="s">
        <v>1791</v>
      </c>
      <c r="G180" s="74"/>
      <c r="H180" s="74"/>
      <c r="I180" s="203"/>
      <c r="J180" s="74"/>
      <c r="K180" s="74"/>
      <c r="L180" s="72"/>
      <c r="M180" s="281"/>
      <c r="N180" s="47"/>
      <c r="O180" s="47"/>
      <c r="P180" s="47"/>
      <c r="Q180" s="47"/>
      <c r="R180" s="47"/>
      <c r="S180" s="47"/>
      <c r="T180" s="95"/>
      <c r="AT180" s="24" t="s">
        <v>493</v>
      </c>
      <c r="AU180" s="24" t="s">
        <v>76</v>
      </c>
    </row>
    <row r="181" spans="2:65" s="1" customFormat="1" ht="16.5" customHeight="1">
      <c r="B181" s="46"/>
      <c r="C181" s="235" t="s">
        <v>442</v>
      </c>
      <c r="D181" s="235" t="s">
        <v>203</v>
      </c>
      <c r="E181" s="236" t="s">
        <v>374</v>
      </c>
      <c r="F181" s="237" t="s">
        <v>1292</v>
      </c>
      <c r="G181" s="238" t="s">
        <v>1269</v>
      </c>
      <c r="H181" s="239">
        <v>2</v>
      </c>
      <c r="I181" s="240"/>
      <c r="J181" s="241">
        <f>ROUND(I181*H181,2)</f>
        <v>0</v>
      </c>
      <c r="K181" s="237" t="s">
        <v>21</v>
      </c>
      <c r="L181" s="72"/>
      <c r="M181" s="242" t="s">
        <v>21</v>
      </c>
      <c r="N181" s="243" t="s">
        <v>40</v>
      </c>
      <c r="O181" s="47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AR181" s="24" t="s">
        <v>208</v>
      </c>
      <c r="AT181" s="24" t="s">
        <v>203</v>
      </c>
      <c r="AU181" s="24" t="s">
        <v>76</v>
      </c>
      <c r="AY181" s="24" t="s">
        <v>201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24" t="s">
        <v>76</v>
      </c>
      <c r="BK181" s="246">
        <f>ROUND(I181*H181,2)</f>
        <v>0</v>
      </c>
      <c r="BL181" s="24" t="s">
        <v>208</v>
      </c>
      <c r="BM181" s="24" t="s">
        <v>669</v>
      </c>
    </row>
    <row r="182" spans="2:47" s="1" customFormat="1" ht="13.5">
      <c r="B182" s="46"/>
      <c r="C182" s="74"/>
      <c r="D182" s="249" t="s">
        <v>493</v>
      </c>
      <c r="E182" s="74"/>
      <c r="F182" s="280" t="s">
        <v>1791</v>
      </c>
      <c r="G182" s="74"/>
      <c r="H182" s="74"/>
      <c r="I182" s="203"/>
      <c r="J182" s="74"/>
      <c r="K182" s="74"/>
      <c r="L182" s="72"/>
      <c r="M182" s="281"/>
      <c r="N182" s="47"/>
      <c r="O182" s="47"/>
      <c r="P182" s="47"/>
      <c r="Q182" s="47"/>
      <c r="R182" s="47"/>
      <c r="S182" s="47"/>
      <c r="T182" s="95"/>
      <c r="AT182" s="24" t="s">
        <v>493</v>
      </c>
      <c r="AU182" s="24" t="s">
        <v>76</v>
      </c>
    </row>
    <row r="183" spans="2:63" s="11" customFormat="1" ht="37.4" customHeight="1">
      <c r="B183" s="219"/>
      <c r="C183" s="220"/>
      <c r="D183" s="221" t="s">
        <v>68</v>
      </c>
      <c r="E183" s="222" t="s">
        <v>1338</v>
      </c>
      <c r="F183" s="222" t="s">
        <v>1309</v>
      </c>
      <c r="G183" s="220"/>
      <c r="H183" s="220"/>
      <c r="I183" s="223"/>
      <c r="J183" s="224">
        <f>BK183</f>
        <v>0</v>
      </c>
      <c r="K183" s="220"/>
      <c r="L183" s="225"/>
      <c r="M183" s="226"/>
      <c r="N183" s="227"/>
      <c r="O183" s="227"/>
      <c r="P183" s="228">
        <f>SUM(P184:P187)</f>
        <v>0</v>
      </c>
      <c r="Q183" s="227"/>
      <c r="R183" s="228">
        <f>SUM(R184:R187)</f>
        <v>0</v>
      </c>
      <c r="S183" s="227"/>
      <c r="T183" s="229">
        <f>SUM(T184:T187)</f>
        <v>0</v>
      </c>
      <c r="AR183" s="230" t="s">
        <v>76</v>
      </c>
      <c r="AT183" s="231" t="s">
        <v>68</v>
      </c>
      <c r="AU183" s="231" t="s">
        <v>69</v>
      </c>
      <c r="AY183" s="230" t="s">
        <v>201</v>
      </c>
      <c r="BK183" s="232">
        <f>SUM(BK184:BK187)</f>
        <v>0</v>
      </c>
    </row>
    <row r="184" spans="2:65" s="1" customFormat="1" ht="16.5" customHeight="1">
      <c r="B184" s="46"/>
      <c r="C184" s="235" t="s">
        <v>447</v>
      </c>
      <c r="D184" s="235" t="s">
        <v>203</v>
      </c>
      <c r="E184" s="236" t="s">
        <v>1793</v>
      </c>
      <c r="F184" s="237" t="s">
        <v>1794</v>
      </c>
      <c r="G184" s="238" t="s">
        <v>1312</v>
      </c>
      <c r="H184" s="239">
        <v>0.5</v>
      </c>
      <c r="I184" s="240"/>
      <c r="J184" s="241">
        <f>ROUND(I184*H184,2)</f>
        <v>0</v>
      </c>
      <c r="K184" s="237" t="s">
        <v>21</v>
      </c>
      <c r="L184" s="72"/>
      <c r="M184" s="242" t="s">
        <v>21</v>
      </c>
      <c r="N184" s="243" t="s">
        <v>40</v>
      </c>
      <c r="O184" s="47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AR184" s="24" t="s">
        <v>208</v>
      </c>
      <c r="AT184" s="24" t="s">
        <v>203</v>
      </c>
      <c r="AU184" s="24" t="s">
        <v>76</v>
      </c>
      <c r="AY184" s="24" t="s">
        <v>201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208</v>
      </c>
      <c r="BM184" s="24" t="s">
        <v>679</v>
      </c>
    </row>
    <row r="185" spans="2:47" s="1" customFormat="1" ht="13.5">
      <c r="B185" s="46"/>
      <c r="C185" s="74"/>
      <c r="D185" s="249" t="s">
        <v>493</v>
      </c>
      <c r="E185" s="74"/>
      <c r="F185" s="280" t="s">
        <v>1795</v>
      </c>
      <c r="G185" s="74"/>
      <c r="H185" s="74"/>
      <c r="I185" s="203"/>
      <c r="J185" s="74"/>
      <c r="K185" s="74"/>
      <c r="L185" s="72"/>
      <c r="M185" s="281"/>
      <c r="N185" s="47"/>
      <c r="O185" s="47"/>
      <c r="P185" s="47"/>
      <c r="Q185" s="47"/>
      <c r="R185" s="47"/>
      <c r="S185" s="47"/>
      <c r="T185" s="95"/>
      <c r="AT185" s="24" t="s">
        <v>493</v>
      </c>
      <c r="AU185" s="24" t="s">
        <v>76</v>
      </c>
    </row>
    <row r="186" spans="2:65" s="1" customFormat="1" ht="16.5" customHeight="1">
      <c r="B186" s="46"/>
      <c r="C186" s="235" t="s">
        <v>452</v>
      </c>
      <c r="D186" s="235" t="s">
        <v>203</v>
      </c>
      <c r="E186" s="236" t="s">
        <v>1369</v>
      </c>
      <c r="F186" s="237" t="s">
        <v>1796</v>
      </c>
      <c r="G186" s="238" t="s">
        <v>1274</v>
      </c>
      <c r="H186" s="239">
        <v>0.5</v>
      </c>
      <c r="I186" s="240"/>
      <c r="J186" s="241">
        <f>ROUND(I186*H186,2)</f>
        <v>0</v>
      </c>
      <c r="K186" s="237" t="s">
        <v>21</v>
      </c>
      <c r="L186" s="72"/>
      <c r="M186" s="242" t="s">
        <v>21</v>
      </c>
      <c r="N186" s="243" t="s">
        <v>40</v>
      </c>
      <c r="O186" s="47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AR186" s="24" t="s">
        <v>208</v>
      </c>
      <c r="AT186" s="24" t="s">
        <v>203</v>
      </c>
      <c r="AU186" s="24" t="s">
        <v>76</v>
      </c>
      <c r="AY186" s="24" t="s">
        <v>201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76</v>
      </c>
      <c r="BK186" s="246">
        <f>ROUND(I186*H186,2)</f>
        <v>0</v>
      </c>
      <c r="BL186" s="24" t="s">
        <v>208</v>
      </c>
      <c r="BM186" s="24" t="s">
        <v>689</v>
      </c>
    </row>
    <row r="187" spans="2:47" s="1" customFormat="1" ht="13.5">
      <c r="B187" s="46"/>
      <c r="C187" s="74"/>
      <c r="D187" s="249" t="s">
        <v>493</v>
      </c>
      <c r="E187" s="74"/>
      <c r="F187" s="280" t="s">
        <v>1797</v>
      </c>
      <c r="G187" s="74"/>
      <c r="H187" s="74"/>
      <c r="I187" s="203"/>
      <c r="J187" s="74"/>
      <c r="K187" s="74"/>
      <c r="L187" s="72"/>
      <c r="M187" s="281"/>
      <c r="N187" s="47"/>
      <c r="O187" s="47"/>
      <c r="P187" s="47"/>
      <c r="Q187" s="47"/>
      <c r="R187" s="47"/>
      <c r="S187" s="47"/>
      <c r="T187" s="95"/>
      <c r="AT187" s="24" t="s">
        <v>493</v>
      </c>
      <c r="AU187" s="24" t="s">
        <v>76</v>
      </c>
    </row>
    <row r="188" spans="2:63" s="11" customFormat="1" ht="37.4" customHeight="1">
      <c r="B188" s="219"/>
      <c r="C188" s="220"/>
      <c r="D188" s="221" t="s">
        <v>68</v>
      </c>
      <c r="E188" s="222" t="s">
        <v>720</v>
      </c>
      <c r="F188" s="222" t="s">
        <v>1316</v>
      </c>
      <c r="G188" s="220"/>
      <c r="H188" s="220"/>
      <c r="I188" s="223"/>
      <c r="J188" s="224">
        <f>BK188</f>
        <v>0</v>
      </c>
      <c r="K188" s="220"/>
      <c r="L188" s="225"/>
      <c r="M188" s="226"/>
      <c r="N188" s="227"/>
      <c r="O188" s="227"/>
      <c r="P188" s="228">
        <f>SUM(P189:P191)</f>
        <v>0</v>
      </c>
      <c r="Q188" s="227"/>
      <c r="R188" s="228">
        <f>SUM(R189:R191)</f>
        <v>0</v>
      </c>
      <c r="S188" s="227"/>
      <c r="T188" s="229">
        <f>SUM(T189:T191)</f>
        <v>0</v>
      </c>
      <c r="AR188" s="230" t="s">
        <v>76</v>
      </c>
      <c r="AT188" s="231" t="s">
        <v>68</v>
      </c>
      <c r="AU188" s="231" t="s">
        <v>69</v>
      </c>
      <c r="AY188" s="230" t="s">
        <v>201</v>
      </c>
      <c r="BK188" s="232">
        <f>SUM(BK189:BK191)</f>
        <v>0</v>
      </c>
    </row>
    <row r="189" spans="2:65" s="1" customFormat="1" ht="16.5" customHeight="1">
      <c r="B189" s="46"/>
      <c r="C189" s="235" t="s">
        <v>457</v>
      </c>
      <c r="D189" s="235" t="s">
        <v>203</v>
      </c>
      <c r="E189" s="236" t="s">
        <v>1339</v>
      </c>
      <c r="F189" s="237" t="s">
        <v>1317</v>
      </c>
      <c r="G189" s="238" t="s">
        <v>1318</v>
      </c>
      <c r="H189" s="239">
        <v>3</v>
      </c>
      <c r="I189" s="240"/>
      <c r="J189" s="241">
        <f>ROUND(I189*H189,2)</f>
        <v>0</v>
      </c>
      <c r="K189" s="237" t="s">
        <v>21</v>
      </c>
      <c r="L189" s="72"/>
      <c r="M189" s="242" t="s">
        <v>21</v>
      </c>
      <c r="N189" s="243" t="s">
        <v>40</v>
      </c>
      <c r="O189" s="47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AR189" s="24" t="s">
        <v>208</v>
      </c>
      <c r="AT189" s="24" t="s">
        <v>203</v>
      </c>
      <c r="AU189" s="24" t="s">
        <v>76</v>
      </c>
      <c r="AY189" s="24" t="s">
        <v>201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24" t="s">
        <v>76</v>
      </c>
      <c r="BK189" s="246">
        <f>ROUND(I189*H189,2)</f>
        <v>0</v>
      </c>
      <c r="BL189" s="24" t="s">
        <v>208</v>
      </c>
      <c r="BM189" s="24" t="s">
        <v>698</v>
      </c>
    </row>
    <row r="190" spans="2:65" s="1" customFormat="1" ht="16.5" customHeight="1">
      <c r="B190" s="46"/>
      <c r="C190" s="235" t="s">
        <v>461</v>
      </c>
      <c r="D190" s="235" t="s">
        <v>203</v>
      </c>
      <c r="E190" s="236" t="s">
        <v>1367</v>
      </c>
      <c r="F190" s="237" t="s">
        <v>1320</v>
      </c>
      <c r="G190" s="238" t="s">
        <v>1318</v>
      </c>
      <c r="H190" s="239">
        <v>7</v>
      </c>
      <c r="I190" s="240"/>
      <c r="J190" s="241">
        <f>ROUND(I190*H190,2)</f>
        <v>0</v>
      </c>
      <c r="K190" s="237" t="s">
        <v>21</v>
      </c>
      <c r="L190" s="72"/>
      <c r="M190" s="242" t="s">
        <v>21</v>
      </c>
      <c r="N190" s="243" t="s">
        <v>40</v>
      </c>
      <c r="O190" s="47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AR190" s="24" t="s">
        <v>208</v>
      </c>
      <c r="AT190" s="24" t="s">
        <v>203</v>
      </c>
      <c r="AU190" s="24" t="s">
        <v>76</v>
      </c>
      <c r="AY190" s="24" t="s">
        <v>201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24" t="s">
        <v>76</v>
      </c>
      <c r="BK190" s="246">
        <f>ROUND(I190*H190,2)</f>
        <v>0</v>
      </c>
      <c r="BL190" s="24" t="s">
        <v>208</v>
      </c>
      <c r="BM190" s="24" t="s">
        <v>706</v>
      </c>
    </row>
    <row r="191" spans="2:65" s="1" customFormat="1" ht="16.5" customHeight="1">
      <c r="B191" s="46"/>
      <c r="C191" s="235" t="s">
        <v>466</v>
      </c>
      <c r="D191" s="235" t="s">
        <v>203</v>
      </c>
      <c r="E191" s="236" t="s">
        <v>1321</v>
      </c>
      <c r="F191" s="237" t="s">
        <v>1322</v>
      </c>
      <c r="G191" s="238" t="s">
        <v>1318</v>
      </c>
      <c r="H191" s="239">
        <v>5</v>
      </c>
      <c r="I191" s="240"/>
      <c r="J191" s="241">
        <f>ROUND(I191*H191,2)</f>
        <v>0</v>
      </c>
      <c r="K191" s="237" t="s">
        <v>21</v>
      </c>
      <c r="L191" s="72"/>
      <c r="M191" s="242" t="s">
        <v>21</v>
      </c>
      <c r="N191" s="243" t="s">
        <v>40</v>
      </c>
      <c r="O191" s="47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AR191" s="24" t="s">
        <v>208</v>
      </c>
      <c r="AT191" s="24" t="s">
        <v>203</v>
      </c>
      <c r="AU191" s="24" t="s">
        <v>76</v>
      </c>
      <c r="AY191" s="24" t="s">
        <v>201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24" t="s">
        <v>76</v>
      </c>
      <c r="BK191" s="246">
        <f>ROUND(I191*H191,2)</f>
        <v>0</v>
      </c>
      <c r="BL191" s="24" t="s">
        <v>208</v>
      </c>
      <c r="BM191" s="24" t="s">
        <v>715</v>
      </c>
    </row>
    <row r="192" spans="2:63" s="11" customFormat="1" ht="37.4" customHeight="1">
      <c r="B192" s="219"/>
      <c r="C192" s="220"/>
      <c r="D192" s="221" t="s">
        <v>68</v>
      </c>
      <c r="E192" s="222" t="s">
        <v>256</v>
      </c>
      <c r="F192" s="222" t="s">
        <v>1257</v>
      </c>
      <c r="G192" s="220"/>
      <c r="H192" s="220"/>
      <c r="I192" s="223"/>
      <c r="J192" s="224">
        <f>BK192</f>
        <v>0</v>
      </c>
      <c r="K192" s="220"/>
      <c r="L192" s="225"/>
      <c r="M192" s="226"/>
      <c r="N192" s="227"/>
      <c r="O192" s="227"/>
      <c r="P192" s="228">
        <f>P193</f>
        <v>0</v>
      </c>
      <c r="Q192" s="227"/>
      <c r="R192" s="228">
        <f>R193</f>
        <v>0</v>
      </c>
      <c r="S192" s="227"/>
      <c r="T192" s="229">
        <f>T193</f>
        <v>0</v>
      </c>
      <c r="AR192" s="230" t="s">
        <v>216</v>
      </c>
      <c r="AT192" s="231" t="s">
        <v>68</v>
      </c>
      <c r="AU192" s="231" t="s">
        <v>69</v>
      </c>
      <c r="AY192" s="230" t="s">
        <v>201</v>
      </c>
      <c r="BK192" s="232">
        <f>BK193</f>
        <v>0</v>
      </c>
    </row>
    <row r="193" spans="2:63" s="11" customFormat="1" ht="19.9" customHeight="1">
      <c r="B193" s="219"/>
      <c r="C193" s="220"/>
      <c r="D193" s="221" t="s">
        <v>68</v>
      </c>
      <c r="E193" s="233" t="s">
        <v>1294</v>
      </c>
      <c r="F193" s="233" t="s">
        <v>1295</v>
      </c>
      <c r="G193" s="220"/>
      <c r="H193" s="220"/>
      <c r="I193" s="223"/>
      <c r="J193" s="234">
        <f>BK193</f>
        <v>0</v>
      </c>
      <c r="K193" s="220"/>
      <c r="L193" s="225"/>
      <c r="M193" s="226"/>
      <c r="N193" s="227"/>
      <c r="O193" s="227"/>
      <c r="P193" s="228">
        <f>SUM(P194:P197)</f>
        <v>0</v>
      </c>
      <c r="Q193" s="227"/>
      <c r="R193" s="228">
        <f>SUM(R194:R197)</f>
        <v>0</v>
      </c>
      <c r="S193" s="227"/>
      <c r="T193" s="229">
        <f>SUM(T194:T197)</f>
        <v>0</v>
      </c>
      <c r="AR193" s="230" t="s">
        <v>216</v>
      </c>
      <c r="AT193" s="231" t="s">
        <v>68</v>
      </c>
      <c r="AU193" s="231" t="s">
        <v>76</v>
      </c>
      <c r="AY193" s="230" t="s">
        <v>201</v>
      </c>
      <c r="BK193" s="232">
        <f>SUM(BK194:BK197)</f>
        <v>0</v>
      </c>
    </row>
    <row r="194" spans="2:65" s="1" customFormat="1" ht="16.5" customHeight="1">
      <c r="B194" s="46"/>
      <c r="C194" s="235" t="s">
        <v>470</v>
      </c>
      <c r="D194" s="235" t="s">
        <v>203</v>
      </c>
      <c r="E194" s="236" t="s">
        <v>1296</v>
      </c>
      <c r="F194" s="237" t="s">
        <v>1297</v>
      </c>
      <c r="G194" s="238" t="s">
        <v>241</v>
      </c>
      <c r="H194" s="239">
        <v>1</v>
      </c>
      <c r="I194" s="240"/>
      <c r="J194" s="241">
        <f>ROUND(I194*H194,2)</f>
        <v>0</v>
      </c>
      <c r="K194" s="237" t="s">
        <v>21</v>
      </c>
      <c r="L194" s="72"/>
      <c r="M194" s="242" t="s">
        <v>21</v>
      </c>
      <c r="N194" s="243" t="s">
        <v>40</v>
      </c>
      <c r="O194" s="47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AR194" s="24" t="s">
        <v>538</v>
      </c>
      <c r="AT194" s="24" t="s">
        <v>203</v>
      </c>
      <c r="AU194" s="24" t="s">
        <v>79</v>
      </c>
      <c r="AY194" s="24" t="s">
        <v>201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24" t="s">
        <v>76</v>
      </c>
      <c r="BK194" s="246">
        <f>ROUND(I194*H194,2)</f>
        <v>0</v>
      </c>
      <c r="BL194" s="24" t="s">
        <v>538</v>
      </c>
      <c r="BM194" s="24" t="s">
        <v>1798</v>
      </c>
    </row>
    <row r="195" spans="2:65" s="1" customFormat="1" ht="16.5" customHeight="1">
      <c r="B195" s="46"/>
      <c r="C195" s="235" t="s">
        <v>474</v>
      </c>
      <c r="D195" s="235" t="s">
        <v>203</v>
      </c>
      <c r="E195" s="236" t="s">
        <v>1299</v>
      </c>
      <c r="F195" s="237" t="s">
        <v>1300</v>
      </c>
      <c r="G195" s="238" t="s">
        <v>241</v>
      </c>
      <c r="H195" s="239">
        <v>1</v>
      </c>
      <c r="I195" s="240"/>
      <c r="J195" s="241">
        <f>ROUND(I195*H195,2)</f>
        <v>0</v>
      </c>
      <c r="K195" s="237" t="s">
        <v>21</v>
      </c>
      <c r="L195" s="72"/>
      <c r="M195" s="242" t="s">
        <v>21</v>
      </c>
      <c r="N195" s="243" t="s">
        <v>40</v>
      </c>
      <c r="O195" s="47"/>
      <c r="P195" s="244">
        <f>O195*H195</f>
        <v>0</v>
      </c>
      <c r="Q195" s="244">
        <v>0</v>
      </c>
      <c r="R195" s="244">
        <f>Q195*H195</f>
        <v>0</v>
      </c>
      <c r="S195" s="244">
        <v>0</v>
      </c>
      <c r="T195" s="245">
        <f>S195*H195</f>
        <v>0</v>
      </c>
      <c r="AR195" s="24" t="s">
        <v>538</v>
      </c>
      <c r="AT195" s="24" t="s">
        <v>203</v>
      </c>
      <c r="AU195" s="24" t="s">
        <v>79</v>
      </c>
      <c r="AY195" s="24" t="s">
        <v>201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24" t="s">
        <v>76</v>
      </c>
      <c r="BK195" s="246">
        <f>ROUND(I195*H195,2)</f>
        <v>0</v>
      </c>
      <c r="BL195" s="24" t="s">
        <v>538</v>
      </c>
      <c r="BM195" s="24" t="s">
        <v>1799</v>
      </c>
    </row>
    <row r="196" spans="2:65" s="1" customFormat="1" ht="16.5" customHeight="1">
      <c r="B196" s="46"/>
      <c r="C196" s="235" t="s">
        <v>479</v>
      </c>
      <c r="D196" s="235" t="s">
        <v>203</v>
      </c>
      <c r="E196" s="236" t="s">
        <v>1302</v>
      </c>
      <c r="F196" s="237" t="s">
        <v>1303</v>
      </c>
      <c r="G196" s="238" t="s">
        <v>241</v>
      </c>
      <c r="H196" s="239">
        <v>1</v>
      </c>
      <c r="I196" s="240"/>
      <c r="J196" s="241">
        <f>ROUND(I196*H196,2)</f>
        <v>0</v>
      </c>
      <c r="K196" s="237" t="s">
        <v>21</v>
      </c>
      <c r="L196" s="72"/>
      <c r="M196" s="242" t="s">
        <v>21</v>
      </c>
      <c r="N196" s="243" t="s">
        <v>40</v>
      </c>
      <c r="O196" s="47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AR196" s="24" t="s">
        <v>538</v>
      </c>
      <c r="AT196" s="24" t="s">
        <v>203</v>
      </c>
      <c r="AU196" s="24" t="s">
        <v>79</v>
      </c>
      <c r="AY196" s="24" t="s">
        <v>201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24" t="s">
        <v>76</v>
      </c>
      <c r="BK196" s="246">
        <f>ROUND(I196*H196,2)</f>
        <v>0</v>
      </c>
      <c r="BL196" s="24" t="s">
        <v>538</v>
      </c>
      <c r="BM196" s="24" t="s">
        <v>1800</v>
      </c>
    </row>
    <row r="197" spans="2:65" s="1" customFormat="1" ht="16.5" customHeight="1">
      <c r="B197" s="46"/>
      <c r="C197" s="235" t="s">
        <v>484</v>
      </c>
      <c r="D197" s="235" t="s">
        <v>203</v>
      </c>
      <c r="E197" s="236" t="s">
        <v>1305</v>
      </c>
      <c r="F197" s="237" t="s">
        <v>1306</v>
      </c>
      <c r="G197" s="238" t="s">
        <v>241</v>
      </c>
      <c r="H197" s="239">
        <v>1</v>
      </c>
      <c r="I197" s="240"/>
      <c r="J197" s="241">
        <f>ROUND(I197*H197,2)</f>
        <v>0</v>
      </c>
      <c r="K197" s="237" t="s">
        <v>21</v>
      </c>
      <c r="L197" s="72"/>
      <c r="M197" s="242" t="s">
        <v>21</v>
      </c>
      <c r="N197" s="296" t="s">
        <v>40</v>
      </c>
      <c r="O197" s="284"/>
      <c r="P197" s="297">
        <f>O197*H197</f>
        <v>0</v>
      </c>
      <c r="Q197" s="297">
        <v>0</v>
      </c>
      <c r="R197" s="297">
        <f>Q197*H197</f>
        <v>0</v>
      </c>
      <c r="S197" s="297">
        <v>0</v>
      </c>
      <c r="T197" s="298">
        <f>S197*H197</f>
        <v>0</v>
      </c>
      <c r="AR197" s="24" t="s">
        <v>538</v>
      </c>
      <c r="AT197" s="24" t="s">
        <v>203</v>
      </c>
      <c r="AU197" s="24" t="s">
        <v>79</v>
      </c>
      <c r="AY197" s="24" t="s">
        <v>201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24" t="s">
        <v>76</v>
      </c>
      <c r="BK197" s="246">
        <f>ROUND(I197*H197,2)</f>
        <v>0</v>
      </c>
      <c r="BL197" s="24" t="s">
        <v>538</v>
      </c>
      <c r="BM197" s="24" t="s">
        <v>1801</v>
      </c>
    </row>
    <row r="198" spans="2:12" s="1" customFormat="1" ht="6.95" customHeight="1">
      <c r="B198" s="67"/>
      <c r="C198" s="68"/>
      <c r="D198" s="68"/>
      <c r="E198" s="68"/>
      <c r="F198" s="68"/>
      <c r="G198" s="68"/>
      <c r="H198" s="68"/>
      <c r="I198" s="178"/>
      <c r="J198" s="68"/>
      <c r="K198" s="68"/>
      <c r="L198" s="72"/>
    </row>
  </sheetData>
  <sheetProtection password="CC35" sheet="1" objects="1" scenarios="1" formatColumns="0" formatRows="0" autoFilter="0"/>
  <autoFilter ref="C88:K197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7:H77"/>
    <mergeCell ref="E79:H79"/>
    <mergeCell ref="E81:H81"/>
    <mergeCell ref="G1:H1"/>
    <mergeCell ref="L2:V2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141</v>
      </c>
      <c r="G1" s="151" t="s">
        <v>142</v>
      </c>
      <c r="H1" s="151"/>
      <c r="I1" s="152"/>
      <c r="J1" s="151" t="s">
        <v>143</v>
      </c>
      <c r="K1" s="150" t="s">
        <v>144</v>
      </c>
      <c r="L1" s="151" t="s">
        <v>145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118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146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ZŠ Karviná - školy II - stavba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147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1535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149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1342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ROUND(J90,2)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ROUND(SUM(BE90:BE235),2)</f>
        <v>0</v>
      </c>
      <c r="G32" s="47"/>
      <c r="H32" s="47"/>
      <c r="I32" s="170">
        <v>0.21</v>
      </c>
      <c r="J32" s="169">
        <f>ROUND(ROUND((SUM(BE90:BE235)),2)*I32,2)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ROUND(SUM(BF90:BF235),2)</f>
        <v>0</v>
      </c>
      <c r="G33" s="47"/>
      <c r="H33" s="47"/>
      <c r="I33" s="170">
        <v>0.15</v>
      </c>
      <c r="J33" s="169">
        <f>ROUND(ROUND((SUM(BF90:BF235)),2)*I33,2)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ROUND(SUM(BG90:BG235),2)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ROUND(SUM(BH90:BH235),2)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ROUND(SUM(BI90:BI235),2)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151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ZŠ Karviná - školy II - stavba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147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1535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149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>012 - Elektro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152</v>
      </c>
      <c r="D58" s="171"/>
      <c r="E58" s="171"/>
      <c r="F58" s="171"/>
      <c r="G58" s="171"/>
      <c r="H58" s="171"/>
      <c r="I58" s="185"/>
      <c r="J58" s="186" t="s">
        <v>153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154</v>
      </c>
      <c r="D60" s="47"/>
      <c r="E60" s="47"/>
      <c r="F60" s="47"/>
      <c r="G60" s="47"/>
      <c r="H60" s="47"/>
      <c r="I60" s="156"/>
      <c r="J60" s="167">
        <f>J90</f>
        <v>0</v>
      </c>
      <c r="K60" s="51"/>
      <c r="AU60" s="24" t="s">
        <v>155</v>
      </c>
    </row>
    <row r="61" spans="2:11" s="8" customFormat="1" ht="24.95" customHeight="1">
      <c r="B61" s="189"/>
      <c r="C61" s="190"/>
      <c r="D61" s="191" t="s">
        <v>1220</v>
      </c>
      <c r="E61" s="192"/>
      <c r="F61" s="192"/>
      <c r="G61" s="192"/>
      <c r="H61" s="192"/>
      <c r="I61" s="193"/>
      <c r="J61" s="194">
        <f>J91</f>
        <v>0</v>
      </c>
      <c r="K61" s="195"/>
    </row>
    <row r="62" spans="2:11" s="8" customFormat="1" ht="24.95" customHeight="1">
      <c r="B62" s="189"/>
      <c r="C62" s="190"/>
      <c r="D62" s="191" t="s">
        <v>1343</v>
      </c>
      <c r="E62" s="192"/>
      <c r="F62" s="192"/>
      <c r="G62" s="192"/>
      <c r="H62" s="192"/>
      <c r="I62" s="193"/>
      <c r="J62" s="194">
        <f>J136</f>
        <v>0</v>
      </c>
      <c r="K62" s="195"/>
    </row>
    <row r="63" spans="2:11" s="8" customFormat="1" ht="24.95" customHeight="1">
      <c r="B63" s="189"/>
      <c r="C63" s="190"/>
      <c r="D63" s="191" t="s">
        <v>1221</v>
      </c>
      <c r="E63" s="192"/>
      <c r="F63" s="192"/>
      <c r="G63" s="192"/>
      <c r="H63" s="192"/>
      <c r="I63" s="193"/>
      <c r="J63" s="194">
        <f>J145</f>
        <v>0</v>
      </c>
      <c r="K63" s="195"/>
    </row>
    <row r="64" spans="2:11" s="8" customFormat="1" ht="24.95" customHeight="1">
      <c r="B64" s="189"/>
      <c r="C64" s="190"/>
      <c r="D64" s="191" t="s">
        <v>1344</v>
      </c>
      <c r="E64" s="192"/>
      <c r="F64" s="192"/>
      <c r="G64" s="192"/>
      <c r="H64" s="192"/>
      <c r="I64" s="193"/>
      <c r="J64" s="194">
        <f>J160</f>
        <v>0</v>
      </c>
      <c r="K64" s="195"/>
    </row>
    <row r="65" spans="2:11" s="8" customFormat="1" ht="24.95" customHeight="1">
      <c r="B65" s="189"/>
      <c r="C65" s="190"/>
      <c r="D65" s="191" t="s">
        <v>1324</v>
      </c>
      <c r="E65" s="192"/>
      <c r="F65" s="192"/>
      <c r="G65" s="192"/>
      <c r="H65" s="192"/>
      <c r="I65" s="193"/>
      <c r="J65" s="194">
        <f>J219</f>
        <v>0</v>
      </c>
      <c r="K65" s="195"/>
    </row>
    <row r="66" spans="2:11" s="8" customFormat="1" ht="24.95" customHeight="1">
      <c r="B66" s="189"/>
      <c r="C66" s="190"/>
      <c r="D66" s="191" t="s">
        <v>1225</v>
      </c>
      <c r="E66" s="192"/>
      <c r="F66" s="192"/>
      <c r="G66" s="192"/>
      <c r="H66" s="192"/>
      <c r="I66" s="193"/>
      <c r="J66" s="194">
        <f>J226</f>
        <v>0</v>
      </c>
      <c r="K66" s="195"/>
    </row>
    <row r="67" spans="2:11" s="8" customFormat="1" ht="24.95" customHeight="1">
      <c r="B67" s="189"/>
      <c r="C67" s="190"/>
      <c r="D67" s="191" t="s">
        <v>1222</v>
      </c>
      <c r="E67" s="192"/>
      <c r="F67" s="192"/>
      <c r="G67" s="192"/>
      <c r="H67" s="192"/>
      <c r="I67" s="193"/>
      <c r="J67" s="194">
        <f>J230</f>
        <v>0</v>
      </c>
      <c r="K67" s="195"/>
    </row>
    <row r="68" spans="2:11" s="9" customFormat="1" ht="19.9" customHeight="1">
      <c r="B68" s="196"/>
      <c r="C68" s="197"/>
      <c r="D68" s="198" t="s">
        <v>1223</v>
      </c>
      <c r="E68" s="199"/>
      <c r="F68" s="199"/>
      <c r="G68" s="199"/>
      <c r="H68" s="199"/>
      <c r="I68" s="200"/>
      <c r="J68" s="201">
        <f>J231</f>
        <v>0</v>
      </c>
      <c r="K68" s="202"/>
    </row>
    <row r="69" spans="2:11" s="1" customFormat="1" ht="21.8" customHeight="1">
      <c r="B69" s="46"/>
      <c r="C69" s="47"/>
      <c r="D69" s="47"/>
      <c r="E69" s="47"/>
      <c r="F69" s="47"/>
      <c r="G69" s="47"/>
      <c r="H69" s="47"/>
      <c r="I69" s="156"/>
      <c r="J69" s="47"/>
      <c r="K69" s="51"/>
    </row>
    <row r="70" spans="2:11" s="1" customFormat="1" ht="6.95" customHeight="1">
      <c r="B70" s="67"/>
      <c r="C70" s="68"/>
      <c r="D70" s="68"/>
      <c r="E70" s="68"/>
      <c r="F70" s="68"/>
      <c r="G70" s="68"/>
      <c r="H70" s="68"/>
      <c r="I70" s="178"/>
      <c r="J70" s="68"/>
      <c r="K70" s="69"/>
    </row>
    <row r="74" spans="2:12" s="1" customFormat="1" ht="6.95" customHeight="1">
      <c r="B74" s="70"/>
      <c r="C74" s="71"/>
      <c r="D74" s="71"/>
      <c r="E74" s="71"/>
      <c r="F74" s="71"/>
      <c r="G74" s="71"/>
      <c r="H74" s="71"/>
      <c r="I74" s="181"/>
      <c r="J74" s="71"/>
      <c r="K74" s="71"/>
      <c r="L74" s="72"/>
    </row>
    <row r="75" spans="2:12" s="1" customFormat="1" ht="36.95" customHeight="1">
      <c r="B75" s="46"/>
      <c r="C75" s="73" t="s">
        <v>185</v>
      </c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6.95" customHeight="1">
      <c r="B76" s="46"/>
      <c r="C76" s="74"/>
      <c r="D76" s="74"/>
      <c r="E76" s="74"/>
      <c r="F76" s="74"/>
      <c r="G76" s="74"/>
      <c r="H76" s="74"/>
      <c r="I76" s="203"/>
      <c r="J76" s="74"/>
      <c r="K76" s="74"/>
      <c r="L76" s="72"/>
    </row>
    <row r="77" spans="2:12" s="1" customFormat="1" ht="14.4" customHeight="1">
      <c r="B77" s="46"/>
      <c r="C77" s="76" t="s">
        <v>18</v>
      </c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6.5" customHeight="1">
      <c r="B78" s="46"/>
      <c r="C78" s="74"/>
      <c r="D78" s="74"/>
      <c r="E78" s="204" t="str">
        <f>E7</f>
        <v>Rekonstrukce odborných učeben ZŠ Karviná - školy II - stavba</v>
      </c>
      <c r="F78" s="76"/>
      <c r="G78" s="76"/>
      <c r="H78" s="76"/>
      <c r="I78" s="203"/>
      <c r="J78" s="74"/>
      <c r="K78" s="74"/>
      <c r="L78" s="72"/>
    </row>
    <row r="79" spans="2:12" ht="13.5">
      <c r="B79" s="28"/>
      <c r="C79" s="76" t="s">
        <v>147</v>
      </c>
      <c r="D79" s="205"/>
      <c r="E79" s="205"/>
      <c r="F79" s="205"/>
      <c r="G79" s="205"/>
      <c r="H79" s="205"/>
      <c r="I79" s="148"/>
      <c r="J79" s="205"/>
      <c r="K79" s="205"/>
      <c r="L79" s="206"/>
    </row>
    <row r="80" spans="2:12" s="1" customFormat="1" ht="16.5" customHeight="1">
      <c r="B80" s="46"/>
      <c r="C80" s="74"/>
      <c r="D80" s="74"/>
      <c r="E80" s="204" t="s">
        <v>1535</v>
      </c>
      <c r="F80" s="74"/>
      <c r="G80" s="74"/>
      <c r="H80" s="74"/>
      <c r="I80" s="203"/>
      <c r="J80" s="74"/>
      <c r="K80" s="74"/>
      <c r="L80" s="72"/>
    </row>
    <row r="81" spans="2:12" s="1" customFormat="1" ht="14.4" customHeight="1">
      <c r="B81" s="46"/>
      <c r="C81" s="76" t="s">
        <v>149</v>
      </c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7.25" customHeight="1">
      <c r="B82" s="46"/>
      <c r="C82" s="74"/>
      <c r="D82" s="74"/>
      <c r="E82" s="82" t="str">
        <f>E11</f>
        <v>012 - Elektro</v>
      </c>
      <c r="F82" s="74"/>
      <c r="G82" s="74"/>
      <c r="H82" s="74"/>
      <c r="I82" s="203"/>
      <c r="J82" s="74"/>
      <c r="K82" s="74"/>
      <c r="L82" s="72"/>
    </row>
    <row r="83" spans="2:12" s="1" customFormat="1" ht="6.95" customHeight="1">
      <c r="B83" s="46"/>
      <c r="C83" s="74"/>
      <c r="D83" s="74"/>
      <c r="E83" s="74"/>
      <c r="F83" s="74"/>
      <c r="G83" s="74"/>
      <c r="H83" s="74"/>
      <c r="I83" s="203"/>
      <c r="J83" s="74"/>
      <c r="K83" s="74"/>
      <c r="L83" s="72"/>
    </row>
    <row r="84" spans="2:12" s="1" customFormat="1" ht="18" customHeight="1">
      <c r="B84" s="46"/>
      <c r="C84" s="76" t="s">
        <v>23</v>
      </c>
      <c r="D84" s="74"/>
      <c r="E84" s="74"/>
      <c r="F84" s="207" t="str">
        <f>F14</f>
        <v xml:space="preserve"> </v>
      </c>
      <c r="G84" s="74"/>
      <c r="H84" s="74"/>
      <c r="I84" s="208" t="s">
        <v>25</v>
      </c>
      <c r="J84" s="85" t="str">
        <f>IF(J14="","",J14)</f>
        <v>4. 9. 2017</v>
      </c>
      <c r="K84" s="74"/>
      <c r="L84" s="72"/>
    </row>
    <row r="85" spans="2:12" s="1" customFormat="1" ht="6.95" customHeight="1">
      <c r="B85" s="46"/>
      <c r="C85" s="74"/>
      <c r="D85" s="74"/>
      <c r="E85" s="74"/>
      <c r="F85" s="74"/>
      <c r="G85" s="74"/>
      <c r="H85" s="74"/>
      <c r="I85" s="203"/>
      <c r="J85" s="74"/>
      <c r="K85" s="74"/>
      <c r="L85" s="72"/>
    </row>
    <row r="86" spans="2:12" s="1" customFormat="1" ht="13.5">
      <c r="B86" s="46"/>
      <c r="C86" s="76" t="s">
        <v>27</v>
      </c>
      <c r="D86" s="74"/>
      <c r="E86" s="74"/>
      <c r="F86" s="207" t="str">
        <f>E17</f>
        <v xml:space="preserve"> </v>
      </c>
      <c r="G86" s="74"/>
      <c r="H86" s="74"/>
      <c r="I86" s="208" t="s">
        <v>32</v>
      </c>
      <c r="J86" s="207" t="str">
        <f>E23</f>
        <v xml:space="preserve"> </v>
      </c>
      <c r="K86" s="74"/>
      <c r="L86" s="72"/>
    </row>
    <row r="87" spans="2:12" s="1" customFormat="1" ht="14.4" customHeight="1">
      <c r="B87" s="46"/>
      <c r="C87" s="76" t="s">
        <v>30</v>
      </c>
      <c r="D87" s="74"/>
      <c r="E87" s="74"/>
      <c r="F87" s="207" t="str">
        <f>IF(E20="","",E20)</f>
        <v/>
      </c>
      <c r="G87" s="74"/>
      <c r="H87" s="74"/>
      <c r="I87" s="203"/>
      <c r="J87" s="74"/>
      <c r="K87" s="74"/>
      <c r="L87" s="72"/>
    </row>
    <row r="88" spans="2:12" s="1" customFormat="1" ht="10.3" customHeight="1">
      <c r="B88" s="46"/>
      <c r="C88" s="74"/>
      <c r="D88" s="74"/>
      <c r="E88" s="74"/>
      <c r="F88" s="74"/>
      <c r="G88" s="74"/>
      <c r="H88" s="74"/>
      <c r="I88" s="203"/>
      <c r="J88" s="74"/>
      <c r="K88" s="74"/>
      <c r="L88" s="72"/>
    </row>
    <row r="89" spans="2:20" s="10" customFormat="1" ht="29.25" customHeight="1">
      <c r="B89" s="209"/>
      <c r="C89" s="210" t="s">
        <v>186</v>
      </c>
      <c r="D89" s="211" t="s">
        <v>54</v>
      </c>
      <c r="E89" s="211" t="s">
        <v>50</v>
      </c>
      <c r="F89" s="211" t="s">
        <v>187</v>
      </c>
      <c r="G89" s="211" t="s">
        <v>188</v>
      </c>
      <c r="H89" s="211" t="s">
        <v>189</v>
      </c>
      <c r="I89" s="212" t="s">
        <v>190</v>
      </c>
      <c r="J89" s="211" t="s">
        <v>153</v>
      </c>
      <c r="K89" s="213" t="s">
        <v>191</v>
      </c>
      <c r="L89" s="214"/>
      <c r="M89" s="102" t="s">
        <v>192</v>
      </c>
      <c r="N89" s="103" t="s">
        <v>39</v>
      </c>
      <c r="O89" s="103" t="s">
        <v>193</v>
      </c>
      <c r="P89" s="103" t="s">
        <v>194</v>
      </c>
      <c r="Q89" s="103" t="s">
        <v>195</v>
      </c>
      <c r="R89" s="103" t="s">
        <v>196</v>
      </c>
      <c r="S89" s="103" t="s">
        <v>197</v>
      </c>
      <c r="T89" s="104" t="s">
        <v>198</v>
      </c>
    </row>
    <row r="90" spans="2:63" s="1" customFormat="1" ht="29.25" customHeight="1">
      <c r="B90" s="46"/>
      <c r="C90" s="108" t="s">
        <v>154</v>
      </c>
      <c r="D90" s="74"/>
      <c r="E90" s="74"/>
      <c r="F90" s="74"/>
      <c r="G90" s="74"/>
      <c r="H90" s="74"/>
      <c r="I90" s="203"/>
      <c r="J90" s="215">
        <f>BK90</f>
        <v>0</v>
      </c>
      <c r="K90" s="74"/>
      <c r="L90" s="72"/>
      <c r="M90" s="105"/>
      <c r="N90" s="106"/>
      <c r="O90" s="106"/>
      <c r="P90" s="216">
        <f>P91+P136+P145+P160+P219+P226+P230</f>
        <v>0</v>
      </c>
      <c r="Q90" s="106"/>
      <c r="R90" s="216">
        <f>R91+R136+R145+R160+R219+R226+R230</f>
        <v>0</v>
      </c>
      <c r="S90" s="106"/>
      <c r="T90" s="217">
        <f>T91+T136+T145+T160+T219+T226+T230</f>
        <v>0</v>
      </c>
      <c r="AT90" s="24" t="s">
        <v>68</v>
      </c>
      <c r="AU90" s="24" t="s">
        <v>155</v>
      </c>
      <c r="BK90" s="218">
        <f>BK91+BK136+BK145+BK160+BK219+BK226+BK230</f>
        <v>0</v>
      </c>
    </row>
    <row r="91" spans="2:63" s="11" customFormat="1" ht="37.4" customHeight="1">
      <c r="B91" s="219"/>
      <c r="C91" s="220"/>
      <c r="D91" s="221" t="s">
        <v>68</v>
      </c>
      <c r="E91" s="222" t="s">
        <v>1226</v>
      </c>
      <c r="F91" s="222" t="s">
        <v>1227</v>
      </c>
      <c r="G91" s="220"/>
      <c r="H91" s="220"/>
      <c r="I91" s="223"/>
      <c r="J91" s="224">
        <f>BK91</f>
        <v>0</v>
      </c>
      <c r="K91" s="220"/>
      <c r="L91" s="225"/>
      <c r="M91" s="226"/>
      <c r="N91" s="227"/>
      <c r="O91" s="227"/>
      <c r="P91" s="228">
        <f>SUM(P92:P135)</f>
        <v>0</v>
      </c>
      <c r="Q91" s="227"/>
      <c r="R91" s="228">
        <f>SUM(R92:R135)</f>
        <v>0</v>
      </c>
      <c r="S91" s="227"/>
      <c r="T91" s="229">
        <f>SUM(T92:T135)</f>
        <v>0</v>
      </c>
      <c r="AR91" s="230" t="s">
        <v>76</v>
      </c>
      <c r="AT91" s="231" t="s">
        <v>68</v>
      </c>
      <c r="AU91" s="231" t="s">
        <v>69</v>
      </c>
      <c r="AY91" s="230" t="s">
        <v>201</v>
      </c>
      <c r="BK91" s="232">
        <f>SUM(BK92:BK135)</f>
        <v>0</v>
      </c>
    </row>
    <row r="92" spans="2:65" s="1" customFormat="1" ht="16.5" customHeight="1">
      <c r="B92" s="46"/>
      <c r="C92" s="235" t="s">
        <v>76</v>
      </c>
      <c r="D92" s="235" t="s">
        <v>203</v>
      </c>
      <c r="E92" s="236" t="s">
        <v>79</v>
      </c>
      <c r="F92" s="237" t="s">
        <v>1325</v>
      </c>
      <c r="G92" s="238" t="s">
        <v>358</v>
      </c>
      <c r="H92" s="239">
        <v>5</v>
      </c>
      <c r="I92" s="240"/>
      <c r="J92" s="241">
        <f>ROUND(I92*H92,2)</f>
        <v>0</v>
      </c>
      <c r="K92" s="237" t="s">
        <v>21</v>
      </c>
      <c r="L92" s="72"/>
      <c r="M92" s="242" t="s">
        <v>21</v>
      </c>
      <c r="N92" s="243" t="s">
        <v>40</v>
      </c>
      <c r="O92" s="47"/>
      <c r="P92" s="244">
        <f>O92*H92</f>
        <v>0</v>
      </c>
      <c r="Q92" s="244">
        <v>0</v>
      </c>
      <c r="R92" s="244">
        <f>Q92*H92</f>
        <v>0</v>
      </c>
      <c r="S92" s="244">
        <v>0</v>
      </c>
      <c r="T92" s="245">
        <f>S92*H92</f>
        <v>0</v>
      </c>
      <c r="AR92" s="24" t="s">
        <v>208</v>
      </c>
      <c r="AT92" s="24" t="s">
        <v>203</v>
      </c>
      <c r="AU92" s="24" t="s">
        <v>76</v>
      </c>
      <c r="AY92" s="24" t="s">
        <v>201</v>
      </c>
      <c r="BE92" s="246">
        <f>IF(N92="základní",J92,0)</f>
        <v>0</v>
      </c>
      <c r="BF92" s="246">
        <f>IF(N92="snížená",J92,0)</f>
        <v>0</v>
      </c>
      <c r="BG92" s="246">
        <f>IF(N92="zákl. přenesená",J92,0)</f>
        <v>0</v>
      </c>
      <c r="BH92" s="246">
        <f>IF(N92="sníž. přenesená",J92,0)</f>
        <v>0</v>
      </c>
      <c r="BI92" s="246">
        <f>IF(N92="nulová",J92,0)</f>
        <v>0</v>
      </c>
      <c r="BJ92" s="24" t="s">
        <v>76</v>
      </c>
      <c r="BK92" s="246">
        <f>ROUND(I92*H92,2)</f>
        <v>0</v>
      </c>
      <c r="BL92" s="24" t="s">
        <v>208</v>
      </c>
      <c r="BM92" s="24" t="s">
        <v>79</v>
      </c>
    </row>
    <row r="93" spans="2:47" s="1" customFormat="1" ht="13.5">
      <c r="B93" s="46"/>
      <c r="C93" s="74"/>
      <c r="D93" s="249" t="s">
        <v>493</v>
      </c>
      <c r="E93" s="74"/>
      <c r="F93" s="280" t="s">
        <v>1802</v>
      </c>
      <c r="G93" s="74"/>
      <c r="H93" s="74"/>
      <c r="I93" s="203"/>
      <c r="J93" s="74"/>
      <c r="K93" s="74"/>
      <c r="L93" s="72"/>
      <c r="M93" s="281"/>
      <c r="N93" s="47"/>
      <c r="O93" s="47"/>
      <c r="P93" s="47"/>
      <c r="Q93" s="47"/>
      <c r="R93" s="47"/>
      <c r="S93" s="47"/>
      <c r="T93" s="95"/>
      <c r="AT93" s="24" t="s">
        <v>493</v>
      </c>
      <c r="AU93" s="24" t="s">
        <v>76</v>
      </c>
    </row>
    <row r="94" spans="2:65" s="1" customFormat="1" ht="16.5" customHeight="1">
      <c r="B94" s="46"/>
      <c r="C94" s="235" t="s">
        <v>79</v>
      </c>
      <c r="D94" s="235" t="s">
        <v>203</v>
      </c>
      <c r="E94" s="236" t="s">
        <v>216</v>
      </c>
      <c r="F94" s="237" t="s">
        <v>1776</v>
      </c>
      <c r="G94" s="238" t="s">
        <v>358</v>
      </c>
      <c r="H94" s="239">
        <v>45</v>
      </c>
      <c r="I94" s="240"/>
      <c r="J94" s="241">
        <f>ROUND(I94*H94,2)</f>
        <v>0</v>
      </c>
      <c r="K94" s="237" t="s">
        <v>21</v>
      </c>
      <c r="L94" s="72"/>
      <c r="M94" s="242" t="s">
        <v>21</v>
      </c>
      <c r="N94" s="243" t="s">
        <v>40</v>
      </c>
      <c r="O94" s="47"/>
      <c r="P94" s="244">
        <f>O94*H94</f>
        <v>0</v>
      </c>
      <c r="Q94" s="244">
        <v>0</v>
      </c>
      <c r="R94" s="244">
        <f>Q94*H94</f>
        <v>0</v>
      </c>
      <c r="S94" s="244">
        <v>0</v>
      </c>
      <c r="T94" s="245">
        <f>S94*H94</f>
        <v>0</v>
      </c>
      <c r="AR94" s="24" t="s">
        <v>208</v>
      </c>
      <c r="AT94" s="24" t="s">
        <v>203</v>
      </c>
      <c r="AU94" s="24" t="s">
        <v>76</v>
      </c>
      <c r="AY94" s="24" t="s">
        <v>201</v>
      </c>
      <c r="BE94" s="246">
        <f>IF(N94="základní",J94,0)</f>
        <v>0</v>
      </c>
      <c r="BF94" s="246">
        <f>IF(N94="snížená",J94,0)</f>
        <v>0</v>
      </c>
      <c r="BG94" s="246">
        <f>IF(N94="zákl. přenesená",J94,0)</f>
        <v>0</v>
      </c>
      <c r="BH94" s="246">
        <f>IF(N94="sníž. přenesená",J94,0)</f>
        <v>0</v>
      </c>
      <c r="BI94" s="246">
        <f>IF(N94="nulová",J94,0)</f>
        <v>0</v>
      </c>
      <c r="BJ94" s="24" t="s">
        <v>76</v>
      </c>
      <c r="BK94" s="246">
        <f>ROUND(I94*H94,2)</f>
        <v>0</v>
      </c>
      <c r="BL94" s="24" t="s">
        <v>208</v>
      </c>
      <c r="BM94" s="24" t="s">
        <v>208</v>
      </c>
    </row>
    <row r="95" spans="2:47" s="1" customFormat="1" ht="13.5">
      <c r="B95" s="46"/>
      <c r="C95" s="74"/>
      <c r="D95" s="249" t="s">
        <v>493</v>
      </c>
      <c r="E95" s="74"/>
      <c r="F95" s="280" t="s">
        <v>1802</v>
      </c>
      <c r="G95" s="74"/>
      <c r="H95" s="74"/>
      <c r="I95" s="203"/>
      <c r="J95" s="74"/>
      <c r="K95" s="74"/>
      <c r="L95" s="72"/>
      <c r="M95" s="281"/>
      <c r="N95" s="47"/>
      <c r="O95" s="47"/>
      <c r="P95" s="47"/>
      <c r="Q95" s="47"/>
      <c r="R95" s="47"/>
      <c r="S95" s="47"/>
      <c r="T95" s="95"/>
      <c r="AT95" s="24" t="s">
        <v>493</v>
      </c>
      <c r="AU95" s="24" t="s">
        <v>76</v>
      </c>
    </row>
    <row r="96" spans="2:65" s="1" customFormat="1" ht="16.5" customHeight="1">
      <c r="B96" s="46"/>
      <c r="C96" s="235" t="s">
        <v>216</v>
      </c>
      <c r="D96" s="235" t="s">
        <v>203</v>
      </c>
      <c r="E96" s="236" t="s">
        <v>208</v>
      </c>
      <c r="F96" s="237" t="s">
        <v>1228</v>
      </c>
      <c r="G96" s="238" t="s">
        <v>1229</v>
      </c>
      <c r="H96" s="239">
        <v>13</v>
      </c>
      <c r="I96" s="240"/>
      <c r="J96" s="241">
        <f>ROUND(I96*H96,2)</f>
        <v>0</v>
      </c>
      <c r="K96" s="237" t="s">
        <v>21</v>
      </c>
      <c r="L96" s="72"/>
      <c r="M96" s="242" t="s">
        <v>21</v>
      </c>
      <c r="N96" s="243" t="s">
        <v>40</v>
      </c>
      <c r="O96" s="47"/>
      <c r="P96" s="244">
        <f>O96*H96</f>
        <v>0</v>
      </c>
      <c r="Q96" s="244">
        <v>0</v>
      </c>
      <c r="R96" s="244">
        <f>Q96*H96</f>
        <v>0</v>
      </c>
      <c r="S96" s="244">
        <v>0</v>
      </c>
      <c r="T96" s="245">
        <f>S96*H96</f>
        <v>0</v>
      </c>
      <c r="AR96" s="24" t="s">
        <v>208</v>
      </c>
      <c r="AT96" s="24" t="s">
        <v>203</v>
      </c>
      <c r="AU96" s="24" t="s">
        <v>76</v>
      </c>
      <c r="AY96" s="24" t="s">
        <v>201</v>
      </c>
      <c r="BE96" s="246">
        <f>IF(N96="základní",J96,0)</f>
        <v>0</v>
      </c>
      <c r="BF96" s="246">
        <f>IF(N96="snížená",J96,0)</f>
        <v>0</v>
      </c>
      <c r="BG96" s="246">
        <f>IF(N96="zákl. přenesená",J96,0)</f>
        <v>0</v>
      </c>
      <c r="BH96" s="246">
        <f>IF(N96="sníž. přenesená",J96,0)</f>
        <v>0</v>
      </c>
      <c r="BI96" s="246">
        <f>IF(N96="nulová",J96,0)</f>
        <v>0</v>
      </c>
      <c r="BJ96" s="24" t="s">
        <v>76</v>
      </c>
      <c r="BK96" s="246">
        <f>ROUND(I96*H96,2)</f>
        <v>0</v>
      </c>
      <c r="BL96" s="24" t="s">
        <v>208</v>
      </c>
      <c r="BM96" s="24" t="s">
        <v>232</v>
      </c>
    </row>
    <row r="97" spans="2:47" s="1" customFormat="1" ht="13.5">
      <c r="B97" s="46"/>
      <c r="C97" s="74"/>
      <c r="D97" s="249" t="s">
        <v>493</v>
      </c>
      <c r="E97" s="74"/>
      <c r="F97" s="280" t="s">
        <v>1802</v>
      </c>
      <c r="G97" s="74"/>
      <c r="H97" s="74"/>
      <c r="I97" s="203"/>
      <c r="J97" s="74"/>
      <c r="K97" s="74"/>
      <c r="L97" s="72"/>
      <c r="M97" s="281"/>
      <c r="N97" s="47"/>
      <c r="O97" s="47"/>
      <c r="P97" s="47"/>
      <c r="Q97" s="47"/>
      <c r="R97" s="47"/>
      <c r="S97" s="47"/>
      <c r="T97" s="95"/>
      <c r="AT97" s="24" t="s">
        <v>493</v>
      </c>
      <c r="AU97" s="24" t="s">
        <v>76</v>
      </c>
    </row>
    <row r="98" spans="2:65" s="1" customFormat="1" ht="16.5" customHeight="1">
      <c r="B98" s="46"/>
      <c r="C98" s="235" t="s">
        <v>208</v>
      </c>
      <c r="D98" s="235" t="s">
        <v>203</v>
      </c>
      <c r="E98" s="236" t="s">
        <v>227</v>
      </c>
      <c r="F98" s="237" t="s">
        <v>1803</v>
      </c>
      <c r="G98" s="238" t="s">
        <v>1229</v>
      </c>
      <c r="H98" s="239">
        <v>1</v>
      </c>
      <c r="I98" s="240"/>
      <c r="J98" s="241">
        <f>ROUND(I98*H98,2)</f>
        <v>0</v>
      </c>
      <c r="K98" s="237" t="s">
        <v>21</v>
      </c>
      <c r="L98" s="72"/>
      <c r="M98" s="242" t="s">
        <v>21</v>
      </c>
      <c r="N98" s="243" t="s">
        <v>40</v>
      </c>
      <c r="O98" s="47"/>
      <c r="P98" s="244">
        <f>O98*H98</f>
        <v>0</v>
      </c>
      <c r="Q98" s="244">
        <v>0</v>
      </c>
      <c r="R98" s="244">
        <f>Q98*H98</f>
        <v>0</v>
      </c>
      <c r="S98" s="244">
        <v>0</v>
      </c>
      <c r="T98" s="245">
        <f>S98*H98</f>
        <v>0</v>
      </c>
      <c r="AR98" s="24" t="s">
        <v>208</v>
      </c>
      <c r="AT98" s="24" t="s">
        <v>203</v>
      </c>
      <c r="AU98" s="24" t="s">
        <v>76</v>
      </c>
      <c r="AY98" s="24" t="s">
        <v>201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4" t="s">
        <v>76</v>
      </c>
      <c r="BK98" s="246">
        <f>ROUND(I98*H98,2)</f>
        <v>0</v>
      </c>
      <c r="BL98" s="24" t="s">
        <v>208</v>
      </c>
      <c r="BM98" s="24" t="s">
        <v>245</v>
      </c>
    </row>
    <row r="99" spans="2:47" s="1" customFormat="1" ht="13.5">
      <c r="B99" s="46"/>
      <c r="C99" s="74"/>
      <c r="D99" s="249" t="s">
        <v>493</v>
      </c>
      <c r="E99" s="74"/>
      <c r="F99" s="280" t="s">
        <v>1802</v>
      </c>
      <c r="G99" s="74"/>
      <c r="H99" s="74"/>
      <c r="I99" s="203"/>
      <c r="J99" s="74"/>
      <c r="K99" s="74"/>
      <c r="L99" s="72"/>
      <c r="M99" s="281"/>
      <c r="N99" s="47"/>
      <c r="O99" s="47"/>
      <c r="P99" s="47"/>
      <c r="Q99" s="47"/>
      <c r="R99" s="47"/>
      <c r="S99" s="47"/>
      <c r="T99" s="95"/>
      <c r="AT99" s="24" t="s">
        <v>493</v>
      </c>
      <c r="AU99" s="24" t="s">
        <v>76</v>
      </c>
    </row>
    <row r="100" spans="2:65" s="1" customFormat="1" ht="16.5" customHeight="1">
      <c r="B100" s="46"/>
      <c r="C100" s="235" t="s">
        <v>227</v>
      </c>
      <c r="D100" s="235" t="s">
        <v>203</v>
      </c>
      <c r="E100" s="236" t="s">
        <v>232</v>
      </c>
      <c r="F100" s="237" t="s">
        <v>1231</v>
      </c>
      <c r="G100" s="238" t="s">
        <v>1229</v>
      </c>
      <c r="H100" s="239">
        <v>12</v>
      </c>
      <c r="I100" s="240"/>
      <c r="J100" s="241">
        <f>ROUND(I100*H100,2)</f>
        <v>0</v>
      </c>
      <c r="K100" s="237" t="s">
        <v>21</v>
      </c>
      <c r="L100" s="72"/>
      <c r="M100" s="242" t="s">
        <v>21</v>
      </c>
      <c r="N100" s="243" t="s">
        <v>40</v>
      </c>
      <c r="O100" s="47"/>
      <c r="P100" s="244">
        <f>O100*H100</f>
        <v>0</v>
      </c>
      <c r="Q100" s="244">
        <v>0</v>
      </c>
      <c r="R100" s="244">
        <f>Q100*H100</f>
        <v>0</v>
      </c>
      <c r="S100" s="244">
        <v>0</v>
      </c>
      <c r="T100" s="245">
        <f>S100*H100</f>
        <v>0</v>
      </c>
      <c r="AR100" s="24" t="s">
        <v>208</v>
      </c>
      <c r="AT100" s="24" t="s">
        <v>203</v>
      </c>
      <c r="AU100" s="24" t="s">
        <v>76</v>
      </c>
      <c r="AY100" s="24" t="s">
        <v>201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4" t="s">
        <v>76</v>
      </c>
      <c r="BK100" s="246">
        <f>ROUND(I100*H100,2)</f>
        <v>0</v>
      </c>
      <c r="BL100" s="24" t="s">
        <v>208</v>
      </c>
      <c r="BM100" s="24" t="s">
        <v>255</v>
      </c>
    </row>
    <row r="101" spans="2:47" s="1" customFormat="1" ht="13.5">
      <c r="B101" s="46"/>
      <c r="C101" s="74"/>
      <c r="D101" s="249" t="s">
        <v>493</v>
      </c>
      <c r="E101" s="74"/>
      <c r="F101" s="280" t="s">
        <v>1802</v>
      </c>
      <c r="G101" s="74"/>
      <c r="H101" s="74"/>
      <c r="I101" s="203"/>
      <c r="J101" s="74"/>
      <c r="K101" s="74"/>
      <c r="L101" s="72"/>
      <c r="M101" s="281"/>
      <c r="N101" s="47"/>
      <c r="O101" s="47"/>
      <c r="P101" s="47"/>
      <c r="Q101" s="47"/>
      <c r="R101" s="47"/>
      <c r="S101" s="47"/>
      <c r="T101" s="95"/>
      <c r="AT101" s="24" t="s">
        <v>493</v>
      </c>
      <c r="AU101" s="24" t="s">
        <v>76</v>
      </c>
    </row>
    <row r="102" spans="2:65" s="1" customFormat="1" ht="16.5" customHeight="1">
      <c r="B102" s="46"/>
      <c r="C102" s="235" t="s">
        <v>232</v>
      </c>
      <c r="D102" s="235" t="s">
        <v>203</v>
      </c>
      <c r="E102" s="236" t="s">
        <v>238</v>
      </c>
      <c r="F102" s="237" t="s">
        <v>1233</v>
      </c>
      <c r="G102" s="238" t="s">
        <v>1229</v>
      </c>
      <c r="H102" s="239">
        <v>18</v>
      </c>
      <c r="I102" s="240"/>
      <c r="J102" s="241">
        <f>ROUND(I102*H102,2)</f>
        <v>0</v>
      </c>
      <c r="K102" s="237" t="s">
        <v>21</v>
      </c>
      <c r="L102" s="72"/>
      <c r="M102" s="242" t="s">
        <v>21</v>
      </c>
      <c r="N102" s="243" t="s">
        <v>40</v>
      </c>
      <c r="O102" s="47"/>
      <c r="P102" s="244">
        <f>O102*H102</f>
        <v>0</v>
      </c>
      <c r="Q102" s="244">
        <v>0</v>
      </c>
      <c r="R102" s="244">
        <f>Q102*H102</f>
        <v>0</v>
      </c>
      <c r="S102" s="244">
        <v>0</v>
      </c>
      <c r="T102" s="245">
        <f>S102*H102</f>
        <v>0</v>
      </c>
      <c r="AR102" s="24" t="s">
        <v>208</v>
      </c>
      <c r="AT102" s="24" t="s">
        <v>203</v>
      </c>
      <c r="AU102" s="24" t="s">
        <v>76</v>
      </c>
      <c r="AY102" s="24" t="s">
        <v>201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4" t="s">
        <v>76</v>
      </c>
      <c r="BK102" s="246">
        <f>ROUND(I102*H102,2)</f>
        <v>0</v>
      </c>
      <c r="BL102" s="24" t="s">
        <v>208</v>
      </c>
      <c r="BM102" s="24" t="s">
        <v>265</v>
      </c>
    </row>
    <row r="103" spans="2:47" s="1" customFormat="1" ht="13.5">
      <c r="B103" s="46"/>
      <c r="C103" s="74"/>
      <c r="D103" s="249" t="s">
        <v>493</v>
      </c>
      <c r="E103" s="74"/>
      <c r="F103" s="280" t="s">
        <v>1802</v>
      </c>
      <c r="G103" s="74"/>
      <c r="H103" s="74"/>
      <c r="I103" s="203"/>
      <c r="J103" s="74"/>
      <c r="K103" s="74"/>
      <c r="L103" s="72"/>
      <c r="M103" s="281"/>
      <c r="N103" s="47"/>
      <c r="O103" s="47"/>
      <c r="P103" s="47"/>
      <c r="Q103" s="47"/>
      <c r="R103" s="47"/>
      <c r="S103" s="47"/>
      <c r="T103" s="95"/>
      <c r="AT103" s="24" t="s">
        <v>493</v>
      </c>
      <c r="AU103" s="24" t="s">
        <v>76</v>
      </c>
    </row>
    <row r="104" spans="2:65" s="1" customFormat="1" ht="16.5" customHeight="1">
      <c r="B104" s="46"/>
      <c r="C104" s="235" t="s">
        <v>238</v>
      </c>
      <c r="D104" s="235" t="s">
        <v>203</v>
      </c>
      <c r="E104" s="236" t="s">
        <v>250</v>
      </c>
      <c r="F104" s="237" t="s">
        <v>1235</v>
      </c>
      <c r="G104" s="238" t="s">
        <v>1229</v>
      </c>
      <c r="H104" s="239">
        <v>3</v>
      </c>
      <c r="I104" s="240"/>
      <c r="J104" s="241">
        <f>ROUND(I104*H104,2)</f>
        <v>0</v>
      </c>
      <c r="K104" s="237" t="s">
        <v>21</v>
      </c>
      <c r="L104" s="72"/>
      <c r="M104" s="242" t="s">
        <v>21</v>
      </c>
      <c r="N104" s="243" t="s">
        <v>40</v>
      </c>
      <c r="O104" s="47"/>
      <c r="P104" s="244">
        <f>O104*H104</f>
        <v>0</v>
      </c>
      <c r="Q104" s="244">
        <v>0</v>
      </c>
      <c r="R104" s="244">
        <f>Q104*H104</f>
        <v>0</v>
      </c>
      <c r="S104" s="244">
        <v>0</v>
      </c>
      <c r="T104" s="245">
        <f>S104*H104</f>
        <v>0</v>
      </c>
      <c r="AR104" s="24" t="s">
        <v>208</v>
      </c>
      <c r="AT104" s="24" t="s">
        <v>203</v>
      </c>
      <c r="AU104" s="24" t="s">
        <v>76</v>
      </c>
      <c r="AY104" s="24" t="s">
        <v>201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4" t="s">
        <v>76</v>
      </c>
      <c r="BK104" s="246">
        <f>ROUND(I104*H104,2)</f>
        <v>0</v>
      </c>
      <c r="BL104" s="24" t="s">
        <v>208</v>
      </c>
      <c r="BM104" s="24" t="s">
        <v>277</v>
      </c>
    </row>
    <row r="105" spans="2:47" s="1" customFormat="1" ht="13.5">
      <c r="B105" s="46"/>
      <c r="C105" s="74"/>
      <c r="D105" s="249" t="s">
        <v>493</v>
      </c>
      <c r="E105" s="74"/>
      <c r="F105" s="280" t="s">
        <v>1802</v>
      </c>
      <c r="G105" s="74"/>
      <c r="H105" s="74"/>
      <c r="I105" s="203"/>
      <c r="J105" s="74"/>
      <c r="K105" s="74"/>
      <c r="L105" s="72"/>
      <c r="M105" s="281"/>
      <c r="N105" s="47"/>
      <c r="O105" s="47"/>
      <c r="P105" s="47"/>
      <c r="Q105" s="47"/>
      <c r="R105" s="47"/>
      <c r="S105" s="47"/>
      <c r="T105" s="95"/>
      <c r="AT105" s="24" t="s">
        <v>493</v>
      </c>
      <c r="AU105" s="24" t="s">
        <v>76</v>
      </c>
    </row>
    <row r="106" spans="2:65" s="1" customFormat="1" ht="16.5" customHeight="1">
      <c r="B106" s="46"/>
      <c r="C106" s="235" t="s">
        <v>245</v>
      </c>
      <c r="D106" s="235" t="s">
        <v>203</v>
      </c>
      <c r="E106" s="236" t="s">
        <v>255</v>
      </c>
      <c r="F106" s="237" t="s">
        <v>1236</v>
      </c>
      <c r="G106" s="238" t="s">
        <v>1229</v>
      </c>
      <c r="H106" s="239">
        <v>4</v>
      </c>
      <c r="I106" s="240"/>
      <c r="J106" s="241">
        <f>ROUND(I106*H106,2)</f>
        <v>0</v>
      </c>
      <c r="K106" s="237" t="s">
        <v>21</v>
      </c>
      <c r="L106" s="72"/>
      <c r="M106" s="242" t="s">
        <v>21</v>
      </c>
      <c r="N106" s="243" t="s">
        <v>40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208</v>
      </c>
      <c r="AT106" s="24" t="s">
        <v>203</v>
      </c>
      <c r="AU106" s="24" t="s">
        <v>76</v>
      </c>
      <c r="AY106" s="24" t="s">
        <v>201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76</v>
      </c>
      <c r="BK106" s="246">
        <f>ROUND(I106*H106,2)</f>
        <v>0</v>
      </c>
      <c r="BL106" s="24" t="s">
        <v>208</v>
      </c>
      <c r="BM106" s="24" t="s">
        <v>287</v>
      </c>
    </row>
    <row r="107" spans="2:47" s="1" customFormat="1" ht="13.5">
      <c r="B107" s="46"/>
      <c r="C107" s="74"/>
      <c r="D107" s="249" t="s">
        <v>493</v>
      </c>
      <c r="E107" s="74"/>
      <c r="F107" s="280" t="s">
        <v>1802</v>
      </c>
      <c r="G107" s="74"/>
      <c r="H107" s="74"/>
      <c r="I107" s="203"/>
      <c r="J107" s="74"/>
      <c r="K107" s="74"/>
      <c r="L107" s="72"/>
      <c r="M107" s="281"/>
      <c r="N107" s="47"/>
      <c r="O107" s="47"/>
      <c r="P107" s="47"/>
      <c r="Q107" s="47"/>
      <c r="R107" s="47"/>
      <c r="S107" s="47"/>
      <c r="T107" s="95"/>
      <c r="AT107" s="24" t="s">
        <v>493</v>
      </c>
      <c r="AU107" s="24" t="s">
        <v>76</v>
      </c>
    </row>
    <row r="108" spans="2:65" s="1" customFormat="1" ht="16.5" customHeight="1">
      <c r="B108" s="46"/>
      <c r="C108" s="235" t="s">
        <v>250</v>
      </c>
      <c r="D108" s="235" t="s">
        <v>203</v>
      </c>
      <c r="E108" s="236" t="s">
        <v>265</v>
      </c>
      <c r="F108" s="237" t="s">
        <v>1777</v>
      </c>
      <c r="G108" s="238" t="s">
        <v>1229</v>
      </c>
      <c r="H108" s="239">
        <v>2</v>
      </c>
      <c r="I108" s="240"/>
      <c r="J108" s="241">
        <f>ROUND(I108*H108,2)</f>
        <v>0</v>
      </c>
      <c r="K108" s="237" t="s">
        <v>21</v>
      </c>
      <c r="L108" s="72"/>
      <c r="M108" s="242" t="s">
        <v>21</v>
      </c>
      <c r="N108" s="243" t="s">
        <v>40</v>
      </c>
      <c r="O108" s="47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4" t="s">
        <v>208</v>
      </c>
      <c r="AT108" s="24" t="s">
        <v>203</v>
      </c>
      <c r="AU108" s="24" t="s">
        <v>76</v>
      </c>
      <c r="AY108" s="24" t="s">
        <v>201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4" t="s">
        <v>76</v>
      </c>
      <c r="BK108" s="246">
        <f>ROUND(I108*H108,2)</f>
        <v>0</v>
      </c>
      <c r="BL108" s="24" t="s">
        <v>208</v>
      </c>
      <c r="BM108" s="24" t="s">
        <v>297</v>
      </c>
    </row>
    <row r="109" spans="2:47" s="1" customFormat="1" ht="13.5">
      <c r="B109" s="46"/>
      <c r="C109" s="74"/>
      <c r="D109" s="249" t="s">
        <v>493</v>
      </c>
      <c r="E109" s="74"/>
      <c r="F109" s="280" t="s">
        <v>1802</v>
      </c>
      <c r="G109" s="74"/>
      <c r="H109" s="74"/>
      <c r="I109" s="203"/>
      <c r="J109" s="74"/>
      <c r="K109" s="74"/>
      <c r="L109" s="72"/>
      <c r="M109" s="281"/>
      <c r="N109" s="47"/>
      <c r="O109" s="47"/>
      <c r="P109" s="47"/>
      <c r="Q109" s="47"/>
      <c r="R109" s="47"/>
      <c r="S109" s="47"/>
      <c r="T109" s="95"/>
      <c r="AT109" s="24" t="s">
        <v>493</v>
      </c>
      <c r="AU109" s="24" t="s">
        <v>76</v>
      </c>
    </row>
    <row r="110" spans="2:65" s="1" customFormat="1" ht="16.5" customHeight="1">
      <c r="B110" s="46"/>
      <c r="C110" s="235" t="s">
        <v>255</v>
      </c>
      <c r="D110" s="235" t="s">
        <v>203</v>
      </c>
      <c r="E110" s="236" t="s">
        <v>272</v>
      </c>
      <c r="F110" s="237" t="s">
        <v>1239</v>
      </c>
      <c r="G110" s="238" t="s">
        <v>1229</v>
      </c>
      <c r="H110" s="239">
        <v>2</v>
      </c>
      <c r="I110" s="240"/>
      <c r="J110" s="241">
        <f>ROUND(I110*H110,2)</f>
        <v>0</v>
      </c>
      <c r="K110" s="237" t="s">
        <v>21</v>
      </c>
      <c r="L110" s="72"/>
      <c r="M110" s="242" t="s">
        <v>21</v>
      </c>
      <c r="N110" s="243" t="s">
        <v>40</v>
      </c>
      <c r="O110" s="47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4" t="s">
        <v>208</v>
      </c>
      <c r="AT110" s="24" t="s">
        <v>203</v>
      </c>
      <c r="AU110" s="24" t="s">
        <v>76</v>
      </c>
      <c r="AY110" s="24" t="s">
        <v>201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76</v>
      </c>
      <c r="BK110" s="246">
        <f>ROUND(I110*H110,2)</f>
        <v>0</v>
      </c>
      <c r="BL110" s="24" t="s">
        <v>208</v>
      </c>
      <c r="BM110" s="24" t="s">
        <v>308</v>
      </c>
    </row>
    <row r="111" spans="2:47" s="1" customFormat="1" ht="13.5">
      <c r="B111" s="46"/>
      <c r="C111" s="74"/>
      <c r="D111" s="249" t="s">
        <v>493</v>
      </c>
      <c r="E111" s="74"/>
      <c r="F111" s="280" t="s">
        <v>1802</v>
      </c>
      <c r="G111" s="74"/>
      <c r="H111" s="74"/>
      <c r="I111" s="203"/>
      <c r="J111" s="74"/>
      <c r="K111" s="74"/>
      <c r="L111" s="72"/>
      <c r="M111" s="281"/>
      <c r="N111" s="47"/>
      <c r="O111" s="47"/>
      <c r="P111" s="47"/>
      <c r="Q111" s="47"/>
      <c r="R111" s="47"/>
      <c r="S111" s="47"/>
      <c r="T111" s="95"/>
      <c r="AT111" s="24" t="s">
        <v>493</v>
      </c>
      <c r="AU111" s="24" t="s">
        <v>76</v>
      </c>
    </row>
    <row r="112" spans="2:65" s="1" customFormat="1" ht="16.5" customHeight="1">
      <c r="B112" s="46"/>
      <c r="C112" s="235" t="s">
        <v>260</v>
      </c>
      <c r="D112" s="235" t="s">
        <v>203</v>
      </c>
      <c r="E112" s="236" t="s">
        <v>277</v>
      </c>
      <c r="F112" s="237" t="s">
        <v>1804</v>
      </c>
      <c r="G112" s="238" t="s">
        <v>21</v>
      </c>
      <c r="H112" s="239">
        <v>1</v>
      </c>
      <c r="I112" s="240"/>
      <c r="J112" s="241">
        <f>ROUND(I112*H112,2)</f>
        <v>0</v>
      </c>
      <c r="K112" s="237" t="s">
        <v>21</v>
      </c>
      <c r="L112" s="72"/>
      <c r="M112" s="242" t="s">
        <v>21</v>
      </c>
      <c r="N112" s="243" t="s">
        <v>40</v>
      </c>
      <c r="O112" s="47"/>
      <c r="P112" s="244">
        <f>O112*H112</f>
        <v>0</v>
      </c>
      <c r="Q112" s="244">
        <v>0</v>
      </c>
      <c r="R112" s="244">
        <f>Q112*H112</f>
        <v>0</v>
      </c>
      <c r="S112" s="244">
        <v>0</v>
      </c>
      <c r="T112" s="245">
        <f>S112*H112</f>
        <v>0</v>
      </c>
      <c r="AR112" s="24" t="s">
        <v>208</v>
      </c>
      <c r="AT112" s="24" t="s">
        <v>203</v>
      </c>
      <c r="AU112" s="24" t="s">
        <v>76</v>
      </c>
      <c r="AY112" s="24" t="s">
        <v>201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76</v>
      </c>
      <c r="BK112" s="246">
        <f>ROUND(I112*H112,2)</f>
        <v>0</v>
      </c>
      <c r="BL112" s="24" t="s">
        <v>208</v>
      </c>
      <c r="BM112" s="24" t="s">
        <v>316</v>
      </c>
    </row>
    <row r="113" spans="2:47" s="1" customFormat="1" ht="13.5">
      <c r="B113" s="46"/>
      <c r="C113" s="74"/>
      <c r="D113" s="249" t="s">
        <v>493</v>
      </c>
      <c r="E113" s="74"/>
      <c r="F113" s="280" t="s">
        <v>1802</v>
      </c>
      <c r="G113" s="74"/>
      <c r="H113" s="74"/>
      <c r="I113" s="203"/>
      <c r="J113" s="74"/>
      <c r="K113" s="74"/>
      <c r="L113" s="72"/>
      <c r="M113" s="281"/>
      <c r="N113" s="47"/>
      <c r="O113" s="47"/>
      <c r="P113" s="47"/>
      <c r="Q113" s="47"/>
      <c r="R113" s="47"/>
      <c r="S113" s="47"/>
      <c r="T113" s="95"/>
      <c r="AT113" s="24" t="s">
        <v>493</v>
      </c>
      <c r="AU113" s="24" t="s">
        <v>76</v>
      </c>
    </row>
    <row r="114" spans="2:65" s="1" customFormat="1" ht="16.5" customHeight="1">
      <c r="B114" s="46"/>
      <c r="C114" s="235" t="s">
        <v>265</v>
      </c>
      <c r="D114" s="235" t="s">
        <v>203</v>
      </c>
      <c r="E114" s="236" t="s">
        <v>10</v>
      </c>
      <c r="F114" s="237" t="s">
        <v>1350</v>
      </c>
      <c r="G114" s="238" t="s">
        <v>1229</v>
      </c>
      <c r="H114" s="239">
        <v>2</v>
      </c>
      <c r="I114" s="240"/>
      <c r="J114" s="241">
        <f>ROUND(I114*H114,2)</f>
        <v>0</v>
      </c>
      <c r="K114" s="237" t="s">
        <v>21</v>
      </c>
      <c r="L114" s="72"/>
      <c r="M114" s="242" t="s">
        <v>21</v>
      </c>
      <c r="N114" s="243" t="s">
        <v>40</v>
      </c>
      <c r="O114" s="47"/>
      <c r="P114" s="244">
        <f>O114*H114</f>
        <v>0</v>
      </c>
      <c r="Q114" s="244">
        <v>0</v>
      </c>
      <c r="R114" s="244">
        <f>Q114*H114</f>
        <v>0</v>
      </c>
      <c r="S114" s="244">
        <v>0</v>
      </c>
      <c r="T114" s="245">
        <f>S114*H114</f>
        <v>0</v>
      </c>
      <c r="AR114" s="24" t="s">
        <v>208</v>
      </c>
      <c r="AT114" s="24" t="s">
        <v>203</v>
      </c>
      <c r="AU114" s="24" t="s">
        <v>76</v>
      </c>
      <c r="AY114" s="24" t="s">
        <v>201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4" t="s">
        <v>76</v>
      </c>
      <c r="BK114" s="246">
        <f>ROUND(I114*H114,2)</f>
        <v>0</v>
      </c>
      <c r="BL114" s="24" t="s">
        <v>208</v>
      </c>
      <c r="BM114" s="24" t="s">
        <v>330</v>
      </c>
    </row>
    <row r="115" spans="2:47" s="1" customFormat="1" ht="13.5">
      <c r="B115" s="46"/>
      <c r="C115" s="74"/>
      <c r="D115" s="249" t="s">
        <v>493</v>
      </c>
      <c r="E115" s="74"/>
      <c r="F115" s="280" t="s">
        <v>1802</v>
      </c>
      <c r="G115" s="74"/>
      <c r="H115" s="74"/>
      <c r="I115" s="203"/>
      <c r="J115" s="74"/>
      <c r="K115" s="74"/>
      <c r="L115" s="72"/>
      <c r="M115" s="281"/>
      <c r="N115" s="47"/>
      <c r="O115" s="47"/>
      <c r="P115" s="47"/>
      <c r="Q115" s="47"/>
      <c r="R115" s="47"/>
      <c r="S115" s="47"/>
      <c r="T115" s="95"/>
      <c r="AT115" s="24" t="s">
        <v>493</v>
      </c>
      <c r="AU115" s="24" t="s">
        <v>76</v>
      </c>
    </row>
    <row r="116" spans="2:65" s="1" customFormat="1" ht="16.5" customHeight="1">
      <c r="B116" s="46"/>
      <c r="C116" s="235" t="s">
        <v>272</v>
      </c>
      <c r="D116" s="235" t="s">
        <v>203</v>
      </c>
      <c r="E116" s="236" t="s">
        <v>287</v>
      </c>
      <c r="F116" s="237" t="s">
        <v>1240</v>
      </c>
      <c r="G116" s="238" t="s">
        <v>1229</v>
      </c>
      <c r="H116" s="239">
        <v>1</v>
      </c>
      <c r="I116" s="240"/>
      <c r="J116" s="241">
        <f>ROUND(I116*H116,2)</f>
        <v>0</v>
      </c>
      <c r="K116" s="237" t="s">
        <v>21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208</v>
      </c>
      <c r="AT116" s="24" t="s">
        <v>203</v>
      </c>
      <c r="AU116" s="24" t="s">
        <v>76</v>
      </c>
      <c r="AY116" s="24" t="s">
        <v>201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208</v>
      </c>
      <c r="BM116" s="24" t="s">
        <v>338</v>
      </c>
    </row>
    <row r="117" spans="2:47" s="1" customFormat="1" ht="13.5">
      <c r="B117" s="46"/>
      <c r="C117" s="74"/>
      <c r="D117" s="249" t="s">
        <v>493</v>
      </c>
      <c r="E117" s="74"/>
      <c r="F117" s="280" t="s">
        <v>1802</v>
      </c>
      <c r="G117" s="74"/>
      <c r="H117" s="74"/>
      <c r="I117" s="203"/>
      <c r="J117" s="74"/>
      <c r="K117" s="74"/>
      <c r="L117" s="72"/>
      <c r="M117" s="281"/>
      <c r="N117" s="47"/>
      <c r="O117" s="47"/>
      <c r="P117" s="47"/>
      <c r="Q117" s="47"/>
      <c r="R117" s="47"/>
      <c r="S117" s="47"/>
      <c r="T117" s="95"/>
      <c r="AT117" s="24" t="s">
        <v>493</v>
      </c>
      <c r="AU117" s="24" t="s">
        <v>76</v>
      </c>
    </row>
    <row r="118" spans="2:65" s="1" customFormat="1" ht="16.5" customHeight="1">
      <c r="B118" s="46"/>
      <c r="C118" s="235" t="s">
        <v>277</v>
      </c>
      <c r="D118" s="235" t="s">
        <v>203</v>
      </c>
      <c r="E118" s="236" t="s">
        <v>303</v>
      </c>
      <c r="F118" s="237" t="s">
        <v>1241</v>
      </c>
      <c r="G118" s="238" t="s">
        <v>1229</v>
      </c>
      <c r="H118" s="239">
        <v>2</v>
      </c>
      <c r="I118" s="240"/>
      <c r="J118" s="241">
        <f>ROUND(I118*H118,2)</f>
        <v>0</v>
      </c>
      <c r="K118" s="237" t="s">
        <v>21</v>
      </c>
      <c r="L118" s="72"/>
      <c r="M118" s="242" t="s">
        <v>21</v>
      </c>
      <c r="N118" s="243" t="s">
        <v>40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208</v>
      </c>
      <c r="AT118" s="24" t="s">
        <v>203</v>
      </c>
      <c r="AU118" s="24" t="s">
        <v>76</v>
      </c>
      <c r="AY118" s="24" t="s">
        <v>201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76</v>
      </c>
      <c r="BK118" s="246">
        <f>ROUND(I118*H118,2)</f>
        <v>0</v>
      </c>
      <c r="BL118" s="24" t="s">
        <v>208</v>
      </c>
      <c r="BM118" s="24" t="s">
        <v>349</v>
      </c>
    </row>
    <row r="119" spans="2:47" s="1" customFormat="1" ht="13.5">
      <c r="B119" s="46"/>
      <c r="C119" s="74"/>
      <c r="D119" s="249" t="s">
        <v>493</v>
      </c>
      <c r="E119" s="74"/>
      <c r="F119" s="280" t="s">
        <v>1802</v>
      </c>
      <c r="G119" s="74"/>
      <c r="H119" s="74"/>
      <c r="I119" s="203"/>
      <c r="J119" s="74"/>
      <c r="K119" s="74"/>
      <c r="L119" s="72"/>
      <c r="M119" s="281"/>
      <c r="N119" s="47"/>
      <c r="O119" s="47"/>
      <c r="P119" s="47"/>
      <c r="Q119" s="47"/>
      <c r="R119" s="47"/>
      <c r="S119" s="47"/>
      <c r="T119" s="95"/>
      <c r="AT119" s="24" t="s">
        <v>493</v>
      </c>
      <c r="AU119" s="24" t="s">
        <v>76</v>
      </c>
    </row>
    <row r="120" spans="2:65" s="1" customFormat="1" ht="16.5" customHeight="1">
      <c r="B120" s="46"/>
      <c r="C120" s="235" t="s">
        <v>10</v>
      </c>
      <c r="D120" s="235" t="s">
        <v>203</v>
      </c>
      <c r="E120" s="236" t="s">
        <v>308</v>
      </c>
      <c r="F120" s="237" t="s">
        <v>1779</v>
      </c>
      <c r="G120" s="238" t="s">
        <v>1229</v>
      </c>
      <c r="H120" s="239">
        <v>2</v>
      </c>
      <c r="I120" s="240"/>
      <c r="J120" s="241">
        <f>ROUND(I120*H120,2)</f>
        <v>0</v>
      </c>
      <c r="K120" s="237" t="s">
        <v>21</v>
      </c>
      <c r="L120" s="72"/>
      <c r="M120" s="242" t="s">
        <v>21</v>
      </c>
      <c r="N120" s="243" t="s">
        <v>40</v>
      </c>
      <c r="O120" s="47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4" t="s">
        <v>208</v>
      </c>
      <c r="AT120" s="24" t="s">
        <v>203</v>
      </c>
      <c r="AU120" s="24" t="s">
        <v>76</v>
      </c>
      <c r="AY120" s="24" t="s">
        <v>201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76</v>
      </c>
      <c r="BK120" s="246">
        <f>ROUND(I120*H120,2)</f>
        <v>0</v>
      </c>
      <c r="BL120" s="24" t="s">
        <v>208</v>
      </c>
      <c r="BM120" s="24" t="s">
        <v>364</v>
      </c>
    </row>
    <row r="121" spans="2:47" s="1" customFormat="1" ht="13.5">
      <c r="B121" s="46"/>
      <c r="C121" s="74"/>
      <c r="D121" s="249" t="s">
        <v>493</v>
      </c>
      <c r="E121" s="74"/>
      <c r="F121" s="280" t="s">
        <v>1802</v>
      </c>
      <c r="G121" s="74"/>
      <c r="H121" s="74"/>
      <c r="I121" s="203"/>
      <c r="J121" s="74"/>
      <c r="K121" s="74"/>
      <c r="L121" s="72"/>
      <c r="M121" s="281"/>
      <c r="N121" s="47"/>
      <c r="O121" s="47"/>
      <c r="P121" s="47"/>
      <c r="Q121" s="47"/>
      <c r="R121" s="47"/>
      <c r="S121" s="47"/>
      <c r="T121" s="95"/>
      <c r="AT121" s="24" t="s">
        <v>493</v>
      </c>
      <c r="AU121" s="24" t="s">
        <v>76</v>
      </c>
    </row>
    <row r="122" spans="2:65" s="1" customFormat="1" ht="16.5" customHeight="1">
      <c r="B122" s="46"/>
      <c r="C122" s="235" t="s">
        <v>287</v>
      </c>
      <c r="D122" s="235" t="s">
        <v>203</v>
      </c>
      <c r="E122" s="236" t="s">
        <v>9</v>
      </c>
      <c r="F122" s="237" t="s">
        <v>1780</v>
      </c>
      <c r="G122" s="238" t="s">
        <v>1229</v>
      </c>
      <c r="H122" s="239">
        <v>15</v>
      </c>
      <c r="I122" s="240"/>
      <c r="J122" s="241">
        <f>ROUND(I122*H122,2)</f>
        <v>0</v>
      </c>
      <c r="K122" s="237" t="s">
        <v>21</v>
      </c>
      <c r="L122" s="72"/>
      <c r="M122" s="242" t="s">
        <v>21</v>
      </c>
      <c r="N122" s="243" t="s">
        <v>40</v>
      </c>
      <c r="O122" s="47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AR122" s="24" t="s">
        <v>208</v>
      </c>
      <c r="AT122" s="24" t="s">
        <v>203</v>
      </c>
      <c r="AU122" s="24" t="s">
        <v>76</v>
      </c>
      <c r="AY122" s="24" t="s">
        <v>201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76</v>
      </c>
      <c r="BK122" s="246">
        <f>ROUND(I122*H122,2)</f>
        <v>0</v>
      </c>
      <c r="BL122" s="24" t="s">
        <v>208</v>
      </c>
      <c r="BM122" s="24" t="s">
        <v>374</v>
      </c>
    </row>
    <row r="123" spans="2:47" s="1" customFormat="1" ht="13.5">
      <c r="B123" s="46"/>
      <c r="C123" s="74"/>
      <c r="D123" s="249" t="s">
        <v>493</v>
      </c>
      <c r="E123" s="74"/>
      <c r="F123" s="280" t="s">
        <v>1802</v>
      </c>
      <c r="G123" s="74"/>
      <c r="H123" s="74"/>
      <c r="I123" s="203"/>
      <c r="J123" s="74"/>
      <c r="K123" s="74"/>
      <c r="L123" s="72"/>
      <c r="M123" s="281"/>
      <c r="N123" s="47"/>
      <c r="O123" s="47"/>
      <c r="P123" s="47"/>
      <c r="Q123" s="47"/>
      <c r="R123" s="47"/>
      <c r="S123" s="47"/>
      <c r="T123" s="95"/>
      <c r="AT123" s="24" t="s">
        <v>493</v>
      </c>
      <c r="AU123" s="24" t="s">
        <v>76</v>
      </c>
    </row>
    <row r="124" spans="2:65" s="1" customFormat="1" ht="16.5" customHeight="1">
      <c r="B124" s="46"/>
      <c r="C124" s="235" t="s">
        <v>292</v>
      </c>
      <c r="D124" s="235" t="s">
        <v>203</v>
      </c>
      <c r="E124" s="236" t="s">
        <v>316</v>
      </c>
      <c r="F124" s="237" t="s">
        <v>1243</v>
      </c>
      <c r="G124" s="238" t="s">
        <v>358</v>
      </c>
      <c r="H124" s="239">
        <v>200</v>
      </c>
      <c r="I124" s="240"/>
      <c r="J124" s="241">
        <f>ROUND(I124*H124,2)</f>
        <v>0</v>
      </c>
      <c r="K124" s="237" t="s">
        <v>21</v>
      </c>
      <c r="L124" s="72"/>
      <c r="M124" s="242" t="s">
        <v>21</v>
      </c>
      <c r="N124" s="243" t="s">
        <v>40</v>
      </c>
      <c r="O124" s="47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208</v>
      </c>
      <c r="AT124" s="24" t="s">
        <v>203</v>
      </c>
      <c r="AU124" s="24" t="s">
        <v>76</v>
      </c>
      <c r="AY124" s="24" t="s">
        <v>201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4" t="s">
        <v>76</v>
      </c>
      <c r="BK124" s="246">
        <f>ROUND(I124*H124,2)</f>
        <v>0</v>
      </c>
      <c r="BL124" s="24" t="s">
        <v>208</v>
      </c>
      <c r="BM124" s="24" t="s">
        <v>384</v>
      </c>
    </row>
    <row r="125" spans="2:47" s="1" customFormat="1" ht="13.5">
      <c r="B125" s="46"/>
      <c r="C125" s="74"/>
      <c r="D125" s="249" t="s">
        <v>493</v>
      </c>
      <c r="E125" s="74"/>
      <c r="F125" s="280" t="s">
        <v>1802</v>
      </c>
      <c r="G125" s="74"/>
      <c r="H125" s="74"/>
      <c r="I125" s="203"/>
      <c r="J125" s="74"/>
      <c r="K125" s="74"/>
      <c r="L125" s="72"/>
      <c r="M125" s="281"/>
      <c r="N125" s="47"/>
      <c r="O125" s="47"/>
      <c r="P125" s="47"/>
      <c r="Q125" s="47"/>
      <c r="R125" s="47"/>
      <c r="S125" s="47"/>
      <c r="T125" s="95"/>
      <c r="AT125" s="24" t="s">
        <v>493</v>
      </c>
      <c r="AU125" s="24" t="s">
        <v>76</v>
      </c>
    </row>
    <row r="126" spans="2:65" s="1" customFormat="1" ht="16.5" customHeight="1">
      <c r="B126" s="46"/>
      <c r="C126" s="235" t="s">
        <v>297</v>
      </c>
      <c r="D126" s="235" t="s">
        <v>203</v>
      </c>
      <c r="E126" s="236" t="s">
        <v>322</v>
      </c>
      <c r="F126" s="237" t="s">
        <v>1244</v>
      </c>
      <c r="G126" s="238" t="s">
        <v>358</v>
      </c>
      <c r="H126" s="239">
        <v>6</v>
      </c>
      <c r="I126" s="240"/>
      <c r="J126" s="241">
        <f>ROUND(I126*H126,2)</f>
        <v>0</v>
      </c>
      <c r="K126" s="237" t="s">
        <v>21</v>
      </c>
      <c r="L126" s="72"/>
      <c r="M126" s="242" t="s">
        <v>21</v>
      </c>
      <c r="N126" s="243" t="s">
        <v>40</v>
      </c>
      <c r="O126" s="47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AR126" s="24" t="s">
        <v>208</v>
      </c>
      <c r="AT126" s="24" t="s">
        <v>203</v>
      </c>
      <c r="AU126" s="24" t="s">
        <v>76</v>
      </c>
      <c r="AY126" s="24" t="s">
        <v>201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4" t="s">
        <v>76</v>
      </c>
      <c r="BK126" s="246">
        <f>ROUND(I126*H126,2)</f>
        <v>0</v>
      </c>
      <c r="BL126" s="24" t="s">
        <v>208</v>
      </c>
      <c r="BM126" s="24" t="s">
        <v>395</v>
      </c>
    </row>
    <row r="127" spans="2:47" s="1" customFormat="1" ht="13.5">
      <c r="B127" s="46"/>
      <c r="C127" s="74"/>
      <c r="D127" s="249" t="s">
        <v>493</v>
      </c>
      <c r="E127" s="74"/>
      <c r="F127" s="280" t="s">
        <v>1802</v>
      </c>
      <c r="G127" s="74"/>
      <c r="H127" s="74"/>
      <c r="I127" s="203"/>
      <c r="J127" s="74"/>
      <c r="K127" s="74"/>
      <c r="L127" s="72"/>
      <c r="M127" s="281"/>
      <c r="N127" s="47"/>
      <c r="O127" s="47"/>
      <c r="P127" s="47"/>
      <c r="Q127" s="47"/>
      <c r="R127" s="47"/>
      <c r="S127" s="47"/>
      <c r="T127" s="95"/>
      <c r="AT127" s="24" t="s">
        <v>493</v>
      </c>
      <c r="AU127" s="24" t="s">
        <v>76</v>
      </c>
    </row>
    <row r="128" spans="2:65" s="1" customFormat="1" ht="16.5" customHeight="1">
      <c r="B128" s="46"/>
      <c r="C128" s="235" t="s">
        <v>303</v>
      </c>
      <c r="D128" s="235" t="s">
        <v>203</v>
      </c>
      <c r="E128" s="236" t="s">
        <v>330</v>
      </c>
      <c r="F128" s="237" t="s">
        <v>1245</v>
      </c>
      <c r="G128" s="238" t="s">
        <v>358</v>
      </c>
      <c r="H128" s="239">
        <v>210</v>
      </c>
      <c r="I128" s="240"/>
      <c r="J128" s="241">
        <f>ROUND(I128*H128,2)</f>
        <v>0</v>
      </c>
      <c r="K128" s="237" t="s">
        <v>21</v>
      </c>
      <c r="L128" s="72"/>
      <c r="M128" s="242" t="s">
        <v>21</v>
      </c>
      <c r="N128" s="243" t="s">
        <v>40</v>
      </c>
      <c r="O128" s="47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AR128" s="24" t="s">
        <v>208</v>
      </c>
      <c r="AT128" s="24" t="s">
        <v>203</v>
      </c>
      <c r="AU128" s="24" t="s">
        <v>76</v>
      </c>
      <c r="AY128" s="24" t="s">
        <v>201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4" t="s">
        <v>76</v>
      </c>
      <c r="BK128" s="246">
        <f>ROUND(I128*H128,2)</f>
        <v>0</v>
      </c>
      <c r="BL128" s="24" t="s">
        <v>208</v>
      </c>
      <c r="BM128" s="24" t="s">
        <v>405</v>
      </c>
    </row>
    <row r="129" spans="2:47" s="1" customFormat="1" ht="13.5">
      <c r="B129" s="46"/>
      <c r="C129" s="74"/>
      <c r="D129" s="249" t="s">
        <v>493</v>
      </c>
      <c r="E129" s="74"/>
      <c r="F129" s="280" t="s">
        <v>1802</v>
      </c>
      <c r="G129" s="74"/>
      <c r="H129" s="74"/>
      <c r="I129" s="203"/>
      <c r="J129" s="74"/>
      <c r="K129" s="74"/>
      <c r="L129" s="72"/>
      <c r="M129" s="281"/>
      <c r="N129" s="47"/>
      <c r="O129" s="47"/>
      <c r="P129" s="47"/>
      <c r="Q129" s="47"/>
      <c r="R129" s="47"/>
      <c r="S129" s="47"/>
      <c r="T129" s="95"/>
      <c r="AT129" s="24" t="s">
        <v>493</v>
      </c>
      <c r="AU129" s="24" t="s">
        <v>76</v>
      </c>
    </row>
    <row r="130" spans="2:65" s="1" customFormat="1" ht="16.5" customHeight="1">
      <c r="B130" s="46"/>
      <c r="C130" s="235" t="s">
        <v>308</v>
      </c>
      <c r="D130" s="235" t="s">
        <v>203</v>
      </c>
      <c r="E130" s="236" t="s">
        <v>338</v>
      </c>
      <c r="F130" s="237" t="s">
        <v>1247</v>
      </c>
      <c r="G130" s="238" t="s">
        <v>358</v>
      </c>
      <c r="H130" s="239">
        <v>8</v>
      </c>
      <c r="I130" s="240"/>
      <c r="J130" s="241">
        <f>ROUND(I130*H130,2)</f>
        <v>0</v>
      </c>
      <c r="K130" s="237" t="s">
        <v>21</v>
      </c>
      <c r="L130" s="72"/>
      <c r="M130" s="242" t="s">
        <v>21</v>
      </c>
      <c r="N130" s="243" t="s">
        <v>40</v>
      </c>
      <c r="O130" s="47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AR130" s="24" t="s">
        <v>208</v>
      </c>
      <c r="AT130" s="24" t="s">
        <v>203</v>
      </c>
      <c r="AU130" s="24" t="s">
        <v>76</v>
      </c>
      <c r="AY130" s="24" t="s">
        <v>201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24" t="s">
        <v>76</v>
      </c>
      <c r="BK130" s="246">
        <f>ROUND(I130*H130,2)</f>
        <v>0</v>
      </c>
      <c r="BL130" s="24" t="s">
        <v>208</v>
      </c>
      <c r="BM130" s="24" t="s">
        <v>416</v>
      </c>
    </row>
    <row r="131" spans="2:47" s="1" customFormat="1" ht="13.5">
      <c r="B131" s="46"/>
      <c r="C131" s="74"/>
      <c r="D131" s="249" t="s">
        <v>493</v>
      </c>
      <c r="E131" s="74"/>
      <c r="F131" s="280" t="s">
        <v>1802</v>
      </c>
      <c r="G131" s="74"/>
      <c r="H131" s="74"/>
      <c r="I131" s="203"/>
      <c r="J131" s="74"/>
      <c r="K131" s="74"/>
      <c r="L131" s="72"/>
      <c r="M131" s="281"/>
      <c r="N131" s="47"/>
      <c r="O131" s="47"/>
      <c r="P131" s="47"/>
      <c r="Q131" s="47"/>
      <c r="R131" s="47"/>
      <c r="S131" s="47"/>
      <c r="T131" s="95"/>
      <c r="AT131" s="24" t="s">
        <v>493</v>
      </c>
      <c r="AU131" s="24" t="s">
        <v>76</v>
      </c>
    </row>
    <row r="132" spans="2:65" s="1" customFormat="1" ht="16.5" customHeight="1">
      <c r="B132" s="46"/>
      <c r="C132" s="235" t="s">
        <v>9</v>
      </c>
      <c r="D132" s="235" t="s">
        <v>203</v>
      </c>
      <c r="E132" s="236" t="s">
        <v>343</v>
      </c>
      <c r="F132" s="237" t="s">
        <v>1248</v>
      </c>
      <c r="G132" s="238" t="s">
        <v>1229</v>
      </c>
      <c r="H132" s="239">
        <v>100</v>
      </c>
      <c r="I132" s="240"/>
      <c r="J132" s="241">
        <f>ROUND(I132*H132,2)</f>
        <v>0</v>
      </c>
      <c r="K132" s="237" t="s">
        <v>21</v>
      </c>
      <c r="L132" s="72"/>
      <c r="M132" s="242" t="s">
        <v>21</v>
      </c>
      <c r="N132" s="243" t="s">
        <v>40</v>
      </c>
      <c r="O132" s="47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AR132" s="24" t="s">
        <v>208</v>
      </c>
      <c r="AT132" s="24" t="s">
        <v>203</v>
      </c>
      <c r="AU132" s="24" t="s">
        <v>76</v>
      </c>
      <c r="AY132" s="24" t="s">
        <v>201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4" t="s">
        <v>76</v>
      </c>
      <c r="BK132" s="246">
        <f>ROUND(I132*H132,2)</f>
        <v>0</v>
      </c>
      <c r="BL132" s="24" t="s">
        <v>208</v>
      </c>
      <c r="BM132" s="24" t="s">
        <v>428</v>
      </c>
    </row>
    <row r="133" spans="2:47" s="1" customFormat="1" ht="13.5">
      <c r="B133" s="46"/>
      <c r="C133" s="74"/>
      <c r="D133" s="249" t="s">
        <v>493</v>
      </c>
      <c r="E133" s="74"/>
      <c r="F133" s="280" t="s">
        <v>1802</v>
      </c>
      <c r="G133" s="74"/>
      <c r="H133" s="74"/>
      <c r="I133" s="203"/>
      <c r="J133" s="74"/>
      <c r="K133" s="74"/>
      <c r="L133" s="72"/>
      <c r="M133" s="281"/>
      <c r="N133" s="47"/>
      <c r="O133" s="47"/>
      <c r="P133" s="47"/>
      <c r="Q133" s="47"/>
      <c r="R133" s="47"/>
      <c r="S133" s="47"/>
      <c r="T133" s="95"/>
      <c r="AT133" s="24" t="s">
        <v>493</v>
      </c>
      <c r="AU133" s="24" t="s">
        <v>76</v>
      </c>
    </row>
    <row r="134" spans="2:65" s="1" customFormat="1" ht="16.5" customHeight="1">
      <c r="B134" s="46"/>
      <c r="C134" s="235" t="s">
        <v>316</v>
      </c>
      <c r="D134" s="235" t="s">
        <v>203</v>
      </c>
      <c r="E134" s="236" t="s">
        <v>349</v>
      </c>
      <c r="F134" s="237" t="s">
        <v>1249</v>
      </c>
      <c r="G134" s="238" t="s">
        <v>1229</v>
      </c>
      <c r="H134" s="239">
        <v>1</v>
      </c>
      <c r="I134" s="240"/>
      <c r="J134" s="241">
        <f>ROUND(I134*H134,2)</f>
        <v>0</v>
      </c>
      <c r="K134" s="237" t="s">
        <v>21</v>
      </c>
      <c r="L134" s="72"/>
      <c r="M134" s="242" t="s">
        <v>21</v>
      </c>
      <c r="N134" s="243" t="s">
        <v>40</v>
      </c>
      <c r="O134" s="47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AR134" s="24" t="s">
        <v>208</v>
      </c>
      <c r="AT134" s="24" t="s">
        <v>203</v>
      </c>
      <c r="AU134" s="24" t="s">
        <v>76</v>
      </c>
      <c r="AY134" s="24" t="s">
        <v>201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76</v>
      </c>
      <c r="BK134" s="246">
        <f>ROUND(I134*H134,2)</f>
        <v>0</v>
      </c>
      <c r="BL134" s="24" t="s">
        <v>208</v>
      </c>
      <c r="BM134" s="24" t="s">
        <v>437</v>
      </c>
    </row>
    <row r="135" spans="2:47" s="1" customFormat="1" ht="13.5">
      <c r="B135" s="46"/>
      <c r="C135" s="74"/>
      <c r="D135" s="249" t="s">
        <v>493</v>
      </c>
      <c r="E135" s="74"/>
      <c r="F135" s="280" t="s">
        <v>1802</v>
      </c>
      <c r="G135" s="74"/>
      <c r="H135" s="74"/>
      <c r="I135" s="203"/>
      <c r="J135" s="74"/>
      <c r="K135" s="74"/>
      <c r="L135" s="72"/>
      <c r="M135" s="281"/>
      <c r="N135" s="47"/>
      <c r="O135" s="47"/>
      <c r="P135" s="47"/>
      <c r="Q135" s="47"/>
      <c r="R135" s="47"/>
      <c r="S135" s="47"/>
      <c r="T135" s="95"/>
      <c r="AT135" s="24" t="s">
        <v>493</v>
      </c>
      <c r="AU135" s="24" t="s">
        <v>76</v>
      </c>
    </row>
    <row r="136" spans="2:63" s="11" customFormat="1" ht="37.4" customHeight="1">
      <c r="B136" s="219"/>
      <c r="C136" s="220"/>
      <c r="D136" s="221" t="s">
        <v>68</v>
      </c>
      <c r="E136" s="222" t="s">
        <v>1354</v>
      </c>
      <c r="F136" s="222" t="s">
        <v>1355</v>
      </c>
      <c r="G136" s="220"/>
      <c r="H136" s="220"/>
      <c r="I136" s="223"/>
      <c r="J136" s="224">
        <f>BK136</f>
        <v>0</v>
      </c>
      <c r="K136" s="220"/>
      <c r="L136" s="225"/>
      <c r="M136" s="226"/>
      <c r="N136" s="227"/>
      <c r="O136" s="227"/>
      <c r="P136" s="228">
        <f>SUM(P137:P144)</f>
        <v>0</v>
      </c>
      <c r="Q136" s="227"/>
      <c r="R136" s="228">
        <f>SUM(R137:R144)</f>
        <v>0</v>
      </c>
      <c r="S136" s="227"/>
      <c r="T136" s="229">
        <f>SUM(T137:T144)</f>
        <v>0</v>
      </c>
      <c r="AR136" s="230" t="s">
        <v>76</v>
      </c>
      <c r="AT136" s="231" t="s">
        <v>68</v>
      </c>
      <c r="AU136" s="231" t="s">
        <v>69</v>
      </c>
      <c r="AY136" s="230" t="s">
        <v>201</v>
      </c>
      <c r="BK136" s="232">
        <f>SUM(BK137:BK144)</f>
        <v>0</v>
      </c>
    </row>
    <row r="137" spans="2:65" s="1" customFormat="1" ht="16.5" customHeight="1">
      <c r="B137" s="46"/>
      <c r="C137" s="235" t="s">
        <v>322</v>
      </c>
      <c r="D137" s="235" t="s">
        <v>203</v>
      </c>
      <c r="E137" s="236" t="s">
        <v>76</v>
      </c>
      <c r="F137" s="237" t="s">
        <v>1356</v>
      </c>
      <c r="G137" s="238" t="s">
        <v>358</v>
      </c>
      <c r="H137" s="239">
        <v>20</v>
      </c>
      <c r="I137" s="240"/>
      <c r="J137" s="241">
        <f>ROUND(I137*H137,2)</f>
        <v>0</v>
      </c>
      <c r="K137" s="237" t="s">
        <v>21</v>
      </c>
      <c r="L137" s="72"/>
      <c r="M137" s="242" t="s">
        <v>21</v>
      </c>
      <c r="N137" s="243" t="s">
        <v>40</v>
      </c>
      <c r="O137" s="47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AR137" s="24" t="s">
        <v>208</v>
      </c>
      <c r="AT137" s="24" t="s">
        <v>203</v>
      </c>
      <c r="AU137" s="24" t="s">
        <v>76</v>
      </c>
      <c r="AY137" s="24" t="s">
        <v>201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24" t="s">
        <v>76</v>
      </c>
      <c r="BK137" s="246">
        <f>ROUND(I137*H137,2)</f>
        <v>0</v>
      </c>
      <c r="BL137" s="24" t="s">
        <v>208</v>
      </c>
      <c r="BM137" s="24" t="s">
        <v>447</v>
      </c>
    </row>
    <row r="138" spans="2:47" s="1" customFormat="1" ht="13.5">
      <c r="B138" s="46"/>
      <c r="C138" s="74"/>
      <c r="D138" s="249" t="s">
        <v>493</v>
      </c>
      <c r="E138" s="74"/>
      <c r="F138" s="280" t="s">
        <v>1802</v>
      </c>
      <c r="G138" s="74"/>
      <c r="H138" s="74"/>
      <c r="I138" s="203"/>
      <c r="J138" s="74"/>
      <c r="K138" s="74"/>
      <c r="L138" s="72"/>
      <c r="M138" s="281"/>
      <c r="N138" s="47"/>
      <c r="O138" s="47"/>
      <c r="P138" s="47"/>
      <c r="Q138" s="47"/>
      <c r="R138" s="47"/>
      <c r="S138" s="47"/>
      <c r="T138" s="95"/>
      <c r="AT138" s="24" t="s">
        <v>493</v>
      </c>
      <c r="AU138" s="24" t="s">
        <v>76</v>
      </c>
    </row>
    <row r="139" spans="2:65" s="1" customFormat="1" ht="16.5" customHeight="1">
      <c r="B139" s="46"/>
      <c r="C139" s="235" t="s">
        <v>330</v>
      </c>
      <c r="D139" s="235" t="s">
        <v>203</v>
      </c>
      <c r="E139" s="236" t="s">
        <v>1310</v>
      </c>
      <c r="F139" s="237" t="s">
        <v>1357</v>
      </c>
      <c r="G139" s="238" t="s">
        <v>1229</v>
      </c>
      <c r="H139" s="239">
        <v>5</v>
      </c>
      <c r="I139" s="240"/>
      <c r="J139" s="241">
        <f>ROUND(I139*H139,2)</f>
        <v>0</v>
      </c>
      <c r="K139" s="237" t="s">
        <v>21</v>
      </c>
      <c r="L139" s="72"/>
      <c r="M139" s="242" t="s">
        <v>21</v>
      </c>
      <c r="N139" s="243" t="s">
        <v>40</v>
      </c>
      <c r="O139" s="47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AR139" s="24" t="s">
        <v>208</v>
      </c>
      <c r="AT139" s="24" t="s">
        <v>203</v>
      </c>
      <c r="AU139" s="24" t="s">
        <v>76</v>
      </c>
      <c r="AY139" s="24" t="s">
        <v>201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24" t="s">
        <v>76</v>
      </c>
      <c r="BK139" s="246">
        <f>ROUND(I139*H139,2)</f>
        <v>0</v>
      </c>
      <c r="BL139" s="24" t="s">
        <v>208</v>
      </c>
      <c r="BM139" s="24" t="s">
        <v>457</v>
      </c>
    </row>
    <row r="140" spans="2:47" s="1" customFormat="1" ht="13.5">
      <c r="B140" s="46"/>
      <c r="C140" s="74"/>
      <c r="D140" s="249" t="s">
        <v>493</v>
      </c>
      <c r="E140" s="74"/>
      <c r="F140" s="280" t="s">
        <v>1802</v>
      </c>
      <c r="G140" s="74"/>
      <c r="H140" s="74"/>
      <c r="I140" s="203"/>
      <c r="J140" s="74"/>
      <c r="K140" s="74"/>
      <c r="L140" s="72"/>
      <c r="M140" s="281"/>
      <c r="N140" s="47"/>
      <c r="O140" s="47"/>
      <c r="P140" s="47"/>
      <c r="Q140" s="47"/>
      <c r="R140" s="47"/>
      <c r="S140" s="47"/>
      <c r="T140" s="95"/>
      <c r="AT140" s="24" t="s">
        <v>493</v>
      </c>
      <c r="AU140" s="24" t="s">
        <v>76</v>
      </c>
    </row>
    <row r="141" spans="2:65" s="1" customFormat="1" ht="16.5" customHeight="1">
      <c r="B141" s="46"/>
      <c r="C141" s="235" t="s">
        <v>334</v>
      </c>
      <c r="D141" s="235" t="s">
        <v>203</v>
      </c>
      <c r="E141" s="236" t="s">
        <v>1314</v>
      </c>
      <c r="F141" s="237" t="s">
        <v>1358</v>
      </c>
      <c r="G141" s="238" t="s">
        <v>1229</v>
      </c>
      <c r="H141" s="239">
        <v>1</v>
      </c>
      <c r="I141" s="240"/>
      <c r="J141" s="241">
        <f>ROUND(I141*H141,2)</f>
        <v>0</v>
      </c>
      <c r="K141" s="237" t="s">
        <v>21</v>
      </c>
      <c r="L141" s="72"/>
      <c r="M141" s="242" t="s">
        <v>21</v>
      </c>
      <c r="N141" s="243" t="s">
        <v>40</v>
      </c>
      <c r="O141" s="47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AR141" s="24" t="s">
        <v>208</v>
      </c>
      <c r="AT141" s="24" t="s">
        <v>203</v>
      </c>
      <c r="AU141" s="24" t="s">
        <v>76</v>
      </c>
      <c r="AY141" s="24" t="s">
        <v>201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24" t="s">
        <v>76</v>
      </c>
      <c r="BK141" s="246">
        <f>ROUND(I141*H141,2)</f>
        <v>0</v>
      </c>
      <c r="BL141" s="24" t="s">
        <v>208</v>
      </c>
      <c r="BM141" s="24" t="s">
        <v>466</v>
      </c>
    </row>
    <row r="142" spans="2:47" s="1" customFormat="1" ht="13.5">
      <c r="B142" s="46"/>
      <c r="C142" s="74"/>
      <c r="D142" s="249" t="s">
        <v>493</v>
      </c>
      <c r="E142" s="74"/>
      <c r="F142" s="280" t="s">
        <v>1802</v>
      </c>
      <c r="G142" s="74"/>
      <c r="H142" s="74"/>
      <c r="I142" s="203"/>
      <c r="J142" s="74"/>
      <c r="K142" s="74"/>
      <c r="L142" s="72"/>
      <c r="M142" s="281"/>
      <c r="N142" s="47"/>
      <c r="O142" s="47"/>
      <c r="P142" s="47"/>
      <c r="Q142" s="47"/>
      <c r="R142" s="47"/>
      <c r="S142" s="47"/>
      <c r="T142" s="95"/>
      <c r="AT142" s="24" t="s">
        <v>493</v>
      </c>
      <c r="AU142" s="24" t="s">
        <v>76</v>
      </c>
    </row>
    <row r="143" spans="2:65" s="1" customFormat="1" ht="16.5" customHeight="1">
      <c r="B143" s="46"/>
      <c r="C143" s="235" t="s">
        <v>338</v>
      </c>
      <c r="D143" s="235" t="s">
        <v>203</v>
      </c>
      <c r="E143" s="236" t="s">
        <v>1259</v>
      </c>
      <c r="F143" s="237" t="s">
        <v>1359</v>
      </c>
      <c r="G143" s="238" t="s">
        <v>1229</v>
      </c>
      <c r="H143" s="239">
        <v>1</v>
      </c>
      <c r="I143" s="240"/>
      <c r="J143" s="241">
        <f>ROUND(I143*H143,2)</f>
        <v>0</v>
      </c>
      <c r="K143" s="237" t="s">
        <v>21</v>
      </c>
      <c r="L143" s="72"/>
      <c r="M143" s="242" t="s">
        <v>21</v>
      </c>
      <c r="N143" s="243" t="s">
        <v>40</v>
      </c>
      <c r="O143" s="47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AR143" s="24" t="s">
        <v>208</v>
      </c>
      <c r="AT143" s="24" t="s">
        <v>203</v>
      </c>
      <c r="AU143" s="24" t="s">
        <v>76</v>
      </c>
      <c r="AY143" s="24" t="s">
        <v>201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76</v>
      </c>
      <c r="BK143" s="246">
        <f>ROUND(I143*H143,2)</f>
        <v>0</v>
      </c>
      <c r="BL143" s="24" t="s">
        <v>208</v>
      </c>
      <c r="BM143" s="24" t="s">
        <v>474</v>
      </c>
    </row>
    <row r="144" spans="2:47" s="1" customFormat="1" ht="13.5">
      <c r="B144" s="46"/>
      <c r="C144" s="74"/>
      <c r="D144" s="249" t="s">
        <v>493</v>
      </c>
      <c r="E144" s="74"/>
      <c r="F144" s="280" t="s">
        <v>1802</v>
      </c>
      <c r="G144" s="74"/>
      <c r="H144" s="74"/>
      <c r="I144" s="203"/>
      <c r="J144" s="74"/>
      <c r="K144" s="74"/>
      <c r="L144" s="72"/>
      <c r="M144" s="281"/>
      <c r="N144" s="47"/>
      <c r="O144" s="47"/>
      <c r="P144" s="47"/>
      <c r="Q144" s="47"/>
      <c r="R144" s="47"/>
      <c r="S144" s="47"/>
      <c r="T144" s="95"/>
      <c r="AT144" s="24" t="s">
        <v>493</v>
      </c>
      <c r="AU144" s="24" t="s">
        <v>76</v>
      </c>
    </row>
    <row r="145" spans="2:63" s="11" customFormat="1" ht="37.4" customHeight="1">
      <c r="B145" s="219"/>
      <c r="C145" s="220"/>
      <c r="D145" s="221" t="s">
        <v>68</v>
      </c>
      <c r="E145" s="222" t="s">
        <v>1250</v>
      </c>
      <c r="F145" s="222" t="s">
        <v>1251</v>
      </c>
      <c r="G145" s="220"/>
      <c r="H145" s="220"/>
      <c r="I145" s="223"/>
      <c r="J145" s="224">
        <f>BK145</f>
        <v>0</v>
      </c>
      <c r="K145" s="220"/>
      <c r="L145" s="225"/>
      <c r="M145" s="226"/>
      <c r="N145" s="227"/>
      <c r="O145" s="227"/>
      <c r="P145" s="228">
        <f>SUM(P146:P159)</f>
        <v>0</v>
      </c>
      <c r="Q145" s="227"/>
      <c r="R145" s="228">
        <f>SUM(R146:R159)</f>
        <v>0</v>
      </c>
      <c r="S145" s="227"/>
      <c r="T145" s="229">
        <f>SUM(T146:T159)</f>
        <v>0</v>
      </c>
      <c r="AR145" s="230" t="s">
        <v>76</v>
      </c>
      <c r="AT145" s="231" t="s">
        <v>68</v>
      </c>
      <c r="AU145" s="231" t="s">
        <v>69</v>
      </c>
      <c r="AY145" s="230" t="s">
        <v>201</v>
      </c>
      <c r="BK145" s="232">
        <f>SUM(BK146:BK159)</f>
        <v>0</v>
      </c>
    </row>
    <row r="146" spans="2:65" s="1" customFormat="1" ht="16.5" customHeight="1">
      <c r="B146" s="46"/>
      <c r="C146" s="235" t="s">
        <v>343</v>
      </c>
      <c r="D146" s="235" t="s">
        <v>203</v>
      </c>
      <c r="E146" s="236" t="s">
        <v>1339</v>
      </c>
      <c r="F146" s="237" t="s">
        <v>1328</v>
      </c>
      <c r="G146" s="238" t="s">
        <v>1229</v>
      </c>
      <c r="H146" s="239">
        <v>1</v>
      </c>
      <c r="I146" s="240"/>
      <c r="J146" s="241">
        <f>ROUND(I146*H146,2)</f>
        <v>0</v>
      </c>
      <c r="K146" s="237" t="s">
        <v>21</v>
      </c>
      <c r="L146" s="72"/>
      <c r="M146" s="242" t="s">
        <v>21</v>
      </c>
      <c r="N146" s="243" t="s">
        <v>40</v>
      </c>
      <c r="O146" s="47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AR146" s="24" t="s">
        <v>208</v>
      </c>
      <c r="AT146" s="24" t="s">
        <v>203</v>
      </c>
      <c r="AU146" s="24" t="s">
        <v>76</v>
      </c>
      <c r="AY146" s="24" t="s">
        <v>201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4" t="s">
        <v>76</v>
      </c>
      <c r="BK146" s="246">
        <f>ROUND(I146*H146,2)</f>
        <v>0</v>
      </c>
      <c r="BL146" s="24" t="s">
        <v>208</v>
      </c>
      <c r="BM146" s="24" t="s">
        <v>484</v>
      </c>
    </row>
    <row r="147" spans="2:47" s="1" customFormat="1" ht="13.5">
      <c r="B147" s="46"/>
      <c r="C147" s="74"/>
      <c r="D147" s="249" t="s">
        <v>493</v>
      </c>
      <c r="E147" s="74"/>
      <c r="F147" s="280" t="s">
        <v>1802</v>
      </c>
      <c r="G147" s="74"/>
      <c r="H147" s="74"/>
      <c r="I147" s="203"/>
      <c r="J147" s="74"/>
      <c r="K147" s="74"/>
      <c r="L147" s="72"/>
      <c r="M147" s="281"/>
      <c r="N147" s="47"/>
      <c r="O147" s="47"/>
      <c r="P147" s="47"/>
      <c r="Q147" s="47"/>
      <c r="R147" s="47"/>
      <c r="S147" s="47"/>
      <c r="T147" s="95"/>
      <c r="AT147" s="24" t="s">
        <v>493</v>
      </c>
      <c r="AU147" s="24" t="s">
        <v>76</v>
      </c>
    </row>
    <row r="148" spans="2:65" s="1" customFormat="1" ht="16.5" customHeight="1">
      <c r="B148" s="46"/>
      <c r="C148" s="235" t="s">
        <v>349</v>
      </c>
      <c r="D148" s="235" t="s">
        <v>203</v>
      </c>
      <c r="E148" s="236" t="s">
        <v>1319</v>
      </c>
      <c r="F148" s="237" t="s">
        <v>1252</v>
      </c>
      <c r="G148" s="238" t="s">
        <v>1229</v>
      </c>
      <c r="H148" s="239">
        <v>1</v>
      </c>
      <c r="I148" s="240"/>
      <c r="J148" s="241">
        <f>ROUND(I148*H148,2)</f>
        <v>0</v>
      </c>
      <c r="K148" s="237" t="s">
        <v>21</v>
      </c>
      <c r="L148" s="72"/>
      <c r="M148" s="242" t="s">
        <v>21</v>
      </c>
      <c r="N148" s="243" t="s">
        <v>40</v>
      </c>
      <c r="O148" s="47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AR148" s="24" t="s">
        <v>208</v>
      </c>
      <c r="AT148" s="24" t="s">
        <v>203</v>
      </c>
      <c r="AU148" s="24" t="s">
        <v>76</v>
      </c>
      <c r="AY148" s="24" t="s">
        <v>201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4" t="s">
        <v>76</v>
      </c>
      <c r="BK148" s="246">
        <f>ROUND(I148*H148,2)</f>
        <v>0</v>
      </c>
      <c r="BL148" s="24" t="s">
        <v>208</v>
      </c>
      <c r="BM148" s="24" t="s">
        <v>497</v>
      </c>
    </row>
    <row r="149" spans="2:47" s="1" customFormat="1" ht="13.5">
      <c r="B149" s="46"/>
      <c r="C149" s="74"/>
      <c r="D149" s="249" t="s">
        <v>493</v>
      </c>
      <c r="E149" s="74"/>
      <c r="F149" s="280" t="s">
        <v>1802</v>
      </c>
      <c r="G149" s="74"/>
      <c r="H149" s="74"/>
      <c r="I149" s="203"/>
      <c r="J149" s="74"/>
      <c r="K149" s="74"/>
      <c r="L149" s="72"/>
      <c r="M149" s="281"/>
      <c r="N149" s="47"/>
      <c r="O149" s="47"/>
      <c r="P149" s="47"/>
      <c r="Q149" s="47"/>
      <c r="R149" s="47"/>
      <c r="S149" s="47"/>
      <c r="T149" s="95"/>
      <c r="AT149" s="24" t="s">
        <v>493</v>
      </c>
      <c r="AU149" s="24" t="s">
        <v>76</v>
      </c>
    </row>
    <row r="150" spans="2:65" s="1" customFormat="1" ht="16.5" customHeight="1">
      <c r="B150" s="46"/>
      <c r="C150" s="235" t="s">
        <v>355</v>
      </c>
      <c r="D150" s="235" t="s">
        <v>203</v>
      </c>
      <c r="E150" s="236" t="s">
        <v>1321</v>
      </c>
      <c r="F150" s="237" t="s">
        <v>1360</v>
      </c>
      <c r="G150" s="238" t="s">
        <v>1229</v>
      </c>
      <c r="H150" s="239">
        <v>1</v>
      </c>
      <c r="I150" s="240"/>
      <c r="J150" s="241">
        <f>ROUND(I150*H150,2)</f>
        <v>0</v>
      </c>
      <c r="K150" s="237" t="s">
        <v>21</v>
      </c>
      <c r="L150" s="72"/>
      <c r="M150" s="242" t="s">
        <v>21</v>
      </c>
      <c r="N150" s="243" t="s">
        <v>40</v>
      </c>
      <c r="O150" s="47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AR150" s="24" t="s">
        <v>208</v>
      </c>
      <c r="AT150" s="24" t="s">
        <v>203</v>
      </c>
      <c r="AU150" s="24" t="s">
        <v>76</v>
      </c>
      <c r="AY150" s="24" t="s">
        <v>201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24" t="s">
        <v>76</v>
      </c>
      <c r="BK150" s="246">
        <f>ROUND(I150*H150,2)</f>
        <v>0</v>
      </c>
      <c r="BL150" s="24" t="s">
        <v>208</v>
      </c>
      <c r="BM150" s="24" t="s">
        <v>507</v>
      </c>
    </row>
    <row r="151" spans="2:47" s="1" customFormat="1" ht="13.5">
      <c r="B151" s="46"/>
      <c r="C151" s="74"/>
      <c r="D151" s="249" t="s">
        <v>493</v>
      </c>
      <c r="E151" s="74"/>
      <c r="F151" s="280" t="s">
        <v>1802</v>
      </c>
      <c r="G151" s="74"/>
      <c r="H151" s="74"/>
      <c r="I151" s="203"/>
      <c r="J151" s="74"/>
      <c r="K151" s="74"/>
      <c r="L151" s="72"/>
      <c r="M151" s="281"/>
      <c r="N151" s="47"/>
      <c r="O151" s="47"/>
      <c r="P151" s="47"/>
      <c r="Q151" s="47"/>
      <c r="R151" s="47"/>
      <c r="S151" s="47"/>
      <c r="T151" s="95"/>
      <c r="AT151" s="24" t="s">
        <v>493</v>
      </c>
      <c r="AU151" s="24" t="s">
        <v>76</v>
      </c>
    </row>
    <row r="152" spans="2:65" s="1" customFormat="1" ht="16.5" customHeight="1">
      <c r="B152" s="46"/>
      <c r="C152" s="235" t="s">
        <v>364</v>
      </c>
      <c r="D152" s="235" t="s">
        <v>203</v>
      </c>
      <c r="E152" s="236" t="s">
        <v>1361</v>
      </c>
      <c r="F152" s="237" t="s">
        <v>1253</v>
      </c>
      <c r="G152" s="238" t="s">
        <v>1229</v>
      </c>
      <c r="H152" s="239">
        <v>16</v>
      </c>
      <c r="I152" s="240"/>
      <c r="J152" s="241">
        <f>ROUND(I152*H152,2)</f>
        <v>0</v>
      </c>
      <c r="K152" s="237" t="s">
        <v>21</v>
      </c>
      <c r="L152" s="72"/>
      <c r="M152" s="242" t="s">
        <v>21</v>
      </c>
      <c r="N152" s="243" t="s">
        <v>40</v>
      </c>
      <c r="O152" s="47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AR152" s="24" t="s">
        <v>208</v>
      </c>
      <c r="AT152" s="24" t="s">
        <v>203</v>
      </c>
      <c r="AU152" s="24" t="s">
        <v>76</v>
      </c>
      <c r="AY152" s="24" t="s">
        <v>201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76</v>
      </c>
      <c r="BK152" s="246">
        <f>ROUND(I152*H152,2)</f>
        <v>0</v>
      </c>
      <c r="BL152" s="24" t="s">
        <v>208</v>
      </c>
      <c r="BM152" s="24" t="s">
        <v>516</v>
      </c>
    </row>
    <row r="153" spans="2:47" s="1" customFormat="1" ht="13.5">
      <c r="B153" s="46"/>
      <c r="C153" s="74"/>
      <c r="D153" s="249" t="s">
        <v>493</v>
      </c>
      <c r="E153" s="74"/>
      <c r="F153" s="280" t="s">
        <v>1802</v>
      </c>
      <c r="G153" s="74"/>
      <c r="H153" s="74"/>
      <c r="I153" s="203"/>
      <c r="J153" s="74"/>
      <c r="K153" s="74"/>
      <c r="L153" s="72"/>
      <c r="M153" s="281"/>
      <c r="N153" s="47"/>
      <c r="O153" s="47"/>
      <c r="P153" s="47"/>
      <c r="Q153" s="47"/>
      <c r="R153" s="47"/>
      <c r="S153" s="47"/>
      <c r="T153" s="95"/>
      <c r="AT153" s="24" t="s">
        <v>493</v>
      </c>
      <c r="AU153" s="24" t="s">
        <v>76</v>
      </c>
    </row>
    <row r="154" spans="2:65" s="1" customFormat="1" ht="16.5" customHeight="1">
      <c r="B154" s="46"/>
      <c r="C154" s="235" t="s">
        <v>369</v>
      </c>
      <c r="D154" s="235" t="s">
        <v>203</v>
      </c>
      <c r="E154" s="236" t="s">
        <v>1261</v>
      </c>
      <c r="F154" s="237" t="s">
        <v>1362</v>
      </c>
      <c r="G154" s="238" t="s">
        <v>1229</v>
      </c>
      <c r="H154" s="239">
        <v>1</v>
      </c>
      <c r="I154" s="240"/>
      <c r="J154" s="241">
        <f>ROUND(I154*H154,2)</f>
        <v>0</v>
      </c>
      <c r="K154" s="237" t="s">
        <v>21</v>
      </c>
      <c r="L154" s="72"/>
      <c r="M154" s="242" t="s">
        <v>21</v>
      </c>
      <c r="N154" s="243" t="s">
        <v>40</v>
      </c>
      <c r="O154" s="47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AR154" s="24" t="s">
        <v>208</v>
      </c>
      <c r="AT154" s="24" t="s">
        <v>203</v>
      </c>
      <c r="AU154" s="24" t="s">
        <v>76</v>
      </c>
      <c r="AY154" s="24" t="s">
        <v>201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4" t="s">
        <v>76</v>
      </c>
      <c r="BK154" s="246">
        <f>ROUND(I154*H154,2)</f>
        <v>0</v>
      </c>
      <c r="BL154" s="24" t="s">
        <v>208</v>
      </c>
      <c r="BM154" s="24" t="s">
        <v>528</v>
      </c>
    </row>
    <row r="155" spans="2:47" s="1" customFormat="1" ht="13.5">
      <c r="B155" s="46"/>
      <c r="C155" s="74"/>
      <c r="D155" s="249" t="s">
        <v>493</v>
      </c>
      <c r="E155" s="74"/>
      <c r="F155" s="280" t="s">
        <v>1802</v>
      </c>
      <c r="G155" s="74"/>
      <c r="H155" s="74"/>
      <c r="I155" s="203"/>
      <c r="J155" s="74"/>
      <c r="K155" s="74"/>
      <c r="L155" s="72"/>
      <c r="M155" s="281"/>
      <c r="N155" s="47"/>
      <c r="O155" s="47"/>
      <c r="P155" s="47"/>
      <c r="Q155" s="47"/>
      <c r="R155" s="47"/>
      <c r="S155" s="47"/>
      <c r="T155" s="95"/>
      <c r="AT155" s="24" t="s">
        <v>493</v>
      </c>
      <c r="AU155" s="24" t="s">
        <v>76</v>
      </c>
    </row>
    <row r="156" spans="2:65" s="1" customFormat="1" ht="16.5" customHeight="1">
      <c r="B156" s="46"/>
      <c r="C156" s="235" t="s">
        <v>374</v>
      </c>
      <c r="D156" s="235" t="s">
        <v>203</v>
      </c>
      <c r="E156" s="236" t="s">
        <v>1254</v>
      </c>
      <c r="F156" s="237" t="s">
        <v>1255</v>
      </c>
      <c r="G156" s="238" t="s">
        <v>358</v>
      </c>
      <c r="H156" s="239">
        <v>40</v>
      </c>
      <c r="I156" s="240"/>
      <c r="J156" s="241">
        <f>ROUND(I156*H156,2)</f>
        <v>0</v>
      </c>
      <c r="K156" s="237" t="s">
        <v>21</v>
      </c>
      <c r="L156" s="72"/>
      <c r="M156" s="242" t="s">
        <v>21</v>
      </c>
      <c r="N156" s="243" t="s">
        <v>40</v>
      </c>
      <c r="O156" s="47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AR156" s="24" t="s">
        <v>208</v>
      </c>
      <c r="AT156" s="24" t="s">
        <v>203</v>
      </c>
      <c r="AU156" s="24" t="s">
        <v>76</v>
      </c>
      <c r="AY156" s="24" t="s">
        <v>201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4" t="s">
        <v>76</v>
      </c>
      <c r="BK156" s="246">
        <f>ROUND(I156*H156,2)</f>
        <v>0</v>
      </c>
      <c r="BL156" s="24" t="s">
        <v>208</v>
      </c>
      <c r="BM156" s="24" t="s">
        <v>538</v>
      </c>
    </row>
    <row r="157" spans="2:47" s="1" customFormat="1" ht="13.5">
      <c r="B157" s="46"/>
      <c r="C157" s="74"/>
      <c r="D157" s="249" t="s">
        <v>493</v>
      </c>
      <c r="E157" s="74"/>
      <c r="F157" s="280" t="s">
        <v>1802</v>
      </c>
      <c r="G157" s="74"/>
      <c r="H157" s="74"/>
      <c r="I157" s="203"/>
      <c r="J157" s="74"/>
      <c r="K157" s="74"/>
      <c r="L157" s="72"/>
      <c r="M157" s="281"/>
      <c r="N157" s="47"/>
      <c r="O157" s="47"/>
      <c r="P157" s="47"/>
      <c r="Q157" s="47"/>
      <c r="R157" s="47"/>
      <c r="S157" s="47"/>
      <c r="T157" s="95"/>
      <c r="AT157" s="24" t="s">
        <v>493</v>
      </c>
      <c r="AU157" s="24" t="s">
        <v>76</v>
      </c>
    </row>
    <row r="158" spans="2:65" s="1" customFormat="1" ht="16.5" customHeight="1">
      <c r="B158" s="46"/>
      <c r="C158" s="235" t="s">
        <v>379</v>
      </c>
      <c r="D158" s="235" t="s">
        <v>203</v>
      </c>
      <c r="E158" s="236" t="s">
        <v>1265</v>
      </c>
      <c r="F158" s="237" t="s">
        <v>1364</v>
      </c>
      <c r="G158" s="238" t="s">
        <v>358</v>
      </c>
      <c r="H158" s="239">
        <v>6</v>
      </c>
      <c r="I158" s="240"/>
      <c r="J158" s="241">
        <f>ROUND(I158*H158,2)</f>
        <v>0</v>
      </c>
      <c r="K158" s="237" t="s">
        <v>21</v>
      </c>
      <c r="L158" s="72"/>
      <c r="M158" s="242" t="s">
        <v>21</v>
      </c>
      <c r="N158" s="243" t="s">
        <v>40</v>
      </c>
      <c r="O158" s="47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AR158" s="24" t="s">
        <v>208</v>
      </c>
      <c r="AT158" s="24" t="s">
        <v>203</v>
      </c>
      <c r="AU158" s="24" t="s">
        <v>76</v>
      </c>
      <c r="AY158" s="24" t="s">
        <v>201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24" t="s">
        <v>76</v>
      </c>
      <c r="BK158" s="246">
        <f>ROUND(I158*H158,2)</f>
        <v>0</v>
      </c>
      <c r="BL158" s="24" t="s">
        <v>208</v>
      </c>
      <c r="BM158" s="24" t="s">
        <v>549</v>
      </c>
    </row>
    <row r="159" spans="2:47" s="1" customFormat="1" ht="13.5">
      <c r="B159" s="46"/>
      <c r="C159" s="74"/>
      <c r="D159" s="249" t="s">
        <v>493</v>
      </c>
      <c r="E159" s="74"/>
      <c r="F159" s="280" t="s">
        <v>1802</v>
      </c>
      <c r="G159" s="74"/>
      <c r="H159" s="74"/>
      <c r="I159" s="203"/>
      <c r="J159" s="74"/>
      <c r="K159" s="74"/>
      <c r="L159" s="72"/>
      <c r="M159" s="281"/>
      <c r="N159" s="47"/>
      <c r="O159" s="47"/>
      <c r="P159" s="47"/>
      <c r="Q159" s="47"/>
      <c r="R159" s="47"/>
      <c r="S159" s="47"/>
      <c r="T159" s="95"/>
      <c r="AT159" s="24" t="s">
        <v>493</v>
      </c>
      <c r="AU159" s="24" t="s">
        <v>76</v>
      </c>
    </row>
    <row r="160" spans="2:63" s="11" customFormat="1" ht="37.4" customHeight="1">
      <c r="B160" s="219"/>
      <c r="C160" s="220"/>
      <c r="D160" s="221" t="s">
        <v>68</v>
      </c>
      <c r="E160" s="222" t="s">
        <v>1308</v>
      </c>
      <c r="F160" s="222" t="s">
        <v>1257</v>
      </c>
      <c r="G160" s="220"/>
      <c r="H160" s="220"/>
      <c r="I160" s="223"/>
      <c r="J160" s="224">
        <f>BK160</f>
        <v>0</v>
      </c>
      <c r="K160" s="220"/>
      <c r="L160" s="225"/>
      <c r="M160" s="226"/>
      <c r="N160" s="227"/>
      <c r="O160" s="227"/>
      <c r="P160" s="228">
        <f>SUM(P161:P218)</f>
        <v>0</v>
      </c>
      <c r="Q160" s="227"/>
      <c r="R160" s="228">
        <f>SUM(R161:R218)</f>
        <v>0</v>
      </c>
      <c r="S160" s="227"/>
      <c r="T160" s="229">
        <f>SUM(T161:T218)</f>
        <v>0</v>
      </c>
      <c r="AR160" s="230" t="s">
        <v>76</v>
      </c>
      <c r="AT160" s="231" t="s">
        <v>68</v>
      </c>
      <c r="AU160" s="231" t="s">
        <v>69</v>
      </c>
      <c r="AY160" s="230" t="s">
        <v>201</v>
      </c>
      <c r="BK160" s="232">
        <f>SUM(BK161:BK218)</f>
        <v>0</v>
      </c>
    </row>
    <row r="161" spans="2:65" s="1" customFormat="1" ht="16.5" customHeight="1">
      <c r="B161" s="46"/>
      <c r="C161" s="235" t="s">
        <v>384</v>
      </c>
      <c r="D161" s="235" t="s">
        <v>203</v>
      </c>
      <c r="E161" s="236" t="s">
        <v>1341</v>
      </c>
      <c r="F161" s="237" t="s">
        <v>1366</v>
      </c>
      <c r="G161" s="238" t="s">
        <v>1274</v>
      </c>
      <c r="H161" s="239">
        <v>1</v>
      </c>
      <c r="I161" s="240"/>
      <c r="J161" s="241">
        <f>ROUND(I161*H161,2)</f>
        <v>0</v>
      </c>
      <c r="K161" s="237" t="s">
        <v>21</v>
      </c>
      <c r="L161" s="72"/>
      <c r="M161" s="242" t="s">
        <v>21</v>
      </c>
      <c r="N161" s="243" t="s">
        <v>40</v>
      </c>
      <c r="O161" s="47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AR161" s="24" t="s">
        <v>208</v>
      </c>
      <c r="AT161" s="24" t="s">
        <v>203</v>
      </c>
      <c r="AU161" s="24" t="s">
        <v>76</v>
      </c>
      <c r="AY161" s="24" t="s">
        <v>201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24" t="s">
        <v>76</v>
      </c>
      <c r="BK161" s="246">
        <f>ROUND(I161*H161,2)</f>
        <v>0</v>
      </c>
      <c r="BL161" s="24" t="s">
        <v>208</v>
      </c>
      <c r="BM161" s="24" t="s">
        <v>559</v>
      </c>
    </row>
    <row r="162" spans="2:47" s="1" customFormat="1" ht="13.5">
      <c r="B162" s="46"/>
      <c r="C162" s="74"/>
      <c r="D162" s="249" t="s">
        <v>493</v>
      </c>
      <c r="E162" s="74"/>
      <c r="F162" s="280" t="s">
        <v>1802</v>
      </c>
      <c r="G162" s="74"/>
      <c r="H162" s="74"/>
      <c r="I162" s="203"/>
      <c r="J162" s="74"/>
      <c r="K162" s="74"/>
      <c r="L162" s="72"/>
      <c r="M162" s="281"/>
      <c r="N162" s="47"/>
      <c r="O162" s="47"/>
      <c r="P162" s="47"/>
      <c r="Q162" s="47"/>
      <c r="R162" s="47"/>
      <c r="S162" s="47"/>
      <c r="T162" s="95"/>
      <c r="AT162" s="24" t="s">
        <v>493</v>
      </c>
      <c r="AU162" s="24" t="s">
        <v>76</v>
      </c>
    </row>
    <row r="163" spans="2:65" s="1" customFormat="1" ht="16.5" customHeight="1">
      <c r="B163" s="46"/>
      <c r="C163" s="235" t="s">
        <v>389</v>
      </c>
      <c r="D163" s="235" t="s">
        <v>203</v>
      </c>
      <c r="E163" s="236" t="s">
        <v>1367</v>
      </c>
      <c r="F163" s="237" t="s">
        <v>1258</v>
      </c>
      <c r="G163" s="238" t="s">
        <v>256</v>
      </c>
      <c r="H163" s="239">
        <v>6</v>
      </c>
      <c r="I163" s="240"/>
      <c r="J163" s="241">
        <f>ROUND(I163*H163,2)</f>
        <v>0</v>
      </c>
      <c r="K163" s="237" t="s">
        <v>21</v>
      </c>
      <c r="L163" s="72"/>
      <c r="M163" s="242" t="s">
        <v>21</v>
      </c>
      <c r="N163" s="243" t="s">
        <v>40</v>
      </c>
      <c r="O163" s="47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AR163" s="24" t="s">
        <v>208</v>
      </c>
      <c r="AT163" s="24" t="s">
        <v>203</v>
      </c>
      <c r="AU163" s="24" t="s">
        <v>76</v>
      </c>
      <c r="AY163" s="24" t="s">
        <v>201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24" t="s">
        <v>76</v>
      </c>
      <c r="BK163" s="246">
        <f>ROUND(I163*H163,2)</f>
        <v>0</v>
      </c>
      <c r="BL163" s="24" t="s">
        <v>208</v>
      </c>
      <c r="BM163" s="24" t="s">
        <v>568</v>
      </c>
    </row>
    <row r="164" spans="2:47" s="1" customFormat="1" ht="13.5">
      <c r="B164" s="46"/>
      <c r="C164" s="74"/>
      <c r="D164" s="249" t="s">
        <v>493</v>
      </c>
      <c r="E164" s="74"/>
      <c r="F164" s="280" t="s">
        <v>1802</v>
      </c>
      <c r="G164" s="74"/>
      <c r="H164" s="74"/>
      <c r="I164" s="203"/>
      <c r="J164" s="74"/>
      <c r="K164" s="74"/>
      <c r="L164" s="72"/>
      <c r="M164" s="281"/>
      <c r="N164" s="47"/>
      <c r="O164" s="47"/>
      <c r="P164" s="47"/>
      <c r="Q164" s="47"/>
      <c r="R164" s="47"/>
      <c r="S164" s="47"/>
      <c r="T164" s="95"/>
      <c r="AT164" s="24" t="s">
        <v>493</v>
      </c>
      <c r="AU164" s="24" t="s">
        <v>76</v>
      </c>
    </row>
    <row r="165" spans="2:65" s="1" customFormat="1" ht="16.5" customHeight="1">
      <c r="B165" s="46"/>
      <c r="C165" s="235" t="s">
        <v>395</v>
      </c>
      <c r="D165" s="235" t="s">
        <v>203</v>
      </c>
      <c r="E165" s="236" t="s">
        <v>1390</v>
      </c>
      <c r="F165" s="237" t="s">
        <v>1260</v>
      </c>
      <c r="G165" s="238" t="s">
        <v>256</v>
      </c>
      <c r="H165" s="239">
        <v>200</v>
      </c>
      <c r="I165" s="240"/>
      <c r="J165" s="241">
        <f>ROUND(I165*H165,2)</f>
        <v>0</v>
      </c>
      <c r="K165" s="237" t="s">
        <v>21</v>
      </c>
      <c r="L165" s="72"/>
      <c r="M165" s="242" t="s">
        <v>21</v>
      </c>
      <c r="N165" s="243" t="s">
        <v>40</v>
      </c>
      <c r="O165" s="47"/>
      <c r="P165" s="244">
        <f>O165*H165</f>
        <v>0</v>
      </c>
      <c r="Q165" s="244">
        <v>0</v>
      </c>
      <c r="R165" s="244">
        <f>Q165*H165</f>
        <v>0</v>
      </c>
      <c r="S165" s="244">
        <v>0</v>
      </c>
      <c r="T165" s="245">
        <f>S165*H165</f>
        <v>0</v>
      </c>
      <c r="AR165" s="24" t="s">
        <v>208</v>
      </c>
      <c r="AT165" s="24" t="s">
        <v>203</v>
      </c>
      <c r="AU165" s="24" t="s">
        <v>76</v>
      </c>
      <c r="AY165" s="24" t="s">
        <v>201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24" t="s">
        <v>76</v>
      </c>
      <c r="BK165" s="246">
        <f>ROUND(I165*H165,2)</f>
        <v>0</v>
      </c>
      <c r="BL165" s="24" t="s">
        <v>208</v>
      </c>
      <c r="BM165" s="24" t="s">
        <v>576</v>
      </c>
    </row>
    <row r="166" spans="2:47" s="1" customFormat="1" ht="13.5">
      <c r="B166" s="46"/>
      <c r="C166" s="74"/>
      <c r="D166" s="249" t="s">
        <v>493</v>
      </c>
      <c r="E166" s="74"/>
      <c r="F166" s="280" t="s">
        <v>1802</v>
      </c>
      <c r="G166" s="74"/>
      <c r="H166" s="74"/>
      <c r="I166" s="203"/>
      <c r="J166" s="74"/>
      <c r="K166" s="74"/>
      <c r="L166" s="72"/>
      <c r="M166" s="281"/>
      <c r="N166" s="47"/>
      <c r="O166" s="47"/>
      <c r="P166" s="47"/>
      <c r="Q166" s="47"/>
      <c r="R166" s="47"/>
      <c r="S166" s="47"/>
      <c r="T166" s="95"/>
      <c r="AT166" s="24" t="s">
        <v>493</v>
      </c>
      <c r="AU166" s="24" t="s">
        <v>76</v>
      </c>
    </row>
    <row r="167" spans="2:65" s="1" customFormat="1" ht="16.5" customHeight="1">
      <c r="B167" s="46"/>
      <c r="C167" s="235" t="s">
        <v>400</v>
      </c>
      <c r="D167" s="235" t="s">
        <v>203</v>
      </c>
      <c r="E167" s="236" t="s">
        <v>1369</v>
      </c>
      <c r="F167" s="237" t="s">
        <v>1262</v>
      </c>
      <c r="G167" s="238" t="s">
        <v>256</v>
      </c>
      <c r="H167" s="239">
        <v>210</v>
      </c>
      <c r="I167" s="240"/>
      <c r="J167" s="241">
        <f>ROUND(I167*H167,2)</f>
        <v>0</v>
      </c>
      <c r="K167" s="237" t="s">
        <v>21</v>
      </c>
      <c r="L167" s="72"/>
      <c r="M167" s="242" t="s">
        <v>21</v>
      </c>
      <c r="N167" s="243" t="s">
        <v>40</v>
      </c>
      <c r="O167" s="47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AR167" s="24" t="s">
        <v>208</v>
      </c>
      <c r="AT167" s="24" t="s">
        <v>203</v>
      </c>
      <c r="AU167" s="24" t="s">
        <v>76</v>
      </c>
      <c r="AY167" s="24" t="s">
        <v>201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24" t="s">
        <v>76</v>
      </c>
      <c r="BK167" s="246">
        <f>ROUND(I167*H167,2)</f>
        <v>0</v>
      </c>
      <c r="BL167" s="24" t="s">
        <v>208</v>
      </c>
      <c r="BM167" s="24" t="s">
        <v>587</v>
      </c>
    </row>
    <row r="168" spans="2:47" s="1" customFormat="1" ht="13.5">
      <c r="B168" s="46"/>
      <c r="C168" s="74"/>
      <c r="D168" s="249" t="s">
        <v>493</v>
      </c>
      <c r="E168" s="74"/>
      <c r="F168" s="280" t="s">
        <v>1802</v>
      </c>
      <c r="G168" s="74"/>
      <c r="H168" s="74"/>
      <c r="I168" s="203"/>
      <c r="J168" s="74"/>
      <c r="K168" s="74"/>
      <c r="L168" s="72"/>
      <c r="M168" s="281"/>
      <c r="N168" s="47"/>
      <c r="O168" s="47"/>
      <c r="P168" s="47"/>
      <c r="Q168" s="47"/>
      <c r="R168" s="47"/>
      <c r="S168" s="47"/>
      <c r="T168" s="95"/>
      <c r="AT168" s="24" t="s">
        <v>493</v>
      </c>
      <c r="AU168" s="24" t="s">
        <v>76</v>
      </c>
    </row>
    <row r="169" spans="2:65" s="1" customFormat="1" ht="16.5" customHeight="1">
      <c r="B169" s="46"/>
      <c r="C169" s="235" t="s">
        <v>405</v>
      </c>
      <c r="D169" s="235" t="s">
        <v>203</v>
      </c>
      <c r="E169" s="236" t="s">
        <v>1370</v>
      </c>
      <c r="F169" s="237" t="s">
        <v>1264</v>
      </c>
      <c r="G169" s="238" t="s">
        <v>256</v>
      </c>
      <c r="H169" s="239">
        <v>8</v>
      </c>
      <c r="I169" s="240"/>
      <c r="J169" s="241">
        <f>ROUND(I169*H169,2)</f>
        <v>0</v>
      </c>
      <c r="K169" s="237" t="s">
        <v>21</v>
      </c>
      <c r="L169" s="72"/>
      <c r="M169" s="242" t="s">
        <v>21</v>
      </c>
      <c r="N169" s="243" t="s">
        <v>40</v>
      </c>
      <c r="O169" s="47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AR169" s="24" t="s">
        <v>208</v>
      </c>
      <c r="AT169" s="24" t="s">
        <v>203</v>
      </c>
      <c r="AU169" s="24" t="s">
        <v>76</v>
      </c>
      <c r="AY169" s="24" t="s">
        <v>201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4" t="s">
        <v>76</v>
      </c>
      <c r="BK169" s="246">
        <f>ROUND(I169*H169,2)</f>
        <v>0</v>
      </c>
      <c r="BL169" s="24" t="s">
        <v>208</v>
      </c>
      <c r="BM169" s="24" t="s">
        <v>597</v>
      </c>
    </row>
    <row r="170" spans="2:47" s="1" customFormat="1" ht="13.5">
      <c r="B170" s="46"/>
      <c r="C170" s="74"/>
      <c r="D170" s="249" t="s">
        <v>493</v>
      </c>
      <c r="E170" s="74"/>
      <c r="F170" s="280" t="s">
        <v>1802</v>
      </c>
      <c r="G170" s="74"/>
      <c r="H170" s="74"/>
      <c r="I170" s="203"/>
      <c r="J170" s="74"/>
      <c r="K170" s="74"/>
      <c r="L170" s="72"/>
      <c r="M170" s="281"/>
      <c r="N170" s="47"/>
      <c r="O170" s="47"/>
      <c r="P170" s="47"/>
      <c r="Q170" s="47"/>
      <c r="R170" s="47"/>
      <c r="S170" s="47"/>
      <c r="T170" s="95"/>
      <c r="AT170" s="24" t="s">
        <v>493</v>
      </c>
      <c r="AU170" s="24" t="s">
        <v>76</v>
      </c>
    </row>
    <row r="171" spans="2:65" s="1" customFormat="1" ht="16.5" customHeight="1">
      <c r="B171" s="46"/>
      <c r="C171" s="235" t="s">
        <v>410</v>
      </c>
      <c r="D171" s="235" t="s">
        <v>203</v>
      </c>
      <c r="E171" s="236" t="s">
        <v>1805</v>
      </c>
      <c r="F171" s="237" t="s">
        <v>1372</v>
      </c>
      <c r="G171" s="238" t="s">
        <v>256</v>
      </c>
      <c r="H171" s="239">
        <v>20</v>
      </c>
      <c r="I171" s="240"/>
      <c r="J171" s="241">
        <f>ROUND(I171*H171,2)</f>
        <v>0</v>
      </c>
      <c r="K171" s="237" t="s">
        <v>21</v>
      </c>
      <c r="L171" s="72"/>
      <c r="M171" s="242" t="s">
        <v>21</v>
      </c>
      <c r="N171" s="243" t="s">
        <v>40</v>
      </c>
      <c r="O171" s="47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AR171" s="24" t="s">
        <v>208</v>
      </c>
      <c r="AT171" s="24" t="s">
        <v>203</v>
      </c>
      <c r="AU171" s="24" t="s">
        <v>76</v>
      </c>
      <c r="AY171" s="24" t="s">
        <v>201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24" t="s">
        <v>76</v>
      </c>
      <c r="BK171" s="246">
        <f>ROUND(I171*H171,2)</f>
        <v>0</v>
      </c>
      <c r="BL171" s="24" t="s">
        <v>208</v>
      </c>
      <c r="BM171" s="24" t="s">
        <v>608</v>
      </c>
    </row>
    <row r="172" spans="2:47" s="1" customFormat="1" ht="13.5">
      <c r="B172" s="46"/>
      <c r="C172" s="74"/>
      <c r="D172" s="249" t="s">
        <v>493</v>
      </c>
      <c r="E172" s="74"/>
      <c r="F172" s="280" t="s">
        <v>1802</v>
      </c>
      <c r="G172" s="74"/>
      <c r="H172" s="74"/>
      <c r="I172" s="203"/>
      <c r="J172" s="74"/>
      <c r="K172" s="74"/>
      <c r="L172" s="72"/>
      <c r="M172" s="281"/>
      <c r="N172" s="47"/>
      <c r="O172" s="47"/>
      <c r="P172" s="47"/>
      <c r="Q172" s="47"/>
      <c r="R172" s="47"/>
      <c r="S172" s="47"/>
      <c r="T172" s="95"/>
      <c r="AT172" s="24" t="s">
        <v>493</v>
      </c>
      <c r="AU172" s="24" t="s">
        <v>76</v>
      </c>
    </row>
    <row r="173" spans="2:65" s="1" customFormat="1" ht="16.5" customHeight="1">
      <c r="B173" s="46"/>
      <c r="C173" s="235" t="s">
        <v>416</v>
      </c>
      <c r="D173" s="235" t="s">
        <v>203</v>
      </c>
      <c r="E173" s="236" t="s">
        <v>245</v>
      </c>
      <c r="F173" s="237" t="s">
        <v>1373</v>
      </c>
      <c r="G173" s="238" t="s">
        <v>1229</v>
      </c>
      <c r="H173" s="239">
        <v>1</v>
      </c>
      <c r="I173" s="240"/>
      <c r="J173" s="241">
        <f>ROUND(I173*H173,2)</f>
        <v>0</v>
      </c>
      <c r="K173" s="237" t="s">
        <v>21</v>
      </c>
      <c r="L173" s="72"/>
      <c r="M173" s="242" t="s">
        <v>21</v>
      </c>
      <c r="N173" s="243" t="s">
        <v>40</v>
      </c>
      <c r="O173" s="47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AR173" s="24" t="s">
        <v>208</v>
      </c>
      <c r="AT173" s="24" t="s">
        <v>203</v>
      </c>
      <c r="AU173" s="24" t="s">
        <v>76</v>
      </c>
      <c r="AY173" s="24" t="s">
        <v>201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24" t="s">
        <v>76</v>
      </c>
      <c r="BK173" s="246">
        <f>ROUND(I173*H173,2)</f>
        <v>0</v>
      </c>
      <c r="BL173" s="24" t="s">
        <v>208</v>
      </c>
      <c r="BM173" s="24" t="s">
        <v>619</v>
      </c>
    </row>
    <row r="174" spans="2:47" s="1" customFormat="1" ht="13.5">
      <c r="B174" s="46"/>
      <c r="C174" s="74"/>
      <c r="D174" s="249" t="s">
        <v>493</v>
      </c>
      <c r="E174" s="74"/>
      <c r="F174" s="280" t="s">
        <v>1802</v>
      </c>
      <c r="G174" s="74"/>
      <c r="H174" s="74"/>
      <c r="I174" s="203"/>
      <c r="J174" s="74"/>
      <c r="K174" s="74"/>
      <c r="L174" s="72"/>
      <c r="M174" s="281"/>
      <c r="N174" s="47"/>
      <c r="O174" s="47"/>
      <c r="P174" s="47"/>
      <c r="Q174" s="47"/>
      <c r="R174" s="47"/>
      <c r="S174" s="47"/>
      <c r="T174" s="95"/>
      <c r="AT174" s="24" t="s">
        <v>493</v>
      </c>
      <c r="AU174" s="24" t="s">
        <v>76</v>
      </c>
    </row>
    <row r="175" spans="2:65" s="1" customFormat="1" ht="16.5" customHeight="1">
      <c r="B175" s="46"/>
      <c r="C175" s="235" t="s">
        <v>423</v>
      </c>
      <c r="D175" s="235" t="s">
        <v>203</v>
      </c>
      <c r="E175" s="236" t="s">
        <v>1806</v>
      </c>
      <c r="F175" s="237" t="s">
        <v>1374</v>
      </c>
      <c r="G175" s="238" t="s">
        <v>1274</v>
      </c>
      <c r="H175" s="239">
        <v>1</v>
      </c>
      <c r="I175" s="240"/>
      <c r="J175" s="241">
        <f>ROUND(I175*H175,2)</f>
        <v>0</v>
      </c>
      <c r="K175" s="237" t="s">
        <v>21</v>
      </c>
      <c r="L175" s="72"/>
      <c r="M175" s="242" t="s">
        <v>21</v>
      </c>
      <c r="N175" s="243" t="s">
        <v>40</v>
      </c>
      <c r="O175" s="47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AR175" s="24" t="s">
        <v>208</v>
      </c>
      <c r="AT175" s="24" t="s">
        <v>203</v>
      </c>
      <c r="AU175" s="24" t="s">
        <v>76</v>
      </c>
      <c r="AY175" s="24" t="s">
        <v>201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24" t="s">
        <v>76</v>
      </c>
      <c r="BK175" s="246">
        <f>ROUND(I175*H175,2)</f>
        <v>0</v>
      </c>
      <c r="BL175" s="24" t="s">
        <v>208</v>
      </c>
      <c r="BM175" s="24" t="s">
        <v>629</v>
      </c>
    </row>
    <row r="176" spans="2:47" s="1" customFormat="1" ht="13.5">
      <c r="B176" s="46"/>
      <c r="C176" s="74"/>
      <c r="D176" s="249" t="s">
        <v>493</v>
      </c>
      <c r="E176" s="74"/>
      <c r="F176" s="280" t="s">
        <v>1802</v>
      </c>
      <c r="G176" s="74"/>
      <c r="H176" s="74"/>
      <c r="I176" s="203"/>
      <c r="J176" s="74"/>
      <c r="K176" s="74"/>
      <c r="L176" s="72"/>
      <c r="M176" s="281"/>
      <c r="N176" s="47"/>
      <c r="O176" s="47"/>
      <c r="P176" s="47"/>
      <c r="Q176" s="47"/>
      <c r="R176" s="47"/>
      <c r="S176" s="47"/>
      <c r="T176" s="95"/>
      <c r="AT176" s="24" t="s">
        <v>493</v>
      </c>
      <c r="AU176" s="24" t="s">
        <v>76</v>
      </c>
    </row>
    <row r="177" spans="2:65" s="1" customFormat="1" ht="16.5" customHeight="1">
      <c r="B177" s="46"/>
      <c r="C177" s="235" t="s">
        <v>428</v>
      </c>
      <c r="D177" s="235" t="s">
        <v>203</v>
      </c>
      <c r="E177" s="236" t="s">
        <v>1781</v>
      </c>
      <c r="F177" s="237" t="s">
        <v>1782</v>
      </c>
      <c r="G177" s="238" t="s">
        <v>1269</v>
      </c>
      <c r="H177" s="239">
        <v>15</v>
      </c>
      <c r="I177" s="240"/>
      <c r="J177" s="241">
        <f>ROUND(I177*H177,2)</f>
        <v>0</v>
      </c>
      <c r="K177" s="237" t="s">
        <v>21</v>
      </c>
      <c r="L177" s="72"/>
      <c r="M177" s="242" t="s">
        <v>21</v>
      </c>
      <c r="N177" s="243" t="s">
        <v>40</v>
      </c>
      <c r="O177" s="47"/>
      <c r="P177" s="244">
        <f>O177*H177</f>
        <v>0</v>
      </c>
      <c r="Q177" s="244">
        <v>0</v>
      </c>
      <c r="R177" s="244">
        <f>Q177*H177</f>
        <v>0</v>
      </c>
      <c r="S177" s="244">
        <v>0</v>
      </c>
      <c r="T177" s="245">
        <f>S177*H177</f>
        <v>0</v>
      </c>
      <c r="AR177" s="24" t="s">
        <v>208</v>
      </c>
      <c r="AT177" s="24" t="s">
        <v>203</v>
      </c>
      <c r="AU177" s="24" t="s">
        <v>76</v>
      </c>
      <c r="AY177" s="24" t="s">
        <v>201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24" t="s">
        <v>76</v>
      </c>
      <c r="BK177" s="246">
        <f>ROUND(I177*H177,2)</f>
        <v>0</v>
      </c>
      <c r="BL177" s="24" t="s">
        <v>208</v>
      </c>
      <c r="BM177" s="24" t="s">
        <v>639</v>
      </c>
    </row>
    <row r="178" spans="2:47" s="1" customFormat="1" ht="13.5">
      <c r="B178" s="46"/>
      <c r="C178" s="74"/>
      <c r="D178" s="249" t="s">
        <v>493</v>
      </c>
      <c r="E178" s="74"/>
      <c r="F178" s="280" t="s">
        <v>1802</v>
      </c>
      <c r="G178" s="74"/>
      <c r="H178" s="74"/>
      <c r="I178" s="203"/>
      <c r="J178" s="74"/>
      <c r="K178" s="74"/>
      <c r="L178" s="72"/>
      <c r="M178" s="281"/>
      <c r="N178" s="47"/>
      <c r="O178" s="47"/>
      <c r="P178" s="47"/>
      <c r="Q178" s="47"/>
      <c r="R178" s="47"/>
      <c r="S178" s="47"/>
      <c r="T178" s="95"/>
      <c r="AT178" s="24" t="s">
        <v>493</v>
      </c>
      <c r="AU178" s="24" t="s">
        <v>76</v>
      </c>
    </row>
    <row r="179" spans="2:65" s="1" customFormat="1" ht="16.5" customHeight="1">
      <c r="B179" s="46"/>
      <c r="C179" s="235" t="s">
        <v>432</v>
      </c>
      <c r="D179" s="235" t="s">
        <v>203</v>
      </c>
      <c r="E179" s="236" t="s">
        <v>260</v>
      </c>
      <c r="F179" s="237" t="s">
        <v>1271</v>
      </c>
      <c r="G179" s="238" t="s">
        <v>1269</v>
      </c>
      <c r="H179" s="239">
        <v>5</v>
      </c>
      <c r="I179" s="240"/>
      <c r="J179" s="241">
        <f>ROUND(I179*H179,2)</f>
        <v>0</v>
      </c>
      <c r="K179" s="237" t="s">
        <v>21</v>
      </c>
      <c r="L179" s="72"/>
      <c r="M179" s="242" t="s">
        <v>21</v>
      </c>
      <c r="N179" s="243" t="s">
        <v>40</v>
      </c>
      <c r="O179" s="47"/>
      <c r="P179" s="244">
        <f>O179*H179</f>
        <v>0</v>
      </c>
      <c r="Q179" s="244">
        <v>0</v>
      </c>
      <c r="R179" s="244">
        <f>Q179*H179</f>
        <v>0</v>
      </c>
      <c r="S179" s="244">
        <v>0</v>
      </c>
      <c r="T179" s="245">
        <f>S179*H179</f>
        <v>0</v>
      </c>
      <c r="AR179" s="24" t="s">
        <v>208</v>
      </c>
      <c r="AT179" s="24" t="s">
        <v>203</v>
      </c>
      <c r="AU179" s="24" t="s">
        <v>76</v>
      </c>
      <c r="AY179" s="24" t="s">
        <v>201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24" t="s">
        <v>76</v>
      </c>
      <c r="BK179" s="246">
        <f>ROUND(I179*H179,2)</f>
        <v>0</v>
      </c>
      <c r="BL179" s="24" t="s">
        <v>208</v>
      </c>
      <c r="BM179" s="24" t="s">
        <v>648</v>
      </c>
    </row>
    <row r="180" spans="2:47" s="1" customFormat="1" ht="13.5">
      <c r="B180" s="46"/>
      <c r="C180" s="74"/>
      <c r="D180" s="249" t="s">
        <v>493</v>
      </c>
      <c r="E180" s="74"/>
      <c r="F180" s="280" t="s">
        <v>1802</v>
      </c>
      <c r="G180" s="74"/>
      <c r="H180" s="74"/>
      <c r="I180" s="203"/>
      <c r="J180" s="74"/>
      <c r="K180" s="74"/>
      <c r="L180" s="72"/>
      <c r="M180" s="281"/>
      <c r="N180" s="47"/>
      <c r="O180" s="47"/>
      <c r="P180" s="47"/>
      <c r="Q180" s="47"/>
      <c r="R180" s="47"/>
      <c r="S180" s="47"/>
      <c r="T180" s="95"/>
      <c r="AT180" s="24" t="s">
        <v>493</v>
      </c>
      <c r="AU180" s="24" t="s">
        <v>76</v>
      </c>
    </row>
    <row r="181" spans="2:65" s="1" customFormat="1" ht="16.5" customHeight="1">
      <c r="B181" s="46"/>
      <c r="C181" s="235" t="s">
        <v>437</v>
      </c>
      <c r="D181" s="235" t="s">
        <v>203</v>
      </c>
      <c r="E181" s="236" t="s">
        <v>1267</v>
      </c>
      <c r="F181" s="237" t="s">
        <v>1273</v>
      </c>
      <c r="G181" s="238" t="s">
        <v>1274</v>
      </c>
      <c r="H181" s="239">
        <v>5</v>
      </c>
      <c r="I181" s="240"/>
      <c r="J181" s="241">
        <f>ROUND(I181*H181,2)</f>
        <v>0</v>
      </c>
      <c r="K181" s="237" t="s">
        <v>21</v>
      </c>
      <c r="L181" s="72"/>
      <c r="M181" s="242" t="s">
        <v>21</v>
      </c>
      <c r="N181" s="243" t="s">
        <v>40</v>
      </c>
      <c r="O181" s="47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AR181" s="24" t="s">
        <v>208</v>
      </c>
      <c r="AT181" s="24" t="s">
        <v>203</v>
      </c>
      <c r="AU181" s="24" t="s">
        <v>76</v>
      </c>
      <c r="AY181" s="24" t="s">
        <v>201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24" t="s">
        <v>76</v>
      </c>
      <c r="BK181" s="246">
        <f>ROUND(I181*H181,2)</f>
        <v>0</v>
      </c>
      <c r="BL181" s="24" t="s">
        <v>208</v>
      </c>
      <c r="BM181" s="24" t="s">
        <v>659</v>
      </c>
    </row>
    <row r="182" spans="2:47" s="1" customFormat="1" ht="13.5">
      <c r="B182" s="46"/>
      <c r="C182" s="74"/>
      <c r="D182" s="249" t="s">
        <v>493</v>
      </c>
      <c r="E182" s="74"/>
      <c r="F182" s="280" t="s">
        <v>1802</v>
      </c>
      <c r="G182" s="74"/>
      <c r="H182" s="74"/>
      <c r="I182" s="203"/>
      <c r="J182" s="74"/>
      <c r="K182" s="74"/>
      <c r="L182" s="72"/>
      <c r="M182" s="281"/>
      <c r="N182" s="47"/>
      <c r="O182" s="47"/>
      <c r="P182" s="47"/>
      <c r="Q182" s="47"/>
      <c r="R182" s="47"/>
      <c r="S182" s="47"/>
      <c r="T182" s="95"/>
      <c r="AT182" s="24" t="s">
        <v>493</v>
      </c>
      <c r="AU182" s="24" t="s">
        <v>76</v>
      </c>
    </row>
    <row r="183" spans="2:65" s="1" customFormat="1" ht="16.5" customHeight="1">
      <c r="B183" s="46"/>
      <c r="C183" s="235" t="s">
        <v>442</v>
      </c>
      <c r="D183" s="235" t="s">
        <v>203</v>
      </c>
      <c r="E183" s="236" t="s">
        <v>1270</v>
      </c>
      <c r="F183" s="237" t="s">
        <v>1330</v>
      </c>
      <c r="G183" s="238" t="s">
        <v>1274</v>
      </c>
      <c r="H183" s="239">
        <v>1</v>
      </c>
      <c r="I183" s="240"/>
      <c r="J183" s="241">
        <f>ROUND(I183*H183,2)</f>
        <v>0</v>
      </c>
      <c r="K183" s="237" t="s">
        <v>21</v>
      </c>
      <c r="L183" s="72"/>
      <c r="M183" s="242" t="s">
        <v>21</v>
      </c>
      <c r="N183" s="243" t="s">
        <v>40</v>
      </c>
      <c r="O183" s="47"/>
      <c r="P183" s="244">
        <f>O183*H183</f>
        <v>0</v>
      </c>
      <c r="Q183" s="244">
        <v>0</v>
      </c>
      <c r="R183" s="244">
        <f>Q183*H183</f>
        <v>0</v>
      </c>
      <c r="S183" s="244">
        <v>0</v>
      </c>
      <c r="T183" s="245">
        <f>S183*H183</f>
        <v>0</v>
      </c>
      <c r="AR183" s="24" t="s">
        <v>208</v>
      </c>
      <c r="AT183" s="24" t="s">
        <v>203</v>
      </c>
      <c r="AU183" s="24" t="s">
        <v>76</v>
      </c>
      <c r="AY183" s="24" t="s">
        <v>201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24" t="s">
        <v>76</v>
      </c>
      <c r="BK183" s="246">
        <f>ROUND(I183*H183,2)</f>
        <v>0</v>
      </c>
      <c r="BL183" s="24" t="s">
        <v>208</v>
      </c>
      <c r="BM183" s="24" t="s">
        <v>669</v>
      </c>
    </row>
    <row r="184" spans="2:47" s="1" customFormat="1" ht="13.5">
      <c r="B184" s="46"/>
      <c r="C184" s="74"/>
      <c r="D184" s="249" t="s">
        <v>493</v>
      </c>
      <c r="E184" s="74"/>
      <c r="F184" s="280" t="s">
        <v>1802</v>
      </c>
      <c r="G184" s="74"/>
      <c r="H184" s="74"/>
      <c r="I184" s="203"/>
      <c r="J184" s="74"/>
      <c r="K184" s="74"/>
      <c r="L184" s="72"/>
      <c r="M184" s="281"/>
      <c r="N184" s="47"/>
      <c r="O184" s="47"/>
      <c r="P184" s="47"/>
      <c r="Q184" s="47"/>
      <c r="R184" s="47"/>
      <c r="S184" s="47"/>
      <c r="T184" s="95"/>
      <c r="AT184" s="24" t="s">
        <v>493</v>
      </c>
      <c r="AU184" s="24" t="s">
        <v>76</v>
      </c>
    </row>
    <row r="185" spans="2:65" s="1" customFormat="1" ht="16.5" customHeight="1">
      <c r="B185" s="46"/>
      <c r="C185" s="235" t="s">
        <v>447</v>
      </c>
      <c r="D185" s="235" t="s">
        <v>203</v>
      </c>
      <c r="E185" s="236" t="s">
        <v>1329</v>
      </c>
      <c r="F185" s="237" t="s">
        <v>1277</v>
      </c>
      <c r="G185" s="238" t="s">
        <v>1274</v>
      </c>
      <c r="H185" s="239">
        <v>4</v>
      </c>
      <c r="I185" s="240"/>
      <c r="J185" s="241">
        <f>ROUND(I185*H185,2)</f>
        <v>0</v>
      </c>
      <c r="K185" s="237" t="s">
        <v>21</v>
      </c>
      <c r="L185" s="72"/>
      <c r="M185" s="242" t="s">
        <v>21</v>
      </c>
      <c r="N185" s="243" t="s">
        <v>40</v>
      </c>
      <c r="O185" s="47"/>
      <c r="P185" s="244">
        <f>O185*H185</f>
        <v>0</v>
      </c>
      <c r="Q185" s="244">
        <v>0</v>
      </c>
      <c r="R185" s="244">
        <f>Q185*H185</f>
        <v>0</v>
      </c>
      <c r="S185" s="244">
        <v>0</v>
      </c>
      <c r="T185" s="245">
        <f>S185*H185</f>
        <v>0</v>
      </c>
      <c r="AR185" s="24" t="s">
        <v>208</v>
      </c>
      <c r="AT185" s="24" t="s">
        <v>203</v>
      </c>
      <c r="AU185" s="24" t="s">
        <v>76</v>
      </c>
      <c r="AY185" s="24" t="s">
        <v>201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24" t="s">
        <v>76</v>
      </c>
      <c r="BK185" s="246">
        <f>ROUND(I185*H185,2)</f>
        <v>0</v>
      </c>
      <c r="BL185" s="24" t="s">
        <v>208</v>
      </c>
      <c r="BM185" s="24" t="s">
        <v>679</v>
      </c>
    </row>
    <row r="186" spans="2:47" s="1" customFormat="1" ht="13.5">
      <c r="B186" s="46"/>
      <c r="C186" s="74"/>
      <c r="D186" s="249" t="s">
        <v>493</v>
      </c>
      <c r="E186" s="74"/>
      <c r="F186" s="280" t="s">
        <v>1802</v>
      </c>
      <c r="G186" s="74"/>
      <c r="H186" s="74"/>
      <c r="I186" s="203"/>
      <c r="J186" s="74"/>
      <c r="K186" s="74"/>
      <c r="L186" s="72"/>
      <c r="M186" s="281"/>
      <c r="N186" s="47"/>
      <c r="O186" s="47"/>
      <c r="P186" s="47"/>
      <c r="Q186" s="47"/>
      <c r="R186" s="47"/>
      <c r="S186" s="47"/>
      <c r="T186" s="95"/>
      <c r="AT186" s="24" t="s">
        <v>493</v>
      </c>
      <c r="AU186" s="24" t="s">
        <v>76</v>
      </c>
    </row>
    <row r="187" spans="2:65" s="1" customFormat="1" ht="16.5" customHeight="1">
      <c r="B187" s="46"/>
      <c r="C187" s="235" t="s">
        <v>452</v>
      </c>
      <c r="D187" s="235" t="s">
        <v>203</v>
      </c>
      <c r="E187" s="236" t="s">
        <v>1807</v>
      </c>
      <c r="F187" s="237" t="s">
        <v>1278</v>
      </c>
      <c r="G187" s="238" t="s">
        <v>1274</v>
      </c>
      <c r="H187" s="239">
        <v>4</v>
      </c>
      <c r="I187" s="240"/>
      <c r="J187" s="241">
        <f>ROUND(I187*H187,2)</f>
        <v>0</v>
      </c>
      <c r="K187" s="237" t="s">
        <v>21</v>
      </c>
      <c r="L187" s="72"/>
      <c r="M187" s="242" t="s">
        <v>21</v>
      </c>
      <c r="N187" s="243" t="s">
        <v>40</v>
      </c>
      <c r="O187" s="47"/>
      <c r="P187" s="244">
        <f>O187*H187</f>
        <v>0</v>
      </c>
      <c r="Q187" s="244">
        <v>0</v>
      </c>
      <c r="R187" s="244">
        <f>Q187*H187</f>
        <v>0</v>
      </c>
      <c r="S187" s="244">
        <v>0</v>
      </c>
      <c r="T187" s="245">
        <f>S187*H187</f>
        <v>0</v>
      </c>
      <c r="AR187" s="24" t="s">
        <v>208</v>
      </c>
      <c r="AT187" s="24" t="s">
        <v>203</v>
      </c>
      <c r="AU187" s="24" t="s">
        <v>76</v>
      </c>
      <c r="AY187" s="24" t="s">
        <v>201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24" t="s">
        <v>76</v>
      </c>
      <c r="BK187" s="246">
        <f>ROUND(I187*H187,2)</f>
        <v>0</v>
      </c>
      <c r="BL187" s="24" t="s">
        <v>208</v>
      </c>
      <c r="BM187" s="24" t="s">
        <v>689</v>
      </c>
    </row>
    <row r="188" spans="2:47" s="1" customFormat="1" ht="13.5">
      <c r="B188" s="46"/>
      <c r="C188" s="74"/>
      <c r="D188" s="249" t="s">
        <v>493</v>
      </c>
      <c r="E188" s="74"/>
      <c r="F188" s="280" t="s">
        <v>1802</v>
      </c>
      <c r="G188" s="74"/>
      <c r="H188" s="74"/>
      <c r="I188" s="203"/>
      <c r="J188" s="74"/>
      <c r="K188" s="74"/>
      <c r="L188" s="72"/>
      <c r="M188" s="281"/>
      <c r="N188" s="47"/>
      <c r="O188" s="47"/>
      <c r="P188" s="47"/>
      <c r="Q188" s="47"/>
      <c r="R188" s="47"/>
      <c r="S188" s="47"/>
      <c r="T188" s="95"/>
      <c r="AT188" s="24" t="s">
        <v>493</v>
      </c>
      <c r="AU188" s="24" t="s">
        <v>76</v>
      </c>
    </row>
    <row r="189" spans="2:65" s="1" customFormat="1" ht="16.5" customHeight="1">
      <c r="B189" s="46"/>
      <c r="C189" s="235" t="s">
        <v>457</v>
      </c>
      <c r="D189" s="235" t="s">
        <v>203</v>
      </c>
      <c r="E189" s="236" t="s">
        <v>292</v>
      </c>
      <c r="F189" s="237" t="s">
        <v>1280</v>
      </c>
      <c r="G189" s="238" t="s">
        <v>1274</v>
      </c>
      <c r="H189" s="239">
        <v>4</v>
      </c>
      <c r="I189" s="240"/>
      <c r="J189" s="241">
        <f>ROUND(I189*H189,2)</f>
        <v>0</v>
      </c>
      <c r="K189" s="237" t="s">
        <v>21</v>
      </c>
      <c r="L189" s="72"/>
      <c r="M189" s="242" t="s">
        <v>21</v>
      </c>
      <c r="N189" s="243" t="s">
        <v>40</v>
      </c>
      <c r="O189" s="47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AR189" s="24" t="s">
        <v>208</v>
      </c>
      <c r="AT189" s="24" t="s">
        <v>203</v>
      </c>
      <c r="AU189" s="24" t="s">
        <v>76</v>
      </c>
      <c r="AY189" s="24" t="s">
        <v>201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24" t="s">
        <v>76</v>
      </c>
      <c r="BK189" s="246">
        <f>ROUND(I189*H189,2)</f>
        <v>0</v>
      </c>
      <c r="BL189" s="24" t="s">
        <v>208</v>
      </c>
      <c r="BM189" s="24" t="s">
        <v>698</v>
      </c>
    </row>
    <row r="190" spans="2:47" s="1" customFormat="1" ht="13.5">
      <c r="B190" s="46"/>
      <c r="C190" s="74"/>
      <c r="D190" s="249" t="s">
        <v>493</v>
      </c>
      <c r="E190" s="74"/>
      <c r="F190" s="280" t="s">
        <v>1802</v>
      </c>
      <c r="G190" s="74"/>
      <c r="H190" s="74"/>
      <c r="I190" s="203"/>
      <c r="J190" s="74"/>
      <c r="K190" s="74"/>
      <c r="L190" s="72"/>
      <c r="M190" s="281"/>
      <c r="N190" s="47"/>
      <c r="O190" s="47"/>
      <c r="P190" s="47"/>
      <c r="Q190" s="47"/>
      <c r="R190" s="47"/>
      <c r="S190" s="47"/>
      <c r="T190" s="95"/>
      <c r="AT190" s="24" t="s">
        <v>493</v>
      </c>
      <c r="AU190" s="24" t="s">
        <v>76</v>
      </c>
    </row>
    <row r="191" spans="2:65" s="1" customFormat="1" ht="16.5" customHeight="1">
      <c r="B191" s="46"/>
      <c r="C191" s="235" t="s">
        <v>461</v>
      </c>
      <c r="D191" s="235" t="s">
        <v>203</v>
      </c>
      <c r="E191" s="236" t="s">
        <v>297</v>
      </c>
      <c r="F191" s="237" t="s">
        <v>1379</v>
      </c>
      <c r="G191" s="238" t="s">
        <v>1274</v>
      </c>
      <c r="H191" s="239">
        <v>2</v>
      </c>
      <c r="I191" s="240"/>
      <c r="J191" s="241">
        <f>ROUND(I191*H191,2)</f>
        <v>0</v>
      </c>
      <c r="K191" s="237" t="s">
        <v>21</v>
      </c>
      <c r="L191" s="72"/>
      <c r="M191" s="242" t="s">
        <v>21</v>
      </c>
      <c r="N191" s="243" t="s">
        <v>40</v>
      </c>
      <c r="O191" s="47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AR191" s="24" t="s">
        <v>208</v>
      </c>
      <c r="AT191" s="24" t="s">
        <v>203</v>
      </c>
      <c r="AU191" s="24" t="s">
        <v>76</v>
      </c>
      <c r="AY191" s="24" t="s">
        <v>201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24" t="s">
        <v>76</v>
      </c>
      <c r="BK191" s="246">
        <f>ROUND(I191*H191,2)</f>
        <v>0</v>
      </c>
      <c r="BL191" s="24" t="s">
        <v>208</v>
      </c>
      <c r="BM191" s="24" t="s">
        <v>706</v>
      </c>
    </row>
    <row r="192" spans="2:47" s="1" customFormat="1" ht="13.5">
      <c r="B192" s="46"/>
      <c r="C192" s="74"/>
      <c r="D192" s="249" t="s">
        <v>493</v>
      </c>
      <c r="E192" s="74"/>
      <c r="F192" s="280" t="s">
        <v>1802</v>
      </c>
      <c r="G192" s="74"/>
      <c r="H192" s="74"/>
      <c r="I192" s="203"/>
      <c r="J192" s="74"/>
      <c r="K192" s="74"/>
      <c r="L192" s="72"/>
      <c r="M192" s="281"/>
      <c r="N192" s="47"/>
      <c r="O192" s="47"/>
      <c r="P192" s="47"/>
      <c r="Q192" s="47"/>
      <c r="R192" s="47"/>
      <c r="S192" s="47"/>
      <c r="T192" s="95"/>
      <c r="AT192" s="24" t="s">
        <v>493</v>
      </c>
      <c r="AU192" s="24" t="s">
        <v>76</v>
      </c>
    </row>
    <row r="193" spans="2:65" s="1" customFormat="1" ht="16.5" customHeight="1">
      <c r="B193" s="46"/>
      <c r="C193" s="235" t="s">
        <v>466</v>
      </c>
      <c r="D193" s="235" t="s">
        <v>203</v>
      </c>
      <c r="E193" s="236" t="s">
        <v>1279</v>
      </c>
      <c r="F193" s="237" t="s">
        <v>1282</v>
      </c>
      <c r="G193" s="238" t="s">
        <v>1274</v>
      </c>
      <c r="H193" s="239">
        <v>2</v>
      </c>
      <c r="I193" s="240"/>
      <c r="J193" s="241">
        <f>ROUND(I193*H193,2)</f>
        <v>0</v>
      </c>
      <c r="K193" s="237" t="s">
        <v>21</v>
      </c>
      <c r="L193" s="72"/>
      <c r="M193" s="242" t="s">
        <v>21</v>
      </c>
      <c r="N193" s="243" t="s">
        <v>40</v>
      </c>
      <c r="O193" s="47"/>
      <c r="P193" s="244">
        <f>O193*H193</f>
        <v>0</v>
      </c>
      <c r="Q193" s="244">
        <v>0</v>
      </c>
      <c r="R193" s="244">
        <f>Q193*H193</f>
        <v>0</v>
      </c>
      <c r="S193" s="244">
        <v>0</v>
      </c>
      <c r="T193" s="245">
        <f>S193*H193</f>
        <v>0</v>
      </c>
      <c r="AR193" s="24" t="s">
        <v>208</v>
      </c>
      <c r="AT193" s="24" t="s">
        <v>203</v>
      </c>
      <c r="AU193" s="24" t="s">
        <v>76</v>
      </c>
      <c r="AY193" s="24" t="s">
        <v>201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24" t="s">
        <v>76</v>
      </c>
      <c r="BK193" s="246">
        <f>ROUND(I193*H193,2)</f>
        <v>0</v>
      </c>
      <c r="BL193" s="24" t="s">
        <v>208</v>
      </c>
      <c r="BM193" s="24" t="s">
        <v>715</v>
      </c>
    </row>
    <row r="194" spans="2:47" s="1" customFormat="1" ht="13.5">
      <c r="B194" s="46"/>
      <c r="C194" s="74"/>
      <c r="D194" s="249" t="s">
        <v>493</v>
      </c>
      <c r="E194" s="74"/>
      <c r="F194" s="280" t="s">
        <v>1802</v>
      </c>
      <c r="G194" s="74"/>
      <c r="H194" s="74"/>
      <c r="I194" s="203"/>
      <c r="J194" s="74"/>
      <c r="K194" s="74"/>
      <c r="L194" s="72"/>
      <c r="M194" s="281"/>
      <c r="N194" s="47"/>
      <c r="O194" s="47"/>
      <c r="P194" s="47"/>
      <c r="Q194" s="47"/>
      <c r="R194" s="47"/>
      <c r="S194" s="47"/>
      <c r="T194" s="95"/>
      <c r="AT194" s="24" t="s">
        <v>493</v>
      </c>
      <c r="AU194" s="24" t="s">
        <v>76</v>
      </c>
    </row>
    <row r="195" spans="2:65" s="1" customFormat="1" ht="16.5" customHeight="1">
      <c r="B195" s="46"/>
      <c r="C195" s="235" t="s">
        <v>470</v>
      </c>
      <c r="D195" s="235" t="s">
        <v>203</v>
      </c>
      <c r="E195" s="236" t="s">
        <v>1378</v>
      </c>
      <c r="F195" s="237" t="s">
        <v>1284</v>
      </c>
      <c r="G195" s="238" t="s">
        <v>1274</v>
      </c>
      <c r="H195" s="239">
        <v>2</v>
      </c>
      <c r="I195" s="240"/>
      <c r="J195" s="241">
        <f>ROUND(I195*H195,2)</f>
        <v>0</v>
      </c>
      <c r="K195" s="237" t="s">
        <v>21</v>
      </c>
      <c r="L195" s="72"/>
      <c r="M195" s="242" t="s">
        <v>21</v>
      </c>
      <c r="N195" s="243" t="s">
        <v>40</v>
      </c>
      <c r="O195" s="47"/>
      <c r="P195" s="244">
        <f>O195*H195</f>
        <v>0</v>
      </c>
      <c r="Q195" s="244">
        <v>0</v>
      </c>
      <c r="R195" s="244">
        <f>Q195*H195</f>
        <v>0</v>
      </c>
      <c r="S195" s="244">
        <v>0</v>
      </c>
      <c r="T195" s="245">
        <f>S195*H195</f>
        <v>0</v>
      </c>
      <c r="AR195" s="24" t="s">
        <v>208</v>
      </c>
      <c r="AT195" s="24" t="s">
        <v>203</v>
      </c>
      <c r="AU195" s="24" t="s">
        <v>76</v>
      </c>
      <c r="AY195" s="24" t="s">
        <v>201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24" t="s">
        <v>76</v>
      </c>
      <c r="BK195" s="246">
        <f>ROUND(I195*H195,2)</f>
        <v>0</v>
      </c>
      <c r="BL195" s="24" t="s">
        <v>208</v>
      </c>
      <c r="BM195" s="24" t="s">
        <v>725</v>
      </c>
    </row>
    <row r="196" spans="2:47" s="1" customFormat="1" ht="13.5">
      <c r="B196" s="46"/>
      <c r="C196" s="74"/>
      <c r="D196" s="249" t="s">
        <v>493</v>
      </c>
      <c r="E196" s="74"/>
      <c r="F196" s="280" t="s">
        <v>1802</v>
      </c>
      <c r="G196" s="74"/>
      <c r="H196" s="74"/>
      <c r="I196" s="203"/>
      <c r="J196" s="74"/>
      <c r="K196" s="74"/>
      <c r="L196" s="72"/>
      <c r="M196" s="281"/>
      <c r="N196" s="47"/>
      <c r="O196" s="47"/>
      <c r="P196" s="47"/>
      <c r="Q196" s="47"/>
      <c r="R196" s="47"/>
      <c r="S196" s="47"/>
      <c r="T196" s="95"/>
      <c r="AT196" s="24" t="s">
        <v>493</v>
      </c>
      <c r="AU196" s="24" t="s">
        <v>76</v>
      </c>
    </row>
    <row r="197" spans="2:65" s="1" customFormat="1" ht="16.5" customHeight="1">
      <c r="B197" s="46"/>
      <c r="C197" s="235" t="s">
        <v>474</v>
      </c>
      <c r="D197" s="235" t="s">
        <v>203</v>
      </c>
      <c r="E197" s="236" t="s">
        <v>1281</v>
      </c>
      <c r="F197" s="237" t="s">
        <v>1808</v>
      </c>
      <c r="G197" s="238" t="s">
        <v>1269</v>
      </c>
      <c r="H197" s="239">
        <v>1</v>
      </c>
      <c r="I197" s="240"/>
      <c r="J197" s="241">
        <f>ROUND(I197*H197,2)</f>
        <v>0</v>
      </c>
      <c r="K197" s="237" t="s">
        <v>21</v>
      </c>
      <c r="L197" s="72"/>
      <c r="M197" s="242" t="s">
        <v>21</v>
      </c>
      <c r="N197" s="243" t="s">
        <v>40</v>
      </c>
      <c r="O197" s="47"/>
      <c r="P197" s="244">
        <f>O197*H197</f>
        <v>0</v>
      </c>
      <c r="Q197" s="244">
        <v>0</v>
      </c>
      <c r="R197" s="244">
        <f>Q197*H197</f>
        <v>0</v>
      </c>
      <c r="S197" s="244">
        <v>0</v>
      </c>
      <c r="T197" s="245">
        <f>S197*H197</f>
        <v>0</v>
      </c>
      <c r="AR197" s="24" t="s">
        <v>208</v>
      </c>
      <c r="AT197" s="24" t="s">
        <v>203</v>
      </c>
      <c r="AU197" s="24" t="s">
        <v>76</v>
      </c>
      <c r="AY197" s="24" t="s">
        <v>201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24" t="s">
        <v>76</v>
      </c>
      <c r="BK197" s="246">
        <f>ROUND(I197*H197,2)</f>
        <v>0</v>
      </c>
      <c r="BL197" s="24" t="s">
        <v>208</v>
      </c>
      <c r="BM197" s="24" t="s">
        <v>734</v>
      </c>
    </row>
    <row r="198" spans="2:47" s="1" customFormat="1" ht="13.5">
      <c r="B198" s="46"/>
      <c r="C198" s="74"/>
      <c r="D198" s="249" t="s">
        <v>493</v>
      </c>
      <c r="E198" s="74"/>
      <c r="F198" s="280" t="s">
        <v>1802</v>
      </c>
      <c r="G198" s="74"/>
      <c r="H198" s="74"/>
      <c r="I198" s="203"/>
      <c r="J198" s="74"/>
      <c r="K198" s="74"/>
      <c r="L198" s="72"/>
      <c r="M198" s="281"/>
      <c r="N198" s="47"/>
      <c r="O198" s="47"/>
      <c r="P198" s="47"/>
      <c r="Q198" s="47"/>
      <c r="R198" s="47"/>
      <c r="S198" s="47"/>
      <c r="T198" s="95"/>
      <c r="AT198" s="24" t="s">
        <v>493</v>
      </c>
      <c r="AU198" s="24" t="s">
        <v>76</v>
      </c>
    </row>
    <row r="199" spans="2:65" s="1" customFormat="1" ht="16.5" customHeight="1">
      <c r="B199" s="46"/>
      <c r="C199" s="235" t="s">
        <v>479</v>
      </c>
      <c r="D199" s="235" t="s">
        <v>203</v>
      </c>
      <c r="E199" s="236" t="s">
        <v>1283</v>
      </c>
      <c r="F199" s="237" t="s">
        <v>1286</v>
      </c>
      <c r="G199" s="238" t="s">
        <v>1269</v>
      </c>
      <c r="H199" s="239">
        <v>8</v>
      </c>
      <c r="I199" s="240"/>
      <c r="J199" s="241">
        <f>ROUND(I199*H199,2)</f>
        <v>0</v>
      </c>
      <c r="K199" s="237" t="s">
        <v>21</v>
      </c>
      <c r="L199" s="72"/>
      <c r="M199" s="242" t="s">
        <v>21</v>
      </c>
      <c r="N199" s="243" t="s">
        <v>40</v>
      </c>
      <c r="O199" s="47"/>
      <c r="P199" s="244">
        <f>O199*H199</f>
        <v>0</v>
      </c>
      <c r="Q199" s="244">
        <v>0</v>
      </c>
      <c r="R199" s="244">
        <f>Q199*H199</f>
        <v>0</v>
      </c>
      <c r="S199" s="244">
        <v>0</v>
      </c>
      <c r="T199" s="245">
        <f>S199*H199</f>
        <v>0</v>
      </c>
      <c r="AR199" s="24" t="s">
        <v>208</v>
      </c>
      <c r="AT199" s="24" t="s">
        <v>203</v>
      </c>
      <c r="AU199" s="24" t="s">
        <v>76</v>
      </c>
      <c r="AY199" s="24" t="s">
        <v>201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24" t="s">
        <v>76</v>
      </c>
      <c r="BK199" s="246">
        <f>ROUND(I199*H199,2)</f>
        <v>0</v>
      </c>
      <c r="BL199" s="24" t="s">
        <v>208</v>
      </c>
      <c r="BM199" s="24" t="s">
        <v>743</v>
      </c>
    </row>
    <row r="200" spans="2:47" s="1" customFormat="1" ht="13.5">
      <c r="B200" s="46"/>
      <c r="C200" s="74"/>
      <c r="D200" s="249" t="s">
        <v>493</v>
      </c>
      <c r="E200" s="74"/>
      <c r="F200" s="280" t="s">
        <v>1802</v>
      </c>
      <c r="G200" s="74"/>
      <c r="H200" s="74"/>
      <c r="I200" s="203"/>
      <c r="J200" s="74"/>
      <c r="K200" s="74"/>
      <c r="L200" s="72"/>
      <c r="M200" s="281"/>
      <c r="N200" s="47"/>
      <c r="O200" s="47"/>
      <c r="P200" s="47"/>
      <c r="Q200" s="47"/>
      <c r="R200" s="47"/>
      <c r="S200" s="47"/>
      <c r="T200" s="95"/>
      <c r="AT200" s="24" t="s">
        <v>493</v>
      </c>
      <c r="AU200" s="24" t="s">
        <v>76</v>
      </c>
    </row>
    <row r="201" spans="2:65" s="1" customFormat="1" ht="16.5" customHeight="1">
      <c r="B201" s="46"/>
      <c r="C201" s="235" t="s">
        <v>484</v>
      </c>
      <c r="D201" s="235" t="s">
        <v>203</v>
      </c>
      <c r="E201" s="236" t="s">
        <v>1285</v>
      </c>
      <c r="F201" s="237" t="s">
        <v>1288</v>
      </c>
      <c r="G201" s="238" t="s">
        <v>1269</v>
      </c>
      <c r="H201" s="239">
        <v>13</v>
      </c>
      <c r="I201" s="240"/>
      <c r="J201" s="241">
        <f>ROUND(I201*H201,2)</f>
        <v>0</v>
      </c>
      <c r="K201" s="237" t="s">
        <v>21</v>
      </c>
      <c r="L201" s="72"/>
      <c r="M201" s="242" t="s">
        <v>21</v>
      </c>
      <c r="N201" s="243" t="s">
        <v>40</v>
      </c>
      <c r="O201" s="47"/>
      <c r="P201" s="244">
        <f>O201*H201</f>
        <v>0</v>
      </c>
      <c r="Q201" s="244">
        <v>0</v>
      </c>
      <c r="R201" s="244">
        <f>Q201*H201</f>
        <v>0</v>
      </c>
      <c r="S201" s="244">
        <v>0</v>
      </c>
      <c r="T201" s="245">
        <f>S201*H201</f>
        <v>0</v>
      </c>
      <c r="AR201" s="24" t="s">
        <v>208</v>
      </c>
      <c r="AT201" s="24" t="s">
        <v>203</v>
      </c>
      <c r="AU201" s="24" t="s">
        <v>76</v>
      </c>
      <c r="AY201" s="24" t="s">
        <v>201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24" t="s">
        <v>76</v>
      </c>
      <c r="BK201" s="246">
        <f>ROUND(I201*H201,2)</f>
        <v>0</v>
      </c>
      <c r="BL201" s="24" t="s">
        <v>208</v>
      </c>
      <c r="BM201" s="24" t="s">
        <v>751</v>
      </c>
    </row>
    <row r="202" spans="2:47" s="1" customFormat="1" ht="13.5">
      <c r="B202" s="46"/>
      <c r="C202" s="74"/>
      <c r="D202" s="249" t="s">
        <v>493</v>
      </c>
      <c r="E202" s="74"/>
      <c r="F202" s="280" t="s">
        <v>1802</v>
      </c>
      <c r="G202" s="74"/>
      <c r="H202" s="74"/>
      <c r="I202" s="203"/>
      <c r="J202" s="74"/>
      <c r="K202" s="74"/>
      <c r="L202" s="72"/>
      <c r="M202" s="281"/>
      <c r="N202" s="47"/>
      <c r="O202" s="47"/>
      <c r="P202" s="47"/>
      <c r="Q202" s="47"/>
      <c r="R202" s="47"/>
      <c r="S202" s="47"/>
      <c r="T202" s="95"/>
      <c r="AT202" s="24" t="s">
        <v>493</v>
      </c>
      <c r="AU202" s="24" t="s">
        <v>76</v>
      </c>
    </row>
    <row r="203" spans="2:65" s="1" customFormat="1" ht="16.5" customHeight="1">
      <c r="B203" s="46"/>
      <c r="C203" s="235" t="s">
        <v>489</v>
      </c>
      <c r="D203" s="235" t="s">
        <v>203</v>
      </c>
      <c r="E203" s="236" t="s">
        <v>1287</v>
      </c>
      <c r="F203" s="237" t="s">
        <v>1792</v>
      </c>
      <c r="G203" s="238" t="s">
        <v>256</v>
      </c>
      <c r="H203" s="239">
        <v>60</v>
      </c>
      <c r="I203" s="240"/>
      <c r="J203" s="241">
        <f>ROUND(I203*H203,2)</f>
        <v>0</v>
      </c>
      <c r="K203" s="237" t="s">
        <v>21</v>
      </c>
      <c r="L203" s="72"/>
      <c r="M203" s="242" t="s">
        <v>21</v>
      </c>
      <c r="N203" s="243" t="s">
        <v>40</v>
      </c>
      <c r="O203" s="47"/>
      <c r="P203" s="244">
        <f>O203*H203</f>
        <v>0</v>
      </c>
      <c r="Q203" s="244">
        <v>0</v>
      </c>
      <c r="R203" s="244">
        <f>Q203*H203</f>
        <v>0</v>
      </c>
      <c r="S203" s="244">
        <v>0</v>
      </c>
      <c r="T203" s="245">
        <f>S203*H203</f>
        <v>0</v>
      </c>
      <c r="AR203" s="24" t="s">
        <v>208</v>
      </c>
      <c r="AT203" s="24" t="s">
        <v>203</v>
      </c>
      <c r="AU203" s="24" t="s">
        <v>76</v>
      </c>
      <c r="AY203" s="24" t="s">
        <v>201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24" t="s">
        <v>76</v>
      </c>
      <c r="BK203" s="246">
        <f>ROUND(I203*H203,2)</f>
        <v>0</v>
      </c>
      <c r="BL203" s="24" t="s">
        <v>208</v>
      </c>
      <c r="BM203" s="24" t="s">
        <v>759</v>
      </c>
    </row>
    <row r="204" spans="2:47" s="1" customFormat="1" ht="13.5">
      <c r="B204" s="46"/>
      <c r="C204" s="74"/>
      <c r="D204" s="249" t="s">
        <v>493</v>
      </c>
      <c r="E204" s="74"/>
      <c r="F204" s="280" t="s">
        <v>1802</v>
      </c>
      <c r="G204" s="74"/>
      <c r="H204" s="74"/>
      <c r="I204" s="203"/>
      <c r="J204" s="74"/>
      <c r="K204" s="74"/>
      <c r="L204" s="72"/>
      <c r="M204" s="281"/>
      <c r="N204" s="47"/>
      <c r="O204" s="47"/>
      <c r="P204" s="47"/>
      <c r="Q204" s="47"/>
      <c r="R204" s="47"/>
      <c r="S204" s="47"/>
      <c r="T204" s="95"/>
      <c r="AT204" s="24" t="s">
        <v>493</v>
      </c>
      <c r="AU204" s="24" t="s">
        <v>76</v>
      </c>
    </row>
    <row r="205" spans="2:65" s="1" customFormat="1" ht="16.5" customHeight="1">
      <c r="B205" s="46"/>
      <c r="C205" s="235" t="s">
        <v>497</v>
      </c>
      <c r="D205" s="235" t="s">
        <v>203</v>
      </c>
      <c r="E205" s="236" t="s">
        <v>1784</v>
      </c>
      <c r="F205" s="237" t="s">
        <v>1333</v>
      </c>
      <c r="G205" s="238" t="s">
        <v>256</v>
      </c>
      <c r="H205" s="239">
        <v>5</v>
      </c>
      <c r="I205" s="240"/>
      <c r="J205" s="241">
        <f>ROUND(I205*H205,2)</f>
        <v>0</v>
      </c>
      <c r="K205" s="237" t="s">
        <v>21</v>
      </c>
      <c r="L205" s="72"/>
      <c r="M205" s="242" t="s">
        <v>21</v>
      </c>
      <c r="N205" s="243" t="s">
        <v>40</v>
      </c>
      <c r="O205" s="47"/>
      <c r="P205" s="244">
        <f>O205*H205</f>
        <v>0</v>
      </c>
      <c r="Q205" s="244">
        <v>0</v>
      </c>
      <c r="R205" s="244">
        <f>Q205*H205</f>
        <v>0</v>
      </c>
      <c r="S205" s="244">
        <v>0</v>
      </c>
      <c r="T205" s="245">
        <f>S205*H205</f>
        <v>0</v>
      </c>
      <c r="AR205" s="24" t="s">
        <v>208</v>
      </c>
      <c r="AT205" s="24" t="s">
        <v>203</v>
      </c>
      <c r="AU205" s="24" t="s">
        <v>76</v>
      </c>
      <c r="AY205" s="24" t="s">
        <v>201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24" t="s">
        <v>76</v>
      </c>
      <c r="BK205" s="246">
        <f>ROUND(I205*H205,2)</f>
        <v>0</v>
      </c>
      <c r="BL205" s="24" t="s">
        <v>208</v>
      </c>
      <c r="BM205" s="24" t="s">
        <v>767</v>
      </c>
    </row>
    <row r="206" spans="2:47" s="1" customFormat="1" ht="13.5">
      <c r="B206" s="46"/>
      <c r="C206" s="74"/>
      <c r="D206" s="249" t="s">
        <v>493</v>
      </c>
      <c r="E206" s="74"/>
      <c r="F206" s="280" t="s">
        <v>1802</v>
      </c>
      <c r="G206" s="74"/>
      <c r="H206" s="74"/>
      <c r="I206" s="203"/>
      <c r="J206" s="74"/>
      <c r="K206" s="74"/>
      <c r="L206" s="72"/>
      <c r="M206" s="281"/>
      <c r="N206" s="47"/>
      <c r="O206" s="47"/>
      <c r="P206" s="47"/>
      <c r="Q206" s="47"/>
      <c r="R206" s="47"/>
      <c r="S206" s="47"/>
      <c r="T206" s="95"/>
      <c r="AT206" s="24" t="s">
        <v>493</v>
      </c>
      <c r="AU206" s="24" t="s">
        <v>76</v>
      </c>
    </row>
    <row r="207" spans="2:65" s="1" customFormat="1" ht="16.5" customHeight="1">
      <c r="B207" s="46"/>
      <c r="C207" s="235" t="s">
        <v>503</v>
      </c>
      <c r="D207" s="235" t="s">
        <v>203</v>
      </c>
      <c r="E207" s="236" t="s">
        <v>1381</v>
      </c>
      <c r="F207" s="237" t="s">
        <v>1289</v>
      </c>
      <c r="G207" s="238" t="s">
        <v>1274</v>
      </c>
      <c r="H207" s="239">
        <v>1</v>
      </c>
      <c r="I207" s="240"/>
      <c r="J207" s="241">
        <f>ROUND(I207*H207,2)</f>
        <v>0</v>
      </c>
      <c r="K207" s="237" t="s">
        <v>21</v>
      </c>
      <c r="L207" s="72"/>
      <c r="M207" s="242" t="s">
        <v>21</v>
      </c>
      <c r="N207" s="243" t="s">
        <v>40</v>
      </c>
      <c r="O207" s="47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AR207" s="24" t="s">
        <v>208</v>
      </c>
      <c r="AT207" s="24" t="s">
        <v>203</v>
      </c>
      <c r="AU207" s="24" t="s">
        <v>76</v>
      </c>
      <c r="AY207" s="24" t="s">
        <v>201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24" t="s">
        <v>76</v>
      </c>
      <c r="BK207" s="246">
        <f>ROUND(I207*H207,2)</f>
        <v>0</v>
      </c>
      <c r="BL207" s="24" t="s">
        <v>208</v>
      </c>
      <c r="BM207" s="24" t="s">
        <v>777</v>
      </c>
    </row>
    <row r="208" spans="2:47" s="1" customFormat="1" ht="13.5">
      <c r="B208" s="46"/>
      <c r="C208" s="74"/>
      <c r="D208" s="249" t="s">
        <v>493</v>
      </c>
      <c r="E208" s="74"/>
      <c r="F208" s="280" t="s">
        <v>1802</v>
      </c>
      <c r="G208" s="74"/>
      <c r="H208" s="74"/>
      <c r="I208" s="203"/>
      <c r="J208" s="74"/>
      <c r="K208" s="74"/>
      <c r="L208" s="72"/>
      <c r="M208" s="281"/>
      <c r="N208" s="47"/>
      <c r="O208" s="47"/>
      <c r="P208" s="47"/>
      <c r="Q208" s="47"/>
      <c r="R208" s="47"/>
      <c r="S208" s="47"/>
      <c r="T208" s="95"/>
      <c r="AT208" s="24" t="s">
        <v>493</v>
      </c>
      <c r="AU208" s="24" t="s">
        <v>76</v>
      </c>
    </row>
    <row r="209" spans="2:65" s="1" customFormat="1" ht="16.5" customHeight="1">
      <c r="B209" s="46"/>
      <c r="C209" s="235" t="s">
        <v>507</v>
      </c>
      <c r="D209" s="235" t="s">
        <v>203</v>
      </c>
      <c r="E209" s="236" t="s">
        <v>1383</v>
      </c>
      <c r="F209" s="237" t="s">
        <v>1385</v>
      </c>
      <c r="G209" s="238" t="s">
        <v>1274</v>
      </c>
      <c r="H209" s="239">
        <v>2</v>
      </c>
      <c r="I209" s="240"/>
      <c r="J209" s="241">
        <f>ROUND(I209*H209,2)</f>
        <v>0</v>
      </c>
      <c r="K209" s="237" t="s">
        <v>21</v>
      </c>
      <c r="L209" s="72"/>
      <c r="M209" s="242" t="s">
        <v>21</v>
      </c>
      <c r="N209" s="243" t="s">
        <v>40</v>
      </c>
      <c r="O209" s="47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AR209" s="24" t="s">
        <v>208</v>
      </c>
      <c r="AT209" s="24" t="s">
        <v>203</v>
      </c>
      <c r="AU209" s="24" t="s">
        <v>76</v>
      </c>
      <c r="AY209" s="24" t="s">
        <v>201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24" t="s">
        <v>76</v>
      </c>
      <c r="BK209" s="246">
        <f>ROUND(I209*H209,2)</f>
        <v>0</v>
      </c>
      <c r="BL209" s="24" t="s">
        <v>208</v>
      </c>
      <c r="BM209" s="24" t="s">
        <v>785</v>
      </c>
    </row>
    <row r="210" spans="2:47" s="1" customFormat="1" ht="13.5">
      <c r="B210" s="46"/>
      <c r="C210" s="74"/>
      <c r="D210" s="249" t="s">
        <v>493</v>
      </c>
      <c r="E210" s="74"/>
      <c r="F210" s="280" t="s">
        <v>1802</v>
      </c>
      <c r="G210" s="74"/>
      <c r="H210" s="74"/>
      <c r="I210" s="203"/>
      <c r="J210" s="74"/>
      <c r="K210" s="74"/>
      <c r="L210" s="72"/>
      <c r="M210" s="281"/>
      <c r="N210" s="47"/>
      <c r="O210" s="47"/>
      <c r="P210" s="47"/>
      <c r="Q210" s="47"/>
      <c r="R210" s="47"/>
      <c r="S210" s="47"/>
      <c r="T210" s="95"/>
      <c r="AT210" s="24" t="s">
        <v>493</v>
      </c>
      <c r="AU210" s="24" t="s">
        <v>76</v>
      </c>
    </row>
    <row r="211" spans="2:65" s="1" customFormat="1" ht="16.5" customHeight="1">
      <c r="B211" s="46"/>
      <c r="C211" s="235" t="s">
        <v>512</v>
      </c>
      <c r="D211" s="235" t="s">
        <v>203</v>
      </c>
      <c r="E211" s="236" t="s">
        <v>355</v>
      </c>
      <c r="F211" s="237" t="s">
        <v>1290</v>
      </c>
      <c r="G211" s="238" t="s">
        <v>1274</v>
      </c>
      <c r="H211" s="239">
        <v>2</v>
      </c>
      <c r="I211" s="240"/>
      <c r="J211" s="241">
        <f>ROUND(I211*H211,2)</f>
        <v>0</v>
      </c>
      <c r="K211" s="237" t="s">
        <v>21</v>
      </c>
      <c r="L211" s="72"/>
      <c r="M211" s="242" t="s">
        <v>21</v>
      </c>
      <c r="N211" s="243" t="s">
        <v>40</v>
      </c>
      <c r="O211" s="47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AR211" s="24" t="s">
        <v>208</v>
      </c>
      <c r="AT211" s="24" t="s">
        <v>203</v>
      </c>
      <c r="AU211" s="24" t="s">
        <v>76</v>
      </c>
      <c r="AY211" s="24" t="s">
        <v>201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24" t="s">
        <v>76</v>
      </c>
      <c r="BK211" s="246">
        <f>ROUND(I211*H211,2)</f>
        <v>0</v>
      </c>
      <c r="BL211" s="24" t="s">
        <v>208</v>
      </c>
      <c r="BM211" s="24" t="s">
        <v>794</v>
      </c>
    </row>
    <row r="212" spans="2:47" s="1" customFormat="1" ht="13.5">
      <c r="B212" s="46"/>
      <c r="C212" s="74"/>
      <c r="D212" s="249" t="s">
        <v>493</v>
      </c>
      <c r="E212" s="74"/>
      <c r="F212" s="280" t="s">
        <v>1802</v>
      </c>
      <c r="G212" s="74"/>
      <c r="H212" s="74"/>
      <c r="I212" s="203"/>
      <c r="J212" s="74"/>
      <c r="K212" s="74"/>
      <c r="L212" s="72"/>
      <c r="M212" s="281"/>
      <c r="N212" s="47"/>
      <c r="O212" s="47"/>
      <c r="P212" s="47"/>
      <c r="Q212" s="47"/>
      <c r="R212" s="47"/>
      <c r="S212" s="47"/>
      <c r="T212" s="95"/>
      <c r="AT212" s="24" t="s">
        <v>493</v>
      </c>
      <c r="AU212" s="24" t="s">
        <v>76</v>
      </c>
    </row>
    <row r="213" spans="2:65" s="1" customFormat="1" ht="16.5" customHeight="1">
      <c r="B213" s="46"/>
      <c r="C213" s="235" t="s">
        <v>516</v>
      </c>
      <c r="D213" s="235" t="s">
        <v>203</v>
      </c>
      <c r="E213" s="236" t="s">
        <v>369</v>
      </c>
      <c r="F213" s="237" t="s">
        <v>1291</v>
      </c>
      <c r="G213" s="238" t="s">
        <v>1274</v>
      </c>
      <c r="H213" s="239">
        <v>15</v>
      </c>
      <c r="I213" s="240"/>
      <c r="J213" s="241">
        <f>ROUND(I213*H213,2)</f>
        <v>0</v>
      </c>
      <c r="K213" s="237" t="s">
        <v>21</v>
      </c>
      <c r="L213" s="72"/>
      <c r="M213" s="242" t="s">
        <v>21</v>
      </c>
      <c r="N213" s="243" t="s">
        <v>40</v>
      </c>
      <c r="O213" s="47"/>
      <c r="P213" s="244">
        <f>O213*H213</f>
        <v>0</v>
      </c>
      <c r="Q213" s="244">
        <v>0</v>
      </c>
      <c r="R213" s="244">
        <f>Q213*H213</f>
        <v>0</v>
      </c>
      <c r="S213" s="244">
        <v>0</v>
      </c>
      <c r="T213" s="245">
        <f>S213*H213</f>
        <v>0</v>
      </c>
      <c r="AR213" s="24" t="s">
        <v>208</v>
      </c>
      <c r="AT213" s="24" t="s">
        <v>203</v>
      </c>
      <c r="AU213" s="24" t="s">
        <v>76</v>
      </c>
      <c r="AY213" s="24" t="s">
        <v>201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24" t="s">
        <v>76</v>
      </c>
      <c r="BK213" s="246">
        <f>ROUND(I213*H213,2)</f>
        <v>0</v>
      </c>
      <c r="BL213" s="24" t="s">
        <v>208</v>
      </c>
      <c r="BM213" s="24" t="s">
        <v>803</v>
      </c>
    </row>
    <row r="214" spans="2:47" s="1" customFormat="1" ht="13.5">
      <c r="B214" s="46"/>
      <c r="C214" s="74"/>
      <c r="D214" s="249" t="s">
        <v>493</v>
      </c>
      <c r="E214" s="74"/>
      <c r="F214" s="280" t="s">
        <v>1802</v>
      </c>
      <c r="G214" s="74"/>
      <c r="H214" s="74"/>
      <c r="I214" s="203"/>
      <c r="J214" s="74"/>
      <c r="K214" s="74"/>
      <c r="L214" s="72"/>
      <c r="M214" s="281"/>
      <c r="N214" s="47"/>
      <c r="O214" s="47"/>
      <c r="P214" s="47"/>
      <c r="Q214" s="47"/>
      <c r="R214" s="47"/>
      <c r="S214" s="47"/>
      <c r="T214" s="95"/>
      <c r="AT214" s="24" t="s">
        <v>493</v>
      </c>
      <c r="AU214" s="24" t="s">
        <v>76</v>
      </c>
    </row>
    <row r="215" spans="2:65" s="1" customFormat="1" ht="16.5" customHeight="1">
      <c r="B215" s="46"/>
      <c r="C215" s="235" t="s">
        <v>520</v>
      </c>
      <c r="D215" s="235" t="s">
        <v>203</v>
      </c>
      <c r="E215" s="236" t="s">
        <v>374</v>
      </c>
      <c r="F215" s="237" t="s">
        <v>1292</v>
      </c>
      <c r="G215" s="238" t="s">
        <v>1269</v>
      </c>
      <c r="H215" s="239">
        <v>2</v>
      </c>
      <c r="I215" s="240"/>
      <c r="J215" s="241">
        <f>ROUND(I215*H215,2)</f>
        <v>0</v>
      </c>
      <c r="K215" s="237" t="s">
        <v>21</v>
      </c>
      <c r="L215" s="72"/>
      <c r="M215" s="242" t="s">
        <v>21</v>
      </c>
      <c r="N215" s="243" t="s">
        <v>40</v>
      </c>
      <c r="O215" s="47"/>
      <c r="P215" s="244">
        <f>O215*H215</f>
        <v>0</v>
      </c>
      <c r="Q215" s="244">
        <v>0</v>
      </c>
      <c r="R215" s="244">
        <f>Q215*H215</f>
        <v>0</v>
      </c>
      <c r="S215" s="244">
        <v>0</v>
      </c>
      <c r="T215" s="245">
        <f>S215*H215</f>
        <v>0</v>
      </c>
      <c r="AR215" s="24" t="s">
        <v>208</v>
      </c>
      <c r="AT215" s="24" t="s">
        <v>203</v>
      </c>
      <c r="AU215" s="24" t="s">
        <v>76</v>
      </c>
      <c r="AY215" s="24" t="s">
        <v>201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24" t="s">
        <v>76</v>
      </c>
      <c r="BK215" s="246">
        <f>ROUND(I215*H215,2)</f>
        <v>0</v>
      </c>
      <c r="BL215" s="24" t="s">
        <v>208</v>
      </c>
      <c r="BM215" s="24" t="s">
        <v>811</v>
      </c>
    </row>
    <row r="216" spans="2:47" s="1" customFormat="1" ht="13.5">
      <c r="B216" s="46"/>
      <c r="C216" s="74"/>
      <c r="D216" s="249" t="s">
        <v>493</v>
      </c>
      <c r="E216" s="74"/>
      <c r="F216" s="280" t="s">
        <v>1802</v>
      </c>
      <c r="G216" s="74"/>
      <c r="H216" s="74"/>
      <c r="I216" s="203"/>
      <c r="J216" s="74"/>
      <c r="K216" s="74"/>
      <c r="L216" s="72"/>
      <c r="M216" s="281"/>
      <c r="N216" s="47"/>
      <c r="O216" s="47"/>
      <c r="P216" s="47"/>
      <c r="Q216" s="47"/>
      <c r="R216" s="47"/>
      <c r="S216" s="47"/>
      <c r="T216" s="95"/>
      <c r="AT216" s="24" t="s">
        <v>493</v>
      </c>
      <c r="AU216" s="24" t="s">
        <v>76</v>
      </c>
    </row>
    <row r="217" spans="2:65" s="1" customFormat="1" ht="16.5" customHeight="1">
      <c r="B217" s="46"/>
      <c r="C217" s="235" t="s">
        <v>528</v>
      </c>
      <c r="D217" s="235" t="s">
        <v>203</v>
      </c>
      <c r="E217" s="236" t="s">
        <v>384</v>
      </c>
      <c r="F217" s="237" t="s">
        <v>1293</v>
      </c>
      <c r="G217" s="238" t="s">
        <v>1269</v>
      </c>
      <c r="H217" s="239">
        <v>70</v>
      </c>
      <c r="I217" s="240"/>
      <c r="J217" s="241">
        <f>ROUND(I217*H217,2)</f>
        <v>0</v>
      </c>
      <c r="K217" s="237" t="s">
        <v>21</v>
      </c>
      <c r="L217" s="72"/>
      <c r="M217" s="242" t="s">
        <v>21</v>
      </c>
      <c r="N217" s="243" t="s">
        <v>40</v>
      </c>
      <c r="O217" s="47"/>
      <c r="P217" s="244">
        <f>O217*H217</f>
        <v>0</v>
      </c>
      <c r="Q217" s="244">
        <v>0</v>
      </c>
      <c r="R217" s="244">
        <f>Q217*H217</f>
        <v>0</v>
      </c>
      <c r="S217" s="244">
        <v>0</v>
      </c>
      <c r="T217" s="245">
        <f>S217*H217</f>
        <v>0</v>
      </c>
      <c r="AR217" s="24" t="s">
        <v>208</v>
      </c>
      <c r="AT217" s="24" t="s">
        <v>203</v>
      </c>
      <c r="AU217" s="24" t="s">
        <v>76</v>
      </c>
      <c r="AY217" s="24" t="s">
        <v>201</v>
      </c>
      <c r="BE217" s="246">
        <f>IF(N217="základní",J217,0)</f>
        <v>0</v>
      </c>
      <c r="BF217" s="246">
        <f>IF(N217="snížená",J217,0)</f>
        <v>0</v>
      </c>
      <c r="BG217" s="246">
        <f>IF(N217="zákl. přenesená",J217,0)</f>
        <v>0</v>
      </c>
      <c r="BH217" s="246">
        <f>IF(N217="sníž. přenesená",J217,0)</f>
        <v>0</v>
      </c>
      <c r="BI217" s="246">
        <f>IF(N217="nulová",J217,0)</f>
        <v>0</v>
      </c>
      <c r="BJ217" s="24" t="s">
        <v>76</v>
      </c>
      <c r="BK217" s="246">
        <f>ROUND(I217*H217,2)</f>
        <v>0</v>
      </c>
      <c r="BL217" s="24" t="s">
        <v>208</v>
      </c>
      <c r="BM217" s="24" t="s">
        <v>820</v>
      </c>
    </row>
    <row r="218" spans="2:47" s="1" customFormat="1" ht="13.5">
      <c r="B218" s="46"/>
      <c r="C218" s="74"/>
      <c r="D218" s="249" t="s">
        <v>493</v>
      </c>
      <c r="E218" s="74"/>
      <c r="F218" s="280" t="s">
        <v>1802</v>
      </c>
      <c r="G218" s="74"/>
      <c r="H218" s="74"/>
      <c r="I218" s="203"/>
      <c r="J218" s="74"/>
      <c r="K218" s="74"/>
      <c r="L218" s="72"/>
      <c r="M218" s="281"/>
      <c r="N218" s="47"/>
      <c r="O218" s="47"/>
      <c r="P218" s="47"/>
      <c r="Q218" s="47"/>
      <c r="R218" s="47"/>
      <c r="S218" s="47"/>
      <c r="T218" s="95"/>
      <c r="AT218" s="24" t="s">
        <v>493</v>
      </c>
      <c r="AU218" s="24" t="s">
        <v>76</v>
      </c>
    </row>
    <row r="219" spans="2:63" s="11" customFormat="1" ht="37.4" customHeight="1">
      <c r="B219" s="219"/>
      <c r="C219" s="220"/>
      <c r="D219" s="221" t="s">
        <v>68</v>
      </c>
      <c r="E219" s="222" t="s">
        <v>1338</v>
      </c>
      <c r="F219" s="222" t="s">
        <v>1309</v>
      </c>
      <c r="G219" s="220"/>
      <c r="H219" s="220"/>
      <c r="I219" s="223"/>
      <c r="J219" s="224">
        <f>BK219</f>
        <v>0</v>
      </c>
      <c r="K219" s="220"/>
      <c r="L219" s="225"/>
      <c r="M219" s="226"/>
      <c r="N219" s="227"/>
      <c r="O219" s="227"/>
      <c r="P219" s="228">
        <f>SUM(P220:P225)</f>
        <v>0</v>
      </c>
      <c r="Q219" s="227"/>
      <c r="R219" s="228">
        <f>SUM(R220:R225)</f>
        <v>0</v>
      </c>
      <c r="S219" s="227"/>
      <c r="T219" s="229">
        <f>SUM(T220:T225)</f>
        <v>0</v>
      </c>
      <c r="AR219" s="230" t="s">
        <v>76</v>
      </c>
      <c r="AT219" s="231" t="s">
        <v>68</v>
      </c>
      <c r="AU219" s="231" t="s">
        <v>69</v>
      </c>
      <c r="AY219" s="230" t="s">
        <v>201</v>
      </c>
      <c r="BK219" s="232">
        <f>SUM(BK220:BK225)</f>
        <v>0</v>
      </c>
    </row>
    <row r="220" spans="2:65" s="1" customFormat="1" ht="16.5" customHeight="1">
      <c r="B220" s="46"/>
      <c r="C220" s="235" t="s">
        <v>533</v>
      </c>
      <c r="D220" s="235" t="s">
        <v>203</v>
      </c>
      <c r="E220" s="236" t="s">
        <v>1793</v>
      </c>
      <c r="F220" s="237" t="s">
        <v>1794</v>
      </c>
      <c r="G220" s="238" t="s">
        <v>1312</v>
      </c>
      <c r="H220" s="239">
        <v>0.5</v>
      </c>
      <c r="I220" s="240"/>
      <c r="J220" s="241">
        <f>ROUND(I220*H220,2)</f>
        <v>0</v>
      </c>
      <c r="K220" s="237" t="s">
        <v>21</v>
      </c>
      <c r="L220" s="72"/>
      <c r="M220" s="242" t="s">
        <v>21</v>
      </c>
      <c r="N220" s="243" t="s">
        <v>40</v>
      </c>
      <c r="O220" s="47"/>
      <c r="P220" s="244">
        <f>O220*H220</f>
        <v>0</v>
      </c>
      <c r="Q220" s="244">
        <v>0</v>
      </c>
      <c r="R220" s="244">
        <f>Q220*H220</f>
        <v>0</v>
      </c>
      <c r="S220" s="244">
        <v>0</v>
      </c>
      <c r="T220" s="245">
        <f>S220*H220</f>
        <v>0</v>
      </c>
      <c r="AR220" s="24" t="s">
        <v>208</v>
      </c>
      <c r="AT220" s="24" t="s">
        <v>203</v>
      </c>
      <c r="AU220" s="24" t="s">
        <v>76</v>
      </c>
      <c r="AY220" s="24" t="s">
        <v>201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24" t="s">
        <v>76</v>
      </c>
      <c r="BK220" s="246">
        <f>ROUND(I220*H220,2)</f>
        <v>0</v>
      </c>
      <c r="BL220" s="24" t="s">
        <v>208</v>
      </c>
      <c r="BM220" s="24" t="s">
        <v>828</v>
      </c>
    </row>
    <row r="221" spans="2:47" s="1" customFormat="1" ht="13.5">
      <c r="B221" s="46"/>
      <c r="C221" s="74"/>
      <c r="D221" s="249" t="s">
        <v>493</v>
      </c>
      <c r="E221" s="74"/>
      <c r="F221" s="280" t="s">
        <v>1775</v>
      </c>
      <c r="G221" s="74"/>
      <c r="H221" s="74"/>
      <c r="I221" s="203"/>
      <c r="J221" s="74"/>
      <c r="K221" s="74"/>
      <c r="L221" s="72"/>
      <c r="M221" s="281"/>
      <c r="N221" s="47"/>
      <c r="O221" s="47"/>
      <c r="P221" s="47"/>
      <c r="Q221" s="47"/>
      <c r="R221" s="47"/>
      <c r="S221" s="47"/>
      <c r="T221" s="95"/>
      <c r="AT221" s="24" t="s">
        <v>493</v>
      </c>
      <c r="AU221" s="24" t="s">
        <v>76</v>
      </c>
    </row>
    <row r="222" spans="2:65" s="1" customFormat="1" ht="16.5" customHeight="1">
      <c r="B222" s="46"/>
      <c r="C222" s="235" t="s">
        <v>538</v>
      </c>
      <c r="D222" s="235" t="s">
        <v>203</v>
      </c>
      <c r="E222" s="236" t="s">
        <v>1809</v>
      </c>
      <c r="F222" s="237" t="s">
        <v>1810</v>
      </c>
      <c r="G222" s="238" t="s">
        <v>1274</v>
      </c>
      <c r="H222" s="239">
        <v>1</v>
      </c>
      <c r="I222" s="240"/>
      <c r="J222" s="241">
        <f>ROUND(I222*H222,2)</f>
        <v>0</v>
      </c>
      <c r="K222" s="237" t="s">
        <v>21</v>
      </c>
      <c r="L222" s="72"/>
      <c r="M222" s="242" t="s">
        <v>21</v>
      </c>
      <c r="N222" s="243" t="s">
        <v>40</v>
      </c>
      <c r="O222" s="47"/>
      <c r="P222" s="244">
        <f>O222*H222</f>
        <v>0</v>
      </c>
      <c r="Q222" s="244">
        <v>0</v>
      </c>
      <c r="R222" s="244">
        <f>Q222*H222</f>
        <v>0</v>
      </c>
      <c r="S222" s="244">
        <v>0</v>
      </c>
      <c r="T222" s="245">
        <f>S222*H222</f>
        <v>0</v>
      </c>
      <c r="AR222" s="24" t="s">
        <v>208</v>
      </c>
      <c r="AT222" s="24" t="s">
        <v>203</v>
      </c>
      <c r="AU222" s="24" t="s">
        <v>76</v>
      </c>
      <c r="AY222" s="24" t="s">
        <v>201</v>
      </c>
      <c r="BE222" s="246">
        <f>IF(N222="základní",J222,0)</f>
        <v>0</v>
      </c>
      <c r="BF222" s="246">
        <f>IF(N222="snížená",J222,0)</f>
        <v>0</v>
      </c>
      <c r="BG222" s="246">
        <f>IF(N222="zákl. přenesená",J222,0)</f>
        <v>0</v>
      </c>
      <c r="BH222" s="246">
        <f>IF(N222="sníž. přenesená",J222,0)</f>
        <v>0</v>
      </c>
      <c r="BI222" s="246">
        <f>IF(N222="nulová",J222,0)</f>
        <v>0</v>
      </c>
      <c r="BJ222" s="24" t="s">
        <v>76</v>
      </c>
      <c r="BK222" s="246">
        <f>ROUND(I222*H222,2)</f>
        <v>0</v>
      </c>
      <c r="BL222" s="24" t="s">
        <v>208</v>
      </c>
      <c r="BM222" s="24" t="s">
        <v>836</v>
      </c>
    </row>
    <row r="223" spans="2:47" s="1" customFormat="1" ht="13.5">
      <c r="B223" s="46"/>
      <c r="C223" s="74"/>
      <c r="D223" s="249" t="s">
        <v>493</v>
      </c>
      <c r="E223" s="74"/>
      <c r="F223" s="280" t="s">
        <v>1797</v>
      </c>
      <c r="G223" s="74"/>
      <c r="H223" s="74"/>
      <c r="I223" s="203"/>
      <c r="J223" s="74"/>
      <c r="K223" s="74"/>
      <c r="L223" s="72"/>
      <c r="M223" s="281"/>
      <c r="N223" s="47"/>
      <c r="O223" s="47"/>
      <c r="P223" s="47"/>
      <c r="Q223" s="47"/>
      <c r="R223" s="47"/>
      <c r="S223" s="47"/>
      <c r="T223" s="95"/>
      <c r="AT223" s="24" t="s">
        <v>493</v>
      </c>
      <c r="AU223" s="24" t="s">
        <v>76</v>
      </c>
    </row>
    <row r="224" spans="2:65" s="1" customFormat="1" ht="16.5" customHeight="1">
      <c r="B224" s="46"/>
      <c r="C224" s="235" t="s">
        <v>544</v>
      </c>
      <c r="D224" s="235" t="s">
        <v>203</v>
      </c>
      <c r="E224" s="236" t="s">
        <v>1811</v>
      </c>
      <c r="F224" s="237" t="s">
        <v>1796</v>
      </c>
      <c r="G224" s="238" t="s">
        <v>1274</v>
      </c>
      <c r="H224" s="239">
        <v>0.5</v>
      </c>
      <c r="I224" s="240"/>
      <c r="J224" s="241">
        <f>ROUND(I224*H224,2)</f>
        <v>0</v>
      </c>
      <c r="K224" s="237" t="s">
        <v>21</v>
      </c>
      <c r="L224" s="72"/>
      <c r="M224" s="242" t="s">
        <v>21</v>
      </c>
      <c r="N224" s="243" t="s">
        <v>40</v>
      </c>
      <c r="O224" s="47"/>
      <c r="P224" s="244">
        <f>O224*H224</f>
        <v>0</v>
      </c>
      <c r="Q224" s="244">
        <v>0</v>
      </c>
      <c r="R224" s="244">
        <f>Q224*H224</f>
        <v>0</v>
      </c>
      <c r="S224" s="244">
        <v>0</v>
      </c>
      <c r="T224" s="245">
        <f>S224*H224</f>
        <v>0</v>
      </c>
      <c r="AR224" s="24" t="s">
        <v>208</v>
      </c>
      <c r="AT224" s="24" t="s">
        <v>203</v>
      </c>
      <c r="AU224" s="24" t="s">
        <v>76</v>
      </c>
      <c r="AY224" s="24" t="s">
        <v>201</v>
      </c>
      <c r="BE224" s="246">
        <f>IF(N224="základní",J224,0)</f>
        <v>0</v>
      </c>
      <c r="BF224" s="246">
        <f>IF(N224="snížená",J224,0)</f>
        <v>0</v>
      </c>
      <c r="BG224" s="246">
        <f>IF(N224="zákl. přenesená",J224,0)</f>
        <v>0</v>
      </c>
      <c r="BH224" s="246">
        <f>IF(N224="sníž. přenesená",J224,0)</f>
        <v>0</v>
      </c>
      <c r="BI224" s="246">
        <f>IF(N224="nulová",J224,0)</f>
        <v>0</v>
      </c>
      <c r="BJ224" s="24" t="s">
        <v>76</v>
      </c>
      <c r="BK224" s="246">
        <f>ROUND(I224*H224,2)</f>
        <v>0</v>
      </c>
      <c r="BL224" s="24" t="s">
        <v>208</v>
      </c>
      <c r="BM224" s="24" t="s">
        <v>844</v>
      </c>
    </row>
    <row r="225" spans="2:47" s="1" customFormat="1" ht="13.5">
      <c r="B225" s="46"/>
      <c r="C225" s="74"/>
      <c r="D225" s="249" t="s">
        <v>493</v>
      </c>
      <c r="E225" s="74"/>
      <c r="F225" s="280" t="s">
        <v>1797</v>
      </c>
      <c r="G225" s="74"/>
      <c r="H225" s="74"/>
      <c r="I225" s="203"/>
      <c r="J225" s="74"/>
      <c r="K225" s="74"/>
      <c r="L225" s="72"/>
      <c r="M225" s="281"/>
      <c r="N225" s="47"/>
      <c r="O225" s="47"/>
      <c r="P225" s="47"/>
      <c r="Q225" s="47"/>
      <c r="R225" s="47"/>
      <c r="S225" s="47"/>
      <c r="T225" s="95"/>
      <c r="AT225" s="24" t="s">
        <v>493</v>
      </c>
      <c r="AU225" s="24" t="s">
        <v>76</v>
      </c>
    </row>
    <row r="226" spans="2:63" s="11" customFormat="1" ht="37.4" customHeight="1">
      <c r="B226" s="219"/>
      <c r="C226" s="220"/>
      <c r="D226" s="221" t="s">
        <v>68</v>
      </c>
      <c r="E226" s="222" t="s">
        <v>720</v>
      </c>
      <c r="F226" s="222" t="s">
        <v>1316</v>
      </c>
      <c r="G226" s="220"/>
      <c r="H226" s="220"/>
      <c r="I226" s="223"/>
      <c r="J226" s="224">
        <f>BK226</f>
        <v>0</v>
      </c>
      <c r="K226" s="220"/>
      <c r="L226" s="225"/>
      <c r="M226" s="226"/>
      <c r="N226" s="227"/>
      <c r="O226" s="227"/>
      <c r="P226" s="228">
        <f>SUM(P227:P229)</f>
        <v>0</v>
      </c>
      <c r="Q226" s="227"/>
      <c r="R226" s="228">
        <f>SUM(R227:R229)</f>
        <v>0</v>
      </c>
      <c r="S226" s="227"/>
      <c r="T226" s="229">
        <f>SUM(T227:T229)</f>
        <v>0</v>
      </c>
      <c r="AR226" s="230" t="s">
        <v>76</v>
      </c>
      <c r="AT226" s="231" t="s">
        <v>68</v>
      </c>
      <c r="AU226" s="231" t="s">
        <v>69</v>
      </c>
      <c r="AY226" s="230" t="s">
        <v>201</v>
      </c>
      <c r="BK226" s="232">
        <f>SUM(BK227:BK229)</f>
        <v>0</v>
      </c>
    </row>
    <row r="227" spans="2:65" s="1" customFormat="1" ht="16.5" customHeight="1">
      <c r="B227" s="46"/>
      <c r="C227" s="235" t="s">
        <v>549</v>
      </c>
      <c r="D227" s="235" t="s">
        <v>203</v>
      </c>
      <c r="E227" s="236" t="s">
        <v>1365</v>
      </c>
      <c r="F227" s="237" t="s">
        <v>1317</v>
      </c>
      <c r="G227" s="238" t="s">
        <v>1318</v>
      </c>
      <c r="H227" s="239">
        <v>3</v>
      </c>
      <c r="I227" s="240"/>
      <c r="J227" s="241">
        <f>ROUND(I227*H227,2)</f>
        <v>0</v>
      </c>
      <c r="K227" s="237" t="s">
        <v>21</v>
      </c>
      <c r="L227" s="72"/>
      <c r="M227" s="242" t="s">
        <v>21</v>
      </c>
      <c r="N227" s="243" t="s">
        <v>40</v>
      </c>
      <c r="O227" s="47"/>
      <c r="P227" s="244">
        <f>O227*H227</f>
        <v>0</v>
      </c>
      <c r="Q227" s="244">
        <v>0</v>
      </c>
      <c r="R227" s="244">
        <f>Q227*H227</f>
        <v>0</v>
      </c>
      <c r="S227" s="244">
        <v>0</v>
      </c>
      <c r="T227" s="245">
        <f>S227*H227</f>
        <v>0</v>
      </c>
      <c r="AR227" s="24" t="s">
        <v>208</v>
      </c>
      <c r="AT227" s="24" t="s">
        <v>203</v>
      </c>
      <c r="AU227" s="24" t="s">
        <v>76</v>
      </c>
      <c r="AY227" s="24" t="s">
        <v>201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24" t="s">
        <v>76</v>
      </c>
      <c r="BK227" s="246">
        <f>ROUND(I227*H227,2)</f>
        <v>0</v>
      </c>
      <c r="BL227" s="24" t="s">
        <v>208</v>
      </c>
      <c r="BM227" s="24" t="s">
        <v>852</v>
      </c>
    </row>
    <row r="228" spans="2:65" s="1" customFormat="1" ht="16.5" customHeight="1">
      <c r="B228" s="46"/>
      <c r="C228" s="235" t="s">
        <v>554</v>
      </c>
      <c r="D228" s="235" t="s">
        <v>203</v>
      </c>
      <c r="E228" s="236" t="s">
        <v>1389</v>
      </c>
      <c r="F228" s="237" t="s">
        <v>1320</v>
      </c>
      <c r="G228" s="238" t="s">
        <v>1318</v>
      </c>
      <c r="H228" s="239">
        <v>7</v>
      </c>
      <c r="I228" s="240"/>
      <c r="J228" s="241">
        <f>ROUND(I228*H228,2)</f>
        <v>0</v>
      </c>
      <c r="K228" s="237" t="s">
        <v>21</v>
      </c>
      <c r="L228" s="72"/>
      <c r="M228" s="242" t="s">
        <v>21</v>
      </c>
      <c r="N228" s="243" t="s">
        <v>40</v>
      </c>
      <c r="O228" s="47"/>
      <c r="P228" s="244">
        <f>O228*H228</f>
        <v>0</v>
      </c>
      <c r="Q228" s="244">
        <v>0</v>
      </c>
      <c r="R228" s="244">
        <f>Q228*H228</f>
        <v>0</v>
      </c>
      <c r="S228" s="244">
        <v>0</v>
      </c>
      <c r="T228" s="245">
        <f>S228*H228</f>
        <v>0</v>
      </c>
      <c r="AR228" s="24" t="s">
        <v>208</v>
      </c>
      <c r="AT228" s="24" t="s">
        <v>203</v>
      </c>
      <c r="AU228" s="24" t="s">
        <v>76</v>
      </c>
      <c r="AY228" s="24" t="s">
        <v>201</v>
      </c>
      <c r="BE228" s="246">
        <f>IF(N228="základní",J228,0)</f>
        <v>0</v>
      </c>
      <c r="BF228" s="246">
        <f>IF(N228="snížená",J228,0)</f>
        <v>0</v>
      </c>
      <c r="BG228" s="246">
        <f>IF(N228="zákl. přenesená",J228,0)</f>
        <v>0</v>
      </c>
      <c r="BH228" s="246">
        <f>IF(N228="sníž. přenesená",J228,0)</f>
        <v>0</v>
      </c>
      <c r="BI228" s="246">
        <f>IF(N228="nulová",J228,0)</f>
        <v>0</v>
      </c>
      <c r="BJ228" s="24" t="s">
        <v>76</v>
      </c>
      <c r="BK228" s="246">
        <f>ROUND(I228*H228,2)</f>
        <v>0</v>
      </c>
      <c r="BL228" s="24" t="s">
        <v>208</v>
      </c>
      <c r="BM228" s="24" t="s">
        <v>860</v>
      </c>
    </row>
    <row r="229" spans="2:65" s="1" customFormat="1" ht="16.5" customHeight="1">
      <c r="B229" s="46"/>
      <c r="C229" s="235" t="s">
        <v>559</v>
      </c>
      <c r="D229" s="235" t="s">
        <v>203</v>
      </c>
      <c r="E229" s="236" t="s">
        <v>1812</v>
      </c>
      <c r="F229" s="237" t="s">
        <v>1322</v>
      </c>
      <c r="G229" s="238" t="s">
        <v>1318</v>
      </c>
      <c r="H229" s="239">
        <v>6</v>
      </c>
      <c r="I229" s="240"/>
      <c r="J229" s="241">
        <f>ROUND(I229*H229,2)</f>
        <v>0</v>
      </c>
      <c r="K229" s="237" t="s">
        <v>21</v>
      </c>
      <c r="L229" s="72"/>
      <c r="M229" s="242" t="s">
        <v>21</v>
      </c>
      <c r="N229" s="243" t="s">
        <v>40</v>
      </c>
      <c r="O229" s="47"/>
      <c r="P229" s="244">
        <f>O229*H229</f>
        <v>0</v>
      </c>
      <c r="Q229" s="244">
        <v>0</v>
      </c>
      <c r="R229" s="244">
        <f>Q229*H229</f>
        <v>0</v>
      </c>
      <c r="S229" s="244">
        <v>0</v>
      </c>
      <c r="T229" s="245">
        <f>S229*H229</f>
        <v>0</v>
      </c>
      <c r="AR229" s="24" t="s">
        <v>208</v>
      </c>
      <c r="AT229" s="24" t="s">
        <v>203</v>
      </c>
      <c r="AU229" s="24" t="s">
        <v>76</v>
      </c>
      <c r="AY229" s="24" t="s">
        <v>201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24" t="s">
        <v>76</v>
      </c>
      <c r="BK229" s="246">
        <f>ROUND(I229*H229,2)</f>
        <v>0</v>
      </c>
      <c r="BL229" s="24" t="s">
        <v>208</v>
      </c>
      <c r="BM229" s="24" t="s">
        <v>869</v>
      </c>
    </row>
    <row r="230" spans="2:63" s="11" customFormat="1" ht="37.4" customHeight="1">
      <c r="B230" s="219"/>
      <c r="C230" s="220"/>
      <c r="D230" s="221" t="s">
        <v>68</v>
      </c>
      <c r="E230" s="222" t="s">
        <v>256</v>
      </c>
      <c r="F230" s="222" t="s">
        <v>1257</v>
      </c>
      <c r="G230" s="220"/>
      <c r="H230" s="220"/>
      <c r="I230" s="223"/>
      <c r="J230" s="224">
        <f>BK230</f>
        <v>0</v>
      </c>
      <c r="K230" s="220"/>
      <c r="L230" s="225"/>
      <c r="M230" s="226"/>
      <c r="N230" s="227"/>
      <c r="O230" s="227"/>
      <c r="P230" s="228">
        <f>P231</f>
        <v>0</v>
      </c>
      <c r="Q230" s="227"/>
      <c r="R230" s="228">
        <f>R231</f>
        <v>0</v>
      </c>
      <c r="S230" s="227"/>
      <c r="T230" s="229">
        <f>T231</f>
        <v>0</v>
      </c>
      <c r="AR230" s="230" t="s">
        <v>216</v>
      </c>
      <c r="AT230" s="231" t="s">
        <v>68</v>
      </c>
      <c r="AU230" s="231" t="s">
        <v>69</v>
      </c>
      <c r="AY230" s="230" t="s">
        <v>201</v>
      </c>
      <c r="BK230" s="232">
        <f>BK231</f>
        <v>0</v>
      </c>
    </row>
    <row r="231" spans="2:63" s="11" customFormat="1" ht="19.9" customHeight="1">
      <c r="B231" s="219"/>
      <c r="C231" s="220"/>
      <c r="D231" s="221" t="s">
        <v>68</v>
      </c>
      <c r="E231" s="233" t="s">
        <v>1294</v>
      </c>
      <c r="F231" s="233" t="s">
        <v>1295</v>
      </c>
      <c r="G231" s="220"/>
      <c r="H231" s="220"/>
      <c r="I231" s="223"/>
      <c r="J231" s="234">
        <f>BK231</f>
        <v>0</v>
      </c>
      <c r="K231" s="220"/>
      <c r="L231" s="225"/>
      <c r="M231" s="226"/>
      <c r="N231" s="227"/>
      <c r="O231" s="227"/>
      <c r="P231" s="228">
        <f>SUM(P232:P235)</f>
        <v>0</v>
      </c>
      <c r="Q231" s="227"/>
      <c r="R231" s="228">
        <f>SUM(R232:R235)</f>
        <v>0</v>
      </c>
      <c r="S231" s="227"/>
      <c r="T231" s="229">
        <f>SUM(T232:T235)</f>
        <v>0</v>
      </c>
      <c r="AR231" s="230" t="s">
        <v>216</v>
      </c>
      <c r="AT231" s="231" t="s">
        <v>68</v>
      </c>
      <c r="AU231" s="231" t="s">
        <v>76</v>
      </c>
      <c r="AY231" s="230" t="s">
        <v>201</v>
      </c>
      <c r="BK231" s="232">
        <f>SUM(BK232:BK235)</f>
        <v>0</v>
      </c>
    </row>
    <row r="232" spans="2:65" s="1" customFormat="1" ht="16.5" customHeight="1">
      <c r="B232" s="46"/>
      <c r="C232" s="235" t="s">
        <v>564</v>
      </c>
      <c r="D232" s="235" t="s">
        <v>203</v>
      </c>
      <c r="E232" s="236" t="s">
        <v>1296</v>
      </c>
      <c r="F232" s="237" t="s">
        <v>1297</v>
      </c>
      <c r="G232" s="238" t="s">
        <v>241</v>
      </c>
      <c r="H232" s="239">
        <v>1</v>
      </c>
      <c r="I232" s="240"/>
      <c r="J232" s="241">
        <f>ROUND(I232*H232,2)</f>
        <v>0</v>
      </c>
      <c r="K232" s="237" t="s">
        <v>21</v>
      </c>
      <c r="L232" s="72"/>
      <c r="M232" s="242" t="s">
        <v>21</v>
      </c>
      <c r="N232" s="243" t="s">
        <v>40</v>
      </c>
      <c r="O232" s="47"/>
      <c r="P232" s="244">
        <f>O232*H232</f>
        <v>0</v>
      </c>
      <c r="Q232" s="244">
        <v>0</v>
      </c>
      <c r="R232" s="244">
        <f>Q232*H232</f>
        <v>0</v>
      </c>
      <c r="S232" s="244">
        <v>0</v>
      </c>
      <c r="T232" s="245">
        <f>S232*H232</f>
        <v>0</v>
      </c>
      <c r="AR232" s="24" t="s">
        <v>538</v>
      </c>
      <c r="AT232" s="24" t="s">
        <v>203</v>
      </c>
      <c r="AU232" s="24" t="s">
        <v>79</v>
      </c>
      <c r="AY232" s="24" t="s">
        <v>201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24" t="s">
        <v>76</v>
      </c>
      <c r="BK232" s="246">
        <f>ROUND(I232*H232,2)</f>
        <v>0</v>
      </c>
      <c r="BL232" s="24" t="s">
        <v>538</v>
      </c>
      <c r="BM232" s="24" t="s">
        <v>1813</v>
      </c>
    </row>
    <row r="233" spans="2:65" s="1" customFormat="1" ht="16.5" customHeight="1">
      <c r="B233" s="46"/>
      <c r="C233" s="235" t="s">
        <v>568</v>
      </c>
      <c r="D233" s="235" t="s">
        <v>203</v>
      </c>
      <c r="E233" s="236" t="s">
        <v>1299</v>
      </c>
      <c r="F233" s="237" t="s">
        <v>1300</v>
      </c>
      <c r="G233" s="238" t="s">
        <v>241</v>
      </c>
      <c r="H233" s="239">
        <v>1</v>
      </c>
      <c r="I233" s="240"/>
      <c r="J233" s="241">
        <f>ROUND(I233*H233,2)</f>
        <v>0</v>
      </c>
      <c r="K233" s="237" t="s">
        <v>21</v>
      </c>
      <c r="L233" s="72"/>
      <c r="M233" s="242" t="s">
        <v>21</v>
      </c>
      <c r="N233" s="243" t="s">
        <v>40</v>
      </c>
      <c r="O233" s="47"/>
      <c r="P233" s="244">
        <f>O233*H233</f>
        <v>0</v>
      </c>
      <c r="Q233" s="244">
        <v>0</v>
      </c>
      <c r="R233" s="244">
        <f>Q233*H233</f>
        <v>0</v>
      </c>
      <c r="S233" s="244">
        <v>0</v>
      </c>
      <c r="T233" s="245">
        <f>S233*H233</f>
        <v>0</v>
      </c>
      <c r="AR233" s="24" t="s">
        <v>538</v>
      </c>
      <c r="AT233" s="24" t="s">
        <v>203</v>
      </c>
      <c r="AU233" s="24" t="s">
        <v>79</v>
      </c>
      <c r="AY233" s="24" t="s">
        <v>201</v>
      </c>
      <c r="BE233" s="246">
        <f>IF(N233="základní",J233,0)</f>
        <v>0</v>
      </c>
      <c r="BF233" s="246">
        <f>IF(N233="snížená",J233,0)</f>
        <v>0</v>
      </c>
      <c r="BG233" s="246">
        <f>IF(N233="zákl. přenesená",J233,0)</f>
        <v>0</v>
      </c>
      <c r="BH233" s="246">
        <f>IF(N233="sníž. přenesená",J233,0)</f>
        <v>0</v>
      </c>
      <c r="BI233" s="246">
        <f>IF(N233="nulová",J233,0)</f>
        <v>0</v>
      </c>
      <c r="BJ233" s="24" t="s">
        <v>76</v>
      </c>
      <c r="BK233" s="246">
        <f>ROUND(I233*H233,2)</f>
        <v>0</v>
      </c>
      <c r="BL233" s="24" t="s">
        <v>538</v>
      </c>
      <c r="BM233" s="24" t="s">
        <v>1814</v>
      </c>
    </row>
    <row r="234" spans="2:65" s="1" customFormat="1" ht="16.5" customHeight="1">
      <c r="B234" s="46"/>
      <c r="C234" s="235" t="s">
        <v>572</v>
      </c>
      <c r="D234" s="235" t="s">
        <v>203</v>
      </c>
      <c r="E234" s="236" t="s">
        <v>1302</v>
      </c>
      <c r="F234" s="237" t="s">
        <v>1303</v>
      </c>
      <c r="G234" s="238" t="s">
        <v>241</v>
      </c>
      <c r="H234" s="239">
        <v>1</v>
      </c>
      <c r="I234" s="240"/>
      <c r="J234" s="241">
        <f>ROUND(I234*H234,2)</f>
        <v>0</v>
      </c>
      <c r="K234" s="237" t="s">
        <v>21</v>
      </c>
      <c r="L234" s="72"/>
      <c r="M234" s="242" t="s">
        <v>21</v>
      </c>
      <c r="N234" s="243" t="s">
        <v>40</v>
      </c>
      <c r="O234" s="47"/>
      <c r="P234" s="244">
        <f>O234*H234</f>
        <v>0</v>
      </c>
      <c r="Q234" s="244">
        <v>0</v>
      </c>
      <c r="R234" s="244">
        <f>Q234*H234</f>
        <v>0</v>
      </c>
      <c r="S234" s="244">
        <v>0</v>
      </c>
      <c r="T234" s="245">
        <f>S234*H234</f>
        <v>0</v>
      </c>
      <c r="AR234" s="24" t="s">
        <v>538</v>
      </c>
      <c r="AT234" s="24" t="s">
        <v>203</v>
      </c>
      <c r="AU234" s="24" t="s">
        <v>79</v>
      </c>
      <c r="AY234" s="24" t="s">
        <v>201</v>
      </c>
      <c r="BE234" s="246">
        <f>IF(N234="základní",J234,0)</f>
        <v>0</v>
      </c>
      <c r="BF234" s="246">
        <f>IF(N234="snížená",J234,0)</f>
        <v>0</v>
      </c>
      <c r="BG234" s="246">
        <f>IF(N234="zákl. přenesená",J234,0)</f>
        <v>0</v>
      </c>
      <c r="BH234" s="246">
        <f>IF(N234="sníž. přenesená",J234,0)</f>
        <v>0</v>
      </c>
      <c r="BI234" s="246">
        <f>IF(N234="nulová",J234,0)</f>
        <v>0</v>
      </c>
      <c r="BJ234" s="24" t="s">
        <v>76</v>
      </c>
      <c r="BK234" s="246">
        <f>ROUND(I234*H234,2)</f>
        <v>0</v>
      </c>
      <c r="BL234" s="24" t="s">
        <v>538</v>
      </c>
      <c r="BM234" s="24" t="s">
        <v>1815</v>
      </c>
    </row>
    <row r="235" spans="2:65" s="1" customFormat="1" ht="16.5" customHeight="1">
      <c r="B235" s="46"/>
      <c r="C235" s="235" t="s">
        <v>576</v>
      </c>
      <c r="D235" s="235" t="s">
        <v>203</v>
      </c>
      <c r="E235" s="236" t="s">
        <v>1305</v>
      </c>
      <c r="F235" s="237" t="s">
        <v>1306</v>
      </c>
      <c r="G235" s="238" t="s">
        <v>241</v>
      </c>
      <c r="H235" s="239">
        <v>1</v>
      </c>
      <c r="I235" s="240"/>
      <c r="J235" s="241">
        <f>ROUND(I235*H235,2)</f>
        <v>0</v>
      </c>
      <c r="K235" s="237" t="s">
        <v>21</v>
      </c>
      <c r="L235" s="72"/>
      <c r="M235" s="242" t="s">
        <v>21</v>
      </c>
      <c r="N235" s="296" t="s">
        <v>40</v>
      </c>
      <c r="O235" s="284"/>
      <c r="P235" s="297">
        <f>O235*H235</f>
        <v>0</v>
      </c>
      <c r="Q235" s="297">
        <v>0</v>
      </c>
      <c r="R235" s="297">
        <f>Q235*H235</f>
        <v>0</v>
      </c>
      <c r="S235" s="297">
        <v>0</v>
      </c>
      <c r="T235" s="298">
        <f>S235*H235</f>
        <v>0</v>
      </c>
      <c r="AR235" s="24" t="s">
        <v>538</v>
      </c>
      <c r="AT235" s="24" t="s">
        <v>203</v>
      </c>
      <c r="AU235" s="24" t="s">
        <v>79</v>
      </c>
      <c r="AY235" s="24" t="s">
        <v>201</v>
      </c>
      <c r="BE235" s="246">
        <f>IF(N235="základní",J235,0)</f>
        <v>0</v>
      </c>
      <c r="BF235" s="246">
        <f>IF(N235="snížená",J235,0)</f>
        <v>0</v>
      </c>
      <c r="BG235" s="246">
        <f>IF(N235="zákl. přenesená",J235,0)</f>
        <v>0</v>
      </c>
      <c r="BH235" s="246">
        <f>IF(N235="sníž. přenesená",J235,0)</f>
        <v>0</v>
      </c>
      <c r="BI235" s="246">
        <f>IF(N235="nulová",J235,0)</f>
        <v>0</v>
      </c>
      <c r="BJ235" s="24" t="s">
        <v>76</v>
      </c>
      <c r="BK235" s="246">
        <f>ROUND(I235*H235,2)</f>
        <v>0</v>
      </c>
      <c r="BL235" s="24" t="s">
        <v>538</v>
      </c>
      <c r="BM235" s="24" t="s">
        <v>1816</v>
      </c>
    </row>
    <row r="236" spans="2:12" s="1" customFormat="1" ht="6.95" customHeight="1">
      <c r="B236" s="67"/>
      <c r="C236" s="68"/>
      <c r="D236" s="68"/>
      <c r="E236" s="68"/>
      <c r="F236" s="68"/>
      <c r="G236" s="68"/>
      <c r="H236" s="68"/>
      <c r="I236" s="178"/>
      <c r="J236" s="68"/>
      <c r="K236" s="68"/>
      <c r="L236" s="72"/>
    </row>
  </sheetData>
  <sheetProtection password="CC35" sheet="1" objects="1" scenarios="1" formatColumns="0" formatRows="0" autoFilter="0"/>
  <autoFilter ref="C89:K235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8:H78"/>
    <mergeCell ref="E80:H80"/>
    <mergeCell ref="E82:H82"/>
    <mergeCell ref="G1:H1"/>
    <mergeCell ref="L2:V2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141</v>
      </c>
      <c r="G1" s="151" t="s">
        <v>142</v>
      </c>
      <c r="H1" s="151"/>
      <c r="I1" s="152"/>
      <c r="J1" s="151" t="s">
        <v>143</v>
      </c>
      <c r="K1" s="150" t="s">
        <v>144</v>
      </c>
      <c r="L1" s="151" t="s">
        <v>145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120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146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ZŠ Karviná - školy II - stavba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147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1535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149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1817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ROUND(J86,2)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ROUND(SUM(BE86:BE224),2)</f>
        <v>0</v>
      </c>
      <c r="G32" s="47"/>
      <c r="H32" s="47"/>
      <c r="I32" s="170">
        <v>0.21</v>
      </c>
      <c r="J32" s="169">
        <f>ROUND(ROUND((SUM(BE86:BE224)),2)*I32,2)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ROUND(SUM(BF86:BF224),2)</f>
        <v>0</v>
      </c>
      <c r="G33" s="47"/>
      <c r="H33" s="47"/>
      <c r="I33" s="170">
        <v>0.15</v>
      </c>
      <c r="J33" s="169">
        <f>ROUND(ROUND((SUM(BF86:BF224)),2)*I33,2)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ROUND(SUM(BG86:BG224),2)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ROUND(SUM(BH86:BH224),2)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ROUND(SUM(BI86:BI224),2)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151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ZŠ Karviná - školy II - stavba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147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1535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149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>013 - IT do stavby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152</v>
      </c>
      <c r="D58" s="171"/>
      <c r="E58" s="171"/>
      <c r="F58" s="171"/>
      <c r="G58" s="171"/>
      <c r="H58" s="171"/>
      <c r="I58" s="185"/>
      <c r="J58" s="186" t="s">
        <v>153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154</v>
      </c>
      <c r="D60" s="47"/>
      <c r="E60" s="47"/>
      <c r="F60" s="47"/>
      <c r="G60" s="47"/>
      <c r="H60" s="47"/>
      <c r="I60" s="156"/>
      <c r="J60" s="167">
        <f>J86</f>
        <v>0</v>
      </c>
      <c r="K60" s="51"/>
      <c r="AU60" s="24" t="s">
        <v>155</v>
      </c>
    </row>
    <row r="61" spans="2:11" s="8" customFormat="1" ht="24.95" customHeight="1">
      <c r="B61" s="189"/>
      <c r="C61" s="190"/>
      <c r="D61" s="191" t="s">
        <v>1818</v>
      </c>
      <c r="E61" s="192"/>
      <c r="F61" s="192"/>
      <c r="G61" s="192"/>
      <c r="H61" s="192"/>
      <c r="I61" s="193"/>
      <c r="J61" s="194">
        <f>J87</f>
        <v>0</v>
      </c>
      <c r="K61" s="195"/>
    </row>
    <row r="62" spans="2:11" s="9" customFormat="1" ht="19.9" customHeight="1">
      <c r="B62" s="196"/>
      <c r="C62" s="197"/>
      <c r="D62" s="198" t="s">
        <v>1819</v>
      </c>
      <c r="E62" s="199"/>
      <c r="F62" s="199"/>
      <c r="G62" s="199"/>
      <c r="H62" s="199"/>
      <c r="I62" s="200"/>
      <c r="J62" s="201">
        <f>J128</f>
        <v>0</v>
      </c>
      <c r="K62" s="202"/>
    </row>
    <row r="63" spans="2:11" s="9" customFormat="1" ht="19.9" customHeight="1">
      <c r="B63" s="196"/>
      <c r="C63" s="197"/>
      <c r="D63" s="198" t="s">
        <v>1397</v>
      </c>
      <c r="E63" s="199"/>
      <c r="F63" s="199"/>
      <c r="G63" s="199"/>
      <c r="H63" s="199"/>
      <c r="I63" s="200"/>
      <c r="J63" s="201">
        <f>J173</f>
        <v>0</v>
      </c>
      <c r="K63" s="202"/>
    </row>
    <row r="64" spans="2:11" s="8" customFormat="1" ht="24.95" customHeight="1">
      <c r="B64" s="189"/>
      <c r="C64" s="190"/>
      <c r="D64" s="191" t="s">
        <v>1398</v>
      </c>
      <c r="E64" s="192"/>
      <c r="F64" s="192"/>
      <c r="G64" s="192"/>
      <c r="H64" s="192"/>
      <c r="I64" s="193"/>
      <c r="J64" s="194">
        <f>J196</f>
        <v>0</v>
      </c>
      <c r="K64" s="195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56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78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81"/>
      <c r="J70" s="71"/>
      <c r="K70" s="71"/>
      <c r="L70" s="72"/>
    </row>
    <row r="71" spans="2:12" s="1" customFormat="1" ht="36.95" customHeight="1">
      <c r="B71" s="46"/>
      <c r="C71" s="73" t="s">
        <v>185</v>
      </c>
      <c r="D71" s="74"/>
      <c r="E71" s="74"/>
      <c r="F71" s="74"/>
      <c r="G71" s="74"/>
      <c r="H71" s="74"/>
      <c r="I71" s="203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6.5" customHeight="1">
      <c r="B74" s="46"/>
      <c r="C74" s="74"/>
      <c r="D74" s="74"/>
      <c r="E74" s="204" t="str">
        <f>E7</f>
        <v>Rekonstrukce odborných učeben ZŠ Karviná - školy II - stavba</v>
      </c>
      <c r="F74" s="76"/>
      <c r="G74" s="76"/>
      <c r="H74" s="76"/>
      <c r="I74" s="203"/>
      <c r="J74" s="74"/>
      <c r="K74" s="74"/>
      <c r="L74" s="72"/>
    </row>
    <row r="75" spans="2:12" ht="13.5">
      <c r="B75" s="28"/>
      <c r="C75" s="76" t="s">
        <v>147</v>
      </c>
      <c r="D75" s="205"/>
      <c r="E75" s="205"/>
      <c r="F75" s="205"/>
      <c r="G75" s="205"/>
      <c r="H75" s="205"/>
      <c r="I75" s="148"/>
      <c r="J75" s="205"/>
      <c r="K75" s="205"/>
      <c r="L75" s="206"/>
    </row>
    <row r="76" spans="2:12" s="1" customFormat="1" ht="16.5" customHeight="1">
      <c r="B76" s="46"/>
      <c r="C76" s="74"/>
      <c r="D76" s="74"/>
      <c r="E76" s="204" t="s">
        <v>1535</v>
      </c>
      <c r="F76" s="74"/>
      <c r="G76" s="74"/>
      <c r="H76" s="74"/>
      <c r="I76" s="203"/>
      <c r="J76" s="74"/>
      <c r="K76" s="74"/>
      <c r="L76" s="72"/>
    </row>
    <row r="77" spans="2:12" s="1" customFormat="1" ht="14.4" customHeight="1">
      <c r="B77" s="46"/>
      <c r="C77" s="76" t="s">
        <v>149</v>
      </c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7.25" customHeight="1">
      <c r="B78" s="46"/>
      <c r="C78" s="74"/>
      <c r="D78" s="74"/>
      <c r="E78" s="82" t="str">
        <f>E11</f>
        <v>013 - IT do stavby</v>
      </c>
      <c r="F78" s="74"/>
      <c r="G78" s="74"/>
      <c r="H78" s="74"/>
      <c r="I78" s="203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8" customHeight="1">
      <c r="B80" s="46"/>
      <c r="C80" s="76" t="s">
        <v>23</v>
      </c>
      <c r="D80" s="74"/>
      <c r="E80" s="74"/>
      <c r="F80" s="207" t="str">
        <f>F14</f>
        <v xml:space="preserve"> </v>
      </c>
      <c r="G80" s="74"/>
      <c r="H80" s="74"/>
      <c r="I80" s="208" t="s">
        <v>25</v>
      </c>
      <c r="J80" s="85" t="str">
        <f>IF(J14="","",J14)</f>
        <v>4. 9. 2017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3.5">
      <c r="B82" s="46"/>
      <c r="C82" s="76" t="s">
        <v>27</v>
      </c>
      <c r="D82" s="74"/>
      <c r="E82" s="74"/>
      <c r="F82" s="207" t="str">
        <f>E17</f>
        <v xml:space="preserve"> </v>
      </c>
      <c r="G82" s="74"/>
      <c r="H82" s="74"/>
      <c r="I82" s="208" t="s">
        <v>32</v>
      </c>
      <c r="J82" s="207" t="str">
        <f>E23</f>
        <v xml:space="preserve"> </v>
      </c>
      <c r="K82" s="74"/>
      <c r="L82" s="72"/>
    </row>
    <row r="83" spans="2:12" s="1" customFormat="1" ht="14.4" customHeight="1">
      <c r="B83" s="46"/>
      <c r="C83" s="76" t="s">
        <v>30</v>
      </c>
      <c r="D83" s="74"/>
      <c r="E83" s="74"/>
      <c r="F83" s="207" t="str">
        <f>IF(E20="","",E20)</f>
        <v/>
      </c>
      <c r="G83" s="74"/>
      <c r="H83" s="74"/>
      <c r="I83" s="203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20" s="10" customFormat="1" ht="29.25" customHeight="1">
      <c r="B85" s="209"/>
      <c r="C85" s="210" t="s">
        <v>186</v>
      </c>
      <c r="D85" s="211" t="s">
        <v>54</v>
      </c>
      <c r="E85" s="211" t="s">
        <v>50</v>
      </c>
      <c r="F85" s="211" t="s">
        <v>187</v>
      </c>
      <c r="G85" s="211" t="s">
        <v>188</v>
      </c>
      <c r="H85" s="211" t="s">
        <v>189</v>
      </c>
      <c r="I85" s="212" t="s">
        <v>190</v>
      </c>
      <c r="J85" s="211" t="s">
        <v>153</v>
      </c>
      <c r="K85" s="213" t="s">
        <v>191</v>
      </c>
      <c r="L85" s="214"/>
      <c r="M85" s="102" t="s">
        <v>192</v>
      </c>
      <c r="N85" s="103" t="s">
        <v>39</v>
      </c>
      <c r="O85" s="103" t="s">
        <v>193</v>
      </c>
      <c r="P85" s="103" t="s">
        <v>194</v>
      </c>
      <c r="Q85" s="103" t="s">
        <v>195</v>
      </c>
      <c r="R85" s="103" t="s">
        <v>196</v>
      </c>
      <c r="S85" s="103" t="s">
        <v>197</v>
      </c>
      <c r="T85" s="104" t="s">
        <v>198</v>
      </c>
    </row>
    <row r="86" spans="2:63" s="1" customFormat="1" ht="29.25" customHeight="1">
      <c r="B86" s="46"/>
      <c r="C86" s="108" t="s">
        <v>154</v>
      </c>
      <c r="D86" s="74"/>
      <c r="E86" s="74"/>
      <c r="F86" s="74"/>
      <c r="G86" s="74"/>
      <c r="H86" s="74"/>
      <c r="I86" s="203"/>
      <c r="J86" s="215">
        <f>BK86</f>
        <v>0</v>
      </c>
      <c r="K86" s="74"/>
      <c r="L86" s="72"/>
      <c r="M86" s="105"/>
      <c r="N86" s="106"/>
      <c r="O86" s="106"/>
      <c r="P86" s="216">
        <f>P87+P196</f>
        <v>0</v>
      </c>
      <c r="Q86" s="106"/>
      <c r="R86" s="216">
        <f>R87+R196</f>
        <v>0</v>
      </c>
      <c r="S86" s="106"/>
      <c r="T86" s="217">
        <f>T87+T196</f>
        <v>0</v>
      </c>
      <c r="AT86" s="24" t="s">
        <v>68</v>
      </c>
      <c r="AU86" s="24" t="s">
        <v>155</v>
      </c>
      <c r="BK86" s="218">
        <f>BK87+BK196</f>
        <v>0</v>
      </c>
    </row>
    <row r="87" spans="2:63" s="11" customFormat="1" ht="37.4" customHeight="1">
      <c r="B87" s="219"/>
      <c r="C87" s="220"/>
      <c r="D87" s="221" t="s">
        <v>68</v>
      </c>
      <c r="E87" s="222" t="s">
        <v>1399</v>
      </c>
      <c r="F87" s="222" t="s">
        <v>1820</v>
      </c>
      <c r="G87" s="220"/>
      <c r="H87" s="220"/>
      <c r="I87" s="223"/>
      <c r="J87" s="224">
        <f>BK87</f>
        <v>0</v>
      </c>
      <c r="K87" s="220"/>
      <c r="L87" s="225"/>
      <c r="M87" s="226"/>
      <c r="N87" s="227"/>
      <c r="O87" s="227"/>
      <c r="P87" s="228">
        <f>P88+SUM(P89:P128)+P173</f>
        <v>0</v>
      </c>
      <c r="Q87" s="227"/>
      <c r="R87" s="228">
        <f>R88+SUM(R89:R128)+R173</f>
        <v>0</v>
      </c>
      <c r="S87" s="227"/>
      <c r="T87" s="229">
        <f>T88+SUM(T89:T128)+T173</f>
        <v>0</v>
      </c>
      <c r="AR87" s="230" t="s">
        <v>76</v>
      </c>
      <c r="AT87" s="231" t="s">
        <v>68</v>
      </c>
      <c r="AU87" s="231" t="s">
        <v>69</v>
      </c>
      <c r="AY87" s="230" t="s">
        <v>201</v>
      </c>
      <c r="BK87" s="232">
        <f>BK88+SUM(BK89:BK128)+BK173</f>
        <v>0</v>
      </c>
    </row>
    <row r="88" spans="2:65" s="1" customFormat="1" ht="25.5" customHeight="1">
      <c r="B88" s="46"/>
      <c r="C88" s="235" t="s">
        <v>69</v>
      </c>
      <c r="D88" s="235" t="s">
        <v>203</v>
      </c>
      <c r="E88" s="236" t="s">
        <v>1401</v>
      </c>
      <c r="F88" s="237" t="s">
        <v>1402</v>
      </c>
      <c r="G88" s="238" t="s">
        <v>248</v>
      </c>
      <c r="H88" s="239">
        <v>1</v>
      </c>
      <c r="I88" s="240"/>
      <c r="J88" s="241">
        <f>ROUND(I88*H88,2)</f>
        <v>0</v>
      </c>
      <c r="K88" s="237" t="s">
        <v>21</v>
      </c>
      <c r="L88" s="72"/>
      <c r="M88" s="242" t="s">
        <v>21</v>
      </c>
      <c r="N88" s="243" t="s">
        <v>40</v>
      </c>
      <c r="O88" s="47"/>
      <c r="P88" s="244">
        <f>O88*H88</f>
        <v>0</v>
      </c>
      <c r="Q88" s="244">
        <v>0</v>
      </c>
      <c r="R88" s="244">
        <f>Q88*H88</f>
        <v>0</v>
      </c>
      <c r="S88" s="244">
        <v>0</v>
      </c>
      <c r="T88" s="245">
        <f>S88*H88</f>
        <v>0</v>
      </c>
      <c r="AR88" s="24" t="s">
        <v>208</v>
      </c>
      <c r="AT88" s="24" t="s">
        <v>203</v>
      </c>
      <c r="AU88" s="24" t="s">
        <v>76</v>
      </c>
      <c r="AY88" s="24" t="s">
        <v>201</v>
      </c>
      <c r="BE88" s="246">
        <f>IF(N88="základní",J88,0)</f>
        <v>0</v>
      </c>
      <c r="BF88" s="246">
        <f>IF(N88="snížená",J88,0)</f>
        <v>0</v>
      </c>
      <c r="BG88" s="246">
        <f>IF(N88="zákl. přenesená",J88,0)</f>
        <v>0</v>
      </c>
      <c r="BH88" s="246">
        <f>IF(N88="sníž. přenesená",J88,0)</f>
        <v>0</v>
      </c>
      <c r="BI88" s="246">
        <f>IF(N88="nulová",J88,0)</f>
        <v>0</v>
      </c>
      <c r="BJ88" s="24" t="s">
        <v>76</v>
      </c>
      <c r="BK88" s="246">
        <f>ROUND(I88*H88,2)</f>
        <v>0</v>
      </c>
      <c r="BL88" s="24" t="s">
        <v>208</v>
      </c>
      <c r="BM88" s="24" t="s">
        <v>79</v>
      </c>
    </row>
    <row r="89" spans="2:47" s="1" customFormat="1" ht="13.5">
      <c r="B89" s="46"/>
      <c r="C89" s="74"/>
      <c r="D89" s="249" t="s">
        <v>493</v>
      </c>
      <c r="E89" s="74"/>
      <c r="F89" s="280" t="s">
        <v>1821</v>
      </c>
      <c r="G89" s="74"/>
      <c r="H89" s="74"/>
      <c r="I89" s="203"/>
      <c r="J89" s="74"/>
      <c r="K89" s="74"/>
      <c r="L89" s="72"/>
      <c r="M89" s="281"/>
      <c r="N89" s="47"/>
      <c r="O89" s="47"/>
      <c r="P89" s="47"/>
      <c r="Q89" s="47"/>
      <c r="R89" s="47"/>
      <c r="S89" s="47"/>
      <c r="T89" s="95"/>
      <c r="AT89" s="24" t="s">
        <v>493</v>
      </c>
      <c r="AU89" s="24" t="s">
        <v>76</v>
      </c>
    </row>
    <row r="90" spans="2:65" s="1" customFormat="1" ht="16.5" customHeight="1">
      <c r="B90" s="46"/>
      <c r="C90" s="235" t="s">
        <v>69</v>
      </c>
      <c r="D90" s="235" t="s">
        <v>203</v>
      </c>
      <c r="E90" s="236" t="s">
        <v>1404</v>
      </c>
      <c r="F90" s="237" t="s">
        <v>1405</v>
      </c>
      <c r="G90" s="238" t="s">
        <v>248</v>
      </c>
      <c r="H90" s="239">
        <v>6</v>
      </c>
      <c r="I90" s="240"/>
      <c r="J90" s="241">
        <f>ROUND(I90*H90,2)</f>
        <v>0</v>
      </c>
      <c r="K90" s="237" t="s">
        <v>21</v>
      </c>
      <c r="L90" s="72"/>
      <c r="M90" s="242" t="s">
        <v>21</v>
      </c>
      <c r="N90" s="243" t="s">
        <v>40</v>
      </c>
      <c r="O90" s="47"/>
      <c r="P90" s="244">
        <f>O90*H90</f>
        <v>0</v>
      </c>
      <c r="Q90" s="244">
        <v>0</v>
      </c>
      <c r="R90" s="244">
        <f>Q90*H90</f>
        <v>0</v>
      </c>
      <c r="S90" s="244">
        <v>0</v>
      </c>
      <c r="T90" s="245">
        <f>S90*H90</f>
        <v>0</v>
      </c>
      <c r="AR90" s="24" t="s">
        <v>208</v>
      </c>
      <c r="AT90" s="24" t="s">
        <v>203</v>
      </c>
      <c r="AU90" s="24" t="s">
        <v>76</v>
      </c>
      <c r="AY90" s="24" t="s">
        <v>201</v>
      </c>
      <c r="BE90" s="246">
        <f>IF(N90="základní",J90,0)</f>
        <v>0</v>
      </c>
      <c r="BF90" s="246">
        <f>IF(N90="snížená",J90,0)</f>
        <v>0</v>
      </c>
      <c r="BG90" s="246">
        <f>IF(N90="zákl. přenesená",J90,0)</f>
        <v>0</v>
      </c>
      <c r="BH90" s="246">
        <f>IF(N90="sníž. přenesená",J90,0)</f>
        <v>0</v>
      </c>
      <c r="BI90" s="246">
        <f>IF(N90="nulová",J90,0)</f>
        <v>0</v>
      </c>
      <c r="BJ90" s="24" t="s">
        <v>76</v>
      </c>
      <c r="BK90" s="246">
        <f>ROUND(I90*H90,2)</f>
        <v>0</v>
      </c>
      <c r="BL90" s="24" t="s">
        <v>208</v>
      </c>
      <c r="BM90" s="24" t="s">
        <v>208</v>
      </c>
    </row>
    <row r="91" spans="2:47" s="1" customFormat="1" ht="13.5">
      <c r="B91" s="46"/>
      <c r="C91" s="74"/>
      <c r="D91" s="249" t="s">
        <v>493</v>
      </c>
      <c r="E91" s="74"/>
      <c r="F91" s="280" t="s">
        <v>1822</v>
      </c>
      <c r="G91" s="74"/>
      <c r="H91" s="74"/>
      <c r="I91" s="203"/>
      <c r="J91" s="74"/>
      <c r="K91" s="74"/>
      <c r="L91" s="72"/>
      <c r="M91" s="281"/>
      <c r="N91" s="47"/>
      <c r="O91" s="47"/>
      <c r="P91" s="47"/>
      <c r="Q91" s="47"/>
      <c r="R91" s="47"/>
      <c r="S91" s="47"/>
      <c r="T91" s="95"/>
      <c r="AT91" s="24" t="s">
        <v>493</v>
      </c>
      <c r="AU91" s="24" t="s">
        <v>76</v>
      </c>
    </row>
    <row r="92" spans="2:65" s="1" customFormat="1" ht="25.5" customHeight="1">
      <c r="B92" s="46"/>
      <c r="C92" s="235" t="s">
        <v>69</v>
      </c>
      <c r="D92" s="235" t="s">
        <v>203</v>
      </c>
      <c r="E92" s="236" t="s">
        <v>1407</v>
      </c>
      <c r="F92" s="237" t="s">
        <v>1408</v>
      </c>
      <c r="G92" s="238" t="s">
        <v>358</v>
      </c>
      <c r="H92" s="239">
        <v>740</v>
      </c>
      <c r="I92" s="240"/>
      <c r="J92" s="241">
        <f>ROUND(I92*H92,2)</f>
        <v>0</v>
      </c>
      <c r="K92" s="237" t="s">
        <v>21</v>
      </c>
      <c r="L92" s="72"/>
      <c r="M92" s="242" t="s">
        <v>21</v>
      </c>
      <c r="N92" s="243" t="s">
        <v>40</v>
      </c>
      <c r="O92" s="47"/>
      <c r="P92" s="244">
        <f>O92*H92</f>
        <v>0</v>
      </c>
      <c r="Q92" s="244">
        <v>0</v>
      </c>
      <c r="R92" s="244">
        <f>Q92*H92</f>
        <v>0</v>
      </c>
      <c r="S92" s="244">
        <v>0</v>
      </c>
      <c r="T92" s="245">
        <f>S92*H92</f>
        <v>0</v>
      </c>
      <c r="AR92" s="24" t="s">
        <v>208</v>
      </c>
      <c r="AT92" s="24" t="s">
        <v>203</v>
      </c>
      <c r="AU92" s="24" t="s">
        <v>76</v>
      </c>
      <c r="AY92" s="24" t="s">
        <v>201</v>
      </c>
      <c r="BE92" s="246">
        <f>IF(N92="základní",J92,0)</f>
        <v>0</v>
      </c>
      <c r="BF92" s="246">
        <f>IF(N92="snížená",J92,0)</f>
        <v>0</v>
      </c>
      <c r="BG92" s="246">
        <f>IF(N92="zákl. přenesená",J92,0)</f>
        <v>0</v>
      </c>
      <c r="BH92" s="246">
        <f>IF(N92="sníž. přenesená",J92,0)</f>
        <v>0</v>
      </c>
      <c r="BI92" s="246">
        <f>IF(N92="nulová",J92,0)</f>
        <v>0</v>
      </c>
      <c r="BJ92" s="24" t="s">
        <v>76</v>
      </c>
      <c r="BK92" s="246">
        <f>ROUND(I92*H92,2)</f>
        <v>0</v>
      </c>
      <c r="BL92" s="24" t="s">
        <v>208</v>
      </c>
      <c r="BM92" s="24" t="s">
        <v>232</v>
      </c>
    </row>
    <row r="93" spans="2:47" s="1" customFormat="1" ht="13.5">
      <c r="B93" s="46"/>
      <c r="C93" s="74"/>
      <c r="D93" s="249" t="s">
        <v>493</v>
      </c>
      <c r="E93" s="74"/>
      <c r="F93" s="280" t="s">
        <v>1409</v>
      </c>
      <c r="G93" s="74"/>
      <c r="H93" s="74"/>
      <c r="I93" s="203"/>
      <c r="J93" s="74"/>
      <c r="K93" s="74"/>
      <c r="L93" s="72"/>
      <c r="M93" s="281"/>
      <c r="N93" s="47"/>
      <c r="O93" s="47"/>
      <c r="P93" s="47"/>
      <c r="Q93" s="47"/>
      <c r="R93" s="47"/>
      <c r="S93" s="47"/>
      <c r="T93" s="95"/>
      <c r="AT93" s="24" t="s">
        <v>493</v>
      </c>
      <c r="AU93" s="24" t="s">
        <v>76</v>
      </c>
    </row>
    <row r="94" spans="2:65" s="1" customFormat="1" ht="16.5" customHeight="1">
      <c r="B94" s="46"/>
      <c r="C94" s="235" t="s">
        <v>69</v>
      </c>
      <c r="D94" s="235" t="s">
        <v>203</v>
      </c>
      <c r="E94" s="236" t="s">
        <v>1410</v>
      </c>
      <c r="F94" s="237" t="s">
        <v>1411</v>
      </c>
      <c r="G94" s="238" t="s">
        <v>248</v>
      </c>
      <c r="H94" s="239">
        <v>88</v>
      </c>
      <c r="I94" s="240"/>
      <c r="J94" s="241">
        <f>ROUND(I94*H94,2)</f>
        <v>0</v>
      </c>
      <c r="K94" s="237" t="s">
        <v>21</v>
      </c>
      <c r="L94" s="72"/>
      <c r="M94" s="242" t="s">
        <v>21</v>
      </c>
      <c r="N94" s="243" t="s">
        <v>40</v>
      </c>
      <c r="O94" s="47"/>
      <c r="P94" s="244">
        <f>O94*H94</f>
        <v>0</v>
      </c>
      <c r="Q94" s="244">
        <v>0</v>
      </c>
      <c r="R94" s="244">
        <f>Q94*H94</f>
        <v>0</v>
      </c>
      <c r="S94" s="244">
        <v>0</v>
      </c>
      <c r="T94" s="245">
        <f>S94*H94</f>
        <v>0</v>
      </c>
      <c r="AR94" s="24" t="s">
        <v>208</v>
      </c>
      <c r="AT94" s="24" t="s">
        <v>203</v>
      </c>
      <c r="AU94" s="24" t="s">
        <v>76</v>
      </c>
      <c r="AY94" s="24" t="s">
        <v>201</v>
      </c>
      <c r="BE94" s="246">
        <f>IF(N94="základní",J94,0)</f>
        <v>0</v>
      </c>
      <c r="BF94" s="246">
        <f>IF(N94="snížená",J94,0)</f>
        <v>0</v>
      </c>
      <c r="BG94" s="246">
        <f>IF(N94="zákl. přenesená",J94,0)</f>
        <v>0</v>
      </c>
      <c r="BH94" s="246">
        <f>IF(N94="sníž. přenesená",J94,0)</f>
        <v>0</v>
      </c>
      <c r="BI94" s="246">
        <f>IF(N94="nulová",J94,0)</f>
        <v>0</v>
      </c>
      <c r="BJ94" s="24" t="s">
        <v>76</v>
      </c>
      <c r="BK94" s="246">
        <f>ROUND(I94*H94,2)</f>
        <v>0</v>
      </c>
      <c r="BL94" s="24" t="s">
        <v>208</v>
      </c>
      <c r="BM94" s="24" t="s">
        <v>245</v>
      </c>
    </row>
    <row r="95" spans="2:47" s="1" customFormat="1" ht="13.5">
      <c r="B95" s="46"/>
      <c r="C95" s="74"/>
      <c r="D95" s="249" t="s">
        <v>493</v>
      </c>
      <c r="E95" s="74"/>
      <c r="F95" s="280" t="s">
        <v>1409</v>
      </c>
      <c r="G95" s="74"/>
      <c r="H95" s="74"/>
      <c r="I95" s="203"/>
      <c r="J95" s="74"/>
      <c r="K95" s="74"/>
      <c r="L95" s="72"/>
      <c r="M95" s="281"/>
      <c r="N95" s="47"/>
      <c r="O95" s="47"/>
      <c r="P95" s="47"/>
      <c r="Q95" s="47"/>
      <c r="R95" s="47"/>
      <c r="S95" s="47"/>
      <c r="T95" s="95"/>
      <c r="AT95" s="24" t="s">
        <v>493</v>
      </c>
      <c r="AU95" s="24" t="s">
        <v>76</v>
      </c>
    </row>
    <row r="96" spans="2:65" s="1" customFormat="1" ht="25.5" customHeight="1">
      <c r="B96" s="46"/>
      <c r="C96" s="235" t="s">
        <v>69</v>
      </c>
      <c r="D96" s="235" t="s">
        <v>203</v>
      </c>
      <c r="E96" s="236" t="s">
        <v>1412</v>
      </c>
      <c r="F96" s="237" t="s">
        <v>1413</v>
      </c>
      <c r="G96" s="238" t="s">
        <v>248</v>
      </c>
      <c r="H96" s="239">
        <v>8</v>
      </c>
      <c r="I96" s="240"/>
      <c r="J96" s="241">
        <f>ROUND(I96*H96,2)</f>
        <v>0</v>
      </c>
      <c r="K96" s="237" t="s">
        <v>21</v>
      </c>
      <c r="L96" s="72"/>
      <c r="M96" s="242" t="s">
        <v>21</v>
      </c>
      <c r="N96" s="243" t="s">
        <v>40</v>
      </c>
      <c r="O96" s="47"/>
      <c r="P96" s="244">
        <f>O96*H96</f>
        <v>0</v>
      </c>
      <c r="Q96" s="244">
        <v>0</v>
      </c>
      <c r="R96" s="244">
        <f>Q96*H96</f>
        <v>0</v>
      </c>
      <c r="S96" s="244">
        <v>0</v>
      </c>
      <c r="T96" s="245">
        <f>S96*H96</f>
        <v>0</v>
      </c>
      <c r="AR96" s="24" t="s">
        <v>208</v>
      </c>
      <c r="AT96" s="24" t="s">
        <v>203</v>
      </c>
      <c r="AU96" s="24" t="s">
        <v>76</v>
      </c>
      <c r="AY96" s="24" t="s">
        <v>201</v>
      </c>
      <c r="BE96" s="246">
        <f>IF(N96="základní",J96,0)</f>
        <v>0</v>
      </c>
      <c r="BF96" s="246">
        <f>IF(N96="snížená",J96,0)</f>
        <v>0</v>
      </c>
      <c r="BG96" s="246">
        <f>IF(N96="zákl. přenesená",J96,0)</f>
        <v>0</v>
      </c>
      <c r="BH96" s="246">
        <f>IF(N96="sníž. přenesená",J96,0)</f>
        <v>0</v>
      </c>
      <c r="BI96" s="246">
        <f>IF(N96="nulová",J96,0)</f>
        <v>0</v>
      </c>
      <c r="BJ96" s="24" t="s">
        <v>76</v>
      </c>
      <c r="BK96" s="246">
        <f>ROUND(I96*H96,2)</f>
        <v>0</v>
      </c>
      <c r="BL96" s="24" t="s">
        <v>208</v>
      </c>
      <c r="BM96" s="24" t="s">
        <v>255</v>
      </c>
    </row>
    <row r="97" spans="2:47" s="1" customFormat="1" ht="13.5">
      <c r="B97" s="46"/>
      <c r="C97" s="74"/>
      <c r="D97" s="249" t="s">
        <v>493</v>
      </c>
      <c r="E97" s="74"/>
      <c r="F97" s="280" t="s">
        <v>1409</v>
      </c>
      <c r="G97" s="74"/>
      <c r="H97" s="74"/>
      <c r="I97" s="203"/>
      <c r="J97" s="74"/>
      <c r="K97" s="74"/>
      <c r="L97" s="72"/>
      <c r="M97" s="281"/>
      <c r="N97" s="47"/>
      <c r="O97" s="47"/>
      <c r="P97" s="47"/>
      <c r="Q97" s="47"/>
      <c r="R97" s="47"/>
      <c r="S97" s="47"/>
      <c r="T97" s="95"/>
      <c r="AT97" s="24" t="s">
        <v>493</v>
      </c>
      <c r="AU97" s="24" t="s">
        <v>76</v>
      </c>
    </row>
    <row r="98" spans="2:65" s="1" customFormat="1" ht="16.5" customHeight="1">
      <c r="B98" s="46"/>
      <c r="C98" s="235" t="s">
        <v>69</v>
      </c>
      <c r="D98" s="235" t="s">
        <v>203</v>
      </c>
      <c r="E98" s="236" t="s">
        <v>1414</v>
      </c>
      <c r="F98" s="237" t="s">
        <v>1415</v>
      </c>
      <c r="G98" s="238" t="s">
        <v>248</v>
      </c>
      <c r="H98" s="239">
        <v>88</v>
      </c>
      <c r="I98" s="240"/>
      <c r="J98" s="241">
        <f>ROUND(I98*H98,2)</f>
        <v>0</v>
      </c>
      <c r="K98" s="237" t="s">
        <v>21</v>
      </c>
      <c r="L98" s="72"/>
      <c r="M98" s="242" t="s">
        <v>21</v>
      </c>
      <c r="N98" s="243" t="s">
        <v>40</v>
      </c>
      <c r="O98" s="47"/>
      <c r="P98" s="244">
        <f>O98*H98</f>
        <v>0</v>
      </c>
      <c r="Q98" s="244">
        <v>0</v>
      </c>
      <c r="R98" s="244">
        <f>Q98*H98</f>
        <v>0</v>
      </c>
      <c r="S98" s="244">
        <v>0</v>
      </c>
      <c r="T98" s="245">
        <f>S98*H98</f>
        <v>0</v>
      </c>
      <c r="AR98" s="24" t="s">
        <v>208</v>
      </c>
      <c r="AT98" s="24" t="s">
        <v>203</v>
      </c>
      <c r="AU98" s="24" t="s">
        <v>76</v>
      </c>
      <c r="AY98" s="24" t="s">
        <v>201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4" t="s">
        <v>76</v>
      </c>
      <c r="BK98" s="246">
        <f>ROUND(I98*H98,2)</f>
        <v>0</v>
      </c>
      <c r="BL98" s="24" t="s">
        <v>208</v>
      </c>
      <c r="BM98" s="24" t="s">
        <v>265</v>
      </c>
    </row>
    <row r="99" spans="2:47" s="1" customFormat="1" ht="13.5">
      <c r="B99" s="46"/>
      <c r="C99" s="74"/>
      <c r="D99" s="249" t="s">
        <v>493</v>
      </c>
      <c r="E99" s="74"/>
      <c r="F99" s="280" t="s">
        <v>1409</v>
      </c>
      <c r="G99" s="74"/>
      <c r="H99" s="74"/>
      <c r="I99" s="203"/>
      <c r="J99" s="74"/>
      <c r="K99" s="74"/>
      <c r="L99" s="72"/>
      <c r="M99" s="281"/>
      <c r="N99" s="47"/>
      <c r="O99" s="47"/>
      <c r="P99" s="47"/>
      <c r="Q99" s="47"/>
      <c r="R99" s="47"/>
      <c r="S99" s="47"/>
      <c r="T99" s="95"/>
      <c r="AT99" s="24" t="s">
        <v>493</v>
      </c>
      <c r="AU99" s="24" t="s">
        <v>76</v>
      </c>
    </row>
    <row r="100" spans="2:65" s="1" customFormat="1" ht="16.5" customHeight="1">
      <c r="B100" s="46"/>
      <c r="C100" s="235" t="s">
        <v>69</v>
      </c>
      <c r="D100" s="235" t="s">
        <v>203</v>
      </c>
      <c r="E100" s="236" t="s">
        <v>1416</v>
      </c>
      <c r="F100" s="237" t="s">
        <v>1417</v>
      </c>
      <c r="G100" s="238" t="s">
        <v>248</v>
      </c>
      <c r="H100" s="239">
        <v>8</v>
      </c>
      <c r="I100" s="240"/>
      <c r="J100" s="241">
        <f>ROUND(I100*H100,2)</f>
        <v>0</v>
      </c>
      <c r="K100" s="237" t="s">
        <v>21</v>
      </c>
      <c r="L100" s="72"/>
      <c r="M100" s="242" t="s">
        <v>21</v>
      </c>
      <c r="N100" s="243" t="s">
        <v>40</v>
      </c>
      <c r="O100" s="47"/>
      <c r="P100" s="244">
        <f>O100*H100</f>
        <v>0</v>
      </c>
      <c r="Q100" s="244">
        <v>0</v>
      </c>
      <c r="R100" s="244">
        <f>Q100*H100</f>
        <v>0</v>
      </c>
      <c r="S100" s="244">
        <v>0</v>
      </c>
      <c r="T100" s="245">
        <f>S100*H100</f>
        <v>0</v>
      </c>
      <c r="AR100" s="24" t="s">
        <v>208</v>
      </c>
      <c r="AT100" s="24" t="s">
        <v>203</v>
      </c>
      <c r="AU100" s="24" t="s">
        <v>76</v>
      </c>
      <c r="AY100" s="24" t="s">
        <v>201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4" t="s">
        <v>76</v>
      </c>
      <c r="BK100" s="246">
        <f>ROUND(I100*H100,2)</f>
        <v>0</v>
      </c>
      <c r="BL100" s="24" t="s">
        <v>208</v>
      </c>
      <c r="BM100" s="24" t="s">
        <v>277</v>
      </c>
    </row>
    <row r="101" spans="2:47" s="1" customFormat="1" ht="13.5">
      <c r="B101" s="46"/>
      <c r="C101" s="74"/>
      <c r="D101" s="249" t="s">
        <v>493</v>
      </c>
      <c r="E101" s="74"/>
      <c r="F101" s="280" t="s">
        <v>1409</v>
      </c>
      <c r="G101" s="74"/>
      <c r="H101" s="74"/>
      <c r="I101" s="203"/>
      <c r="J101" s="74"/>
      <c r="K101" s="74"/>
      <c r="L101" s="72"/>
      <c r="M101" s="281"/>
      <c r="N101" s="47"/>
      <c r="O101" s="47"/>
      <c r="P101" s="47"/>
      <c r="Q101" s="47"/>
      <c r="R101" s="47"/>
      <c r="S101" s="47"/>
      <c r="T101" s="95"/>
      <c r="AT101" s="24" t="s">
        <v>493</v>
      </c>
      <c r="AU101" s="24" t="s">
        <v>76</v>
      </c>
    </row>
    <row r="102" spans="2:65" s="1" customFormat="1" ht="25.5" customHeight="1">
      <c r="B102" s="46"/>
      <c r="C102" s="235" t="s">
        <v>69</v>
      </c>
      <c r="D102" s="235" t="s">
        <v>203</v>
      </c>
      <c r="E102" s="236" t="s">
        <v>1418</v>
      </c>
      <c r="F102" s="237" t="s">
        <v>1419</v>
      </c>
      <c r="G102" s="238" t="s">
        <v>358</v>
      </c>
      <c r="H102" s="239">
        <v>9760</v>
      </c>
      <c r="I102" s="240"/>
      <c r="J102" s="241">
        <f>ROUND(I102*H102,2)</f>
        <v>0</v>
      </c>
      <c r="K102" s="237" t="s">
        <v>21</v>
      </c>
      <c r="L102" s="72"/>
      <c r="M102" s="242" t="s">
        <v>21</v>
      </c>
      <c r="N102" s="243" t="s">
        <v>40</v>
      </c>
      <c r="O102" s="47"/>
      <c r="P102" s="244">
        <f>O102*H102</f>
        <v>0</v>
      </c>
      <c r="Q102" s="244">
        <v>0</v>
      </c>
      <c r="R102" s="244">
        <f>Q102*H102</f>
        <v>0</v>
      </c>
      <c r="S102" s="244">
        <v>0</v>
      </c>
      <c r="T102" s="245">
        <f>S102*H102</f>
        <v>0</v>
      </c>
      <c r="AR102" s="24" t="s">
        <v>208</v>
      </c>
      <c r="AT102" s="24" t="s">
        <v>203</v>
      </c>
      <c r="AU102" s="24" t="s">
        <v>76</v>
      </c>
      <c r="AY102" s="24" t="s">
        <v>201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4" t="s">
        <v>76</v>
      </c>
      <c r="BK102" s="246">
        <f>ROUND(I102*H102,2)</f>
        <v>0</v>
      </c>
      <c r="BL102" s="24" t="s">
        <v>208</v>
      </c>
      <c r="BM102" s="24" t="s">
        <v>287</v>
      </c>
    </row>
    <row r="103" spans="2:47" s="1" customFormat="1" ht="13.5">
      <c r="B103" s="46"/>
      <c r="C103" s="74"/>
      <c r="D103" s="249" t="s">
        <v>493</v>
      </c>
      <c r="E103" s="74"/>
      <c r="F103" s="280" t="s">
        <v>1409</v>
      </c>
      <c r="G103" s="74"/>
      <c r="H103" s="74"/>
      <c r="I103" s="203"/>
      <c r="J103" s="74"/>
      <c r="K103" s="74"/>
      <c r="L103" s="72"/>
      <c r="M103" s="281"/>
      <c r="N103" s="47"/>
      <c r="O103" s="47"/>
      <c r="P103" s="47"/>
      <c r="Q103" s="47"/>
      <c r="R103" s="47"/>
      <c r="S103" s="47"/>
      <c r="T103" s="95"/>
      <c r="AT103" s="24" t="s">
        <v>493</v>
      </c>
      <c r="AU103" s="24" t="s">
        <v>76</v>
      </c>
    </row>
    <row r="104" spans="2:65" s="1" customFormat="1" ht="16.5" customHeight="1">
      <c r="B104" s="46"/>
      <c r="C104" s="235" t="s">
        <v>69</v>
      </c>
      <c r="D104" s="235" t="s">
        <v>203</v>
      </c>
      <c r="E104" s="236" t="s">
        <v>1420</v>
      </c>
      <c r="F104" s="237" t="s">
        <v>1421</v>
      </c>
      <c r="G104" s="238" t="s">
        <v>248</v>
      </c>
      <c r="H104" s="239">
        <v>15</v>
      </c>
      <c r="I104" s="240"/>
      <c r="J104" s="241">
        <f>ROUND(I104*H104,2)</f>
        <v>0</v>
      </c>
      <c r="K104" s="237" t="s">
        <v>21</v>
      </c>
      <c r="L104" s="72"/>
      <c r="M104" s="242" t="s">
        <v>21</v>
      </c>
      <c r="N104" s="243" t="s">
        <v>40</v>
      </c>
      <c r="O104" s="47"/>
      <c r="P104" s="244">
        <f>O104*H104</f>
        <v>0</v>
      </c>
      <c r="Q104" s="244">
        <v>0</v>
      </c>
      <c r="R104" s="244">
        <f>Q104*H104</f>
        <v>0</v>
      </c>
      <c r="S104" s="244">
        <v>0</v>
      </c>
      <c r="T104" s="245">
        <f>S104*H104</f>
        <v>0</v>
      </c>
      <c r="AR104" s="24" t="s">
        <v>208</v>
      </c>
      <c r="AT104" s="24" t="s">
        <v>203</v>
      </c>
      <c r="AU104" s="24" t="s">
        <v>76</v>
      </c>
      <c r="AY104" s="24" t="s">
        <v>201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4" t="s">
        <v>76</v>
      </c>
      <c r="BK104" s="246">
        <f>ROUND(I104*H104,2)</f>
        <v>0</v>
      </c>
      <c r="BL104" s="24" t="s">
        <v>208</v>
      </c>
      <c r="BM104" s="24" t="s">
        <v>297</v>
      </c>
    </row>
    <row r="105" spans="2:47" s="1" customFormat="1" ht="13.5">
      <c r="B105" s="46"/>
      <c r="C105" s="74"/>
      <c r="D105" s="249" t="s">
        <v>493</v>
      </c>
      <c r="E105" s="74"/>
      <c r="F105" s="280" t="s">
        <v>1409</v>
      </c>
      <c r="G105" s="74"/>
      <c r="H105" s="74"/>
      <c r="I105" s="203"/>
      <c r="J105" s="74"/>
      <c r="K105" s="74"/>
      <c r="L105" s="72"/>
      <c r="M105" s="281"/>
      <c r="N105" s="47"/>
      <c r="O105" s="47"/>
      <c r="P105" s="47"/>
      <c r="Q105" s="47"/>
      <c r="R105" s="47"/>
      <c r="S105" s="47"/>
      <c r="T105" s="95"/>
      <c r="AT105" s="24" t="s">
        <v>493</v>
      </c>
      <c r="AU105" s="24" t="s">
        <v>76</v>
      </c>
    </row>
    <row r="106" spans="2:65" s="1" customFormat="1" ht="16.5" customHeight="1">
      <c r="B106" s="46"/>
      <c r="C106" s="235" t="s">
        <v>69</v>
      </c>
      <c r="D106" s="235" t="s">
        <v>203</v>
      </c>
      <c r="E106" s="236" t="s">
        <v>1422</v>
      </c>
      <c r="F106" s="237" t="s">
        <v>1423</v>
      </c>
      <c r="G106" s="238" t="s">
        <v>248</v>
      </c>
      <c r="H106" s="239">
        <v>173</v>
      </c>
      <c r="I106" s="240"/>
      <c r="J106" s="241">
        <f>ROUND(I106*H106,2)</f>
        <v>0</v>
      </c>
      <c r="K106" s="237" t="s">
        <v>21</v>
      </c>
      <c r="L106" s="72"/>
      <c r="M106" s="242" t="s">
        <v>21</v>
      </c>
      <c r="N106" s="243" t="s">
        <v>40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208</v>
      </c>
      <c r="AT106" s="24" t="s">
        <v>203</v>
      </c>
      <c r="AU106" s="24" t="s">
        <v>76</v>
      </c>
      <c r="AY106" s="24" t="s">
        <v>201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76</v>
      </c>
      <c r="BK106" s="246">
        <f>ROUND(I106*H106,2)</f>
        <v>0</v>
      </c>
      <c r="BL106" s="24" t="s">
        <v>208</v>
      </c>
      <c r="BM106" s="24" t="s">
        <v>308</v>
      </c>
    </row>
    <row r="107" spans="2:47" s="1" customFormat="1" ht="13.5">
      <c r="B107" s="46"/>
      <c r="C107" s="74"/>
      <c r="D107" s="249" t="s">
        <v>493</v>
      </c>
      <c r="E107" s="74"/>
      <c r="F107" s="280" t="s">
        <v>1409</v>
      </c>
      <c r="G107" s="74"/>
      <c r="H107" s="74"/>
      <c r="I107" s="203"/>
      <c r="J107" s="74"/>
      <c r="K107" s="74"/>
      <c r="L107" s="72"/>
      <c r="M107" s="281"/>
      <c r="N107" s="47"/>
      <c r="O107" s="47"/>
      <c r="P107" s="47"/>
      <c r="Q107" s="47"/>
      <c r="R107" s="47"/>
      <c r="S107" s="47"/>
      <c r="T107" s="95"/>
      <c r="AT107" s="24" t="s">
        <v>493</v>
      </c>
      <c r="AU107" s="24" t="s">
        <v>76</v>
      </c>
    </row>
    <row r="108" spans="2:65" s="1" customFormat="1" ht="16.5" customHeight="1">
      <c r="B108" s="46"/>
      <c r="C108" s="235" t="s">
        <v>69</v>
      </c>
      <c r="D108" s="235" t="s">
        <v>203</v>
      </c>
      <c r="E108" s="236" t="s">
        <v>1424</v>
      </c>
      <c r="F108" s="237" t="s">
        <v>1425</v>
      </c>
      <c r="G108" s="238" t="s">
        <v>248</v>
      </c>
      <c r="H108" s="239">
        <v>329</v>
      </c>
      <c r="I108" s="240"/>
      <c r="J108" s="241">
        <f>ROUND(I108*H108,2)</f>
        <v>0</v>
      </c>
      <c r="K108" s="237" t="s">
        <v>21</v>
      </c>
      <c r="L108" s="72"/>
      <c r="M108" s="242" t="s">
        <v>21</v>
      </c>
      <c r="N108" s="243" t="s">
        <v>40</v>
      </c>
      <c r="O108" s="47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4" t="s">
        <v>208</v>
      </c>
      <c r="AT108" s="24" t="s">
        <v>203</v>
      </c>
      <c r="AU108" s="24" t="s">
        <v>76</v>
      </c>
      <c r="AY108" s="24" t="s">
        <v>201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4" t="s">
        <v>76</v>
      </c>
      <c r="BK108" s="246">
        <f>ROUND(I108*H108,2)</f>
        <v>0</v>
      </c>
      <c r="BL108" s="24" t="s">
        <v>208</v>
      </c>
      <c r="BM108" s="24" t="s">
        <v>316</v>
      </c>
    </row>
    <row r="109" spans="2:47" s="1" customFormat="1" ht="13.5">
      <c r="B109" s="46"/>
      <c r="C109" s="74"/>
      <c r="D109" s="249" t="s">
        <v>493</v>
      </c>
      <c r="E109" s="74"/>
      <c r="F109" s="280" t="s">
        <v>1409</v>
      </c>
      <c r="G109" s="74"/>
      <c r="H109" s="74"/>
      <c r="I109" s="203"/>
      <c r="J109" s="74"/>
      <c r="K109" s="74"/>
      <c r="L109" s="72"/>
      <c r="M109" s="281"/>
      <c r="N109" s="47"/>
      <c r="O109" s="47"/>
      <c r="P109" s="47"/>
      <c r="Q109" s="47"/>
      <c r="R109" s="47"/>
      <c r="S109" s="47"/>
      <c r="T109" s="95"/>
      <c r="AT109" s="24" t="s">
        <v>493</v>
      </c>
      <c r="AU109" s="24" t="s">
        <v>76</v>
      </c>
    </row>
    <row r="110" spans="2:65" s="1" customFormat="1" ht="25.5" customHeight="1">
      <c r="B110" s="46"/>
      <c r="C110" s="235" t="s">
        <v>69</v>
      </c>
      <c r="D110" s="235" t="s">
        <v>203</v>
      </c>
      <c r="E110" s="236" t="s">
        <v>1426</v>
      </c>
      <c r="F110" s="237" t="s">
        <v>1427</v>
      </c>
      <c r="G110" s="238" t="s">
        <v>248</v>
      </c>
      <c r="H110" s="239">
        <v>22</v>
      </c>
      <c r="I110" s="240"/>
      <c r="J110" s="241">
        <f>ROUND(I110*H110,2)</f>
        <v>0</v>
      </c>
      <c r="K110" s="237" t="s">
        <v>21</v>
      </c>
      <c r="L110" s="72"/>
      <c r="M110" s="242" t="s">
        <v>21</v>
      </c>
      <c r="N110" s="243" t="s">
        <v>40</v>
      </c>
      <c r="O110" s="47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4" t="s">
        <v>208</v>
      </c>
      <c r="AT110" s="24" t="s">
        <v>203</v>
      </c>
      <c r="AU110" s="24" t="s">
        <v>76</v>
      </c>
      <c r="AY110" s="24" t="s">
        <v>201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76</v>
      </c>
      <c r="BK110" s="246">
        <f>ROUND(I110*H110,2)</f>
        <v>0</v>
      </c>
      <c r="BL110" s="24" t="s">
        <v>208</v>
      </c>
      <c r="BM110" s="24" t="s">
        <v>330</v>
      </c>
    </row>
    <row r="111" spans="2:47" s="1" customFormat="1" ht="13.5">
      <c r="B111" s="46"/>
      <c r="C111" s="74"/>
      <c r="D111" s="249" t="s">
        <v>493</v>
      </c>
      <c r="E111" s="74"/>
      <c r="F111" s="280" t="s">
        <v>1409</v>
      </c>
      <c r="G111" s="74"/>
      <c r="H111" s="74"/>
      <c r="I111" s="203"/>
      <c r="J111" s="74"/>
      <c r="K111" s="74"/>
      <c r="L111" s="72"/>
      <c r="M111" s="281"/>
      <c r="N111" s="47"/>
      <c r="O111" s="47"/>
      <c r="P111" s="47"/>
      <c r="Q111" s="47"/>
      <c r="R111" s="47"/>
      <c r="S111" s="47"/>
      <c r="T111" s="95"/>
      <c r="AT111" s="24" t="s">
        <v>493</v>
      </c>
      <c r="AU111" s="24" t="s">
        <v>76</v>
      </c>
    </row>
    <row r="112" spans="2:65" s="1" customFormat="1" ht="25.5" customHeight="1">
      <c r="B112" s="46"/>
      <c r="C112" s="235" t="s">
        <v>69</v>
      </c>
      <c r="D112" s="235" t="s">
        <v>203</v>
      </c>
      <c r="E112" s="236" t="s">
        <v>1428</v>
      </c>
      <c r="F112" s="237" t="s">
        <v>1429</v>
      </c>
      <c r="G112" s="238" t="s">
        <v>248</v>
      </c>
      <c r="H112" s="239">
        <v>6</v>
      </c>
      <c r="I112" s="240"/>
      <c r="J112" s="241">
        <f>ROUND(I112*H112,2)</f>
        <v>0</v>
      </c>
      <c r="K112" s="237" t="s">
        <v>21</v>
      </c>
      <c r="L112" s="72"/>
      <c r="M112" s="242" t="s">
        <v>21</v>
      </c>
      <c r="N112" s="243" t="s">
        <v>40</v>
      </c>
      <c r="O112" s="47"/>
      <c r="P112" s="244">
        <f>O112*H112</f>
        <v>0</v>
      </c>
      <c r="Q112" s="244">
        <v>0</v>
      </c>
      <c r="R112" s="244">
        <f>Q112*H112</f>
        <v>0</v>
      </c>
      <c r="S112" s="244">
        <v>0</v>
      </c>
      <c r="T112" s="245">
        <f>S112*H112</f>
        <v>0</v>
      </c>
      <c r="AR112" s="24" t="s">
        <v>208</v>
      </c>
      <c r="AT112" s="24" t="s">
        <v>203</v>
      </c>
      <c r="AU112" s="24" t="s">
        <v>76</v>
      </c>
      <c r="AY112" s="24" t="s">
        <v>201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76</v>
      </c>
      <c r="BK112" s="246">
        <f>ROUND(I112*H112,2)</f>
        <v>0</v>
      </c>
      <c r="BL112" s="24" t="s">
        <v>208</v>
      </c>
      <c r="BM112" s="24" t="s">
        <v>338</v>
      </c>
    </row>
    <row r="113" spans="2:47" s="1" customFormat="1" ht="13.5">
      <c r="B113" s="46"/>
      <c r="C113" s="74"/>
      <c r="D113" s="249" t="s">
        <v>493</v>
      </c>
      <c r="E113" s="74"/>
      <c r="F113" s="280" t="s">
        <v>1823</v>
      </c>
      <c r="G113" s="74"/>
      <c r="H113" s="74"/>
      <c r="I113" s="203"/>
      <c r="J113" s="74"/>
      <c r="K113" s="74"/>
      <c r="L113" s="72"/>
      <c r="M113" s="281"/>
      <c r="N113" s="47"/>
      <c r="O113" s="47"/>
      <c r="P113" s="47"/>
      <c r="Q113" s="47"/>
      <c r="R113" s="47"/>
      <c r="S113" s="47"/>
      <c r="T113" s="95"/>
      <c r="AT113" s="24" t="s">
        <v>493</v>
      </c>
      <c r="AU113" s="24" t="s">
        <v>76</v>
      </c>
    </row>
    <row r="114" spans="2:65" s="1" customFormat="1" ht="25.5" customHeight="1">
      <c r="B114" s="46"/>
      <c r="C114" s="235" t="s">
        <v>69</v>
      </c>
      <c r="D114" s="235" t="s">
        <v>203</v>
      </c>
      <c r="E114" s="236" t="s">
        <v>1431</v>
      </c>
      <c r="F114" s="237" t="s">
        <v>1432</v>
      </c>
      <c r="G114" s="238" t="s">
        <v>248</v>
      </c>
      <c r="H114" s="239">
        <v>6</v>
      </c>
      <c r="I114" s="240"/>
      <c r="J114" s="241">
        <f>ROUND(I114*H114,2)</f>
        <v>0</v>
      </c>
      <c r="K114" s="237" t="s">
        <v>21</v>
      </c>
      <c r="L114" s="72"/>
      <c r="M114" s="242" t="s">
        <v>21</v>
      </c>
      <c r="N114" s="243" t="s">
        <v>40</v>
      </c>
      <c r="O114" s="47"/>
      <c r="P114" s="244">
        <f>O114*H114</f>
        <v>0</v>
      </c>
      <c r="Q114" s="244">
        <v>0</v>
      </c>
      <c r="R114" s="244">
        <f>Q114*H114</f>
        <v>0</v>
      </c>
      <c r="S114" s="244">
        <v>0</v>
      </c>
      <c r="T114" s="245">
        <f>S114*H114</f>
        <v>0</v>
      </c>
      <c r="AR114" s="24" t="s">
        <v>208</v>
      </c>
      <c r="AT114" s="24" t="s">
        <v>203</v>
      </c>
      <c r="AU114" s="24" t="s">
        <v>76</v>
      </c>
      <c r="AY114" s="24" t="s">
        <v>201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4" t="s">
        <v>76</v>
      </c>
      <c r="BK114" s="246">
        <f>ROUND(I114*H114,2)</f>
        <v>0</v>
      </c>
      <c r="BL114" s="24" t="s">
        <v>208</v>
      </c>
      <c r="BM114" s="24" t="s">
        <v>349</v>
      </c>
    </row>
    <row r="115" spans="2:47" s="1" customFormat="1" ht="13.5">
      <c r="B115" s="46"/>
      <c r="C115" s="74"/>
      <c r="D115" s="249" t="s">
        <v>493</v>
      </c>
      <c r="E115" s="74"/>
      <c r="F115" s="280" t="s">
        <v>1823</v>
      </c>
      <c r="G115" s="74"/>
      <c r="H115" s="74"/>
      <c r="I115" s="203"/>
      <c r="J115" s="74"/>
      <c r="K115" s="74"/>
      <c r="L115" s="72"/>
      <c r="M115" s="281"/>
      <c r="N115" s="47"/>
      <c r="O115" s="47"/>
      <c r="P115" s="47"/>
      <c r="Q115" s="47"/>
      <c r="R115" s="47"/>
      <c r="S115" s="47"/>
      <c r="T115" s="95"/>
      <c r="AT115" s="24" t="s">
        <v>493</v>
      </c>
      <c r="AU115" s="24" t="s">
        <v>76</v>
      </c>
    </row>
    <row r="116" spans="2:65" s="1" customFormat="1" ht="16.5" customHeight="1">
      <c r="B116" s="46"/>
      <c r="C116" s="235" t="s">
        <v>69</v>
      </c>
      <c r="D116" s="235" t="s">
        <v>203</v>
      </c>
      <c r="E116" s="236" t="s">
        <v>1433</v>
      </c>
      <c r="F116" s="237" t="s">
        <v>1434</v>
      </c>
      <c r="G116" s="238" t="s">
        <v>358</v>
      </c>
      <c r="H116" s="239">
        <v>550</v>
      </c>
      <c r="I116" s="240"/>
      <c r="J116" s="241">
        <f>ROUND(I116*H116,2)</f>
        <v>0</v>
      </c>
      <c r="K116" s="237" t="s">
        <v>21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208</v>
      </c>
      <c r="AT116" s="24" t="s">
        <v>203</v>
      </c>
      <c r="AU116" s="24" t="s">
        <v>76</v>
      </c>
      <c r="AY116" s="24" t="s">
        <v>201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208</v>
      </c>
      <c r="BM116" s="24" t="s">
        <v>364</v>
      </c>
    </row>
    <row r="117" spans="2:47" s="1" customFormat="1" ht="13.5">
      <c r="B117" s="46"/>
      <c r="C117" s="74"/>
      <c r="D117" s="249" t="s">
        <v>493</v>
      </c>
      <c r="E117" s="74"/>
      <c r="F117" s="280" t="s">
        <v>1409</v>
      </c>
      <c r="G117" s="74"/>
      <c r="H117" s="74"/>
      <c r="I117" s="203"/>
      <c r="J117" s="74"/>
      <c r="K117" s="74"/>
      <c r="L117" s="72"/>
      <c r="M117" s="281"/>
      <c r="N117" s="47"/>
      <c r="O117" s="47"/>
      <c r="P117" s="47"/>
      <c r="Q117" s="47"/>
      <c r="R117" s="47"/>
      <c r="S117" s="47"/>
      <c r="T117" s="95"/>
      <c r="AT117" s="24" t="s">
        <v>493</v>
      </c>
      <c r="AU117" s="24" t="s">
        <v>76</v>
      </c>
    </row>
    <row r="118" spans="2:65" s="1" customFormat="1" ht="16.5" customHeight="1">
      <c r="B118" s="46"/>
      <c r="C118" s="235" t="s">
        <v>69</v>
      </c>
      <c r="D118" s="235" t="s">
        <v>203</v>
      </c>
      <c r="E118" s="236" t="s">
        <v>1435</v>
      </c>
      <c r="F118" s="237" t="s">
        <v>1436</v>
      </c>
      <c r="G118" s="238" t="s">
        <v>358</v>
      </c>
      <c r="H118" s="239">
        <v>615</v>
      </c>
      <c r="I118" s="240"/>
      <c r="J118" s="241">
        <f>ROUND(I118*H118,2)</f>
        <v>0</v>
      </c>
      <c r="K118" s="237" t="s">
        <v>21</v>
      </c>
      <c r="L118" s="72"/>
      <c r="M118" s="242" t="s">
        <v>21</v>
      </c>
      <c r="N118" s="243" t="s">
        <v>40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208</v>
      </c>
      <c r="AT118" s="24" t="s">
        <v>203</v>
      </c>
      <c r="AU118" s="24" t="s">
        <v>76</v>
      </c>
      <c r="AY118" s="24" t="s">
        <v>201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76</v>
      </c>
      <c r="BK118" s="246">
        <f>ROUND(I118*H118,2)</f>
        <v>0</v>
      </c>
      <c r="BL118" s="24" t="s">
        <v>208</v>
      </c>
      <c r="BM118" s="24" t="s">
        <v>374</v>
      </c>
    </row>
    <row r="119" spans="2:47" s="1" customFormat="1" ht="13.5">
      <c r="B119" s="46"/>
      <c r="C119" s="74"/>
      <c r="D119" s="249" t="s">
        <v>493</v>
      </c>
      <c r="E119" s="74"/>
      <c r="F119" s="280" t="s">
        <v>1409</v>
      </c>
      <c r="G119" s="74"/>
      <c r="H119" s="74"/>
      <c r="I119" s="203"/>
      <c r="J119" s="74"/>
      <c r="K119" s="74"/>
      <c r="L119" s="72"/>
      <c r="M119" s="281"/>
      <c r="N119" s="47"/>
      <c r="O119" s="47"/>
      <c r="P119" s="47"/>
      <c r="Q119" s="47"/>
      <c r="R119" s="47"/>
      <c r="S119" s="47"/>
      <c r="T119" s="95"/>
      <c r="AT119" s="24" t="s">
        <v>493</v>
      </c>
      <c r="AU119" s="24" t="s">
        <v>76</v>
      </c>
    </row>
    <row r="120" spans="2:65" s="1" customFormat="1" ht="16.5" customHeight="1">
      <c r="B120" s="46"/>
      <c r="C120" s="235" t="s">
        <v>69</v>
      </c>
      <c r="D120" s="235" t="s">
        <v>203</v>
      </c>
      <c r="E120" s="236" t="s">
        <v>1437</v>
      </c>
      <c r="F120" s="237" t="s">
        <v>1438</v>
      </c>
      <c r="G120" s="238" t="s">
        <v>358</v>
      </c>
      <c r="H120" s="239">
        <v>900</v>
      </c>
      <c r="I120" s="240"/>
      <c r="J120" s="241">
        <f>ROUND(I120*H120,2)</f>
        <v>0</v>
      </c>
      <c r="K120" s="237" t="s">
        <v>21</v>
      </c>
      <c r="L120" s="72"/>
      <c r="M120" s="242" t="s">
        <v>21</v>
      </c>
      <c r="N120" s="243" t="s">
        <v>40</v>
      </c>
      <c r="O120" s="47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4" t="s">
        <v>208</v>
      </c>
      <c r="AT120" s="24" t="s">
        <v>203</v>
      </c>
      <c r="AU120" s="24" t="s">
        <v>76</v>
      </c>
      <c r="AY120" s="24" t="s">
        <v>201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76</v>
      </c>
      <c r="BK120" s="246">
        <f>ROUND(I120*H120,2)</f>
        <v>0</v>
      </c>
      <c r="BL120" s="24" t="s">
        <v>208</v>
      </c>
      <c r="BM120" s="24" t="s">
        <v>384</v>
      </c>
    </row>
    <row r="121" spans="2:47" s="1" customFormat="1" ht="13.5">
      <c r="B121" s="46"/>
      <c r="C121" s="74"/>
      <c r="D121" s="249" t="s">
        <v>493</v>
      </c>
      <c r="E121" s="74"/>
      <c r="F121" s="280" t="s">
        <v>1409</v>
      </c>
      <c r="G121" s="74"/>
      <c r="H121" s="74"/>
      <c r="I121" s="203"/>
      <c r="J121" s="74"/>
      <c r="K121" s="74"/>
      <c r="L121" s="72"/>
      <c r="M121" s="281"/>
      <c r="N121" s="47"/>
      <c r="O121" s="47"/>
      <c r="P121" s="47"/>
      <c r="Q121" s="47"/>
      <c r="R121" s="47"/>
      <c r="S121" s="47"/>
      <c r="T121" s="95"/>
      <c r="AT121" s="24" t="s">
        <v>493</v>
      </c>
      <c r="AU121" s="24" t="s">
        <v>76</v>
      </c>
    </row>
    <row r="122" spans="2:65" s="1" customFormat="1" ht="16.5" customHeight="1">
      <c r="B122" s="46"/>
      <c r="C122" s="235" t="s">
        <v>69</v>
      </c>
      <c r="D122" s="235" t="s">
        <v>203</v>
      </c>
      <c r="E122" s="236" t="s">
        <v>1439</v>
      </c>
      <c r="F122" s="237" t="s">
        <v>1440</v>
      </c>
      <c r="G122" s="238" t="s">
        <v>248</v>
      </c>
      <c r="H122" s="239">
        <v>130</v>
      </c>
      <c r="I122" s="240"/>
      <c r="J122" s="241">
        <f>ROUND(I122*H122,2)</f>
        <v>0</v>
      </c>
      <c r="K122" s="237" t="s">
        <v>21</v>
      </c>
      <c r="L122" s="72"/>
      <c r="M122" s="242" t="s">
        <v>21</v>
      </c>
      <c r="N122" s="243" t="s">
        <v>40</v>
      </c>
      <c r="O122" s="47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AR122" s="24" t="s">
        <v>208</v>
      </c>
      <c r="AT122" s="24" t="s">
        <v>203</v>
      </c>
      <c r="AU122" s="24" t="s">
        <v>76</v>
      </c>
      <c r="AY122" s="24" t="s">
        <v>201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76</v>
      </c>
      <c r="BK122" s="246">
        <f>ROUND(I122*H122,2)</f>
        <v>0</v>
      </c>
      <c r="BL122" s="24" t="s">
        <v>208</v>
      </c>
      <c r="BM122" s="24" t="s">
        <v>395</v>
      </c>
    </row>
    <row r="123" spans="2:47" s="1" customFormat="1" ht="13.5">
      <c r="B123" s="46"/>
      <c r="C123" s="74"/>
      <c r="D123" s="249" t="s">
        <v>493</v>
      </c>
      <c r="E123" s="74"/>
      <c r="F123" s="280" t="s">
        <v>1409</v>
      </c>
      <c r="G123" s="74"/>
      <c r="H123" s="74"/>
      <c r="I123" s="203"/>
      <c r="J123" s="74"/>
      <c r="K123" s="74"/>
      <c r="L123" s="72"/>
      <c r="M123" s="281"/>
      <c r="N123" s="47"/>
      <c r="O123" s="47"/>
      <c r="P123" s="47"/>
      <c r="Q123" s="47"/>
      <c r="R123" s="47"/>
      <c r="S123" s="47"/>
      <c r="T123" s="95"/>
      <c r="AT123" s="24" t="s">
        <v>493</v>
      </c>
      <c r="AU123" s="24" t="s">
        <v>76</v>
      </c>
    </row>
    <row r="124" spans="2:65" s="1" customFormat="1" ht="16.5" customHeight="1">
      <c r="B124" s="46"/>
      <c r="C124" s="235" t="s">
        <v>69</v>
      </c>
      <c r="D124" s="235" t="s">
        <v>203</v>
      </c>
      <c r="E124" s="236" t="s">
        <v>1441</v>
      </c>
      <c r="F124" s="237" t="s">
        <v>1442</v>
      </c>
      <c r="G124" s="238" t="s">
        <v>248</v>
      </c>
      <c r="H124" s="239">
        <v>165</v>
      </c>
      <c r="I124" s="240"/>
      <c r="J124" s="241">
        <f>ROUND(I124*H124,2)</f>
        <v>0</v>
      </c>
      <c r="K124" s="237" t="s">
        <v>21</v>
      </c>
      <c r="L124" s="72"/>
      <c r="M124" s="242" t="s">
        <v>21</v>
      </c>
      <c r="N124" s="243" t="s">
        <v>40</v>
      </c>
      <c r="O124" s="47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208</v>
      </c>
      <c r="AT124" s="24" t="s">
        <v>203</v>
      </c>
      <c r="AU124" s="24" t="s">
        <v>76</v>
      </c>
      <c r="AY124" s="24" t="s">
        <v>201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4" t="s">
        <v>76</v>
      </c>
      <c r="BK124" s="246">
        <f>ROUND(I124*H124,2)</f>
        <v>0</v>
      </c>
      <c r="BL124" s="24" t="s">
        <v>208</v>
      </c>
      <c r="BM124" s="24" t="s">
        <v>405</v>
      </c>
    </row>
    <row r="125" spans="2:47" s="1" customFormat="1" ht="13.5">
      <c r="B125" s="46"/>
      <c r="C125" s="74"/>
      <c r="D125" s="249" t="s">
        <v>493</v>
      </c>
      <c r="E125" s="74"/>
      <c r="F125" s="280" t="s">
        <v>1409</v>
      </c>
      <c r="G125" s="74"/>
      <c r="H125" s="74"/>
      <c r="I125" s="203"/>
      <c r="J125" s="74"/>
      <c r="K125" s="74"/>
      <c r="L125" s="72"/>
      <c r="M125" s="281"/>
      <c r="N125" s="47"/>
      <c r="O125" s="47"/>
      <c r="P125" s="47"/>
      <c r="Q125" s="47"/>
      <c r="R125" s="47"/>
      <c r="S125" s="47"/>
      <c r="T125" s="95"/>
      <c r="AT125" s="24" t="s">
        <v>493</v>
      </c>
      <c r="AU125" s="24" t="s">
        <v>76</v>
      </c>
    </row>
    <row r="126" spans="2:65" s="1" customFormat="1" ht="25.5" customHeight="1">
      <c r="B126" s="46"/>
      <c r="C126" s="235" t="s">
        <v>69</v>
      </c>
      <c r="D126" s="235" t="s">
        <v>203</v>
      </c>
      <c r="E126" s="236" t="s">
        <v>1445</v>
      </c>
      <c r="F126" s="237" t="s">
        <v>1446</v>
      </c>
      <c r="G126" s="238" t="s">
        <v>1447</v>
      </c>
      <c r="H126" s="239">
        <v>1</v>
      </c>
      <c r="I126" s="240"/>
      <c r="J126" s="241">
        <f>ROUND(I126*H126,2)</f>
        <v>0</v>
      </c>
      <c r="K126" s="237" t="s">
        <v>21</v>
      </c>
      <c r="L126" s="72"/>
      <c r="M126" s="242" t="s">
        <v>21</v>
      </c>
      <c r="N126" s="243" t="s">
        <v>40</v>
      </c>
      <c r="O126" s="47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AR126" s="24" t="s">
        <v>208</v>
      </c>
      <c r="AT126" s="24" t="s">
        <v>203</v>
      </c>
      <c r="AU126" s="24" t="s">
        <v>76</v>
      </c>
      <c r="AY126" s="24" t="s">
        <v>201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4" t="s">
        <v>76</v>
      </c>
      <c r="BK126" s="246">
        <f>ROUND(I126*H126,2)</f>
        <v>0</v>
      </c>
      <c r="BL126" s="24" t="s">
        <v>208</v>
      </c>
      <c r="BM126" s="24" t="s">
        <v>416</v>
      </c>
    </row>
    <row r="127" spans="2:47" s="1" customFormat="1" ht="13.5">
      <c r="B127" s="46"/>
      <c r="C127" s="74"/>
      <c r="D127" s="249" t="s">
        <v>493</v>
      </c>
      <c r="E127" s="74"/>
      <c r="F127" s="280" t="s">
        <v>1409</v>
      </c>
      <c r="G127" s="74"/>
      <c r="H127" s="74"/>
      <c r="I127" s="203"/>
      <c r="J127" s="74"/>
      <c r="K127" s="74"/>
      <c r="L127" s="72"/>
      <c r="M127" s="281"/>
      <c r="N127" s="47"/>
      <c r="O127" s="47"/>
      <c r="P127" s="47"/>
      <c r="Q127" s="47"/>
      <c r="R127" s="47"/>
      <c r="S127" s="47"/>
      <c r="T127" s="95"/>
      <c r="AT127" s="24" t="s">
        <v>493</v>
      </c>
      <c r="AU127" s="24" t="s">
        <v>76</v>
      </c>
    </row>
    <row r="128" spans="2:63" s="11" customFormat="1" ht="29.85" customHeight="1">
      <c r="B128" s="219"/>
      <c r="C128" s="220"/>
      <c r="D128" s="221" t="s">
        <v>68</v>
      </c>
      <c r="E128" s="233" t="s">
        <v>1448</v>
      </c>
      <c r="F128" s="233" t="s">
        <v>1824</v>
      </c>
      <c r="G128" s="220"/>
      <c r="H128" s="220"/>
      <c r="I128" s="223"/>
      <c r="J128" s="234">
        <f>BK128</f>
        <v>0</v>
      </c>
      <c r="K128" s="220"/>
      <c r="L128" s="225"/>
      <c r="M128" s="226"/>
      <c r="N128" s="227"/>
      <c r="O128" s="227"/>
      <c r="P128" s="228">
        <f>SUM(P129:P172)</f>
        <v>0</v>
      </c>
      <c r="Q128" s="227"/>
      <c r="R128" s="228">
        <f>SUM(R129:R172)</f>
        <v>0</v>
      </c>
      <c r="S128" s="227"/>
      <c r="T128" s="229">
        <f>SUM(T129:T172)</f>
        <v>0</v>
      </c>
      <c r="AR128" s="230" t="s">
        <v>76</v>
      </c>
      <c r="AT128" s="231" t="s">
        <v>68</v>
      </c>
      <c r="AU128" s="231" t="s">
        <v>76</v>
      </c>
      <c r="AY128" s="230" t="s">
        <v>201</v>
      </c>
      <c r="BK128" s="232">
        <f>SUM(BK129:BK172)</f>
        <v>0</v>
      </c>
    </row>
    <row r="129" spans="2:65" s="1" customFormat="1" ht="25.5" customHeight="1">
      <c r="B129" s="46"/>
      <c r="C129" s="235" t="s">
        <v>69</v>
      </c>
      <c r="D129" s="235" t="s">
        <v>203</v>
      </c>
      <c r="E129" s="236" t="s">
        <v>1450</v>
      </c>
      <c r="F129" s="237" t="s">
        <v>1451</v>
      </c>
      <c r="G129" s="238" t="s">
        <v>248</v>
      </c>
      <c r="H129" s="239">
        <v>1</v>
      </c>
      <c r="I129" s="240"/>
      <c r="J129" s="241">
        <f>ROUND(I129*H129,2)</f>
        <v>0</v>
      </c>
      <c r="K129" s="237" t="s">
        <v>21</v>
      </c>
      <c r="L129" s="72"/>
      <c r="M129" s="242" t="s">
        <v>21</v>
      </c>
      <c r="N129" s="243" t="s">
        <v>40</v>
      </c>
      <c r="O129" s="47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AR129" s="24" t="s">
        <v>208</v>
      </c>
      <c r="AT129" s="24" t="s">
        <v>203</v>
      </c>
      <c r="AU129" s="24" t="s">
        <v>79</v>
      </c>
      <c r="AY129" s="24" t="s">
        <v>201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24" t="s">
        <v>76</v>
      </c>
      <c r="BK129" s="246">
        <f>ROUND(I129*H129,2)</f>
        <v>0</v>
      </c>
      <c r="BL129" s="24" t="s">
        <v>208</v>
      </c>
      <c r="BM129" s="24" t="s">
        <v>428</v>
      </c>
    </row>
    <row r="130" spans="2:47" s="1" customFormat="1" ht="13.5">
      <c r="B130" s="46"/>
      <c r="C130" s="74"/>
      <c r="D130" s="249" t="s">
        <v>493</v>
      </c>
      <c r="E130" s="74"/>
      <c r="F130" s="280" t="s">
        <v>1825</v>
      </c>
      <c r="G130" s="74"/>
      <c r="H130" s="74"/>
      <c r="I130" s="203"/>
      <c r="J130" s="74"/>
      <c r="K130" s="74"/>
      <c r="L130" s="72"/>
      <c r="M130" s="281"/>
      <c r="N130" s="47"/>
      <c r="O130" s="47"/>
      <c r="P130" s="47"/>
      <c r="Q130" s="47"/>
      <c r="R130" s="47"/>
      <c r="S130" s="47"/>
      <c r="T130" s="95"/>
      <c r="AT130" s="24" t="s">
        <v>493</v>
      </c>
      <c r="AU130" s="24" t="s">
        <v>79</v>
      </c>
    </row>
    <row r="131" spans="2:65" s="1" customFormat="1" ht="25.5" customHeight="1">
      <c r="B131" s="46"/>
      <c r="C131" s="235" t="s">
        <v>69</v>
      </c>
      <c r="D131" s="235" t="s">
        <v>203</v>
      </c>
      <c r="E131" s="236" t="s">
        <v>1452</v>
      </c>
      <c r="F131" s="237" t="s">
        <v>1453</v>
      </c>
      <c r="G131" s="238" t="s">
        <v>248</v>
      </c>
      <c r="H131" s="239">
        <v>6</v>
      </c>
      <c r="I131" s="240"/>
      <c r="J131" s="241">
        <f>ROUND(I131*H131,2)</f>
        <v>0</v>
      </c>
      <c r="K131" s="237" t="s">
        <v>21</v>
      </c>
      <c r="L131" s="72"/>
      <c r="M131" s="242" t="s">
        <v>21</v>
      </c>
      <c r="N131" s="243" t="s">
        <v>40</v>
      </c>
      <c r="O131" s="47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AR131" s="24" t="s">
        <v>208</v>
      </c>
      <c r="AT131" s="24" t="s">
        <v>203</v>
      </c>
      <c r="AU131" s="24" t="s">
        <v>79</v>
      </c>
      <c r="AY131" s="24" t="s">
        <v>201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76</v>
      </c>
      <c r="BK131" s="246">
        <f>ROUND(I131*H131,2)</f>
        <v>0</v>
      </c>
      <c r="BL131" s="24" t="s">
        <v>208</v>
      </c>
      <c r="BM131" s="24" t="s">
        <v>437</v>
      </c>
    </row>
    <row r="132" spans="2:47" s="1" customFormat="1" ht="13.5">
      <c r="B132" s="46"/>
      <c r="C132" s="74"/>
      <c r="D132" s="249" t="s">
        <v>493</v>
      </c>
      <c r="E132" s="74"/>
      <c r="F132" s="280" t="s">
        <v>1822</v>
      </c>
      <c r="G132" s="74"/>
      <c r="H132" s="74"/>
      <c r="I132" s="203"/>
      <c r="J132" s="74"/>
      <c r="K132" s="74"/>
      <c r="L132" s="72"/>
      <c r="M132" s="281"/>
      <c r="N132" s="47"/>
      <c r="O132" s="47"/>
      <c r="P132" s="47"/>
      <c r="Q132" s="47"/>
      <c r="R132" s="47"/>
      <c r="S132" s="47"/>
      <c r="T132" s="95"/>
      <c r="AT132" s="24" t="s">
        <v>493</v>
      </c>
      <c r="AU132" s="24" t="s">
        <v>79</v>
      </c>
    </row>
    <row r="133" spans="2:65" s="1" customFormat="1" ht="25.5" customHeight="1">
      <c r="B133" s="46"/>
      <c r="C133" s="235" t="s">
        <v>69</v>
      </c>
      <c r="D133" s="235" t="s">
        <v>203</v>
      </c>
      <c r="E133" s="236" t="s">
        <v>1454</v>
      </c>
      <c r="F133" s="237" t="s">
        <v>1455</v>
      </c>
      <c r="G133" s="238" t="s">
        <v>358</v>
      </c>
      <c r="H133" s="239">
        <v>740</v>
      </c>
      <c r="I133" s="240"/>
      <c r="J133" s="241">
        <f>ROUND(I133*H133,2)</f>
        <v>0</v>
      </c>
      <c r="K133" s="237" t="s">
        <v>21</v>
      </c>
      <c r="L133" s="72"/>
      <c r="M133" s="242" t="s">
        <v>21</v>
      </c>
      <c r="N133" s="243" t="s">
        <v>40</v>
      </c>
      <c r="O133" s="47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AR133" s="24" t="s">
        <v>208</v>
      </c>
      <c r="AT133" s="24" t="s">
        <v>203</v>
      </c>
      <c r="AU133" s="24" t="s">
        <v>79</v>
      </c>
      <c r="AY133" s="24" t="s">
        <v>201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4" t="s">
        <v>76</v>
      </c>
      <c r="BK133" s="246">
        <f>ROUND(I133*H133,2)</f>
        <v>0</v>
      </c>
      <c r="BL133" s="24" t="s">
        <v>208</v>
      </c>
      <c r="BM133" s="24" t="s">
        <v>447</v>
      </c>
    </row>
    <row r="134" spans="2:47" s="1" customFormat="1" ht="13.5">
      <c r="B134" s="46"/>
      <c r="C134" s="74"/>
      <c r="D134" s="249" t="s">
        <v>493</v>
      </c>
      <c r="E134" s="74"/>
      <c r="F134" s="280" t="s">
        <v>1409</v>
      </c>
      <c r="G134" s="74"/>
      <c r="H134" s="74"/>
      <c r="I134" s="203"/>
      <c r="J134" s="74"/>
      <c r="K134" s="74"/>
      <c r="L134" s="72"/>
      <c r="M134" s="281"/>
      <c r="N134" s="47"/>
      <c r="O134" s="47"/>
      <c r="P134" s="47"/>
      <c r="Q134" s="47"/>
      <c r="R134" s="47"/>
      <c r="S134" s="47"/>
      <c r="T134" s="95"/>
      <c r="AT134" s="24" t="s">
        <v>493</v>
      </c>
      <c r="AU134" s="24" t="s">
        <v>79</v>
      </c>
    </row>
    <row r="135" spans="2:65" s="1" customFormat="1" ht="25.5" customHeight="1">
      <c r="B135" s="46"/>
      <c r="C135" s="235" t="s">
        <v>69</v>
      </c>
      <c r="D135" s="235" t="s">
        <v>203</v>
      </c>
      <c r="E135" s="236" t="s">
        <v>1456</v>
      </c>
      <c r="F135" s="237" t="s">
        <v>1457</v>
      </c>
      <c r="G135" s="238" t="s">
        <v>248</v>
      </c>
      <c r="H135" s="239">
        <v>88</v>
      </c>
      <c r="I135" s="240"/>
      <c r="J135" s="241">
        <f>ROUND(I135*H135,2)</f>
        <v>0</v>
      </c>
      <c r="K135" s="237" t="s">
        <v>21</v>
      </c>
      <c r="L135" s="72"/>
      <c r="M135" s="242" t="s">
        <v>21</v>
      </c>
      <c r="N135" s="243" t="s">
        <v>40</v>
      </c>
      <c r="O135" s="47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AR135" s="24" t="s">
        <v>208</v>
      </c>
      <c r="AT135" s="24" t="s">
        <v>203</v>
      </c>
      <c r="AU135" s="24" t="s">
        <v>79</v>
      </c>
      <c r="AY135" s="24" t="s">
        <v>201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4" t="s">
        <v>76</v>
      </c>
      <c r="BK135" s="246">
        <f>ROUND(I135*H135,2)</f>
        <v>0</v>
      </c>
      <c r="BL135" s="24" t="s">
        <v>208</v>
      </c>
      <c r="BM135" s="24" t="s">
        <v>457</v>
      </c>
    </row>
    <row r="136" spans="2:47" s="1" customFormat="1" ht="13.5">
      <c r="B136" s="46"/>
      <c r="C136" s="74"/>
      <c r="D136" s="249" t="s">
        <v>493</v>
      </c>
      <c r="E136" s="74"/>
      <c r="F136" s="280" t="s">
        <v>1409</v>
      </c>
      <c r="G136" s="74"/>
      <c r="H136" s="74"/>
      <c r="I136" s="203"/>
      <c r="J136" s="74"/>
      <c r="K136" s="74"/>
      <c r="L136" s="72"/>
      <c r="M136" s="281"/>
      <c r="N136" s="47"/>
      <c r="O136" s="47"/>
      <c r="P136" s="47"/>
      <c r="Q136" s="47"/>
      <c r="R136" s="47"/>
      <c r="S136" s="47"/>
      <c r="T136" s="95"/>
      <c r="AT136" s="24" t="s">
        <v>493</v>
      </c>
      <c r="AU136" s="24" t="s">
        <v>79</v>
      </c>
    </row>
    <row r="137" spans="2:65" s="1" customFormat="1" ht="16.5" customHeight="1">
      <c r="B137" s="46"/>
      <c r="C137" s="235" t="s">
        <v>69</v>
      </c>
      <c r="D137" s="235" t="s">
        <v>203</v>
      </c>
      <c r="E137" s="236" t="s">
        <v>1458</v>
      </c>
      <c r="F137" s="237" t="s">
        <v>1459</v>
      </c>
      <c r="G137" s="238" t="s">
        <v>248</v>
      </c>
      <c r="H137" s="239">
        <v>88</v>
      </c>
      <c r="I137" s="240"/>
      <c r="J137" s="241">
        <f>ROUND(I137*H137,2)</f>
        <v>0</v>
      </c>
      <c r="K137" s="237" t="s">
        <v>21</v>
      </c>
      <c r="L137" s="72"/>
      <c r="M137" s="242" t="s">
        <v>21</v>
      </c>
      <c r="N137" s="243" t="s">
        <v>40</v>
      </c>
      <c r="O137" s="47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AR137" s="24" t="s">
        <v>208</v>
      </c>
      <c r="AT137" s="24" t="s">
        <v>203</v>
      </c>
      <c r="AU137" s="24" t="s">
        <v>79</v>
      </c>
      <c r="AY137" s="24" t="s">
        <v>201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24" t="s">
        <v>76</v>
      </c>
      <c r="BK137" s="246">
        <f>ROUND(I137*H137,2)</f>
        <v>0</v>
      </c>
      <c r="BL137" s="24" t="s">
        <v>208</v>
      </c>
      <c r="BM137" s="24" t="s">
        <v>466</v>
      </c>
    </row>
    <row r="138" spans="2:47" s="1" customFormat="1" ht="13.5">
      <c r="B138" s="46"/>
      <c r="C138" s="74"/>
      <c r="D138" s="249" t="s">
        <v>493</v>
      </c>
      <c r="E138" s="74"/>
      <c r="F138" s="280" t="s">
        <v>1409</v>
      </c>
      <c r="G138" s="74"/>
      <c r="H138" s="74"/>
      <c r="I138" s="203"/>
      <c r="J138" s="74"/>
      <c r="K138" s="74"/>
      <c r="L138" s="72"/>
      <c r="M138" s="281"/>
      <c r="N138" s="47"/>
      <c r="O138" s="47"/>
      <c r="P138" s="47"/>
      <c r="Q138" s="47"/>
      <c r="R138" s="47"/>
      <c r="S138" s="47"/>
      <c r="T138" s="95"/>
      <c r="AT138" s="24" t="s">
        <v>493</v>
      </c>
      <c r="AU138" s="24" t="s">
        <v>79</v>
      </c>
    </row>
    <row r="139" spans="2:65" s="1" customFormat="1" ht="16.5" customHeight="1">
      <c r="B139" s="46"/>
      <c r="C139" s="235" t="s">
        <v>69</v>
      </c>
      <c r="D139" s="235" t="s">
        <v>203</v>
      </c>
      <c r="E139" s="236" t="s">
        <v>1460</v>
      </c>
      <c r="F139" s="237" t="s">
        <v>1461</v>
      </c>
      <c r="G139" s="238" t="s">
        <v>248</v>
      </c>
      <c r="H139" s="239">
        <v>88</v>
      </c>
      <c r="I139" s="240"/>
      <c r="J139" s="241">
        <f>ROUND(I139*H139,2)</f>
        <v>0</v>
      </c>
      <c r="K139" s="237" t="s">
        <v>21</v>
      </c>
      <c r="L139" s="72"/>
      <c r="M139" s="242" t="s">
        <v>21</v>
      </c>
      <c r="N139" s="243" t="s">
        <v>40</v>
      </c>
      <c r="O139" s="47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AR139" s="24" t="s">
        <v>208</v>
      </c>
      <c r="AT139" s="24" t="s">
        <v>203</v>
      </c>
      <c r="AU139" s="24" t="s">
        <v>79</v>
      </c>
      <c r="AY139" s="24" t="s">
        <v>201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24" t="s">
        <v>76</v>
      </c>
      <c r="BK139" s="246">
        <f>ROUND(I139*H139,2)</f>
        <v>0</v>
      </c>
      <c r="BL139" s="24" t="s">
        <v>208</v>
      </c>
      <c r="BM139" s="24" t="s">
        <v>474</v>
      </c>
    </row>
    <row r="140" spans="2:47" s="1" customFormat="1" ht="13.5">
      <c r="B140" s="46"/>
      <c r="C140" s="74"/>
      <c r="D140" s="249" t="s">
        <v>493</v>
      </c>
      <c r="E140" s="74"/>
      <c r="F140" s="280" t="s">
        <v>1409</v>
      </c>
      <c r="G140" s="74"/>
      <c r="H140" s="74"/>
      <c r="I140" s="203"/>
      <c r="J140" s="74"/>
      <c r="K140" s="74"/>
      <c r="L140" s="72"/>
      <c r="M140" s="281"/>
      <c r="N140" s="47"/>
      <c r="O140" s="47"/>
      <c r="P140" s="47"/>
      <c r="Q140" s="47"/>
      <c r="R140" s="47"/>
      <c r="S140" s="47"/>
      <c r="T140" s="95"/>
      <c r="AT140" s="24" t="s">
        <v>493</v>
      </c>
      <c r="AU140" s="24" t="s">
        <v>79</v>
      </c>
    </row>
    <row r="141" spans="2:65" s="1" customFormat="1" ht="25.5" customHeight="1">
      <c r="B141" s="46"/>
      <c r="C141" s="235" t="s">
        <v>69</v>
      </c>
      <c r="D141" s="235" t="s">
        <v>203</v>
      </c>
      <c r="E141" s="236" t="s">
        <v>1462</v>
      </c>
      <c r="F141" s="237" t="s">
        <v>1463</v>
      </c>
      <c r="G141" s="238" t="s">
        <v>248</v>
      </c>
      <c r="H141" s="239">
        <v>8</v>
      </c>
      <c r="I141" s="240"/>
      <c r="J141" s="241">
        <f>ROUND(I141*H141,2)</f>
        <v>0</v>
      </c>
      <c r="K141" s="237" t="s">
        <v>21</v>
      </c>
      <c r="L141" s="72"/>
      <c r="M141" s="242" t="s">
        <v>21</v>
      </c>
      <c r="N141" s="243" t="s">
        <v>40</v>
      </c>
      <c r="O141" s="47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AR141" s="24" t="s">
        <v>208</v>
      </c>
      <c r="AT141" s="24" t="s">
        <v>203</v>
      </c>
      <c r="AU141" s="24" t="s">
        <v>79</v>
      </c>
      <c r="AY141" s="24" t="s">
        <v>201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24" t="s">
        <v>76</v>
      </c>
      <c r="BK141" s="246">
        <f>ROUND(I141*H141,2)</f>
        <v>0</v>
      </c>
      <c r="BL141" s="24" t="s">
        <v>208</v>
      </c>
      <c r="BM141" s="24" t="s">
        <v>484</v>
      </c>
    </row>
    <row r="142" spans="2:47" s="1" customFormat="1" ht="13.5">
      <c r="B142" s="46"/>
      <c r="C142" s="74"/>
      <c r="D142" s="249" t="s">
        <v>493</v>
      </c>
      <c r="E142" s="74"/>
      <c r="F142" s="280" t="s">
        <v>1409</v>
      </c>
      <c r="G142" s="74"/>
      <c r="H142" s="74"/>
      <c r="I142" s="203"/>
      <c r="J142" s="74"/>
      <c r="K142" s="74"/>
      <c r="L142" s="72"/>
      <c r="M142" s="281"/>
      <c r="N142" s="47"/>
      <c r="O142" s="47"/>
      <c r="P142" s="47"/>
      <c r="Q142" s="47"/>
      <c r="R142" s="47"/>
      <c r="S142" s="47"/>
      <c r="T142" s="95"/>
      <c r="AT142" s="24" t="s">
        <v>493</v>
      </c>
      <c r="AU142" s="24" t="s">
        <v>79</v>
      </c>
    </row>
    <row r="143" spans="2:65" s="1" customFormat="1" ht="25.5" customHeight="1">
      <c r="B143" s="46"/>
      <c r="C143" s="235" t="s">
        <v>69</v>
      </c>
      <c r="D143" s="235" t="s">
        <v>203</v>
      </c>
      <c r="E143" s="236" t="s">
        <v>1464</v>
      </c>
      <c r="F143" s="237" t="s">
        <v>1465</v>
      </c>
      <c r="G143" s="238" t="s">
        <v>248</v>
      </c>
      <c r="H143" s="239">
        <v>44</v>
      </c>
      <c r="I143" s="240"/>
      <c r="J143" s="241">
        <f>ROUND(I143*H143,2)</f>
        <v>0</v>
      </c>
      <c r="K143" s="237" t="s">
        <v>21</v>
      </c>
      <c r="L143" s="72"/>
      <c r="M143" s="242" t="s">
        <v>21</v>
      </c>
      <c r="N143" s="243" t="s">
        <v>40</v>
      </c>
      <c r="O143" s="47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AR143" s="24" t="s">
        <v>208</v>
      </c>
      <c r="AT143" s="24" t="s">
        <v>203</v>
      </c>
      <c r="AU143" s="24" t="s">
        <v>79</v>
      </c>
      <c r="AY143" s="24" t="s">
        <v>201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76</v>
      </c>
      <c r="BK143" s="246">
        <f>ROUND(I143*H143,2)</f>
        <v>0</v>
      </c>
      <c r="BL143" s="24" t="s">
        <v>208</v>
      </c>
      <c r="BM143" s="24" t="s">
        <v>497</v>
      </c>
    </row>
    <row r="144" spans="2:47" s="1" customFormat="1" ht="13.5">
      <c r="B144" s="46"/>
      <c r="C144" s="74"/>
      <c r="D144" s="249" t="s">
        <v>493</v>
      </c>
      <c r="E144" s="74"/>
      <c r="F144" s="280" t="s">
        <v>1409</v>
      </c>
      <c r="G144" s="74"/>
      <c r="H144" s="74"/>
      <c r="I144" s="203"/>
      <c r="J144" s="74"/>
      <c r="K144" s="74"/>
      <c r="L144" s="72"/>
      <c r="M144" s="281"/>
      <c r="N144" s="47"/>
      <c r="O144" s="47"/>
      <c r="P144" s="47"/>
      <c r="Q144" s="47"/>
      <c r="R144" s="47"/>
      <c r="S144" s="47"/>
      <c r="T144" s="95"/>
      <c r="AT144" s="24" t="s">
        <v>493</v>
      </c>
      <c r="AU144" s="24" t="s">
        <v>79</v>
      </c>
    </row>
    <row r="145" spans="2:65" s="1" customFormat="1" ht="25.5" customHeight="1">
      <c r="B145" s="46"/>
      <c r="C145" s="235" t="s">
        <v>69</v>
      </c>
      <c r="D145" s="235" t="s">
        <v>203</v>
      </c>
      <c r="E145" s="236" t="s">
        <v>1466</v>
      </c>
      <c r="F145" s="237" t="s">
        <v>1467</v>
      </c>
      <c r="G145" s="238" t="s">
        <v>358</v>
      </c>
      <c r="H145" s="239">
        <v>9760</v>
      </c>
      <c r="I145" s="240"/>
      <c r="J145" s="241">
        <f>ROUND(I145*H145,2)</f>
        <v>0</v>
      </c>
      <c r="K145" s="237" t="s">
        <v>21</v>
      </c>
      <c r="L145" s="72"/>
      <c r="M145" s="242" t="s">
        <v>21</v>
      </c>
      <c r="N145" s="243" t="s">
        <v>40</v>
      </c>
      <c r="O145" s="47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AR145" s="24" t="s">
        <v>208</v>
      </c>
      <c r="AT145" s="24" t="s">
        <v>203</v>
      </c>
      <c r="AU145" s="24" t="s">
        <v>79</v>
      </c>
      <c r="AY145" s="24" t="s">
        <v>201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4" t="s">
        <v>76</v>
      </c>
      <c r="BK145" s="246">
        <f>ROUND(I145*H145,2)</f>
        <v>0</v>
      </c>
      <c r="BL145" s="24" t="s">
        <v>208</v>
      </c>
      <c r="BM145" s="24" t="s">
        <v>507</v>
      </c>
    </row>
    <row r="146" spans="2:47" s="1" customFormat="1" ht="13.5">
      <c r="B146" s="46"/>
      <c r="C146" s="74"/>
      <c r="D146" s="249" t="s">
        <v>493</v>
      </c>
      <c r="E146" s="74"/>
      <c r="F146" s="280" t="s">
        <v>1409</v>
      </c>
      <c r="G146" s="74"/>
      <c r="H146" s="74"/>
      <c r="I146" s="203"/>
      <c r="J146" s="74"/>
      <c r="K146" s="74"/>
      <c r="L146" s="72"/>
      <c r="M146" s="281"/>
      <c r="N146" s="47"/>
      <c r="O146" s="47"/>
      <c r="P146" s="47"/>
      <c r="Q146" s="47"/>
      <c r="R146" s="47"/>
      <c r="S146" s="47"/>
      <c r="T146" s="95"/>
      <c r="AT146" s="24" t="s">
        <v>493</v>
      </c>
      <c r="AU146" s="24" t="s">
        <v>79</v>
      </c>
    </row>
    <row r="147" spans="2:65" s="1" customFormat="1" ht="16.5" customHeight="1">
      <c r="B147" s="46"/>
      <c r="C147" s="235" t="s">
        <v>69</v>
      </c>
      <c r="D147" s="235" t="s">
        <v>203</v>
      </c>
      <c r="E147" s="236" t="s">
        <v>1468</v>
      </c>
      <c r="F147" s="237" t="s">
        <v>1469</v>
      </c>
      <c r="G147" s="238" t="s">
        <v>248</v>
      </c>
      <c r="H147" s="239">
        <v>15</v>
      </c>
      <c r="I147" s="240"/>
      <c r="J147" s="241">
        <f>ROUND(I147*H147,2)</f>
        <v>0</v>
      </c>
      <c r="K147" s="237" t="s">
        <v>21</v>
      </c>
      <c r="L147" s="72"/>
      <c r="M147" s="242" t="s">
        <v>21</v>
      </c>
      <c r="N147" s="243" t="s">
        <v>40</v>
      </c>
      <c r="O147" s="47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AR147" s="24" t="s">
        <v>208</v>
      </c>
      <c r="AT147" s="24" t="s">
        <v>203</v>
      </c>
      <c r="AU147" s="24" t="s">
        <v>79</v>
      </c>
      <c r="AY147" s="24" t="s">
        <v>201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4" t="s">
        <v>76</v>
      </c>
      <c r="BK147" s="246">
        <f>ROUND(I147*H147,2)</f>
        <v>0</v>
      </c>
      <c r="BL147" s="24" t="s">
        <v>208</v>
      </c>
      <c r="BM147" s="24" t="s">
        <v>516</v>
      </c>
    </row>
    <row r="148" spans="2:47" s="1" customFormat="1" ht="13.5">
      <c r="B148" s="46"/>
      <c r="C148" s="74"/>
      <c r="D148" s="249" t="s">
        <v>493</v>
      </c>
      <c r="E148" s="74"/>
      <c r="F148" s="280" t="s">
        <v>1409</v>
      </c>
      <c r="G148" s="74"/>
      <c r="H148" s="74"/>
      <c r="I148" s="203"/>
      <c r="J148" s="74"/>
      <c r="K148" s="74"/>
      <c r="L148" s="72"/>
      <c r="M148" s="281"/>
      <c r="N148" s="47"/>
      <c r="O148" s="47"/>
      <c r="P148" s="47"/>
      <c r="Q148" s="47"/>
      <c r="R148" s="47"/>
      <c r="S148" s="47"/>
      <c r="T148" s="95"/>
      <c r="AT148" s="24" t="s">
        <v>493</v>
      </c>
      <c r="AU148" s="24" t="s">
        <v>79</v>
      </c>
    </row>
    <row r="149" spans="2:65" s="1" customFormat="1" ht="16.5" customHeight="1">
      <c r="B149" s="46"/>
      <c r="C149" s="235" t="s">
        <v>69</v>
      </c>
      <c r="D149" s="235" t="s">
        <v>203</v>
      </c>
      <c r="E149" s="236" t="s">
        <v>1470</v>
      </c>
      <c r="F149" s="237" t="s">
        <v>1471</v>
      </c>
      <c r="G149" s="238" t="s">
        <v>248</v>
      </c>
      <c r="H149" s="239">
        <v>329</v>
      </c>
      <c r="I149" s="240"/>
      <c r="J149" s="241">
        <f>ROUND(I149*H149,2)</f>
        <v>0</v>
      </c>
      <c r="K149" s="237" t="s">
        <v>21</v>
      </c>
      <c r="L149" s="72"/>
      <c r="M149" s="242" t="s">
        <v>21</v>
      </c>
      <c r="N149" s="243" t="s">
        <v>40</v>
      </c>
      <c r="O149" s="47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AR149" s="24" t="s">
        <v>208</v>
      </c>
      <c r="AT149" s="24" t="s">
        <v>203</v>
      </c>
      <c r="AU149" s="24" t="s">
        <v>79</v>
      </c>
      <c r="AY149" s="24" t="s">
        <v>201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4" t="s">
        <v>76</v>
      </c>
      <c r="BK149" s="246">
        <f>ROUND(I149*H149,2)</f>
        <v>0</v>
      </c>
      <c r="BL149" s="24" t="s">
        <v>208</v>
      </c>
      <c r="BM149" s="24" t="s">
        <v>528</v>
      </c>
    </row>
    <row r="150" spans="2:47" s="1" customFormat="1" ht="13.5">
      <c r="B150" s="46"/>
      <c r="C150" s="74"/>
      <c r="D150" s="249" t="s">
        <v>493</v>
      </c>
      <c r="E150" s="74"/>
      <c r="F150" s="280" t="s">
        <v>1409</v>
      </c>
      <c r="G150" s="74"/>
      <c r="H150" s="74"/>
      <c r="I150" s="203"/>
      <c r="J150" s="74"/>
      <c r="K150" s="74"/>
      <c r="L150" s="72"/>
      <c r="M150" s="281"/>
      <c r="N150" s="47"/>
      <c r="O150" s="47"/>
      <c r="P150" s="47"/>
      <c r="Q150" s="47"/>
      <c r="R150" s="47"/>
      <c r="S150" s="47"/>
      <c r="T150" s="95"/>
      <c r="AT150" s="24" t="s">
        <v>493</v>
      </c>
      <c r="AU150" s="24" t="s">
        <v>79</v>
      </c>
    </row>
    <row r="151" spans="2:65" s="1" customFormat="1" ht="16.5" customHeight="1">
      <c r="B151" s="46"/>
      <c r="C151" s="235" t="s">
        <v>69</v>
      </c>
      <c r="D151" s="235" t="s">
        <v>203</v>
      </c>
      <c r="E151" s="236" t="s">
        <v>1472</v>
      </c>
      <c r="F151" s="237" t="s">
        <v>1473</v>
      </c>
      <c r="G151" s="238" t="s">
        <v>248</v>
      </c>
      <c r="H151" s="239">
        <v>329</v>
      </c>
      <c r="I151" s="240"/>
      <c r="J151" s="241">
        <f>ROUND(I151*H151,2)</f>
        <v>0</v>
      </c>
      <c r="K151" s="237" t="s">
        <v>21</v>
      </c>
      <c r="L151" s="72"/>
      <c r="M151" s="242" t="s">
        <v>21</v>
      </c>
      <c r="N151" s="243" t="s">
        <v>40</v>
      </c>
      <c r="O151" s="47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AR151" s="24" t="s">
        <v>208</v>
      </c>
      <c r="AT151" s="24" t="s">
        <v>203</v>
      </c>
      <c r="AU151" s="24" t="s">
        <v>79</v>
      </c>
      <c r="AY151" s="24" t="s">
        <v>201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4" t="s">
        <v>76</v>
      </c>
      <c r="BK151" s="246">
        <f>ROUND(I151*H151,2)</f>
        <v>0</v>
      </c>
      <c r="BL151" s="24" t="s">
        <v>208</v>
      </c>
      <c r="BM151" s="24" t="s">
        <v>538</v>
      </c>
    </row>
    <row r="152" spans="2:47" s="1" customFormat="1" ht="13.5">
      <c r="B152" s="46"/>
      <c r="C152" s="74"/>
      <c r="D152" s="249" t="s">
        <v>493</v>
      </c>
      <c r="E152" s="74"/>
      <c r="F152" s="280" t="s">
        <v>1409</v>
      </c>
      <c r="G152" s="74"/>
      <c r="H152" s="74"/>
      <c r="I152" s="203"/>
      <c r="J152" s="74"/>
      <c r="K152" s="74"/>
      <c r="L152" s="72"/>
      <c r="M152" s="281"/>
      <c r="N152" s="47"/>
      <c r="O152" s="47"/>
      <c r="P152" s="47"/>
      <c r="Q152" s="47"/>
      <c r="R152" s="47"/>
      <c r="S152" s="47"/>
      <c r="T152" s="95"/>
      <c r="AT152" s="24" t="s">
        <v>493</v>
      </c>
      <c r="AU152" s="24" t="s">
        <v>79</v>
      </c>
    </row>
    <row r="153" spans="2:65" s="1" customFormat="1" ht="16.5" customHeight="1">
      <c r="B153" s="46"/>
      <c r="C153" s="235" t="s">
        <v>69</v>
      </c>
      <c r="D153" s="235" t="s">
        <v>203</v>
      </c>
      <c r="E153" s="236" t="s">
        <v>1474</v>
      </c>
      <c r="F153" s="237" t="s">
        <v>1475</v>
      </c>
      <c r="G153" s="238" t="s">
        <v>248</v>
      </c>
      <c r="H153" s="239">
        <v>329</v>
      </c>
      <c r="I153" s="240"/>
      <c r="J153" s="241">
        <f>ROUND(I153*H153,2)</f>
        <v>0</v>
      </c>
      <c r="K153" s="237" t="s">
        <v>21</v>
      </c>
      <c r="L153" s="72"/>
      <c r="M153" s="242" t="s">
        <v>21</v>
      </c>
      <c r="N153" s="243" t="s">
        <v>40</v>
      </c>
      <c r="O153" s="47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AR153" s="24" t="s">
        <v>208</v>
      </c>
      <c r="AT153" s="24" t="s">
        <v>203</v>
      </c>
      <c r="AU153" s="24" t="s">
        <v>79</v>
      </c>
      <c r="AY153" s="24" t="s">
        <v>201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24" t="s">
        <v>76</v>
      </c>
      <c r="BK153" s="246">
        <f>ROUND(I153*H153,2)</f>
        <v>0</v>
      </c>
      <c r="BL153" s="24" t="s">
        <v>208</v>
      </c>
      <c r="BM153" s="24" t="s">
        <v>549</v>
      </c>
    </row>
    <row r="154" spans="2:47" s="1" customFormat="1" ht="13.5">
      <c r="B154" s="46"/>
      <c r="C154" s="74"/>
      <c r="D154" s="249" t="s">
        <v>493</v>
      </c>
      <c r="E154" s="74"/>
      <c r="F154" s="280" t="s">
        <v>1409</v>
      </c>
      <c r="G154" s="74"/>
      <c r="H154" s="74"/>
      <c r="I154" s="203"/>
      <c r="J154" s="74"/>
      <c r="K154" s="74"/>
      <c r="L154" s="72"/>
      <c r="M154" s="281"/>
      <c r="N154" s="47"/>
      <c r="O154" s="47"/>
      <c r="P154" s="47"/>
      <c r="Q154" s="47"/>
      <c r="R154" s="47"/>
      <c r="S154" s="47"/>
      <c r="T154" s="95"/>
      <c r="AT154" s="24" t="s">
        <v>493</v>
      </c>
      <c r="AU154" s="24" t="s">
        <v>79</v>
      </c>
    </row>
    <row r="155" spans="2:65" s="1" customFormat="1" ht="25.5" customHeight="1">
      <c r="B155" s="46"/>
      <c r="C155" s="235" t="s">
        <v>69</v>
      </c>
      <c r="D155" s="235" t="s">
        <v>203</v>
      </c>
      <c r="E155" s="236" t="s">
        <v>1476</v>
      </c>
      <c r="F155" s="237" t="s">
        <v>1477</v>
      </c>
      <c r="G155" s="238" t="s">
        <v>248</v>
      </c>
      <c r="H155" s="239">
        <v>173</v>
      </c>
      <c r="I155" s="240"/>
      <c r="J155" s="241">
        <f>ROUND(I155*H155,2)</f>
        <v>0</v>
      </c>
      <c r="K155" s="237" t="s">
        <v>21</v>
      </c>
      <c r="L155" s="72"/>
      <c r="M155" s="242" t="s">
        <v>21</v>
      </c>
      <c r="N155" s="243" t="s">
        <v>40</v>
      </c>
      <c r="O155" s="47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AR155" s="24" t="s">
        <v>208</v>
      </c>
      <c r="AT155" s="24" t="s">
        <v>203</v>
      </c>
      <c r="AU155" s="24" t="s">
        <v>79</v>
      </c>
      <c r="AY155" s="24" t="s">
        <v>201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4" t="s">
        <v>76</v>
      </c>
      <c r="BK155" s="246">
        <f>ROUND(I155*H155,2)</f>
        <v>0</v>
      </c>
      <c r="BL155" s="24" t="s">
        <v>208</v>
      </c>
      <c r="BM155" s="24" t="s">
        <v>559</v>
      </c>
    </row>
    <row r="156" spans="2:47" s="1" customFormat="1" ht="13.5">
      <c r="B156" s="46"/>
      <c r="C156" s="74"/>
      <c r="D156" s="249" t="s">
        <v>493</v>
      </c>
      <c r="E156" s="74"/>
      <c r="F156" s="280" t="s">
        <v>1409</v>
      </c>
      <c r="G156" s="74"/>
      <c r="H156" s="74"/>
      <c r="I156" s="203"/>
      <c r="J156" s="74"/>
      <c r="K156" s="74"/>
      <c r="L156" s="72"/>
      <c r="M156" s="281"/>
      <c r="N156" s="47"/>
      <c r="O156" s="47"/>
      <c r="P156" s="47"/>
      <c r="Q156" s="47"/>
      <c r="R156" s="47"/>
      <c r="S156" s="47"/>
      <c r="T156" s="95"/>
      <c r="AT156" s="24" t="s">
        <v>493</v>
      </c>
      <c r="AU156" s="24" t="s">
        <v>79</v>
      </c>
    </row>
    <row r="157" spans="2:65" s="1" customFormat="1" ht="25.5" customHeight="1">
      <c r="B157" s="46"/>
      <c r="C157" s="235" t="s">
        <v>69</v>
      </c>
      <c r="D157" s="235" t="s">
        <v>203</v>
      </c>
      <c r="E157" s="236" t="s">
        <v>1478</v>
      </c>
      <c r="F157" s="237" t="s">
        <v>1479</v>
      </c>
      <c r="G157" s="238" t="s">
        <v>248</v>
      </c>
      <c r="H157" s="239">
        <v>6</v>
      </c>
      <c r="I157" s="240"/>
      <c r="J157" s="241">
        <f>ROUND(I157*H157,2)</f>
        <v>0</v>
      </c>
      <c r="K157" s="237" t="s">
        <v>21</v>
      </c>
      <c r="L157" s="72"/>
      <c r="M157" s="242" t="s">
        <v>21</v>
      </c>
      <c r="N157" s="243" t="s">
        <v>40</v>
      </c>
      <c r="O157" s="47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AR157" s="24" t="s">
        <v>208</v>
      </c>
      <c r="AT157" s="24" t="s">
        <v>203</v>
      </c>
      <c r="AU157" s="24" t="s">
        <v>79</v>
      </c>
      <c r="AY157" s="24" t="s">
        <v>201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4" t="s">
        <v>76</v>
      </c>
      <c r="BK157" s="246">
        <f>ROUND(I157*H157,2)</f>
        <v>0</v>
      </c>
      <c r="BL157" s="24" t="s">
        <v>208</v>
      </c>
      <c r="BM157" s="24" t="s">
        <v>568</v>
      </c>
    </row>
    <row r="158" spans="2:47" s="1" customFormat="1" ht="13.5">
      <c r="B158" s="46"/>
      <c r="C158" s="74"/>
      <c r="D158" s="249" t="s">
        <v>493</v>
      </c>
      <c r="E158" s="74"/>
      <c r="F158" s="280" t="s">
        <v>1823</v>
      </c>
      <c r="G158" s="74"/>
      <c r="H158" s="74"/>
      <c r="I158" s="203"/>
      <c r="J158" s="74"/>
      <c r="K158" s="74"/>
      <c r="L158" s="72"/>
      <c r="M158" s="281"/>
      <c r="N158" s="47"/>
      <c r="O158" s="47"/>
      <c r="P158" s="47"/>
      <c r="Q158" s="47"/>
      <c r="R158" s="47"/>
      <c r="S158" s="47"/>
      <c r="T158" s="95"/>
      <c r="AT158" s="24" t="s">
        <v>493</v>
      </c>
      <c r="AU158" s="24" t="s">
        <v>79</v>
      </c>
    </row>
    <row r="159" spans="2:65" s="1" customFormat="1" ht="16.5" customHeight="1">
      <c r="B159" s="46"/>
      <c r="C159" s="235" t="s">
        <v>69</v>
      </c>
      <c r="D159" s="235" t="s">
        <v>203</v>
      </c>
      <c r="E159" s="236" t="s">
        <v>1480</v>
      </c>
      <c r="F159" s="237" t="s">
        <v>1481</v>
      </c>
      <c r="G159" s="238" t="s">
        <v>248</v>
      </c>
      <c r="H159" s="239">
        <v>6</v>
      </c>
      <c r="I159" s="240"/>
      <c r="J159" s="241">
        <f>ROUND(I159*H159,2)</f>
        <v>0</v>
      </c>
      <c r="K159" s="237" t="s">
        <v>21</v>
      </c>
      <c r="L159" s="72"/>
      <c r="M159" s="242" t="s">
        <v>21</v>
      </c>
      <c r="N159" s="243" t="s">
        <v>40</v>
      </c>
      <c r="O159" s="47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AR159" s="24" t="s">
        <v>208</v>
      </c>
      <c r="AT159" s="24" t="s">
        <v>203</v>
      </c>
      <c r="AU159" s="24" t="s">
        <v>79</v>
      </c>
      <c r="AY159" s="24" t="s">
        <v>201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4" t="s">
        <v>76</v>
      </c>
      <c r="BK159" s="246">
        <f>ROUND(I159*H159,2)</f>
        <v>0</v>
      </c>
      <c r="BL159" s="24" t="s">
        <v>208</v>
      </c>
      <c r="BM159" s="24" t="s">
        <v>576</v>
      </c>
    </row>
    <row r="160" spans="2:47" s="1" customFormat="1" ht="13.5">
      <c r="B160" s="46"/>
      <c r="C160" s="74"/>
      <c r="D160" s="249" t="s">
        <v>493</v>
      </c>
      <c r="E160" s="74"/>
      <c r="F160" s="280" t="s">
        <v>1823</v>
      </c>
      <c r="G160" s="74"/>
      <c r="H160" s="74"/>
      <c r="I160" s="203"/>
      <c r="J160" s="74"/>
      <c r="K160" s="74"/>
      <c r="L160" s="72"/>
      <c r="M160" s="281"/>
      <c r="N160" s="47"/>
      <c r="O160" s="47"/>
      <c r="P160" s="47"/>
      <c r="Q160" s="47"/>
      <c r="R160" s="47"/>
      <c r="S160" s="47"/>
      <c r="T160" s="95"/>
      <c r="AT160" s="24" t="s">
        <v>493</v>
      </c>
      <c r="AU160" s="24" t="s">
        <v>79</v>
      </c>
    </row>
    <row r="161" spans="2:65" s="1" customFormat="1" ht="16.5" customHeight="1">
      <c r="B161" s="46"/>
      <c r="C161" s="235" t="s">
        <v>69</v>
      </c>
      <c r="D161" s="235" t="s">
        <v>203</v>
      </c>
      <c r="E161" s="236" t="s">
        <v>1482</v>
      </c>
      <c r="F161" s="237" t="s">
        <v>1483</v>
      </c>
      <c r="G161" s="238" t="s">
        <v>358</v>
      </c>
      <c r="H161" s="239">
        <v>550</v>
      </c>
      <c r="I161" s="240"/>
      <c r="J161" s="241">
        <f>ROUND(I161*H161,2)</f>
        <v>0</v>
      </c>
      <c r="K161" s="237" t="s">
        <v>21</v>
      </c>
      <c r="L161" s="72"/>
      <c r="M161" s="242" t="s">
        <v>21</v>
      </c>
      <c r="N161" s="243" t="s">
        <v>40</v>
      </c>
      <c r="O161" s="47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AR161" s="24" t="s">
        <v>208</v>
      </c>
      <c r="AT161" s="24" t="s">
        <v>203</v>
      </c>
      <c r="AU161" s="24" t="s">
        <v>79</v>
      </c>
      <c r="AY161" s="24" t="s">
        <v>201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24" t="s">
        <v>76</v>
      </c>
      <c r="BK161" s="246">
        <f>ROUND(I161*H161,2)</f>
        <v>0</v>
      </c>
      <c r="BL161" s="24" t="s">
        <v>208</v>
      </c>
      <c r="BM161" s="24" t="s">
        <v>587</v>
      </c>
    </row>
    <row r="162" spans="2:47" s="1" customFormat="1" ht="13.5">
      <c r="B162" s="46"/>
      <c r="C162" s="74"/>
      <c r="D162" s="249" t="s">
        <v>493</v>
      </c>
      <c r="E162" s="74"/>
      <c r="F162" s="280" t="s">
        <v>1409</v>
      </c>
      <c r="G162" s="74"/>
      <c r="H162" s="74"/>
      <c r="I162" s="203"/>
      <c r="J162" s="74"/>
      <c r="K162" s="74"/>
      <c r="L162" s="72"/>
      <c r="M162" s="281"/>
      <c r="N162" s="47"/>
      <c r="O162" s="47"/>
      <c r="P162" s="47"/>
      <c r="Q162" s="47"/>
      <c r="R162" s="47"/>
      <c r="S162" s="47"/>
      <c r="T162" s="95"/>
      <c r="AT162" s="24" t="s">
        <v>493</v>
      </c>
      <c r="AU162" s="24" t="s">
        <v>79</v>
      </c>
    </row>
    <row r="163" spans="2:65" s="1" customFormat="1" ht="25.5" customHeight="1">
      <c r="B163" s="46"/>
      <c r="C163" s="235" t="s">
        <v>69</v>
      </c>
      <c r="D163" s="235" t="s">
        <v>203</v>
      </c>
      <c r="E163" s="236" t="s">
        <v>1484</v>
      </c>
      <c r="F163" s="237" t="s">
        <v>1485</v>
      </c>
      <c r="G163" s="238" t="s">
        <v>358</v>
      </c>
      <c r="H163" s="239">
        <v>1130</v>
      </c>
      <c r="I163" s="240"/>
      <c r="J163" s="241">
        <f>ROUND(I163*H163,2)</f>
        <v>0</v>
      </c>
      <c r="K163" s="237" t="s">
        <v>21</v>
      </c>
      <c r="L163" s="72"/>
      <c r="M163" s="242" t="s">
        <v>21</v>
      </c>
      <c r="N163" s="243" t="s">
        <v>40</v>
      </c>
      <c r="O163" s="47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AR163" s="24" t="s">
        <v>208</v>
      </c>
      <c r="AT163" s="24" t="s">
        <v>203</v>
      </c>
      <c r="AU163" s="24" t="s">
        <v>79</v>
      </c>
      <c r="AY163" s="24" t="s">
        <v>201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24" t="s">
        <v>76</v>
      </c>
      <c r="BK163" s="246">
        <f>ROUND(I163*H163,2)</f>
        <v>0</v>
      </c>
      <c r="BL163" s="24" t="s">
        <v>208</v>
      </c>
      <c r="BM163" s="24" t="s">
        <v>597</v>
      </c>
    </row>
    <row r="164" spans="2:47" s="1" customFormat="1" ht="13.5">
      <c r="B164" s="46"/>
      <c r="C164" s="74"/>
      <c r="D164" s="249" t="s">
        <v>493</v>
      </c>
      <c r="E164" s="74"/>
      <c r="F164" s="280" t="s">
        <v>1409</v>
      </c>
      <c r="G164" s="74"/>
      <c r="H164" s="74"/>
      <c r="I164" s="203"/>
      <c r="J164" s="74"/>
      <c r="K164" s="74"/>
      <c r="L164" s="72"/>
      <c r="M164" s="281"/>
      <c r="N164" s="47"/>
      <c r="O164" s="47"/>
      <c r="P164" s="47"/>
      <c r="Q164" s="47"/>
      <c r="R164" s="47"/>
      <c r="S164" s="47"/>
      <c r="T164" s="95"/>
      <c r="AT164" s="24" t="s">
        <v>493</v>
      </c>
      <c r="AU164" s="24" t="s">
        <v>79</v>
      </c>
    </row>
    <row r="165" spans="2:65" s="1" customFormat="1" ht="16.5" customHeight="1">
      <c r="B165" s="46"/>
      <c r="C165" s="235" t="s">
        <v>69</v>
      </c>
      <c r="D165" s="235" t="s">
        <v>203</v>
      </c>
      <c r="E165" s="236" t="s">
        <v>1488</v>
      </c>
      <c r="F165" s="237" t="s">
        <v>1489</v>
      </c>
      <c r="G165" s="238" t="s">
        <v>248</v>
      </c>
      <c r="H165" s="239">
        <v>295</v>
      </c>
      <c r="I165" s="240"/>
      <c r="J165" s="241">
        <f>ROUND(I165*H165,2)</f>
        <v>0</v>
      </c>
      <c r="K165" s="237" t="s">
        <v>21</v>
      </c>
      <c r="L165" s="72"/>
      <c r="M165" s="242" t="s">
        <v>21</v>
      </c>
      <c r="N165" s="243" t="s">
        <v>40</v>
      </c>
      <c r="O165" s="47"/>
      <c r="P165" s="244">
        <f>O165*H165</f>
        <v>0</v>
      </c>
      <c r="Q165" s="244">
        <v>0</v>
      </c>
      <c r="R165" s="244">
        <f>Q165*H165</f>
        <v>0</v>
      </c>
      <c r="S165" s="244">
        <v>0</v>
      </c>
      <c r="T165" s="245">
        <f>S165*H165</f>
        <v>0</v>
      </c>
      <c r="AR165" s="24" t="s">
        <v>208</v>
      </c>
      <c r="AT165" s="24" t="s">
        <v>203</v>
      </c>
      <c r="AU165" s="24" t="s">
        <v>79</v>
      </c>
      <c r="AY165" s="24" t="s">
        <v>201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24" t="s">
        <v>76</v>
      </c>
      <c r="BK165" s="246">
        <f>ROUND(I165*H165,2)</f>
        <v>0</v>
      </c>
      <c r="BL165" s="24" t="s">
        <v>208</v>
      </c>
      <c r="BM165" s="24" t="s">
        <v>608</v>
      </c>
    </row>
    <row r="166" spans="2:47" s="1" customFormat="1" ht="13.5">
      <c r="B166" s="46"/>
      <c r="C166" s="74"/>
      <c r="D166" s="249" t="s">
        <v>493</v>
      </c>
      <c r="E166" s="74"/>
      <c r="F166" s="280" t="s">
        <v>1409</v>
      </c>
      <c r="G166" s="74"/>
      <c r="H166" s="74"/>
      <c r="I166" s="203"/>
      <c r="J166" s="74"/>
      <c r="K166" s="74"/>
      <c r="L166" s="72"/>
      <c r="M166" s="281"/>
      <c r="N166" s="47"/>
      <c r="O166" s="47"/>
      <c r="P166" s="47"/>
      <c r="Q166" s="47"/>
      <c r="R166" s="47"/>
      <c r="S166" s="47"/>
      <c r="T166" s="95"/>
      <c r="AT166" s="24" t="s">
        <v>493</v>
      </c>
      <c r="AU166" s="24" t="s">
        <v>79</v>
      </c>
    </row>
    <row r="167" spans="2:65" s="1" customFormat="1" ht="25.5" customHeight="1">
      <c r="B167" s="46"/>
      <c r="C167" s="235" t="s">
        <v>69</v>
      </c>
      <c r="D167" s="235" t="s">
        <v>203</v>
      </c>
      <c r="E167" s="236" t="s">
        <v>1490</v>
      </c>
      <c r="F167" s="237" t="s">
        <v>1491</v>
      </c>
      <c r="G167" s="238" t="s">
        <v>248</v>
      </c>
      <c r="H167" s="239">
        <v>45</v>
      </c>
      <c r="I167" s="240"/>
      <c r="J167" s="241">
        <f>ROUND(I167*H167,2)</f>
        <v>0</v>
      </c>
      <c r="K167" s="237" t="s">
        <v>21</v>
      </c>
      <c r="L167" s="72"/>
      <c r="M167" s="242" t="s">
        <v>21</v>
      </c>
      <c r="N167" s="243" t="s">
        <v>40</v>
      </c>
      <c r="O167" s="47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AR167" s="24" t="s">
        <v>208</v>
      </c>
      <c r="AT167" s="24" t="s">
        <v>203</v>
      </c>
      <c r="AU167" s="24" t="s">
        <v>79</v>
      </c>
      <c r="AY167" s="24" t="s">
        <v>201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24" t="s">
        <v>76</v>
      </c>
      <c r="BK167" s="246">
        <f>ROUND(I167*H167,2)</f>
        <v>0</v>
      </c>
      <c r="BL167" s="24" t="s">
        <v>208</v>
      </c>
      <c r="BM167" s="24" t="s">
        <v>619</v>
      </c>
    </row>
    <row r="168" spans="2:47" s="1" customFormat="1" ht="13.5">
      <c r="B168" s="46"/>
      <c r="C168" s="74"/>
      <c r="D168" s="249" t="s">
        <v>493</v>
      </c>
      <c r="E168" s="74"/>
      <c r="F168" s="280" t="s">
        <v>1409</v>
      </c>
      <c r="G168" s="74"/>
      <c r="H168" s="74"/>
      <c r="I168" s="203"/>
      <c r="J168" s="74"/>
      <c r="K168" s="74"/>
      <c r="L168" s="72"/>
      <c r="M168" s="281"/>
      <c r="N168" s="47"/>
      <c r="O168" s="47"/>
      <c r="P168" s="47"/>
      <c r="Q168" s="47"/>
      <c r="R168" s="47"/>
      <c r="S168" s="47"/>
      <c r="T168" s="95"/>
      <c r="AT168" s="24" t="s">
        <v>493</v>
      </c>
      <c r="AU168" s="24" t="s">
        <v>79</v>
      </c>
    </row>
    <row r="169" spans="2:65" s="1" customFormat="1" ht="25.5" customHeight="1">
      <c r="B169" s="46"/>
      <c r="C169" s="235" t="s">
        <v>69</v>
      </c>
      <c r="D169" s="235" t="s">
        <v>203</v>
      </c>
      <c r="E169" s="236" t="s">
        <v>1492</v>
      </c>
      <c r="F169" s="237" t="s">
        <v>1493</v>
      </c>
      <c r="G169" s="238" t="s">
        <v>248</v>
      </c>
      <c r="H169" s="239">
        <v>26</v>
      </c>
      <c r="I169" s="240"/>
      <c r="J169" s="241">
        <f>ROUND(I169*H169,2)</f>
        <v>0</v>
      </c>
      <c r="K169" s="237" t="s">
        <v>21</v>
      </c>
      <c r="L169" s="72"/>
      <c r="M169" s="242" t="s">
        <v>21</v>
      </c>
      <c r="N169" s="243" t="s">
        <v>40</v>
      </c>
      <c r="O169" s="47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AR169" s="24" t="s">
        <v>208</v>
      </c>
      <c r="AT169" s="24" t="s">
        <v>203</v>
      </c>
      <c r="AU169" s="24" t="s">
        <v>79</v>
      </c>
      <c r="AY169" s="24" t="s">
        <v>201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4" t="s">
        <v>76</v>
      </c>
      <c r="BK169" s="246">
        <f>ROUND(I169*H169,2)</f>
        <v>0</v>
      </c>
      <c r="BL169" s="24" t="s">
        <v>208</v>
      </c>
      <c r="BM169" s="24" t="s">
        <v>629</v>
      </c>
    </row>
    <row r="170" spans="2:47" s="1" customFormat="1" ht="13.5">
      <c r="B170" s="46"/>
      <c r="C170" s="74"/>
      <c r="D170" s="249" t="s">
        <v>493</v>
      </c>
      <c r="E170" s="74"/>
      <c r="F170" s="280" t="s">
        <v>1409</v>
      </c>
      <c r="G170" s="74"/>
      <c r="H170" s="74"/>
      <c r="I170" s="203"/>
      <c r="J170" s="74"/>
      <c r="K170" s="74"/>
      <c r="L170" s="72"/>
      <c r="M170" s="281"/>
      <c r="N170" s="47"/>
      <c r="O170" s="47"/>
      <c r="P170" s="47"/>
      <c r="Q170" s="47"/>
      <c r="R170" s="47"/>
      <c r="S170" s="47"/>
      <c r="T170" s="95"/>
      <c r="AT170" s="24" t="s">
        <v>493</v>
      </c>
      <c r="AU170" s="24" t="s">
        <v>79</v>
      </c>
    </row>
    <row r="171" spans="2:65" s="1" customFormat="1" ht="25.5" customHeight="1">
      <c r="B171" s="46"/>
      <c r="C171" s="235" t="s">
        <v>69</v>
      </c>
      <c r="D171" s="235" t="s">
        <v>203</v>
      </c>
      <c r="E171" s="236" t="s">
        <v>1494</v>
      </c>
      <c r="F171" s="237" t="s">
        <v>1495</v>
      </c>
      <c r="G171" s="238" t="s">
        <v>248</v>
      </c>
      <c r="H171" s="239">
        <v>70</v>
      </c>
      <c r="I171" s="240"/>
      <c r="J171" s="241">
        <f>ROUND(I171*H171,2)</f>
        <v>0</v>
      </c>
      <c r="K171" s="237" t="s">
        <v>21</v>
      </c>
      <c r="L171" s="72"/>
      <c r="M171" s="242" t="s">
        <v>21</v>
      </c>
      <c r="N171" s="243" t="s">
        <v>40</v>
      </c>
      <c r="O171" s="47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AR171" s="24" t="s">
        <v>208</v>
      </c>
      <c r="AT171" s="24" t="s">
        <v>203</v>
      </c>
      <c r="AU171" s="24" t="s">
        <v>79</v>
      </c>
      <c r="AY171" s="24" t="s">
        <v>201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24" t="s">
        <v>76</v>
      </c>
      <c r="BK171" s="246">
        <f>ROUND(I171*H171,2)</f>
        <v>0</v>
      </c>
      <c r="BL171" s="24" t="s">
        <v>208</v>
      </c>
      <c r="BM171" s="24" t="s">
        <v>639</v>
      </c>
    </row>
    <row r="172" spans="2:47" s="1" customFormat="1" ht="13.5">
      <c r="B172" s="46"/>
      <c r="C172" s="74"/>
      <c r="D172" s="249" t="s">
        <v>493</v>
      </c>
      <c r="E172" s="74"/>
      <c r="F172" s="280" t="s">
        <v>1409</v>
      </c>
      <c r="G172" s="74"/>
      <c r="H172" s="74"/>
      <c r="I172" s="203"/>
      <c r="J172" s="74"/>
      <c r="K172" s="74"/>
      <c r="L172" s="72"/>
      <c r="M172" s="281"/>
      <c r="N172" s="47"/>
      <c r="O172" s="47"/>
      <c r="P172" s="47"/>
      <c r="Q172" s="47"/>
      <c r="R172" s="47"/>
      <c r="S172" s="47"/>
      <c r="T172" s="95"/>
      <c r="AT172" s="24" t="s">
        <v>493</v>
      </c>
      <c r="AU172" s="24" t="s">
        <v>79</v>
      </c>
    </row>
    <row r="173" spans="2:63" s="11" customFormat="1" ht="29.85" customHeight="1">
      <c r="B173" s="219"/>
      <c r="C173" s="220"/>
      <c r="D173" s="221" t="s">
        <v>68</v>
      </c>
      <c r="E173" s="233" t="s">
        <v>1496</v>
      </c>
      <c r="F173" s="233" t="s">
        <v>1497</v>
      </c>
      <c r="G173" s="220"/>
      <c r="H173" s="220"/>
      <c r="I173" s="223"/>
      <c r="J173" s="234">
        <f>BK173</f>
        <v>0</v>
      </c>
      <c r="K173" s="220"/>
      <c r="L173" s="225"/>
      <c r="M173" s="226"/>
      <c r="N173" s="227"/>
      <c r="O173" s="227"/>
      <c r="P173" s="228">
        <f>SUM(P174:P195)</f>
        <v>0</v>
      </c>
      <c r="Q173" s="227"/>
      <c r="R173" s="228">
        <f>SUM(R174:R195)</f>
        <v>0</v>
      </c>
      <c r="S173" s="227"/>
      <c r="T173" s="229">
        <f>SUM(T174:T195)</f>
        <v>0</v>
      </c>
      <c r="AR173" s="230" t="s">
        <v>76</v>
      </c>
      <c r="AT173" s="231" t="s">
        <v>68</v>
      </c>
      <c r="AU173" s="231" t="s">
        <v>76</v>
      </c>
      <c r="AY173" s="230" t="s">
        <v>201</v>
      </c>
      <c r="BK173" s="232">
        <f>SUM(BK174:BK195)</f>
        <v>0</v>
      </c>
    </row>
    <row r="174" spans="2:65" s="1" customFormat="1" ht="16.5" customHeight="1">
      <c r="B174" s="46"/>
      <c r="C174" s="235" t="s">
        <v>69</v>
      </c>
      <c r="D174" s="235" t="s">
        <v>203</v>
      </c>
      <c r="E174" s="236" t="s">
        <v>1498</v>
      </c>
      <c r="F174" s="237" t="s">
        <v>1405</v>
      </c>
      <c r="G174" s="238" t="s">
        <v>248</v>
      </c>
      <c r="H174" s="239">
        <v>3</v>
      </c>
      <c r="I174" s="240"/>
      <c r="J174" s="241">
        <f>ROUND(I174*H174,2)</f>
        <v>0</v>
      </c>
      <c r="K174" s="237" t="s">
        <v>21</v>
      </c>
      <c r="L174" s="72"/>
      <c r="M174" s="242" t="s">
        <v>21</v>
      </c>
      <c r="N174" s="243" t="s">
        <v>40</v>
      </c>
      <c r="O174" s="47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AR174" s="24" t="s">
        <v>208</v>
      </c>
      <c r="AT174" s="24" t="s">
        <v>203</v>
      </c>
      <c r="AU174" s="24" t="s">
        <v>79</v>
      </c>
      <c r="AY174" s="24" t="s">
        <v>201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4" t="s">
        <v>76</v>
      </c>
      <c r="BK174" s="246">
        <f>ROUND(I174*H174,2)</f>
        <v>0</v>
      </c>
      <c r="BL174" s="24" t="s">
        <v>208</v>
      </c>
      <c r="BM174" s="24" t="s">
        <v>648</v>
      </c>
    </row>
    <row r="175" spans="2:47" s="1" customFormat="1" ht="13.5">
      <c r="B175" s="46"/>
      <c r="C175" s="74"/>
      <c r="D175" s="249" t="s">
        <v>493</v>
      </c>
      <c r="E175" s="74"/>
      <c r="F175" s="280" t="s">
        <v>1500</v>
      </c>
      <c r="G175" s="74"/>
      <c r="H175" s="74"/>
      <c r="I175" s="203"/>
      <c r="J175" s="74"/>
      <c r="K175" s="74"/>
      <c r="L175" s="72"/>
      <c r="M175" s="281"/>
      <c r="N175" s="47"/>
      <c r="O175" s="47"/>
      <c r="P175" s="47"/>
      <c r="Q175" s="47"/>
      <c r="R175" s="47"/>
      <c r="S175" s="47"/>
      <c r="T175" s="95"/>
      <c r="AT175" s="24" t="s">
        <v>493</v>
      </c>
      <c r="AU175" s="24" t="s">
        <v>79</v>
      </c>
    </row>
    <row r="176" spans="2:65" s="1" customFormat="1" ht="25.5" customHeight="1">
      <c r="B176" s="46"/>
      <c r="C176" s="235" t="s">
        <v>69</v>
      </c>
      <c r="D176" s="235" t="s">
        <v>203</v>
      </c>
      <c r="E176" s="236" t="s">
        <v>1501</v>
      </c>
      <c r="F176" s="237" t="s">
        <v>1419</v>
      </c>
      <c r="G176" s="238" t="s">
        <v>358</v>
      </c>
      <c r="H176" s="239">
        <v>2950</v>
      </c>
      <c r="I176" s="240"/>
      <c r="J176" s="241">
        <f>ROUND(I176*H176,2)</f>
        <v>0</v>
      </c>
      <c r="K176" s="237" t="s">
        <v>21</v>
      </c>
      <c r="L176" s="72"/>
      <c r="M176" s="242" t="s">
        <v>21</v>
      </c>
      <c r="N176" s="243" t="s">
        <v>40</v>
      </c>
      <c r="O176" s="47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AR176" s="24" t="s">
        <v>208</v>
      </c>
      <c r="AT176" s="24" t="s">
        <v>203</v>
      </c>
      <c r="AU176" s="24" t="s">
        <v>79</v>
      </c>
      <c r="AY176" s="24" t="s">
        <v>201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4" t="s">
        <v>76</v>
      </c>
      <c r="BK176" s="246">
        <f>ROUND(I176*H176,2)</f>
        <v>0</v>
      </c>
      <c r="BL176" s="24" t="s">
        <v>208</v>
      </c>
      <c r="BM176" s="24" t="s">
        <v>659</v>
      </c>
    </row>
    <row r="177" spans="2:47" s="1" customFormat="1" ht="13.5">
      <c r="B177" s="46"/>
      <c r="C177" s="74"/>
      <c r="D177" s="249" t="s">
        <v>493</v>
      </c>
      <c r="E177" s="74"/>
      <c r="F177" s="280" t="s">
        <v>1409</v>
      </c>
      <c r="G177" s="74"/>
      <c r="H177" s="74"/>
      <c r="I177" s="203"/>
      <c r="J177" s="74"/>
      <c r="K177" s="74"/>
      <c r="L177" s="72"/>
      <c r="M177" s="281"/>
      <c r="N177" s="47"/>
      <c r="O177" s="47"/>
      <c r="P177" s="47"/>
      <c r="Q177" s="47"/>
      <c r="R177" s="47"/>
      <c r="S177" s="47"/>
      <c r="T177" s="95"/>
      <c r="AT177" s="24" t="s">
        <v>493</v>
      </c>
      <c r="AU177" s="24" t="s">
        <v>79</v>
      </c>
    </row>
    <row r="178" spans="2:65" s="1" customFormat="1" ht="16.5" customHeight="1">
      <c r="B178" s="46"/>
      <c r="C178" s="235" t="s">
        <v>69</v>
      </c>
      <c r="D178" s="235" t="s">
        <v>203</v>
      </c>
      <c r="E178" s="236" t="s">
        <v>1502</v>
      </c>
      <c r="F178" s="237" t="s">
        <v>1421</v>
      </c>
      <c r="G178" s="238" t="s">
        <v>248</v>
      </c>
      <c r="H178" s="239">
        <v>4</v>
      </c>
      <c r="I178" s="240"/>
      <c r="J178" s="241">
        <f>ROUND(I178*H178,2)</f>
        <v>0</v>
      </c>
      <c r="K178" s="237" t="s">
        <v>21</v>
      </c>
      <c r="L178" s="72"/>
      <c r="M178" s="242" t="s">
        <v>21</v>
      </c>
      <c r="N178" s="243" t="s">
        <v>40</v>
      </c>
      <c r="O178" s="47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AR178" s="24" t="s">
        <v>208</v>
      </c>
      <c r="AT178" s="24" t="s">
        <v>203</v>
      </c>
      <c r="AU178" s="24" t="s">
        <v>79</v>
      </c>
      <c r="AY178" s="24" t="s">
        <v>201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4" t="s">
        <v>76</v>
      </c>
      <c r="BK178" s="246">
        <f>ROUND(I178*H178,2)</f>
        <v>0</v>
      </c>
      <c r="BL178" s="24" t="s">
        <v>208</v>
      </c>
      <c r="BM178" s="24" t="s">
        <v>669</v>
      </c>
    </row>
    <row r="179" spans="2:47" s="1" customFormat="1" ht="13.5">
      <c r="B179" s="46"/>
      <c r="C179" s="74"/>
      <c r="D179" s="249" t="s">
        <v>493</v>
      </c>
      <c r="E179" s="74"/>
      <c r="F179" s="280" t="s">
        <v>1409</v>
      </c>
      <c r="G179" s="74"/>
      <c r="H179" s="74"/>
      <c r="I179" s="203"/>
      <c r="J179" s="74"/>
      <c r="K179" s="74"/>
      <c r="L179" s="72"/>
      <c r="M179" s="281"/>
      <c r="N179" s="47"/>
      <c r="O179" s="47"/>
      <c r="P179" s="47"/>
      <c r="Q179" s="47"/>
      <c r="R179" s="47"/>
      <c r="S179" s="47"/>
      <c r="T179" s="95"/>
      <c r="AT179" s="24" t="s">
        <v>493</v>
      </c>
      <c r="AU179" s="24" t="s">
        <v>79</v>
      </c>
    </row>
    <row r="180" spans="2:65" s="1" customFormat="1" ht="16.5" customHeight="1">
      <c r="B180" s="46"/>
      <c r="C180" s="235" t="s">
        <v>69</v>
      </c>
      <c r="D180" s="235" t="s">
        <v>203</v>
      </c>
      <c r="E180" s="236" t="s">
        <v>1503</v>
      </c>
      <c r="F180" s="237" t="s">
        <v>1423</v>
      </c>
      <c r="G180" s="238" t="s">
        <v>248</v>
      </c>
      <c r="H180" s="239">
        <v>29</v>
      </c>
      <c r="I180" s="240"/>
      <c r="J180" s="241">
        <f>ROUND(I180*H180,2)</f>
        <v>0</v>
      </c>
      <c r="K180" s="237" t="s">
        <v>21</v>
      </c>
      <c r="L180" s="72"/>
      <c r="M180" s="242" t="s">
        <v>21</v>
      </c>
      <c r="N180" s="243" t="s">
        <v>40</v>
      </c>
      <c r="O180" s="47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AR180" s="24" t="s">
        <v>208</v>
      </c>
      <c r="AT180" s="24" t="s">
        <v>203</v>
      </c>
      <c r="AU180" s="24" t="s">
        <v>79</v>
      </c>
      <c r="AY180" s="24" t="s">
        <v>201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4" t="s">
        <v>76</v>
      </c>
      <c r="BK180" s="246">
        <f>ROUND(I180*H180,2)</f>
        <v>0</v>
      </c>
      <c r="BL180" s="24" t="s">
        <v>208</v>
      </c>
      <c r="BM180" s="24" t="s">
        <v>679</v>
      </c>
    </row>
    <row r="181" spans="2:47" s="1" customFormat="1" ht="13.5">
      <c r="B181" s="46"/>
      <c r="C181" s="74"/>
      <c r="D181" s="249" t="s">
        <v>493</v>
      </c>
      <c r="E181" s="74"/>
      <c r="F181" s="280" t="s">
        <v>1409</v>
      </c>
      <c r="G181" s="74"/>
      <c r="H181" s="74"/>
      <c r="I181" s="203"/>
      <c r="J181" s="74"/>
      <c r="K181" s="74"/>
      <c r="L181" s="72"/>
      <c r="M181" s="281"/>
      <c r="N181" s="47"/>
      <c r="O181" s="47"/>
      <c r="P181" s="47"/>
      <c r="Q181" s="47"/>
      <c r="R181" s="47"/>
      <c r="S181" s="47"/>
      <c r="T181" s="95"/>
      <c r="AT181" s="24" t="s">
        <v>493</v>
      </c>
      <c r="AU181" s="24" t="s">
        <v>79</v>
      </c>
    </row>
    <row r="182" spans="2:65" s="1" customFormat="1" ht="16.5" customHeight="1">
      <c r="B182" s="46"/>
      <c r="C182" s="235" t="s">
        <v>69</v>
      </c>
      <c r="D182" s="235" t="s">
        <v>203</v>
      </c>
      <c r="E182" s="236" t="s">
        <v>1504</v>
      </c>
      <c r="F182" s="237" t="s">
        <v>1425</v>
      </c>
      <c r="G182" s="238" t="s">
        <v>248</v>
      </c>
      <c r="H182" s="239">
        <v>52</v>
      </c>
      <c r="I182" s="240"/>
      <c r="J182" s="241">
        <f>ROUND(I182*H182,2)</f>
        <v>0</v>
      </c>
      <c r="K182" s="237" t="s">
        <v>21</v>
      </c>
      <c r="L182" s="72"/>
      <c r="M182" s="242" t="s">
        <v>21</v>
      </c>
      <c r="N182" s="243" t="s">
        <v>40</v>
      </c>
      <c r="O182" s="47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AR182" s="24" t="s">
        <v>208</v>
      </c>
      <c r="AT182" s="24" t="s">
        <v>203</v>
      </c>
      <c r="AU182" s="24" t="s">
        <v>79</v>
      </c>
      <c r="AY182" s="24" t="s">
        <v>201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76</v>
      </c>
      <c r="BK182" s="246">
        <f>ROUND(I182*H182,2)</f>
        <v>0</v>
      </c>
      <c r="BL182" s="24" t="s">
        <v>208</v>
      </c>
      <c r="BM182" s="24" t="s">
        <v>689</v>
      </c>
    </row>
    <row r="183" spans="2:47" s="1" customFormat="1" ht="13.5">
      <c r="B183" s="46"/>
      <c r="C183" s="74"/>
      <c r="D183" s="249" t="s">
        <v>493</v>
      </c>
      <c r="E183" s="74"/>
      <c r="F183" s="280" t="s">
        <v>1409</v>
      </c>
      <c r="G183" s="74"/>
      <c r="H183" s="74"/>
      <c r="I183" s="203"/>
      <c r="J183" s="74"/>
      <c r="K183" s="74"/>
      <c r="L183" s="72"/>
      <c r="M183" s="281"/>
      <c r="N183" s="47"/>
      <c r="O183" s="47"/>
      <c r="P183" s="47"/>
      <c r="Q183" s="47"/>
      <c r="R183" s="47"/>
      <c r="S183" s="47"/>
      <c r="T183" s="95"/>
      <c r="AT183" s="24" t="s">
        <v>493</v>
      </c>
      <c r="AU183" s="24" t="s">
        <v>79</v>
      </c>
    </row>
    <row r="184" spans="2:65" s="1" customFormat="1" ht="25.5" customHeight="1">
      <c r="B184" s="46"/>
      <c r="C184" s="235" t="s">
        <v>69</v>
      </c>
      <c r="D184" s="235" t="s">
        <v>203</v>
      </c>
      <c r="E184" s="236" t="s">
        <v>1505</v>
      </c>
      <c r="F184" s="237" t="s">
        <v>1427</v>
      </c>
      <c r="G184" s="238" t="s">
        <v>248</v>
      </c>
      <c r="H184" s="239">
        <v>4</v>
      </c>
      <c r="I184" s="240"/>
      <c r="J184" s="241">
        <f>ROUND(I184*H184,2)</f>
        <v>0</v>
      </c>
      <c r="K184" s="237" t="s">
        <v>21</v>
      </c>
      <c r="L184" s="72"/>
      <c r="M184" s="242" t="s">
        <v>21</v>
      </c>
      <c r="N184" s="243" t="s">
        <v>40</v>
      </c>
      <c r="O184" s="47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AR184" s="24" t="s">
        <v>208</v>
      </c>
      <c r="AT184" s="24" t="s">
        <v>203</v>
      </c>
      <c r="AU184" s="24" t="s">
        <v>79</v>
      </c>
      <c r="AY184" s="24" t="s">
        <v>201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208</v>
      </c>
      <c r="BM184" s="24" t="s">
        <v>698</v>
      </c>
    </row>
    <row r="185" spans="2:47" s="1" customFormat="1" ht="13.5">
      <c r="B185" s="46"/>
      <c r="C185" s="74"/>
      <c r="D185" s="249" t="s">
        <v>493</v>
      </c>
      <c r="E185" s="74"/>
      <c r="F185" s="280" t="s">
        <v>1409</v>
      </c>
      <c r="G185" s="74"/>
      <c r="H185" s="74"/>
      <c r="I185" s="203"/>
      <c r="J185" s="74"/>
      <c r="K185" s="74"/>
      <c r="L185" s="72"/>
      <c r="M185" s="281"/>
      <c r="N185" s="47"/>
      <c r="O185" s="47"/>
      <c r="P185" s="47"/>
      <c r="Q185" s="47"/>
      <c r="R185" s="47"/>
      <c r="S185" s="47"/>
      <c r="T185" s="95"/>
      <c r="AT185" s="24" t="s">
        <v>493</v>
      </c>
      <c r="AU185" s="24" t="s">
        <v>79</v>
      </c>
    </row>
    <row r="186" spans="2:65" s="1" customFormat="1" ht="25.5" customHeight="1">
      <c r="B186" s="46"/>
      <c r="C186" s="235" t="s">
        <v>69</v>
      </c>
      <c r="D186" s="235" t="s">
        <v>203</v>
      </c>
      <c r="E186" s="236" t="s">
        <v>1506</v>
      </c>
      <c r="F186" s="237" t="s">
        <v>1429</v>
      </c>
      <c r="G186" s="238" t="s">
        <v>248</v>
      </c>
      <c r="H186" s="239">
        <v>8</v>
      </c>
      <c r="I186" s="240"/>
      <c r="J186" s="241">
        <f>ROUND(I186*H186,2)</f>
        <v>0</v>
      </c>
      <c r="K186" s="237" t="s">
        <v>21</v>
      </c>
      <c r="L186" s="72"/>
      <c r="M186" s="242" t="s">
        <v>21</v>
      </c>
      <c r="N186" s="243" t="s">
        <v>40</v>
      </c>
      <c r="O186" s="47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AR186" s="24" t="s">
        <v>208</v>
      </c>
      <c r="AT186" s="24" t="s">
        <v>203</v>
      </c>
      <c r="AU186" s="24" t="s">
        <v>79</v>
      </c>
      <c r="AY186" s="24" t="s">
        <v>201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76</v>
      </c>
      <c r="BK186" s="246">
        <f>ROUND(I186*H186,2)</f>
        <v>0</v>
      </c>
      <c r="BL186" s="24" t="s">
        <v>208</v>
      </c>
      <c r="BM186" s="24" t="s">
        <v>706</v>
      </c>
    </row>
    <row r="187" spans="2:47" s="1" customFormat="1" ht="13.5">
      <c r="B187" s="46"/>
      <c r="C187" s="74"/>
      <c r="D187" s="249" t="s">
        <v>493</v>
      </c>
      <c r="E187" s="74"/>
      <c r="F187" s="280" t="s">
        <v>1500</v>
      </c>
      <c r="G187" s="74"/>
      <c r="H187" s="74"/>
      <c r="I187" s="203"/>
      <c r="J187" s="74"/>
      <c r="K187" s="74"/>
      <c r="L187" s="72"/>
      <c r="M187" s="281"/>
      <c r="N187" s="47"/>
      <c r="O187" s="47"/>
      <c r="P187" s="47"/>
      <c r="Q187" s="47"/>
      <c r="R187" s="47"/>
      <c r="S187" s="47"/>
      <c r="T187" s="95"/>
      <c r="AT187" s="24" t="s">
        <v>493</v>
      </c>
      <c r="AU187" s="24" t="s">
        <v>79</v>
      </c>
    </row>
    <row r="188" spans="2:65" s="1" customFormat="1" ht="16.5" customHeight="1">
      <c r="B188" s="46"/>
      <c r="C188" s="235" t="s">
        <v>69</v>
      </c>
      <c r="D188" s="235" t="s">
        <v>203</v>
      </c>
      <c r="E188" s="236" t="s">
        <v>1507</v>
      </c>
      <c r="F188" s="237" t="s">
        <v>1508</v>
      </c>
      <c r="G188" s="238" t="s">
        <v>248</v>
      </c>
      <c r="H188" s="239">
        <v>8</v>
      </c>
      <c r="I188" s="240"/>
      <c r="J188" s="241">
        <f>ROUND(I188*H188,2)</f>
        <v>0</v>
      </c>
      <c r="K188" s="237" t="s">
        <v>21</v>
      </c>
      <c r="L188" s="72"/>
      <c r="M188" s="242" t="s">
        <v>21</v>
      </c>
      <c r="N188" s="243" t="s">
        <v>40</v>
      </c>
      <c r="O188" s="47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AR188" s="24" t="s">
        <v>208</v>
      </c>
      <c r="AT188" s="24" t="s">
        <v>203</v>
      </c>
      <c r="AU188" s="24" t="s">
        <v>79</v>
      </c>
      <c r="AY188" s="24" t="s">
        <v>201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24" t="s">
        <v>76</v>
      </c>
      <c r="BK188" s="246">
        <f>ROUND(I188*H188,2)</f>
        <v>0</v>
      </c>
      <c r="BL188" s="24" t="s">
        <v>208</v>
      </c>
      <c r="BM188" s="24" t="s">
        <v>715</v>
      </c>
    </row>
    <row r="189" spans="2:47" s="1" customFormat="1" ht="13.5">
      <c r="B189" s="46"/>
      <c r="C189" s="74"/>
      <c r="D189" s="249" t="s">
        <v>493</v>
      </c>
      <c r="E189" s="74"/>
      <c r="F189" s="280" t="s">
        <v>1500</v>
      </c>
      <c r="G189" s="74"/>
      <c r="H189" s="74"/>
      <c r="I189" s="203"/>
      <c r="J189" s="74"/>
      <c r="K189" s="74"/>
      <c r="L189" s="72"/>
      <c r="M189" s="281"/>
      <c r="N189" s="47"/>
      <c r="O189" s="47"/>
      <c r="P189" s="47"/>
      <c r="Q189" s="47"/>
      <c r="R189" s="47"/>
      <c r="S189" s="47"/>
      <c r="T189" s="95"/>
      <c r="AT189" s="24" t="s">
        <v>493</v>
      </c>
      <c r="AU189" s="24" t="s">
        <v>79</v>
      </c>
    </row>
    <row r="190" spans="2:65" s="1" customFormat="1" ht="16.5" customHeight="1">
      <c r="B190" s="46"/>
      <c r="C190" s="235" t="s">
        <v>69</v>
      </c>
      <c r="D190" s="235" t="s">
        <v>203</v>
      </c>
      <c r="E190" s="236" t="s">
        <v>1509</v>
      </c>
      <c r="F190" s="237" t="s">
        <v>1438</v>
      </c>
      <c r="G190" s="238" t="s">
        <v>358</v>
      </c>
      <c r="H190" s="239">
        <v>270</v>
      </c>
      <c r="I190" s="240"/>
      <c r="J190" s="241">
        <f>ROUND(I190*H190,2)</f>
        <v>0</v>
      </c>
      <c r="K190" s="237" t="s">
        <v>21</v>
      </c>
      <c r="L190" s="72"/>
      <c r="M190" s="242" t="s">
        <v>21</v>
      </c>
      <c r="N190" s="243" t="s">
        <v>40</v>
      </c>
      <c r="O190" s="47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AR190" s="24" t="s">
        <v>208</v>
      </c>
      <c r="AT190" s="24" t="s">
        <v>203</v>
      </c>
      <c r="AU190" s="24" t="s">
        <v>79</v>
      </c>
      <c r="AY190" s="24" t="s">
        <v>201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24" t="s">
        <v>76</v>
      </c>
      <c r="BK190" s="246">
        <f>ROUND(I190*H190,2)</f>
        <v>0</v>
      </c>
      <c r="BL190" s="24" t="s">
        <v>208</v>
      </c>
      <c r="BM190" s="24" t="s">
        <v>725</v>
      </c>
    </row>
    <row r="191" spans="2:47" s="1" customFormat="1" ht="13.5">
      <c r="B191" s="46"/>
      <c r="C191" s="74"/>
      <c r="D191" s="249" t="s">
        <v>493</v>
      </c>
      <c r="E191" s="74"/>
      <c r="F191" s="280" t="s">
        <v>1409</v>
      </c>
      <c r="G191" s="74"/>
      <c r="H191" s="74"/>
      <c r="I191" s="203"/>
      <c r="J191" s="74"/>
      <c r="K191" s="74"/>
      <c r="L191" s="72"/>
      <c r="M191" s="281"/>
      <c r="N191" s="47"/>
      <c r="O191" s="47"/>
      <c r="P191" s="47"/>
      <c r="Q191" s="47"/>
      <c r="R191" s="47"/>
      <c r="S191" s="47"/>
      <c r="T191" s="95"/>
      <c r="AT191" s="24" t="s">
        <v>493</v>
      </c>
      <c r="AU191" s="24" t="s">
        <v>79</v>
      </c>
    </row>
    <row r="192" spans="2:65" s="1" customFormat="1" ht="16.5" customHeight="1">
      <c r="B192" s="46"/>
      <c r="C192" s="235" t="s">
        <v>69</v>
      </c>
      <c r="D192" s="235" t="s">
        <v>203</v>
      </c>
      <c r="E192" s="236" t="s">
        <v>1510</v>
      </c>
      <c r="F192" s="237" t="s">
        <v>1511</v>
      </c>
      <c r="G192" s="238" t="s">
        <v>248</v>
      </c>
      <c r="H192" s="239">
        <v>63</v>
      </c>
      <c r="I192" s="240"/>
      <c r="J192" s="241">
        <f>ROUND(I192*H192,2)</f>
        <v>0</v>
      </c>
      <c r="K192" s="237" t="s">
        <v>21</v>
      </c>
      <c r="L192" s="72"/>
      <c r="M192" s="242" t="s">
        <v>21</v>
      </c>
      <c r="N192" s="243" t="s">
        <v>40</v>
      </c>
      <c r="O192" s="47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AR192" s="24" t="s">
        <v>208</v>
      </c>
      <c r="AT192" s="24" t="s">
        <v>203</v>
      </c>
      <c r="AU192" s="24" t="s">
        <v>79</v>
      </c>
      <c r="AY192" s="24" t="s">
        <v>201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24" t="s">
        <v>76</v>
      </c>
      <c r="BK192" s="246">
        <f>ROUND(I192*H192,2)</f>
        <v>0</v>
      </c>
      <c r="BL192" s="24" t="s">
        <v>208</v>
      </c>
      <c r="BM192" s="24" t="s">
        <v>734</v>
      </c>
    </row>
    <row r="193" spans="2:47" s="1" customFormat="1" ht="13.5">
      <c r="B193" s="46"/>
      <c r="C193" s="74"/>
      <c r="D193" s="249" t="s">
        <v>493</v>
      </c>
      <c r="E193" s="74"/>
      <c r="F193" s="280" t="s">
        <v>1409</v>
      </c>
      <c r="G193" s="74"/>
      <c r="H193" s="74"/>
      <c r="I193" s="203"/>
      <c r="J193" s="74"/>
      <c r="K193" s="74"/>
      <c r="L193" s="72"/>
      <c r="M193" s="281"/>
      <c r="N193" s="47"/>
      <c r="O193" s="47"/>
      <c r="P193" s="47"/>
      <c r="Q193" s="47"/>
      <c r="R193" s="47"/>
      <c r="S193" s="47"/>
      <c r="T193" s="95"/>
      <c r="AT193" s="24" t="s">
        <v>493</v>
      </c>
      <c r="AU193" s="24" t="s">
        <v>79</v>
      </c>
    </row>
    <row r="194" spans="2:65" s="1" customFormat="1" ht="25.5" customHeight="1">
      <c r="B194" s="46"/>
      <c r="C194" s="235" t="s">
        <v>69</v>
      </c>
      <c r="D194" s="235" t="s">
        <v>203</v>
      </c>
      <c r="E194" s="236" t="s">
        <v>1512</v>
      </c>
      <c r="F194" s="237" t="s">
        <v>1446</v>
      </c>
      <c r="G194" s="238" t="s">
        <v>1447</v>
      </c>
      <c r="H194" s="239">
        <v>1</v>
      </c>
      <c r="I194" s="240"/>
      <c r="J194" s="241">
        <f>ROUND(I194*H194,2)</f>
        <v>0</v>
      </c>
      <c r="K194" s="237" t="s">
        <v>21</v>
      </c>
      <c r="L194" s="72"/>
      <c r="M194" s="242" t="s">
        <v>21</v>
      </c>
      <c r="N194" s="243" t="s">
        <v>40</v>
      </c>
      <c r="O194" s="47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AR194" s="24" t="s">
        <v>208</v>
      </c>
      <c r="AT194" s="24" t="s">
        <v>203</v>
      </c>
      <c r="AU194" s="24" t="s">
        <v>79</v>
      </c>
      <c r="AY194" s="24" t="s">
        <v>201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24" t="s">
        <v>76</v>
      </c>
      <c r="BK194" s="246">
        <f>ROUND(I194*H194,2)</f>
        <v>0</v>
      </c>
      <c r="BL194" s="24" t="s">
        <v>208</v>
      </c>
      <c r="BM194" s="24" t="s">
        <v>743</v>
      </c>
    </row>
    <row r="195" spans="2:47" s="1" customFormat="1" ht="13.5">
      <c r="B195" s="46"/>
      <c r="C195" s="74"/>
      <c r="D195" s="249" t="s">
        <v>493</v>
      </c>
      <c r="E195" s="74"/>
      <c r="F195" s="280" t="s">
        <v>1409</v>
      </c>
      <c r="G195" s="74"/>
      <c r="H195" s="74"/>
      <c r="I195" s="203"/>
      <c r="J195" s="74"/>
      <c r="K195" s="74"/>
      <c r="L195" s="72"/>
      <c r="M195" s="281"/>
      <c r="N195" s="47"/>
      <c r="O195" s="47"/>
      <c r="P195" s="47"/>
      <c r="Q195" s="47"/>
      <c r="R195" s="47"/>
      <c r="S195" s="47"/>
      <c r="T195" s="95"/>
      <c r="AT195" s="24" t="s">
        <v>493</v>
      </c>
      <c r="AU195" s="24" t="s">
        <v>79</v>
      </c>
    </row>
    <row r="196" spans="2:63" s="11" customFormat="1" ht="37.4" customHeight="1">
      <c r="B196" s="219"/>
      <c r="C196" s="220"/>
      <c r="D196" s="221" t="s">
        <v>68</v>
      </c>
      <c r="E196" s="222" t="s">
        <v>1513</v>
      </c>
      <c r="F196" s="222" t="s">
        <v>1514</v>
      </c>
      <c r="G196" s="220"/>
      <c r="H196" s="220"/>
      <c r="I196" s="223"/>
      <c r="J196" s="224">
        <f>BK196</f>
        <v>0</v>
      </c>
      <c r="K196" s="220"/>
      <c r="L196" s="225"/>
      <c r="M196" s="226"/>
      <c r="N196" s="227"/>
      <c r="O196" s="227"/>
      <c r="P196" s="228">
        <f>SUM(P197:P224)</f>
        <v>0</v>
      </c>
      <c r="Q196" s="227"/>
      <c r="R196" s="228">
        <f>SUM(R197:R224)</f>
        <v>0</v>
      </c>
      <c r="S196" s="227"/>
      <c r="T196" s="229">
        <f>SUM(T197:T224)</f>
        <v>0</v>
      </c>
      <c r="AR196" s="230" t="s">
        <v>76</v>
      </c>
      <c r="AT196" s="231" t="s">
        <v>68</v>
      </c>
      <c r="AU196" s="231" t="s">
        <v>69</v>
      </c>
      <c r="AY196" s="230" t="s">
        <v>201</v>
      </c>
      <c r="BK196" s="232">
        <f>SUM(BK197:BK224)</f>
        <v>0</v>
      </c>
    </row>
    <row r="197" spans="2:65" s="1" customFormat="1" ht="25.5" customHeight="1">
      <c r="B197" s="46"/>
      <c r="C197" s="235" t="s">
        <v>69</v>
      </c>
      <c r="D197" s="235" t="s">
        <v>203</v>
      </c>
      <c r="E197" s="236" t="s">
        <v>1515</v>
      </c>
      <c r="F197" s="237" t="s">
        <v>1516</v>
      </c>
      <c r="G197" s="238" t="s">
        <v>248</v>
      </c>
      <c r="H197" s="239">
        <v>3</v>
      </c>
      <c r="I197" s="240"/>
      <c r="J197" s="241">
        <f>ROUND(I197*H197,2)</f>
        <v>0</v>
      </c>
      <c r="K197" s="237" t="s">
        <v>21</v>
      </c>
      <c r="L197" s="72"/>
      <c r="M197" s="242" t="s">
        <v>21</v>
      </c>
      <c r="N197" s="243" t="s">
        <v>40</v>
      </c>
      <c r="O197" s="47"/>
      <c r="P197" s="244">
        <f>O197*H197</f>
        <v>0</v>
      </c>
      <c r="Q197" s="244">
        <v>0</v>
      </c>
      <c r="R197" s="244">
        <f>Q197*H197</f>
        <v>0</v>
      </c>
      <c r="S197" s="244">
        <v>0</v>
      </c>
      <c r="T197" s="245">
        <f>S197*H197</f>
        <v>0</v>
      </c>
      <c r="AR197" s="24" t="s">
        <v>208</v>
      </c>
      <c r="AT197" s="24" t="s">
        <v>203</v>
      </c>
      <c r="AU197" s="24" t="s">
        <v>76</v>
      </c>
      <c r="AY197" s="24" t="s">
        <v>201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24" t="s">
        <v>76</v>
      </c>
      <c r="BK197" s="246">
        <f>ROUND(I197*H197,2)</f>
        <v>0</v>
      </c>
      <c r="BL197" s="24" t="s">
        <v>208</v>
      </c>
      <c r="BM197" s="24" t="s">
        <v>751</v>
      </c>
    </row>
    <row r="198" spans="2:47" s="1" customFormat="1" ht="13.5">
      <c r="B198" s="46"/>
      <c r="C198" s="74"/>
      <c r="D198" s="249" t="s">
        <v>493</v>
      </c>
      <c r="E198" s="74"/>
      <c r="F198" s="280" t="s">
        <v>1500</v>
      </c>
      <c r="G198" s="74"/>
      <c r="H198" s="74"/>
      <c r="I198" s="203"/>
      <c r="J198" s="74"/>
      <c r="K198" s="74"/>
      <c r="L198" s="72"/>
      <c r="M198" s="281"/>
      <c r="N198" s="47"/>
      <c r="O198" s="47"/>
      <c r="P198" s="47"/>
      <c r="Q198" s="47"/>
      <c r="R198" s="47"/>
      <c r="S198" s="47"/>
      <c r="T198" s="95"/>
      <c r="AT198" s="24" t="s">
        <v>493</v>
      </c>
      <c r="AU198" s="24" t="s">
        <v>76</v>
      </c>
    </row>
    <row r="199" spans="2:65" s="1" customFormat="1" ht="25.5" customHeight="1">
      <c r="B199" s="46"/>
      <c r="C199" s="235" t="s">
        <v>69</v>
      </c>
      <c r="D199" s="235" t="s">
        <v>203</v>
      </c>
      <c r="E199" s="236" t="s">
        <v>1517</v>
      </c>
      <c r="F199" s="237" t="s">
        <v>1518</v>
      </c>
      <c r="G199" s="238" t="s">
        <v>358</v>
      </c>
      <c r="H199" s="239">
        <v>2950</v>
      </c>
      <c r="I199" s="240"/>
      <c r="J199" s="241">
        <f>ROUND(I199*H199,2)</f>
        <v>0</v>
      </c>
      <c r="K199" s="237" t="s">
        <v>21</v>
      </c>
      <c r="L199" s="72"/>
      <c r="M199" s="242" t="s">
        <v>21</v>
      </c>
      <c r="N199" s="243" t="s">
        <v>40</v>
      </c>
      <c r="O199" s="47"/>
      <c r="P199" s="244">
        <f>O199*H199</f>
        <v>0</v>
      </c>
      <c r="Q199" s="244">
        <v>0</v>
      </c>
      <c r="R199" s="244">
        <f>Q199*H199</f>
        <v>0</v>
      </c>
      <c r="S199" s="244">
        <v>0</v>
      </c>
      <c r="T199" s="245">
        <f>S199*H199</f>
        <v>0</v>
      </c>
      <c r="AR199" s="24" t="s">
        <v>208</v>
      </c>
      <c r="AT199" s="24" t="s">
        <v>203</v>
      </c>
      <c r="AU199" s="24" t="s">
        <v>76</v>
      </c>
      <c r="AY199" s="24" t="s">
        <v>201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24" t="s">
        <v>76</v>
      </c>
      <c r="BK199" s="246">
        <f>ROUND(I199*H199,2)</f>
        <v>0</v>
      </c>
      <c r="BL199" s="24" t="s">
        <v>208</v>
      </c>
      <c r="BM199" s="24" t="s">
        <v>759</v>
      </c>
    </row>
    <row r="200" spans="2:47" s="1" customFormat="1" ht="13.5">
      <c r="B200" s="46"/>
      <c r="C200" s="74"/>
      <c r="D200" s="249" t="s">
        <v>493</v>
      </c>
      <c r="E200" s="74"/>
      <c r="F200" s="280" t="s">
        <v>1409</v>
      </c>
      <c r="G200" s="74"/>
      <c r="H200" s="74"/>
      <c r="I200" s="203"/>
      <c r="J200" s="74"/>
      <c r="K200" s="74"/>
      <c r="L200" s="72"/>
      <c r="M200" s="281"/>
      <c r="N200" s="47"/>
      <c r="O200" s="47"/>
      <c r="P200" s="47"/>
      <c r="Q200" s="47"/>
      <c r="R200" s="47"/>
      <c r="S200" s="47"/>
      <c r="T200" s="95"/>
      <c r="AT200" s="24" t="s">
        <v>493</v>
      </c>
      <c r="AU200" s="24" t="s">
        <v>76</v>
      </c>
    </row>
    <row r="201" spans="2:65" s="1" customFormat="1" ht="16.5" customHeight="1">
      <c r="B201" s="46"/>
      <c r="C201" s="235" t="s">
        <v>69</v>
      </c>
      <c r="D201" s="235" t="s">
        <v>203</v>
      </c>
      <c r="E201" s="236" t="s">
        <v>1519</v>
      </c>
      <c r="F201" s="237" t="s">
        <v>1469</v>
      </c>
      <c r="G201" s="238" t="s">
        <v>248</v>
      </c>
      <c r="H201" s="239">
        <v>4</v>
      </c>
      <c r="I201" s="240"/>
      <c r="J201" s="241">
        <f>ROUND(I201*H201,2)</f>
        <v>0</v>
      </c>
      <c r="K201" s="237" t="s">
        <v>21</v>
      </c>
      <c r="L201" s="72"/>
      <c r="M201" s="242" t="s">
        <v>21</v>
      </c>
      <c r="N201" s="243" t="s">
        <v>40</v>
      </c>
      <c r="O201" s="47"/>
      <c r="P201" s="244">
        <f>O201*H201</f>
        <v>0</v>
      </c>
      <c r="Q201" s="244">
        <v>0</v>
      </c>
      <c r="R201" s="244">
        <f>Q201*H201</f>
        <v>0</v>
      </c>
      <c r="S201" s="244">
        <v>0</v>
      </c>
      <c r="T201" s="245">
        <f>S201*H201</f>
        <v>0</v>
      </c>
      <c r="AR201" s="24" t="s">
        <v>208</v>
      </c>
      <c r="AT201" s="24" t="s">
        <v>203</v>
      </c>
      <c r="AU201" s="24" t="s">
        <v>76</v>
      </c>
      <c r="AY201" s="24" t="s">
        <v>201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24" t="s">
        <v>76</v>
      </c>
      <c r="BK201" s="246">
        <f>ROUND(I201*H201,2)</f>
        <v>0</v>
      </c>
      <c r="BL201" s="24" t="s">
        <v>208</v>
      </c>
      <c r="BM201" s="24" t="s">
        <v>767</v>
      </c>
    </row>
    <row r="202" spans="2:47" s="1" customFormat="1" ht="13.5">
      <c r="B202" s="46"/>
      <c r="C202" s="74"/>
      <c r="D202" s="249" t="s">
        <v>493</v>
      </c>
      <c r="E202" s="74"/>
      <c r="F202" s="280" t="s">
        <v>1409</v>
      </c>
      <c r="G202" s="74"/>
      <c r="H202" s="74"/>
      <c r="I202" s="203"/>
      <c r="J202" s="74"/>
      <c r="K202" s="74"/>
      <c r="L202" s="72"/>
      <c r="M202" s="281"/>
      <c r="N202" s="47"/>
      <c r="O202" s="47"/>
      <c r="P202" s="47"/>
      <c r="Q202" s="47"/>
      <c r="R202" s="47"/>
      <c r="S202" s="47"/>
      <c r="T202" s="95"/>
      <c r="AT202" s="24" t="s">
        <v>493</v>
      </c>
      <c r="AU202" s="24" t="s">
        <v>76</v>
      </c>
    </row>
    <row r="203" spans="2:65" s="1" customFormat="1" ht="25.5" customHeight="1">
      <c r="B203" s="46"/>
      <c r="C203" s="235" t="s">
        <v>69</v>
      </c>
      <c r="D203" s="235" t="s">
        <v>203</v>
      </c>
      <c r="E203" s="236" t="s">
        <v>1520</v>
      </c>
      <c r="F203" s="237" t="s">
        <v>1521</v>
      </c>
      <c r="G203" s="238" t="s">
        <v>248</v>
      </c>
      <c r="H203" s="239">
        <v>52</v>
      </c>
      <c r="I203" s="240"/>
      <c r="J203" s="241">
        <f>ROUND(I203*H203,2)</f>
        <v>0</v>
      </c>
      <c r="K203" s="237" t="s">
        <v>21</v>
      </c>
      <c r="L203" s="72"/>
      <c r="M203" s="242" t="s">
        <v>21</v>
      </c>
      <c r="N203" s="243" t="s">
        <v>40</v>
      </c>
      <c r="O203" s="47"/>
      <c r="P203" s="244">
        <f>O203*H203</f>
        <v>0</v>
      </c>
      <c r="Q203" s="244">
        <v>0</v>
      </c>
      <c r="R203" s="244">
        <f>Q203*H203</f>
        <v>0</v>
      </c>
      <c r="S203" s="244">
        <v>0</v>
      </c>
      <c r="T203" s="245">
        <f>S203*H203</f>
        <v>0</v>
      </c>
      <c r="AR203" s="24" t="s">
        <v>208</v>
      </c>
      <c r="AT203" s="24" t="s">
        <v>203</v>
      </c>
      <c r="AU203" s="24" t="s">
        <v>76</v>
      </c>
      <c r="AY203" s="24" t="s">
        <v>201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24" t="s">
        <v>76</v>
      </c>
      <c r="BK203" s="246">
        <f>ROUND(I203*H203,2)</f>
        <v>0</v>
      </c>
      <c r="BL203" s="24" t="s">
        <v>208</v>
      </c>
      <c r="BM203" s="24" t="s">
        <v>777</v>
      </c>
    </row>
    <row r="204" spans="2:47" s="1" customFormat="1" ht="13.5">
      <c r="B204" s="46"/>
      <c r="C204" s="74"/>
      <c r="D204" s="249" t="s">
        <v>493</v>
      </c>
      <c r="E204" s="74"/>
      <c r="F204" s="280" t="s">
        <v>1409</v>
      </c>
      <c r="G204" s="74"/>
      <c r="H204" s="74"/>
      <c r="I204" s="203"/>
      <c r="J204" s="74"/>
      <c r="K204" s="74"/>
      <c r="L204" s="72"/>
      <c r="M204" s="281"/>
      <c r="N204" s="47"/>
      <c r="O204" s="47"/>
      <c r="P204" s="47"/>
      <c r="Q204" s="47"/>
      <c r="R204" s="47"/>
      <c r="S204" s="47"/>
      <c r="T204" s="95"/>
      <c r="AT204" s="24" t="s">
        <v>493</v>
      </c>
      <c r="AU204" s="24" t="s">
        <v>76</v>
      </c>
    </row>
    <row r="205" spans="2:65" s="1" customFormat="1" ht="25.5" customHeight="1">
      <c r="B205" s="46"/>
      <c r="C205" s="235" t="s">
        <v>69</v>
      </c>
      <c r="D205" s="235" t="s">
        <v>203</v>
      </c>
      <c r="E205" s="236" t="s">
        <v>1522</v>
      </c>
      <c r="F205" s="237" t="s">
        <v>1523</v>
      </c>
      <c r="G205" s="238" t="s">
        <v>248</v>
      </c>
      <c r="H205" s="239">
        <v>52</v>
      </c>
      <c r="I205" s="240"/>
      <c r="J205" s="241">
        <f>ROUND(I205*H205,2)</f>
        <v>0</v>
      </c>
      <c r="K205" s="237" t="s">
        <v>21</v>
      </c>
      <c r="L205" s="72"/>
      <c r="M205" s="242" t="s">
        <v>21</v>
      </c>
      <c r="N205" s="243" t="s">
        <v>40</v>
      </c>
      <c r="O205" s="47"/>
      <c r="P205" s="244">
        <f>O205*H205</f>
        <v>0</v>
      </c>
      <c r="Q205" s="244">
        <v>0</v>
      </c>
      <c r="R205" s="244">
        <f>Q205*H205</f>
        <v>0</v>
      </c>
      <c r="S205" s="244">
        <v>0</v>
      </c>
      <c r="T205" s="245">
        <f>S205*H205</f>
        <v>0</v>
      </c>
      <c r="AR205" s="24" t="s">
        <v>208</v>
      </c>
      <c r="AT205" s="24" t="s">
        <v>203</v>
      </c>
      <c r="AU205" s="24" t="s">
        <v>76</v>
      </c>
      <c r="AY205" s="24" t="s">
        <v>201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24" t="s">
        <v>76</v>
      </c>
      <c r="BK205" s="246">
        <f>ROUND(I205*H205,2)</f>
        <v>0</v>
      </c>
      <c r="BL205" s="24" t="s">
        <v>208</v>
      </c>
      <c r="BM205" s="24" t="s">
        <v>785</v>
      </c>
    </row>
    <row r="206" spans="2:47" s="1" customFormat="1" ht="13.5">
      <c r="B206" s="46"/>
      <c r="C206" s="74"/>
      <c r="D206" s="249" t="s">
        <v>493</v>
      </c>
      <c r="E206" s="74"/>
      <c r="F206" s="280" t="s">
        <v>1409</v>
      </c>
      <c r="G206" s="74"/>
      <c r="H206" s="74"/>
      <c r="I206" s="203"/>
      <c r="J206" s="74"/>
      <c r="K206" s="74"/>
      <c r="L206" s="72"/>
      <c r="M206" s="281"/>
      <c r="N206" s="47"/>
      <c r="O206" s="47"/>
      <c r="P206" s="47"/>
      <c r="Q206" s="47"/>
      <c r="R206" s="47"/>
      <c r="S206" s="47"/>
      <c r="T206" s="95"/>
      <c r="AT206" s="24" t="s">
        <v>493</v>
      </c>
      <c r="AU206" s="24" t="s">
        <v>76</v>
      </c>
    </row>
    <row r="207" spans="2:65" s="1" customFormat="1" ht="25.5" customHeight="1">
      <c r="B207" s="46"/>
      <c r="C207" s="235" t="s">
        <v>69</v>
      </c>
      <c r="D207" s="235" t="s">
        <v>203</v>
      </c>
      <c r="E207" s="236" t="s">
        <v>1524</v>
      </c>
      <c r="F207" s="237" t="s">
        <v>1525</v>
      </c>
      <c r="G207" s="238" t="s">
        <v>248</v>
      </c>
      <c r="H207" s="239">
        <v>52</v>
      </c>
      <c r="I207" s="240"/>
      <c r="J207" s="241">
        <f>ROUND(I207*H207,2)</f>
        <v>0</v>
      </c>
      <c r="K207" s="237" t="s">
        <v>21</v>
      </c>
      <c r="L207" s="72"/>
      <c r="M207" s="242" t="s">
        <v>21</v>
      </c>
      <c r="N207" s="243" t="s">
        <v>40</v>
      </c>
      <c r="O207" s="47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AR207" s="24" t="s">
        <v>208</v>
      </c>
      <c r="AT207" s="24" t="s">
        <v>203</v>
      </c>
      <c r="AU207" s="24" t="s">
        <v>76</v>
      </c>
      <c r="AY207" s="24" t="s">
        <v>201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24" t="s">
        <v>76</v>
      </c>
      <c r="BK207" s="246">
        <f>ROUND(I207*H207,2)</f>
        <v>0</v>
      </c>
      <c r="BL207" s="24" t="s">
        <v>208</v>
      </c>
      <c r="BM207" s="24" t="s">
        <v>794</v>
      </c>
    </row>
    <row r="208" spans="2:47" s="1" customFormat="1" ht="13.5">
      <c r="B208" s="46"/>
      <c r="C208" s="74"/>
      <c r="D208" s="249" t="s">
        <v>493</v>
      </c>
      <c r="E208" s="74"/>
      <c r="F208" s="280" t="s">
        <v>1409</v>
      </c>
      <c r="G208" s="74"/>
      <c r="H208" s="74"/>
      <c r="I208" s="203"/>
      <c r="J208" s="74"/>
      <c r="K208" s="74"/>
      <c r="L208" s="72"/>
      <c r="M208" s="281"/>
      <c r="N208" s="47"/>
      <c r="O208" s="47"/>
      <c r="P208" s="47"/>
      <c r="Q208" s="47"/>
      <c r="R208" s="47"/>
      <c r="S208" s="47"/>
      <c r="T208" s="95"/>
      <c r="AT208" s="24" t="s">
        <v>493</v>
      </c>
      <c r="AU208" s="24" t="s">
        <v>76</v>
      </c>
    </row>
    <row r="209" spans="2:65" s="1" customFormat="1" ht="25.5" customHeight="1">
      <c r="B209" s="46"/>
      <c r="C209" s="235" t="s">
        <v>69</v>
      </c>
      <c r="D209" s="235" t="s">
        <v>203</v>
      </c>
      <c r="E209" s="236" t="s">
        <v>1526</v>
      </c>
      <c r="F209" s="237" t="s">
        <v>1477</v>
      </c>
      <c r="G209" s="238" t="s">
        <v>248</v>
      </c>
      <c r="H209" s="239">
        <v>29</v>
      </c>
      <c r="I209" s="240"/>
      <c r="J209" s="241">
        <f>ROUND(I209*H209,2)</f>
        <v>0</v>
      </c>
      <c r="K209" s="237" t="s">
        <v>21</v>
      </c>
      <c r="L209" s="72"/>
      <c r="M209" s="242" t="s">
        <v>21</v>
      </c>
      <c r="N209" s="243" t="s">
        <v>40</v>
      </c>
      <c r="O209" s="47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AR209" s="24" t="s">
        <v>208</v>
      </c>
      <c r="AT209" s="24" t="s">
        <v>203</v>
      </c>
      <c r="AU209" s="24" t="s">
        <v>76</v>
      </c>
      <c r="AY209" s="24" t="s">
        <v>201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24" t="s">
        <v>76</v>
      </c>
      <c r="BK209" s="246">
        <f>ROUND(I209*H209,2)</f>
        <v>0</v>
      </c>
      <c r="BL209" s="24" t="s">
        <v>208</v>
      </c>
      <c r="BM209" s="24" t="s">
        <v>803</v>
      </c>
    </row>
    <row r="210" spans="2:47" s="1" customFormat="1" ht="13.5">
      <c r="B210" s="46"/>
      <c r="C210" s="74"/>
      <c r="D210" s="249" t="s">
        <v>493</v>
      </c>
      <c r="E210" s="74"/>
      <c r="F210" s="280" t="s">
        <v>1409</v>
      </c>
      <c r="G210" s="74"/>
      <c r="H210" s="74"/>
      <c r="I210" s="203"/>
      <c r="J210" s="74"/>
      <c r="K210" s="74"/>
      <c r="L210" s="72"/>
      <c r="M210" s="281"/>
      <c r="N210" s="47"/>
      <c r="O210" s="47"/>
      <c r="P210" s="47"/>
      <c r="Q210" s="47"/>
      <c r="R210" s="47"/>
      <c r="S210" s="47"/>
      <c r="T210" s="95"/>
      <c r="AT210" s="24" t="s">
        <v>493</v>
      </c>
      <c r="AU210" s="24" t="s">
        <v>76</v>
      </c>
    </row>
    <row r="211" spans="2:65" s="1" customFormat="1" ht="25.5" customHeight="1">
      <c r="B211" s="46"/>
      <c r="C211" s="235" t="s">
        <v>69</v>
      </c>
      <c r="D211" s="235" t="s">
        <v>203</v>
      </c>
      <c r="E211" s="236" t="s">
        <v>1527</v>
      </c>
      <c r="F211" s="237" t="s">
        <v>1479</v>
      </c>
      <c r="G211" s="238" t="s">
        <v>248</v>
      </c>
      <c r="H211" s="239">
        <v>8</v>
      </c>
      <c r="I211" s="240"/>
      <c r="J211" s="241">
        <f>ROUND(I211*H211,2)</f>
        <v>0</v>
      </c>
      <c r="K211" s="237" t="s">
        <v>21</v>
      </c>
      <c r="L211" s="72"/>
      <c r="M211" s="242" t="s">
        <v>21</v>
      </c>
      <c r="N211" s="243" t="s">
        <v>40</v>
      </c>
      <c r="O211" s="47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AR211" s="24" t="s">
        <v>208</v>
      </c>
      <c r="AT211" s="24" t="s">
        <v>203</v>
      </c>
      <c r="AU211" s="24" t="s">
        <v>76</v>
      </c>
      <c r="AY211" s="24" t="s">
        <v>201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24" t="s">
        <v>76</v>
      </c>
      <c r="BK211" s="246">
        <f>ROUND(I211*H211,2)</f>
        <v>0</v>
      </c>
      <c r="BL211" s="24" t="s">
        <v>208</v>
      </c>
      <c r="BM211" s="24" t="s">
        <v>811</v>
      </c>
    </row>
    <row r="212" spans="2:47" s="1" customFormat="1" ht="13.5">
      <c r="B212" s="46"/>
      <c r="C212" s="74"/>
      <c r="D212" s="249" t="s">
        <v>493</v>
      </c>
      <c r="E212" s="74"/>
      <c r="F212" s="280" t="s">
        <v>1500</v>
      </c>
      <c r="G212" s="74"/>
      <c r="H212" s="74"/>
      <c r="I212" s="203"/>
      <c r="J212" s="74"/>
      <c r="K212" s="74"/>
      <c r="L212" s="72"/>
      <c r="M212" s="281"/>
      <c r="N212" s="47"/>
      <c r="O212" s="47"/>
      <c r="P212" s="47"/>
      <c r="Q212" s="47"/>
      <c r="R212" s="47"/>
      <c r="S212" s="47"/>
      <c r="T212" s="95"/>
      <c r="AT212" s="24" t="s">
        <v>493</v>
      </c>
      <c r="AU212" s="24" t="s">
        <v>76</v>
      </c>
    </row>
    <row r="213" spans="2:65" s="1" customFormat="1" ht="25.5" customHeight="1">
      <c r="B213" s="46"/>
      <c r="C213" s="235" t="s">
        <v>69</v>
      </c>
      <c r="D213" s="235" t="s">
        <v>203</v>
      </c>
      <c r="E213" s="236" t="s">
        <v>1528</v>
      </c>
      <c r="F213" s="237" t="s">
        <v>1529</v>
      </c>
      <c r="G213" s="238" t="s">
        <v>248</v>
      </c>
      <c r="H213" s="239">
        <v>8</v>
      </c>
      <c r="I213" s="240"/>
      <c r="J213" s="241">
        <f>ROUND(I213*H213,2)</f>
        <v>0</v>
      </c>
      <c r="K213" s="237" t="s">
        <v>21</v>
      </c>
      <c r="L213" s="72"/>
      <c r="M213" s="242" t="s">
        <v>21</v>
      </c>
      <c r="N213" s="243" t="s">
        <v>40</v>
      </c>
      <c r="O213" s="47"/>
      <c r="P213" s="244">
        <f>O213*H213</f>
        <v>0</v>
      </c>
      <c r="Q213" s="244">
        <v>0</v>
      </c>
      <c r="R213" s="244">
        <f>Q213*H213</f>
        <v>0</v>
      </c>
      <c r="S213" s="244">
        <v>0</v>
      </c>
      <c r="T213" s="245">
        <f>S213*H213</f>
        <v>0</v>
      </c>
      <c r="AR213" s="24" t="s">
        <v>208</v>
      </c>
      <c r="AT213" s="24" t="s">
        <v>203</v>
      </c>
      <c r="AU213" s="24" t="s">
        <v>76</v>
      </c>
      <c r="AY213" s="24" t="s">
        <v>201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24" t="s">
        <v>76</v>
      </c>
      <c r="BK213" s="246">
        <f>ROUND(I213*H213,2)</f>
        <v>0</v>
      </c>
      <c r="BL213" s="24" t="s">
        <v>208</v>
      </c>
      <c r="BM213" s="24" t="s">
        <v>820</v>
      </c>
    </row>
    <row r="214" spans="2:47" s="1" customFormat="1" ht="13.5">
      <c r="B214" s="46"/>
      <c r="C214" s="74"/>
      <c r="D214" s="249" t="s">
        <v>493</v>
      </c>
      <c r="E214" s="74"/>
      <c r="F214" s="280" t="s">
        <v>1500</v>
      </c>
      <c r="G214" s="74"/>
      <c r="H214" s="74"/>
      <c r="I214" s="203"/>
      <c r="J214" s="74"/>
      <c r="K214" s="74"/>
      <c r="L214" s="72"/>
      <c r="M214" s="281"/>
      <c r="N214" s="47"/>
      <c r="O214" s="47"/>
      <c r="P214" s="47"/>
      <c r="Q214" s="47"/>
      <c r="R214" s="47"/>
      <c r="S214" s="47"/>
      <c r="T214" s="95"/>
      <c r="AT214" s="24" t="s">
        <v>493</v>
      </c>
      <c r="AU214" s="24" t="s">
        <v>76</v>
      </c>
    </row>
    <row r="215" spans="2:65" s="1" customFormat="1" ht="25.5" customHeight="1">
      <c r="B215" s="46"/>
      <c r="C215" s="235" t="s">
        <v>69</v>
      </c>
      <c r="D215" s="235" t="s">
        <v>203</v>
      </c>
      <c r="E215" s="236" t="s">
        <v>1530</v>
      </c>
      <c r="F215" s="237" t="s">
        <v>1485</v>
      </c>
      <c r="G215" s="238" t="s">
        <v>358</v>
      </c>
      <c r="H215" s="239">
        <v>270</v>
      </c>
      <c r="I215" s="240"/>
      <c r="J215" s="241">
        <f>ROUND(I215*H215,2)</f>
        <v>0</v>
      </c>
      <c r="K215" s="237" t="s">
        <v>21</v>
      </c>
      <c r="L215" s="72"/>
      <c r="M215" s="242" t="s">
        <v>21</v>
      </c>
      <c r="N215" s="243" t="s">
        <v>40</v>
      </c>
      <c r="O215" s="47"/>
      <c r="P215" s="244">
        <f>O215*H215</f>
        <v>0</v>
      </c>
      <c r="Q215" s="244">
        <v>0</v>
      </c>
      <c r="R215" s="244">
        <f>Q215*H215</f>
        <v>0</v>
      </c>
      <c r="S215" s="244">
        <v>0</v>
      </c>
      <c r="T215" s="245">
        <f>S215*H215</f>
        <v>0</v>
      </c>
      <c r="AR215" s="24" t="s">
        <v>208</v>
      </c>
      <c r="AT215" s="24" t="s">
        <v>203</v>
      </c>
      <c r="AU215" s="24" t="s">
        <v>76</v>
      </c>
      <c r="AY215" s="24" t="s">
        <v>201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24" t="s">
        <v>76</v>
      </c>
      <c r="BK215" s="246">
        <f>ROUND(I215*H215,2)</f>
        <v>0</v>
      </c>
      <c r="BL215" s="24" t="s">
        <v>208</v>
      </c>
      <c r="BM215" s="24" t="s">
        <v>828</v>
      </c>
    </row>
    <row r="216" spans="2:47" s="1" customFormat="1" ht="13.5">
      <c r="B216" s="46"/>
      <c r="C216" s="74"/>
      <c r="D216" s="249" t="s">
        <v>493</v>
      </c>
      <c r="E216" s="74"/>
      <c r="F216" s="280" t="s">
        <v>1409</v>
      </c>
      <c r="G216" s="74"/>
      <c r="H216" s="74"/>
      <c r="I216" s="203"/>
      <c r="J216" s="74"/>
      <c r="K216" s="74"/>
      <c r="L216" s="72"/>
      <c r="M216" s="281"/>
      <c r="N216" s="47"/>
      <c r="O216" s="47"/>
      <c r="P216" s="47"/>
      <c r="Q216" s="47"/>
      <c r="R216" s="47"/>
      <c r="S216" s="47"/>
      <c r="T216" s="95"/>
      <c r="AT216" s="24" t="s">
        <v>493</v>
      </c>
      <c r="AU216" s="24" t="s">
        <v>76</v>
      </c>
    </row>
    <row r="217" spans="2:65" s="1" customFormat="1" ht="16.5" customHeight="1">
      <c r="B217" s="46"/>
      <c r="C217" s="235" t="s">
        <v>69</v>
      </c>
      <c r="D217" s="235" t="s">
        <v>203</v>
      </c>
      <c r="E217" s="236" t="s">
        <v>1531</v>
      </c>
      <c r="F217" s="237" t="s">
        <v>1489</v>
      </c>
      <c r="G217" s="238" t="s">
        <v>248</v>
      </c>
      <c r="H217" s="239">
        <v>63</v>
      </c>
      <c r="I217" s="240"/>
      <c r="J217" s="241">
        <f>ROUND(I217*H217,2)</f>
        <v>0</v>
      </c>
      <c r="K217" s="237" t="s">
        <v>21</v>
      </c>
      <c r="L217" s="72"/>
      <c r="M217" s="242" t="s">
        <v>21</v>
      </c>
      <c r="N217" s="243" t="s">
        <v>40</v>
      </c>
      <c r="O217" s="47"/>
      <c r="P217" s="244">
        <f>O217*H217</f>
        <v>0</v>
      </c>
      <c r="Q217" s="244">
        <v>0</v>
      </c>
      <c r="R217" s="244">
        <f>Q217*H217</f>
        <v>0</v>
      </c>
      <c r="S217" s="244">
        <v>0</v>
      </c>
      <c r="T217" s="245">
        <f>S217*H217</f>
        <v>0</v>
      </c>
      <c r="AR217" s="24" t="s">
        <v>208</v>
      </c>
      <c r="AT217" s="24" t="s">
        <v>203</v>
      </c>
      <c r="AU217" s="24" t="s">
        <v>76</v>
      </c>
      <c r="AY217" s="24" t="s">
        <v>201</v>
      </c>
      <c r="BE217" s="246">
        <f>IF(N217="základní",J217,0)</f>
        <v>0</v>
      </c>
      <c r="BF217" s="246">
        <f>IF(N217="snížená",J217,0)</f>
        <v>0</v>
      </c>
      <c r="BG217" s="246">
        <f>IF(N217="zákl. přenesená",J217,0)</f>
        <v>0</v>
      </c>
      <c r="BH217" s="246">
        <f>IF(N217="sníž. přenesená",J217,0)</f>
        <v>0</v>
      </c>
      <c r="BI217" s="246">
        <f>IF(N217="nulová",J217,0)</f>
        <v>0</v>
      </c>
      <c r="BJ217" s="24" t="s">
        <v>76</v>
      </c>
      <c r="BK217" s="246">
        <f>ROUND(I217*H217,2)</f>
        <v>0</v>
      </c>
      <c r="BL217" s="24" t="s">
        <v>208</v>
      </c>
      <c r="BM217" s="24" t="s">
        <v>836</v>
      </c>
    </row>
    <row r="218" spans="2:47" s="1" customFormat="1" ht="13.5">
      <c r="B218" s="46"/>
      <c r="C218" s="74"/>
      <c r="D218" s="249" t="s">
        <v>493</v>
      </c>
      <c r="E218" s="74"/>
      <c r="F218" s="280" t="s">
        <v>1409</v>
      </c>
      <c r="G218" s="74"/>
      <c r="H218" s="74"/>
      <c r="I218" s="203"/>
      <c r="J218" s="74"/>
      <c r="K218" s="74"/>
      <c r="L218" s="72"/>
      <c r="M218" s="281"/>
      <c r="N218" s="47"/>
      <c r="O218" s="47"/>
      <c r="P218" s="47"/>
      <c r="Q218" s="47"/>
      <c r="R218" s="47"/>
      <c r="S218" s="47"/>
      <c r="T218" s="95"/>
      <c r="AT218" s="24" t="s">
        <v>493</v>
      </c>
      <c r="AU218" s="24" t="s">
        <v>76</v>
      </c>
    </row>
    <row r="219" spans="2:65" s="1" customFormat="1" ht="25.5" customHeight="1">
      <c r="B219" s="46"/>
      <c r="C219" s="235" t="s">
        <v>69</v>
      </c>
      <c r="D219" s="235" t="s">
        <v>203</v>
      </c>
      <c r="E219" s="236" t="s">
        <v>1532</v>
      </c>
      <c r="F219" s="237" t="s">
        <v>1491</v>
      </c>
      <c r="G219" s="238" t="s">
        <v>248</v>
      </c>
      <c r="H219" s="239">
        <v>7</v>
      </c>
      <c r="I219" s="240"/>
      <c r="J219" s="241">
        <f>ROUND(I219*H219,2)</f>
        <v>0</v>
      </c>
      <c r="K219" s="237" t="s">
        <v>21</v>
      </c>
      <c r="L219" s="72"/>
      <c r="M219" s="242" t="s">
        <v>21</v>
      </c>
      <c r="N219" s="243" t="s">
        <v>40</v>
      </c>
      <c r="O219" s="47"/>
      <c r="P219" s="244">
        <f>O219*H219</f>
        <v>0</v>
      </c>
      <c r="Q219" s="244">
        <v>0</v>
      </c>
      <c r="R219" s="244">
        <f>Q219*H219</f>
        <v>0</v>
      </c>
      <c r="S219" s="244">
        <v>0</v>
      </c>
      <c r="T219" s="245">
        <f>S219*H219</f>
        <v>0</v>
      </c>
      <c r="AR219" s="24" t="s">
        <v>208</v>
      </c>
      <c r="AT219" s="24" t="s">
        <v>203</v>
      </c>
      <c r="AU219" s="24" t="s">
        <v>76</v>
      </c>
      <c r="AY219" s="24" t="s">
        <v>201</v>
      </c>
      <c r="BE219" s="246">
        <f>IF(N219="základní",J219,0)</f>
        <v>0</v>
      </c>
      <c r="BF219" s="246">
        <f>IF(N219="snížená",J219,0)</f>
        <v>0</v>
      </c>
      <c r="BG219" s="246">
        <f>IF(N219="zákl. přenesená",J219,0)</f>
        <v>0</v>
      </c>
      <c r="BH219" s="246">
        <f>IF(N219="sníž. přenesená",J219,0)</f>
        <v>0</v>
      </c>
      <c r="BI219" s="246">
        <f>IF(N219="nulová",J219,0)</f>
        <v>0</v>
      </c>
      <c r="BJ219" s="24" t="s">
        <v>76</v>
      </c>
      <c r="BK219" s="246">
        <f>ROUND(I219*H219,2)</f>
        <v>0</v>
      </c>
      <c r="BL219" s="24" t="s">
        <v>208</v>
      </c>
      <c r="BM219" s="24" t="s">
        <v>844</v>
      </c>
    </row>
    <row r="220" spans="2:47" s="1" customFormat="1" ht="13.5">
      <c r="B220" s="46"/>
      <c r="C220" s="74"/>
      <c r="D220" s="249" t="s">
        <v>493</v>
      </c>
      <c r="E220" s="74"/>
      <c r="F220" s="280" t="s">
        <v>1409</v>
      </c>
      <c r="G220" s="74"/>
      <c r="H220" s="74"/>
      <c r="I220" s="203"/>
      <c r="J220" s="74"/>
      <c r="K220" s="74"/>
      <c r="L220" s="72"/>
      <c r="M220" s="281"/>
      <c r="N220" s="47"/>
      <c r="O220" s="47"/>
      <c r="P220" s="47"/>
      <c r="Q220" s="47"/>
      <c r="R220" s="47"/>
      <c r="S220" s="47"/>
      <c r="T220" s="95"/>
      <c r="AT220" s="24" t="s">
        <v>493</v>
      </c>
      <c r="AU220" s="24" t="s">
        <v>76</v>
      </c>
    </row>
    <row r="221" spans="2:65" s="1" customFormat="1" ht="25.5" customHeight="1">
      <c r="B221" s="46"/>
      <c r="C221" s="235" t="s">
        <v>69</v>
      </c>
      <c r="D221" s="235" t="s">
        <v>203</v>
      </c>
      <c r="E221" s="236" t="s">
        <v>1533</v>
      </c>
      <c r="F221" s="237" t="s">
        <v>1493</v>
      </c>
      <c r="G221" s="238" t="s">
        <v>248</v>
      </c>
      <c r="H221" s="239">
        <v>8</v>
      </c>
      <c r="I221" s="240"/>
      <c r="J221" s="241">
        <f>ROUND(I221*H221,2)</f>
        <v>0</v>
      </c>
      <c r="K221" s="237" t="s">
        <v>21</v>
      </c>
      <c r="L221" s="72"/>
      <c r="M221" s="242" t="s">
        <v>21</v>
      </c>
      <c r="N221" s="243" t="s">
        <v>40</v>
      </c>
      <c r="O221" s="47"/>
      <c r="P221" s="244">
        <f>O221*H221</f>
        <v>0</v>
      </c>
      <c r="Q221" s="244">
        <v>0</v>
      </c>
      <c r="R221" s="244">
        <f>Q221*H221</f>
        <v>0</v>
      </c>
      <c r="S221" s="244">
        <v>0</v>
      </c>
      <c r="T221" s="245">
        <f>S221*H221</f>
        <v>0</v>
      </c>
      <c r="AR221" s="24" t="s">
        <v>208</v>
      </c>
      <c r="AT221" s="24" t="s">
        <v>203</v>
      </c>
      <c r="AU221" s="24" t="s">
        <v>76</v>
      </c>
      <c r="AY221" s="24" t="s">
        <v>201</v>
      </c>
      <c r="BE221" s="246">
        <f>IF(N221="základní",J221,0)</f>
        <v>0</v>
      </c>
      <c r="BF221" s="246">
        <f>IF(N221="snížená",J221,0)</f>
        <v>0</v>
      </c>
      <c r="BG221" s="246">
        <f>IF(N221="zákl. přenesená",J221,0)</f>
        <v>0</v>
      </c>
      <c r="BH221" s="246">
        <f>IF(N221="sníž. přenesená",J221,0)</f>
        <v>0</v>
      </c>
      <c r="BI221" s="246">
        <f>IF(N221="nulová",J221,0)</f>
        <v>0</v>
      </c>
      <c r="BJ221" s="24" t="s">
        <v>76</v>
      </c>
      <c r="BK221" s="246">
        <f>ROUND(I221*H221,2)</f>
        <v>0</v>
      </c>
      <c r="BL221" s="24" t="s">
        <v>208</v>
      </c>
      <c r="BM221" s="24" t="s">
        <v>852</v>
      </c>
    </row>
    <row r="222" spans="2:47" s="1" customFormat="1" ht="13.5">
      <c r="B222" s="46"/>
      <c r="C222" s="74"/>
      <c r="D222" s="249" t="s">
        <v>493</v>
      </c>
      <c r="E222" s="74"/>
      <c r="F222" s="280" t="s">
        <v>1409</v>
      </c>
      <c r="G222" s="74"/>
      <c r="H222" s="74"/>
      <c r="I222" s="203"/>
      <c r="J222" s="74"/>
      <c r="K222" s="74"/>
      <c r="L222" s="72"/>
      <c r="M222" s="281"/>
      <c r="N222" s="47"/>
      <c r="O222" s="47"/>
      <c r="P222" s="47"/>
      <c r="Q222" s="47"/>
      <c r="R222" s="47"/>
      <c r="S222" s="47"/>
      <c r="T222" s="95"/>
      <c r="AT222" s="24" t="s">
        <v>493</v>
      </c>
      <c r="AU222" s="24" t="s">
        <v>76</v>
      </c>
    </row>
    <row r="223" spans="2:65" s="1" customFormat="1" ht="25.5" customHeight="1">
      <c r="B223" s="46"/>
      <c r="C223" s="235" t="s">
        <v>69</v>
      </c>
      <c r="D223" s="235" t="s">
        <v>203</v>
      </c>
      <c r="E223" s="236" t="s">
        <v>1534</v>
      </c>
      <c r="F223" s="237" t="s">
        <v>1495</v>
      </c>
      <c r="G223" s="238" t="s">
        <v>248</v>
      </c>
      <c r="H223" s="239">
        <v>16</v>
      </c>
      <c r="I223" s="240"/>
      <c r="J223" s="241">
        <f>ROUND(I223*H223,2)</f>
        <v>0</v>
      </c>
      <c r="K223" s="237" t="s">
        <v>21</v>
      </c>
      <c r="L223" s="72"/>
      <c r="M223" s="242" t="s">
        <v>21</v>
      </c>
      <c r="N223" s="243" t="s">
        <v>40</v>
      </c>
      <c r="O223" s="47"/>
      <c r="P223" s="244">
        <f>O223*H223</f>
        <v>0</v>
      </c>
      <c r="Q223" s="244">
        <v>0</v>
      </c>
      <c r="R223" s="244">
        <f>Q223*H223</f>
        <v>0</v>
      </c>
      <c r="S223" s="244">
        <v>0</v>
      </c>
      <c r="T223" s="245">
        <f>S223*H223</f>
        <v>0</v>
      </c>
      <c r="AR223" s="24" t="s">
        <v>208</v>
      </c>
      <c r="AT223" s="24" t="s">
        <v>203</v>
      </c>
      <c r="AU223" s="24" t="s">
        <v>76</v>
      </c>
      <c r="AY223" s="24" t="s">
        <v>201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24" t="s">
        <v>76</v>
      </c>
      <c r="BK223" s="246">
        <f>ROUND(I223*H223,2)</f>
        <v>0</v>
      </c>
      <c r="BL223" s="24" t="s">
        <v>208</v>
      </c>
      <c r="BM223" s="24" t="s">
        <v>860</v>
      </c>
    </row>
    <row r="224" spans="2:47" s="1" customFormat="1" ht="13.5">
      <c r="B224" s="46"/>
      <c r="C224" s="74"/>
      <c r="D224" s="249" t="s">
        <v>493</v>
      </c>
      <c r="E224" s="74"/>
      <c r="F224" s="280" t="s">
        <v>1409</v>
      </c>
      <c r="G224" s="74"/>
      <c r="H224" s="74"/>
      <c r="I224" s="203"/>
      <c r="J224" s="74"/>
      <c r="K224" s="74"/>
      <c r="L224" s="72"/>
      <c r="M224" s="283"/>
      <c r="N224" s="284"/>
      <c r="O224" s="284"/>
      <c r="P224" s="284"/>
      <c r="Q224" s="284"/>
      <c r="R224" s="284"/>
      <c r="S224" s="284"/>
      <c r="T224" s="285"/>
      <c r="AT224" s="24" t="s">
        <v>493</v>
      </c>
      <c r="AU224" s="24" t="s">
        <v>76</v>
      </c>
    </row>
    <row r="225" spans="2:12" s="1" customFormat="1" ht="6.95" customHeight="1">
      <c r="B225" s="67"/>
      <c r="C225" s="68"/>
      <c r="D225" s="68"/>
      <c r="E225" s="68"/>
      <c r="F225" s="68"/>
      <c r="G225" s="68"/>
      <c r="H225" s="68"/>
      <c r="I225" s="178"/>
      <c r="J225" s="68"/>
      <c r="K225" s="68"/>
      <c r="L225" s="72"/>
    </row>
  </sheetData>
  <sheetProtection password="CC35" sheet="1" objects="1" scenarios="1" formatColumns="0" formatRows="0" autoFilter="0"/>
  <autoFilter ref="C85:K224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5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141</v>
      </c>
      <c r="G1" s="151" t="s">
        <v>142</v>
      </c>
      <c r="H1" s="151"/>
      <c r="I1" s="152"/>
      <c r="J1" s="151" t="s">
        <v>143</v>
      </c>
      <c r="K1" s="150" t="s">
        <v>144</v>
      </c>
      <c r="L1" s="151" t="s">
        <v>145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125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146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ZŠ Karviná - školy II - stavba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147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1826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149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1827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78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ROUND(J111,2)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ROUND(SUM(BE111:BE458),2)</f>
        <v>0</v>
      </c>
      <c r="G32" s="47"/>
      <c r="H32" s="47"/>
      <c r="I32" s="170">
        <v>0.21</v>
      </c>
      <c r="J32" s="169">
        <f>ROUND(ROUND((SUM(BE111:BE458)),2)*I32,2)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ROUND(SUM(BF111:BF458),2)</f>
        <v>0</v>
      </c>
      <c r="G33" s="47"/>
      <c r="H33" s="47"/>
      <c r="I33" s="170">
        <v>0.15</v>
      </c>
      <c r="J33" s="169">
        <f>ROUND(ROUND((SUM(BF111:BF458)),2)*I33,2)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ROUND(SUM(BG111:BG458),2)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ROUND(SUM(BH111:BH458),2)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ROUND(SUM(BI111:BI458),2)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151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ZŠ Karviná - školy II - stavba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147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1826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149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001 - Rekonstrukce odborných učeben ZŠ a MŠ Cihelní  Karviná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152</v>
      </c>
      <c r="D58" s="171"/>
      <c r="E58" s="171"/>
      <c r="F58" s="171"/>
      <c r="G58" s="171"/>
      <c r="H58" s="171"/>
      <c r="I58" s="185"/>
      <c r="J58" s="186" t="s">
        <v>153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154</v>
      </c>
      <c r="D60" s="47"/>
      <c r="E60" s="47"/>
      <c r="F60" s="47"/>
      <c r="G60" s="47"/>
      <c r="H60" s="47"/>
      <c r="I60" s="156"/>
      <c r="J60" s="167">
        <f>J111</f>
        <v>0</v>
      </c>
      <c r="K60" s="51"/>
      <c r="AU60" s="24" t="s">
        <v>155</v>
      </c>
    </row>
    <row r="61" spans="2:11" s="8" customFormat="1" ht="24.95" customHeight="1">
      <c r="B61" s="189"/>
      <c r="C61" s="190"/>
      <c r="D61" s="191" t="s">
        <v>156</v>
      </c>
      <c r="E61" s="192"/>
      <c r="F61" s="192"/>
      <c r="G61" s="192"/>
      <c r="H61" s="192"/>
      <c r="I61" s="193"/>
      <c r="J61" s="194">
        <f>J112</f>
        <v>0</v>
      </c>
      <c r="K61" s="195"/>
    </row>
    <row r="62" spans="2:11" s="9" customFormat="1" ht="19.9" customHeight="1">
      <c r="B62" s="196"/>
      <c r="C62" s="197"/>
      <c r="D62" s="198" t="s">
        <v>157</v>
      </c>
      <c r="E62" s="199"/>
      <c r="F62" s="199"/>
      <c r="G62" s="199"/>
      <c r="H62" s="199"/>
      <c r="I62" s="200"/>
      <c r="J62" s="201">
        <f>J113</f>
        <v>0</v>
      </c>
      <c r="K62" s="202"/>
    </row>
    <row r="63" spans="2:11" s="9" customFormat="1" ht="19.9" customHeight="1">
      <c r="B63" s="196"/>
      <c r="C63" s="197"/>
      <c r="D63" s="198" t="s">
        <v>159</v>
      </c>
      <c r="E63" s="199"/>
      <c r="F63" s="199"/>
      <c r="G63" s="199"/>
      <c r="H63" s="199"/>
      <c r="I63" s="200"/>
      <c r="J63" s="201">
        <f>J118</f>
        <v>0</v>
      </c>
      <c r="K63" s="202"/>
    </row>
    <row r="64" spans="2:11" s="9" customFormat="1" ht="19.9" customHeight="1">
      <c r="B64" s="196"/>
      <c r="C64" s="197"/>
      <c r="D64" s="198" t="s">
        <v>160</v>
      </c>
      <c r="E64" s="199"/>
      <c r="F64" s="199"/>
      <c r="G64" s="199"/>
      <c r="H64" s="199"/>
      <c r="I64" s="200"/>
      <c r="J64" s="201">
        <f>J127</f>
        <v>0</v>
      </c>
      <c r="K64" s="202"/>
    </row>
    <row r="65" spans="2:11" s="9" customFormat="1" ht="19.9" customHeight="1">
      <c r="B65" s="196"/>
      <c r="C65" s="197"/>
      <c r="D65" s="198" t="s">
        <v>161</v>
      </c>
      <c r="E65" s="199"/>
      <c r="F65" s="199"/>
      <c r="G65" s="199"/>
      <c r="H65" s="199"/>
      <c r="I65" s="200"/>
      <c r="J65" s="201">
        <f>J137</f>
        <v>0</v>
      </c>
      <c r="K65" s="202"/>
    </row>
    <row r="66" spans="2:11" s="9" customFormat="1" ht="19.9" customHeight="1">
      <c r="B66" s="196"/>
      <c r="C66" s="197"/>
      <c r="D66" s="198" t="s">
        <v>162</v>
      </c>
      <c r="E66" s="199"/>
      <c r="F66" s="199"/>
      <c r="G66" s="199"/>
      <c r="H66" s="199"/>
      <c r="I66" s="200"/>
      <c r="J66" s="201">
        <f>J181</f>
        <v>0</v>
      </c>
      <c r="K66" s="202"/>
    </row>
    <row r="67" spans="2:11" s="9" customFormat="1" ht="19.9" customHeight="1">
      <c r="B67" s="196"/>
      <c r="C67" s="197"/>
      <c r="D67" s="198" t="s">
        <v>1828</v>
      </c>
      <c r="E67" s="199"/>
      <c r="F67" s="199"/>
      <c r="G67" s="199"/>
      <c r="H67" s="199"/>
      <c r="I67" s="200"/>
      <c r="J67" s="201">
        <f>J229</f>
        <v>0</v>
      </c>
      <c r="K67" s="202"/>
    </row>
    <row r="68" spans="2:11" s="9" customFormat="1" ht="19.9" customHeight="1">
      <c r="B68" s="196"/>
      <c r="C68" s="197"/>
      <c r="D68" s="198" t="s">
        <v>164</v>
      </c>
      <c r="E68" s="199"/>
      <c r="F68" s="199"/>
      <c r="G68" s="199"/>
      <c r="H68" s="199"/>
      <c r="I68" s="200"/>
      <c r="J68" s="201">
        <f>J232</f>
        <v>0</v>
      </c>
      <c r="K68" s="202"/>
    </row>
    <row r="69" spans="2:11" s="9" customFormat="1" ht="19.9" customHeight="1">
      <c r="B69" s="196"/>
      <c r="C69" s="197"/>
      <c r="D69" s="198" t="s">
        <v>1537</v>
      </c>
      <c r="E69" s="199"/>
      <c r="F69" s="199"/>
      <c r="G69" s="199"/>
      <c r="H69" s="199"/>
      <c r="I69" s="200"/>
      <c r="J69" s="201">
        <f>J239</f>
        <v>0</v>
      </c>
      <c r="K69" s="202"/>
    </row>
    <row r="70" spans="2:11" s="8" customFormat="1" ht="24.95" customHeight="1">
      <c r="B70" s="189"/>
      <c r="C70" s="190"/>
      <c r="D70" s="191" t="s">
        <v>165</v>
      </c>
      <c r="E70" s="192"/>
      <c r="F70" s="192"/>
      <c r="G70" s="192"/>
      <c r="H70" s="192"/>
      <c r="I70" s="193"/>
      <c r="J70" s="194">
        <f>J241</f>
        <v>0</v>
      </c>
      <c r="K70" s="195"/>
    </row>
    <row r="71" spans="2:11" s="9" customFormat="1" ht="19.9" customHeight="1">
      <c r="B71" s="196"/>
      <c r="C71" s="197"/>
      <c r="D71" s="198" t="s">
        <v>166</v>
      </c>
      <c r="E71" s="199"/>
      <c r="F71" s="199"/>
      <c r="G71" s="199"/>
      <c r="H71" s="199"/>
      <c r="I71" s="200"/>
      <c r="J71" s="201">
        <f>J242</f>
        <v>0</v>
      </c>
      <c r="K71" s="202"/>
    </row>
    <row r="72" spans="2:11" s="9" customFormat="1" ht="19.9" customHeight="1">
      <c r="B72" s="196"/>
      <c r="C72" s="197"/>
      <c r="D72" s="198" t="s">
        <v>167</v>
      </c>
      <c r="E72" s="199"/>
      <c r="F72" s="199"/>
      <c r="G72" s="199"/>
      <c r="H72" s="199"/>
      <c r="I72" s="200"/>
      <c r="J72" s="201">
        <f>J256</f>
        <v>0</v>
      </c>
      <c r="K72" s="202"/>
    </row>
    <row r="73" spans="2:11" s="9" customFormat="1" ht="19.9" customHeight="1">
      <c r="B73" s="196"/>
      <c r="C73" s="197"/>
      <c r="D73" s="198" t="s">
        <v>168</v>
      </c>
      <c r="E73" s="199"/>
      <c r="F73" s="199"/>
      <c r="G73" s="199"/>
      <c r="H73" s="199"/>
      <c r="I73" s="200"/>
      <c r="J73" s="201">
        <f>J260</f>
        <v>0</v>
      </c>
      <c r="K73" s="202"/>
    </row>
    <row r="74" spans="2:11" s="9" customFormat="1" ht="19.9" customHeight="1">
      <c r="B74" s="196"/>
      <c r="C74" s="197"/>
      <c r="D74" s="198" t="s">
        <v>169</v>
      </c>
      <c r="E74" s="199"/>
      <c r="F74" s="199"/>
      <c r="G74" s="199"/>
      <c r="H74" s="199"/>
      <c r="I74" s="200"/>
      <c r="J74" s="201">
        <f>J283</f>
        <v>0</v>
      </c>
      <c r="K74" s="202"/>
    </row>
    <row r="75" spans="2:11" s="9" customFormat="1" ht="19.9" customHeight="1">
      <c r="B75" s="196"/>
      <c r="C75" s="197"/>
      <c r="D75" s="198" t="s">
        <v>170</v>
      </c>
      <c r="E75" s="199"/>
      <c r="F75" s="199"/>
      <c r="G75" s="199"/>
      <c r="H75" s="199"/>
      <c r="I75" s="200"/>
      <c r="J75" s="201">
        <f>J298</f>
        <v>0</v>
      </c>
      <c r="K75" s="202"/>
    </row>
    <row r="76" spans="2:11" s="9" customFormat="1" ht="19.9" customHeight="1">
      <c r="B76" s="196"/>
      <c r="C76" s="197"/>
      <c r="D76" s="198" t="s">
        <v>171</v>
      </c>
      <c r="E76" s="199"/>
      <c r="F76" s="199"/>
      <c r="G76" s="199"/>
      <c r="H76" s="199"/>
      <c r="I76" s="200"/>
      <c r="J76" s="201">
        <f>J344</f>
        <v>0</v>
      </c>
      <c r="K76" s="202"/>
    </row>
    <row r="77" spans="2:11" s="9" customFormat="1" ht="19.9" customHeight="1">
      <c r="B77" s="196"/>
      <c r="C77" s="197"/>
      <c r="D77" s="198" t="s">
        <v>172</v>
      </c>
      <c r="E77" s="199"/>
      <c r="F77" s="199"/>
      <c r="G77" s="199"/>
      <c r="H77" s="199"/>
      <c r="I77" s="200"/>
      <c r="J77" s="201">
        <f>J350</f>
        <v>0</v>
      </c>
      <c r="K77" s="202"/>
    </row>
    <row r="78" spans="2:11" s="9" customFormat="1" ht="19.9" customHeight="1">
      <c r="B78" s="196"/>
      <c r="C78" s="197"/>
      <c r="D78" s="198" t="s">
        <v>1829</v>
      </c>
      <c r="E78" s="199"/>
      <c r="F78" s="199"/>
      <c r="G78" s="199"/>
      <c r="H78" s="199"/>
      <c r="I78" s="200"/>
      <c r="J78" s="201">
        <f>J360</f>
        <v>0</v>
      </c>
      <c r="K78" s="202"/>
    </row>
    <row r="79" spans="2:11" s="9" customFormat="1" ht="19.9" customHeight="1">
      <c r="B79" s="196"/>
      <c r="C79" s="197"/>
      <c r="D79" s="198" t="s">
        <v>173</v>
      </c>
      <c r="E79" s="199"/>
      <c r="F79" s="199"/>
      <c r="G79" s="199"/>
      <c r="H79" s="199"/>
      <c r="I79" s="200"/>
      <c r="J79" s="201">
        <f>J366</f>
        <v>0</v>
      </c>
      <c r="K79" s="202"/>
    </row>
    <row r="80" spans="2:11" s="9" customFormat="1" ht="19.9" customHeight="1">
      <c r="B80" s="196"/>
      <c r="C80" s="197"/>
      <c r="D80" s="198" t="s">
        <v>174</v>
      </c>
      <c r="E80" s="199"/>
      <c r="F80" s="199"/>
      <c r="G80" s="199"/>
      <c r="H80" s="199"/>
      <c r="I80" s="200"/>
      <c r="J80" s="201">
        <f>J390</f>
        <v>0</v>
      </c>
      <c r="K80" s="202"/>
    </row>
    <row r="81" spans="2:11" s="9" customFormat="1" ht="19.9" customHeight="1">
      <c r="B81" s="196"/>
      <c r="C81" s="197"/>
      <c r="D81" s="198" t="s">
        <v>175</v>
      </c>
      <c r="E81" s="199"/>
      <c r="F81" s="199"/>
      <c r="G81" s="199"/>
      <c r="H81" s="199"/>
      <c r="I81" s="200"/>
      <c r="J81" s="201">
        <f>J394</f>
        <v>0</v>
      </c>
      <c r="K81" s="202"/>
    </row>
    <row r="82" spans="2:11" s="9" customFormat="1" ht="19.9" customHeight="1">
      <c r="B82" s="196"/>
      <c r="C82" s="197"/>
      <c r="D82" s="198" t="s">
        <v>176</v>
      </c>
      <c r="E82" s="199"/>
      <c r="F82" s="199"/>
      <c r="G82" s="199"/>
      <c r="H82" s="199"/>
      <c r="I82" s="200"/>
      <c r="J82" s="201">
        <f>J406</f>
        <v>0</v>
      </c>
      <c r="K82" s="202"/>
    </row>
    <row r="83" spans="2:11" s="9" customFormat="1" ht="19.9" customHeight="1">
      <c r="B83" s="196"/>
      <c r="C83" s="197"/>
      <c r="D83" s="198" t="s">
        <v>177</v>
      </c>
      <c r="E83" s="199"/>
      <c r="F83" s="199"/>
      <c r="G83" s="199"/>
      <c r="H83" s="199"/>
      <c r="I83" s="200"/>
      <c r="J83" s="201">
        <f>J412</f>
        <v>0</v>
      </c>
      <c r="K83" s="202"/>
    </row>
    <row r="84" spans="2:11" s="9" customFormat="1" ht="19.9" customHeight="1">
      <c r="B84" s="196"/>
      <c r="C84" s="197"/>
      <c r="D84" s="198" t="s">
        <v>178</v>
      </c>
      <c r="E84" s="199"/>
      <c r="F84" s="199"/>
      <c r="G84" s="199"/>
      <c r="H84" s="199"/>
      <c r="I84" s="200"/>
      <c r="J84" s="201">
        <f>J418</f>
        <v>0</v>
      </c>
      <c r="K84" s="202"/>
    </row>
    <row r="85" spans="2:11" s="9" customFormat="1" ht="19.9" customHeight="1">
      <c r="B85" s="196"/>
      <c r="C85" s="197"/>
      <c r="D85" s="198" t="s">
        <v>179</v>
      </c>
      <c r="E85" s="199"/>
      <c r="F85" s="199"/>
      <c r="G85" s="199"/>
      <c r="H85" s="199"/>
      <c r="I85" s="200"/>
      <c r="J85" s="201">
        <f>J427</f>
        <v>0</v>
      </c>
      <c r="K85" s="202"/>
    </row>
    <row r="86" spans="2:11" s="9" customFormat="1" ht="19.9" customHeight="1">
      <c r="B86" s="196"/>
      <c r="C86" s="197"/>
      <c r="D86" s="198" t="s">
        <v>180</v>
      </c>
      <c r="E86" s="199"/>
      <c r="F86" s="199"/>
      <c r="G86" s="199"/>
      <c r="H86" s="199"/>
      <c r="I86" s="200"/>
      <c r="J86" s="201">
        <f>J430</f>
        <v>0</v>
      </c>
      <c r="K86" s="202"/>
    </row>
    <row r="87" spans="2:11" s="8" customFormat="1" ht="24.95" customHeight="1">
      <c r="B87" s="189"/>
      <c r="C87" s="190"/>
      <c r="D87" s="191" t="s">
        <v>182</v>
      </c>
      <c r="E87" s="192"/>
      <c r="F87" s="192"/>
      <c r="G87" s="192"/>
      <c r="H87" s="192"/>
      <c r="I87" s="193"/>
      <c r="J87" s="194">
        <f>J446</f>
        <v>0</v>
      </c>
      <c r="K87" s="195"/>
    </row>
    <row r="88" spans="2:11" s="9" customFormat="1" ht="19.9" customHeight="1">
      <c r="B88" s="196"/>
      <c r="C88" s="197"/>
      <c r="D88" s="198" t="s">
        <v>183</v>
      </c>
      <c r="E88" s="199"/>
      <c r="F88" s="199"/>
      <c r="G88" s="199"/>
      <c r="H88" s="199"/>
      <c r="I88" s="200"/>
      <c r="J88" s="201">
        <f>J447</f>
        <v>0</v>
      </c>
      <c r="K88" s="202"/>
    </row>
    <row r="89" spans="2:11" s="9" customFormat="1" ht="19.9" customHeight="1">
      <c r="B89" s="196"/>
      <c r="C89" s="197"/>
      <c r="D89" s="198" t="s">
        <v>184</v>
      </c>
      <c r="E89" s="199"/>
      <c r="F89" s="199"/>
      <c r="G89" s="199"/>
      <c r="H89" s="199"/>
      <c r="I89" s="200"/>
      <c r="J89" s="201">
        <f>J452</f>
        <v>0</v>
      </c>
      <c r="K89" s="202"/>
    </row>
    <row r="90" spans="2:11" s="1" customFormat="1" ht="21.8" customHeight="1">
      <c r="B90" s="46"/>
      <c r="C90" s="47"/>
      <c r="D90" s="47"/>
      <c r="E90" s="47"/>
      <c r="F90" s="47"/>
      <c r="G90" s="47"/>
      <c r="H90" s="47"/>
      <c r="I90" s="156"/>
      <c r="J90" s="47"/>
      <c r="K90" s="51"/>
    </row>
    <row r="91" spans="2:11" s="1" customFormat="1" ht="6.95" customHeight="1">
      <c r="B91" s="67"/>
      <c r="C91" s="68"/>
      <c r="D91" s="68"/>
      <c r="E91" s="68"/>
      <c r="F91" s="68"/>
      <c r="G91" s="68"/>
      <c r="H91" s="68"/>
      <c r="I91" s="178"/>
      <c r="J91" s="68"/>
      <c r="K91" s="69"/>
    </row>
    <row r="95" spans="2:12" s="1" customFormat="1" ht="6.95" customHeight="1">
      <c r="B95" s="70"/>
      <c r="C95" s="71"/>
      <c r="D95" s="71"/>
      <c r="E95" s="71"/>
      <c r="F95" s="71"/>
      <c r="G95" s="71"/>
      <c r="H95" s="71"/>
      <c r="I95" s="181"/>
      <c r="J95" s="71"/>
      <c r="K95" s="71"/>
      <c r="L95" s="72"/>
    </row>
    <row r="96" spans="2:12" s="1" customFormat="1" ht="36.95" customHeight="1">
      <c r="B96" s="46"/>
      <c r="C96" s="73" t="s">
        <v>185</v>
      </c>
      <c r="D96" s="74"/>
      <c r="E96" s="74"/>
      <c r="F96" s="74"/>
      <c r="G96" s="74"/>
      <c r="H96" s="74"/>
      <c r="I96" s="203"/>
      <c r="J96" s="74"/>
      <c r="K96" s="74"/>
      <c r="L96" s="72"/>
    </row>
    <row r="97" spans="2:12" s="1" customFormat="1" ht="6.95" customHeight="1">
      <c r="B97" s="46"/>
      <c r="C97" s="74"/>
      <c r="D97" s="74"/>
      <c r="E97" s="74"/>
      <c r="F97" s="74"/>
      <c r="G97" s="74"/>
      <c r="H97" s="74"/>
      <c r="I97" s="203"/>
      <c r="J97" s="74"/>
      <c r="K97" s="74"/>
      <c r="L97" s="72"/>
    </row>
    <row r="98" spans="2:12" s="1" customFormat="1" ht="14.4" customHeight="1">
      <c r="B98" s="46"/>
      <c r="C98" s="76" t="s">
        <v>18</v>
      </c>
      <c r="D98" s="74"/>
      <c r="E98" s="74"/>
      <c r="F98" s="74"/>
      <c r="G98" s="74"/>
      <c r="H98" s="74"/>
      <c r="I98" s="203"/>
      <c r="J98" s="74"/>
      <c r="K98" s="74"/>
      <c r="L98" s="72"/>
    </row>
    <row r="99" spans="2:12" s="1" customFormat="1" ht="16.5" customHeight="1">
      <c r="B99" s="46"/>
      <c r="C99" s="74"/>
      <c r="D99" s="74"/>
      <c r="E99" s="204" t="str">
        <f>E7</f>
        <v>Rekonstrukce odborných učeben ZŠ Karviná - školy II - stavba</v>
      </c>
      <c r="F99" s="76"/>
      <c r="G99" s="76"/>
      <c r="H99" s="76"/>
      <c r="I99" s="203"/>
      <c r="J99" s="74"/>
      <c r="K99" s="74"/>
      <c r="L99" s="72"/>
    </row>
    <row r="100" spans="2:12" ht="13.5">
      <c r="B100" s="28"/>
      <c r="C100" s="76" t="s">
        <v>147</v>
      </c>
      <c r="D100" s="205"/>
      <c r="E100" s="205"/>
      <c r="F100" s="205"/>
      <c r="G100" s="205"/>
      <c r="H100" s="205"/>
      <c r="I100" s="148"/>
      <c r="J100" s="205"/>
      <c r="K100" s="205"/>
      <c r="L100" s="206"/>
    </row>
    <row r="101" spans="2:12" s="1" customFormat="1" ht="16.5" customHeight="1">
      <c r="B101" s="46"/>
      <c r="C101" s="74"/>
      <c r="D101" s="74"/>
      <c r="E101" s="204" t="s">
        <v>1826</v>
      </c>
      <c r="F101" s="74"/>
      <c r="G101" s="74"/>
      <c r="H101" s="74"/>
      <c r="I101" s="203"/>
      <c r="J101" s="74"/>
      <c r="K101" s="74"/>
      <c r="L101" s="72"/>
    </row>
    <row r="102" spans="2:12" s="1" customFormat="1" ht="14.4" customHeight="1">
      <c r="B102" s="46"/>
      <c r="C102" s="76" t="s">
        <v>149</v>
      </c>
      <c r="D102" s="74"/>
      <c r="E102" s="74"/>
      <c r="F102" s="74"/>
      <c r="G102" s="74"/>
      <c r="H102" s="74"/>
      <c r="I102" s="203"/>
      <c r="J102" s="74"/>
      <c r="K102" s="74"/>
      <c r="L102" s="72"/>
    </row>
    <row r="103" spans="2:12" s="1" customFormat="1" ht="17.25" customHeight="1">
      <c r="B103" s="46"/>
      <c r="C103" s="74"/>
      <c r="D103" s="74"/>
      <c r="E103" s="82" t="str">
        <f>E11</f>
        <v xml:space="preserve">001 - Rekonstrukce odborných učeben ZŠ a MŠ Cihelní  Karviná</v>
      </c>
      <c r="F103" s="74"/>
      <c r="G103" s="74"/>
      <c r="H103" s="74"/>
      <c r="I103" s="203"/>
      <c r="J103" s="74"/>
      <c r="K103" s="74"/>
      <c r="L103" s="72"/>
    </row>
    <row r="104" spans="2:12" s="1" customFormat="1" ht="6.95" customHeight="1">
      <c r="B104" s="46"/>
      <c r="C104" s="74"/>
      <c r="D104" s="74"/>
      <c r="E104" s="74"/>
      <c r="F104" s="74"/>
      <c r="G104" s="74"/>
      <c r="H104" s="74"/>
      <c r="I104" s="203"/>
      <c r="J104" s="74"/>
      <c r="K104" s="74"/>
      <c r="L104" s="72"/>
    </row>
    <row r="105" spans="2:12" s="1" customFormat="1" ht="18" customHeight="1">
      <c r="B105" s="46"/>
      <c r="C105" s="76" t="s">
        <v>23</v>
      </c>
      <c r="D105" s="74"/>
      <c r="E105" s="74"/>
      <c r="F105" s="207" t="str">
        <f>F14</f>
        <v xml:space="preserve"> </v>
      </c>
      <c r="G105" s="74"/>
      <c r="H105" s="74"/>
      <c r="I105" s="208" t="s">
        <v>25</v>
      </c>
      <c r="J105" s="85" t="str">
        <f>IF(J14="","",J14)</f>
        <v>4. 9. 2017</v>
      </c>
      <c r="K105" s="74"/>
      <c r="L105" s="72"/>
    </row>
    <row r="106" spans="2:12" s="1" customFormat="1" ht="6.95" customHeight="1">
      <c r="B106" s="46"/>
      <c r="C106" s="74"/>
      <c r="D106" s="74"/>
      <c r="E106" s="74"/>
      <c r="F106" s="74"/>
      <c r="G106" s="74"/>
      <c r="H106" s="74"/>
      <c r="I106" s="203"/>
      <c r="J106" s="74"/>
      <c r="K106" s="74"/>
      <c r="L106" s="72"/>
    </row>
    <row r="107" spans="2:12" s="1" customFormat="1" ht="13.5">
      <c r="B107" s="46"/>
      <c r="C107" s="76" t="s">
        <v>27</v>
      </c>
      <c r="D107" s="74"/>
      <c r="E107" s="74"/>
      <c r="F107" s="207" t="str">
        <f>E17</f>
        <v xml:space="preserve"> </v>
      </c>
      <c r="G107" s="74"/>
      <c r="H107" s="74"/>
      <c r="I107" s="208" t="s">
        <v>32</v>
      </c>
      <c r="J107" s="207" t="str">
        <f>E23</f>
        <v xml:space="preserve"> </v>
      </c>
      <c r="K107" s="74"/>
      <c r="L107" s="72"/>
    </row>
    <row r="108" spans="2:12" s="1" customFormat="1" ht="14.4" customHeight="1">
      <c r="B108" s="46"/>
      <c r="C108" s="76" t="s">
        <v>30</v>
      </c>
      <c r="D108" s="74"/>
      <c r="E108" s="74"/>
      <c r="F108" s="207" t="str">
        <f>IF(E20="","",E20)</f>
        <v/>
      </c>
      <c r="G108" s="74"/>
      <c r="H108" s="74"/>
      <c r="I108" s="203"/>
      <c r="J108" s="74"/>
      <c r="K108" s="74"/>
      <c r="L108" s="72"/>
    </row>
    <row r="109" spans="2:12" s="1" customFormat="1" ht="10.3" customHeight="1">
      <c r="B109" s="46"/>
      <c r="C109" s="74"/>
      <c r="D109" s="74"/>
      <c r="E109" s="74"/>
      <c r="F109" s="74"/>
      <c r="G109" s="74"/>
      <c r="H109" s="74"/>
      <c r="I109" s="203"/>
      <c r="J109" s="74"/>
      <c r="K109" s="74"/>
      <c r="L109" s="72"/>
    </row>
    <row r="110" spans="2:20" s="10" customFormat="1" ht="29.25" customHeight="1">
      <c r="B110" s="209"/>
      <c r="C110" s="210" t="s">
        <v>186</v>
      </c>
      <c r="D110" s="211" t="s">
        <v>54</v>
      </c>
      <c r="E110" s="211" t="s">
        <v>50</v>
      </c>
      <c r="F110" s="211" t="s">
        <v>187</v>
      </c>
      <c r="G110" s="211" t="s">
        <v>188</v>
      </c>
      <c r="H110" s="211" t="s">
        <v>189</v>
      </c>
      <c r="I110" s="212" t="s">
        <v>190</v>
      </c>
      <c r="J110" s="211" t="s">
        <v>153</v>
      </c>
      <c r="K110" s="213" t="s">
        <v>191</v>
      </c>
      <c r="L110" s="214"/>
      <c r="M110" s="102" t="s">
        <v>192</v>
      </c>
      <c r="N110" s="103" t="s">
        <v>39</v>
      </c>
      <c r="O110" s="103" t="s">
        <v>193</v>
      </c>
      <c r="P110" s="103" t="s">
        <v>194</v>
      </c>
      <c r="Q110" s="103" t="s">
        <v>195</v>
      </c>
      <c r="R110" s="103" t="s">
        <v>196</v>
      </c>
      <c r="S110" s="103" t="s">
        <v>197</v>
      </c>
      <c r="T110" s="104" t="s">
        <v>198</v>
      </c>
    </row>
    <row r="111" spans="2:63" s="1" customFormat="1" ht="29.25" customHeight="1">
      <c r="B111" s="46"/>
      <c r="C111" s="108" t="s">
        <v>154</v>
      </c>
      <c r="D111" s="74"/>
      <c r="E111" s="74"/>
      <c r="F111" s="74"/>
      <c r="G111" s="74"/>
      <c r="H111" s="74"/>
      <c r="I111" s="203"/>
      <c r="J111" s="215">
        <f>BK111</f>
        <v>0</v>
      </c>
      <c r="K111" s="74"/>
      <c r="L111" s="72"/>
      <c r="M111" s="105"/>
      <c r="N111" s="106"/>
      <c r="O111" s="106"/>
      <c r="P111" s="216">
        <f>P112+P241+P446</f>
        <v>0</v>
      </c>
      <c r="Q111" s="106"/>
      <c r="R111" s="216">
        <f>R112+R241+R446</f>
        <v>22.87154004</v>
      </c>
      <c r="S111" s="106"/>
      <c r="T111" s="217">
        <f>T112+T241+T446</f>
        <v>25.072206050000005</v>
      </c>
      <c r="AT111" s="24" t="s">
        <v>68</v>
      </c>
      <c r="AU111" s="24" t="s">
        <v>155</v>
      </c>
      <c r="BK111" s="218">
        <f>BK112+BK241+BK446</f>
        <v>0</v>
      </c>
    </row>
    <row r="112" spans="2:63" s="11" customFormat="1" ht="37.4" customHeight="1">
      <c r="B112" s="219"/>
      <c r="C112" s="220"/>
      <c r="D112" s="221" t="s">
        <v>68</v>
      </c>
      <c r="E112" s="222" t="s">
        <v>199</v>
      </c>
      <c r="F112" s="222" t="s">
        <v>200</v>
      </c>
      <c r="G112" s="220"/>
      <c r="H112" s="220"/>
      <c r="I112" s="223"/>
      <c r="J112" s="224">
        <f>BK112</f>
        <v>0</v>
      </c>
      <c r="K112" s="220"/>
      <c r="L112" s="225"/>
      <c r="M112" s="226"/>
      <c r="N112" s="227"/>
      <c r="O112" s="227"/>
      <c r="P112" s="228">
        <f>P113+P118+P127+P137+P181+P229+P232+P239</f>
        <v>0</v>
      </c>
      <c r="Q112" s="227"/>
      <c r="R112" s="228">
        <f>R113+R118+R127+R137+R181+R229+R232+R239</f>
        <v>17.86878489</v>
      </c>
      <c r="S112" s="227"/>
      <c r="T112" s="229">
        <f>T113+T118+T127+T137+T181+T229+T232+T239</f>
        <v>23.130084000000004</v>
      </c>
      <c r="AR112" s="230" t="s">
        <v>76</v>
      </c>
      <c r="AT112" s="231" t="s">
        <v>68</v>
      </c>
      <c r="AU112" s="231" t="s">
        <v>69</v>
      </c>
      <c r="AY112" s="230" t="s">
        <v>201</v>
      </c>
      <c r="BK112" s="232">
        <f>BK113+BK118+BK127+BK137+BK181+BK229+BK232+BK239</f>
        <v>0</v>
      </c>
    </row>
    <row r="113" spans="2:63" s="11" customFormat="1" ht="19.9" customHeight="1">
      <c r="B113" s="219"/>
      <c r="C113" s="220"/>
      <c r="D113" s="221" t="s">
        <v>68</v>
      </c>
      <c r="E113" s="233" t="s">
        <v>76</v>
      </c>
      <c r="F113" s="233" t="s">
        <v>202</v>
      </c>
      <c r="G113" s="220"/>
      <c r="H113" s="220"/>
      <c r="I113" s="223"/>
      <c r="J113" s="234">
        <f>BK113</f>
        <v>0</v>
      </c>
      <c r="K113" s="220"/>
      <c r="L113" s="225"/>
      <c r="M113" s="226"/>
      <c r="N113" s="227"/>
      <c r="O113" s="227"/>
      <c r="P113" s="228">
        <f>SUM(P114:P117)</f>
        <v>0</v>
      </c>
      <c r="Q113" s="227"/>
      <c r="R113" s="228">
        <f>SUM(R114:R117)</f>
        <v>0</v>
      </c>
      <c r="S113" s="227"/>
      <c r="T113" s="229">
        <f>SUM(T114:T117)</f>
        <v>6.291600000000001</v>
      </c>
      <c r="AR113" s="230" t="s">
        <v>76</v>
      </c>
      <c r="AT113" s="231" t="s">
        <v>68</v>
      </c>
      <c r="AU113" s="231" t="s">
        <v>76</v>
      </c>
      <c r="AY113" s="230" t="s">
        <v>201</v>
      </c>
      <c r="BK113" s="232">
        <f>SUM(BK114:BK117)</f>
        <v>0</v>
      </c>
    </row>
    <row r="114" spans="2:65" s="1" customFormat="1" ht="16.5" customHeight="1">
      <c r="B114" s="46"/>
      <c r="C114" s="235" t="s">
        <v>76</v>
      </c>
      <c r="D114" s="235" t="s">
        <v>203</v>
      </c>
      <c r="E114" s="236" t="s">
        <v>1830</v>
      </c>
      <c r="F114" s="237" t="s">
        <v>1831</v>
      </c>
      <c r="G114" s="238" t="s">
        <v>206</v>
      </c>
      <c r="H114" s="239">
        <v>5.88</v>
      </c>
      <c r="I114" s="240"/>
      <c r="J114" s="241">
        <f>ROUND(I114*H114,2)</f>
        <v>0</v>
      </c>
      <c r="K114" s="237" t="s">
        <v>207</v>
      </c>
      <c r="L114" s="72"/>
      <c r="M114" s="242" t="s">
        <v>21</v>
      </c>
      <c r="N114" s="243" t="s">
        <v>40</v>
      </c>
      <c r="O114" s="47"/>
      <c r="P114" s="244">
        <f>O114*H114</f>
        <v>0</v>
      </c>
      <c r="Q114" s="244">
        <v>0</v>
      </c>
      <c r="R114" s="244">
        <f>Q114*H114</f>
        <v>0</v>
      </c>
      <c r="S114" s="244">
        <v>0.44</v>
      </c>
      <c r="T114" s="245">
        <f>S114*H114</f>
        <v>2.5872</v>
      </c>
      <c r="AR114" s="24" t="s">
        <v>208</v>
      </c>
      <c r="AT114" s="24" t="s">
        <v>203</v>
      </c>
      <c r="AU114" s="24" t="s">
        <v>79</v>
      </c>
      <c r="AY114" s="24" t="s">
        <v>201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4" t="s">
        <v>76</v>
      </c>
      <c r="BK114" s="246">
        <f>ROUND(I114*H114,2)</f>
        <v>0</v>
      </c>
      <c r="BL114" s="24" t="s">
        <v>208</v>
      </c>
      <c r="BM114" s="24" t="s">
        <v>1832</v>
      </c>
    </row>
    <row r="115" spans="2:51" s="12" customFormat="1" ht="13.5">
      <c r="B115" s="247"/>
      <c r="C115" s="248"/>
      <c r="D115" s="249" t="s">
        <v>210</v>
      </c>
      <c r="E115" s="250" t="s">
        <v>21</v>
      </c>
      <c r="F115" s="251" t="s">
        <v>1833</v>
      </c>
      <c r="G115" s="248"/>
      <c r="H115" s="252">
        <v>5.88</v>
      </c>
      <c r="I115" s="253"/>
      <c r="J115" s="248"/>
      <c r="K115" s="248"/>
      <c r="L115" s="254"/>
      <c r="M115" s="255"/>
      <c r="N115" s="256"/>
      <c r="O115" s="256"/>
      <c r="P115" s="256"/>
      <c r="Q115" s="256"/>
      <c r="R115" s="256"/>
      <c r="S115" s="256"/>
      <c r="T115" s="257"/>
      <c r="AT115" s="258" t="s">
        <v>210</v>
      </c>
      <c r="AU115" s="258" t="s">
        <v>79</v>
      </c>
      <c r="AV115" s="12" t="s">
        <v>79</v>
      </c>
      <c r="AW115" s="12" t="s">
        <v>33</v>
      </c>
      <c r="AX115" s="12" t="s">
        <v>76</v>
      </c>
      <c r="AY115" s="258" t="s">
        <v>201</v>
      </c>
    </row>
    <row r="116" spans="2:65" s="1" customFormat="1" ht="25.5" customHeight="1">
      <c r="B116" s="46"/>
      <c r="C116" s="235" t="s">
        <v>79</v>
      </c>
      <c r="D116" s="235" t="s">
        <v>203</v>
      </c>
      <c r="E116" s="236" t="s">
        <v>1834</v>
      </c>
      <c r="F116" s="237" t="s">
        <v>1835</v>
      </c>
      <c r="G116" s="238" t="s">
        <v>206</v>
      </c>
      <c r="H116" s="239">
        <v>5.88</v>
      </c>
      <c r="I116" s="240"/>
      <c r="J116" s="241">
        <f>ROUND(I116*H116,2)</f>
        <v>0</v>
      </c>
      <c r="K116" s="237" t="s">
        <v>207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0.63</v>
      </c>
      <c r="T116" s="245">
        <f>S116*H116</f>
        <v>3.7044</v>
      </c>
      <c r="AR116" s="24" t="s">
        <v>208</v>
      </c>
      <c r="AT116" s="24" t="s">
        <v>203</v>
      </c>
      <c r="AU116" s="24" t="s">
        <v>79</v>
      </c>
      <c r="AY116" s="24" t="s">
        <v>201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208</v>
      </c>
      <c r="BM116" s="24" t="s">
        <v>1836</v>
      </c>
    </row>
    <row r="117" spans="2:51" s="12" customFormat="1" ht="13.5">
      <c r="B117" s="247"/>
      <c r="C117" s="248"/>
      <c r="D117" s="249" t="s">
        <v>210</v>
      </c>
      <c r="E117" s="250" t="s">
        <v>21</v>
      </c>
      <c r="F117" s="251" t="s">
        <v>1833</v>
      </c>
      <c r="G117" s="248"/>
      <c r="H117" s="252">
        <v>5.88</v>
      </c>
      <c r="I117" s="253"/>
      <c r="J117" s="248"/>
      <c r="K117" s="248"/>
      <c r="L117" s="254"/>
      <c r="M117" s="255"/>
      <c r="N117" s="256"/>
      <c r="O117" s="256"/>
      <c r="P117" s="256"/>
      <c r="Q117" s="256"/>
      <c r="R117" s="256"/>
      <c r="S117" s="256"/>
      <c r="T117" s="257"/>
      <c r="AT117" s="258" t="s">
        <v>210</v>
      </c>
      <c r="AU117" s="258" t="s">
        <v>79</v>
      </c>
      <c r="AV117" s="12" t="s">
        <v>79</v>
      </c>
      <c r="AW117" s="12" t="s">
        <v>33</v>
      </c>
      <c r="AX117" s="12" t="s">
        <v>76</v>
      </c>
      <c r="AY117" s="258" t="s">
        <v>201</v>
      </c>
    </row>
    <row r="118" spans="2:63" s="11" customFormat="1" ht="29.85" customHeight="1">
      <c r="B118" s="219"/>
      <c r="C118" s="220"/>
      <c r="D118" s="221" t="s">
        <v>68</v>
      </c>
      <c r="E118" s="233" t="s">
        <v>216</v>
      </c>
      <c r="F118" s="233" t="s">
        <v>244</v>
      </c>
      <c r="G118" s="220"/>
      <c r="H118" s="220"/>
      <c r="I118" s="223"/>
      <c r="J118" s="234">
        <f>BK118</f>
        <v>0</v>
      </c>
      <c r="K118" s="220"/>
      <c r="L118" s="225"/>
      <c r="M118" s="226"/>
      <c r="N118" s="227"/>
      <c r="O118" s="227"/>
      <c r="P118" s="228">
        <f>SUM(P119:P126)</f>
        <v>0</v>
      </c>
      <c r="Q118" s="227"/>
      <c r="R118" s="228">
        <f>SUM(R119:R126)</f>
        <v>0.26035111</v>
      </c>
      <c r="S118" s="227"/>
      <c r="T118" s="229">
        <f>SUM(T119:T126)</f>
        <v>0</v>
      </c>
      <c r="AR118" s="230" t="s">
        <v>76</v>
      </c>
      <c r="AT118" s="231" t="s">
        <v>68</v>
      </c>
      <c r="AU118" s="231" t="s">
        <v>76</v>
      </c>
      <c r="AY118" s="230" t="s">
        <v>201</v>
      </c>
      <c r="BK118" s="232">
        <f>SUM(BK119:BK126)</f>
        <v>0</v>
      </c>
    </row>
    <row r="119" spans="2:65" s="1" customFormat="1" ht="25.5" customHeight="1">
      <c r="B119" s="46"/>
      <c r="C119" s="235" t="s">
        <v>216</v>
      </c>
      <c r="D119" s="235" t="s">
        <v>203</v>
      </c>
      <c r="E119" s="236" t="s">
        <v>1837</v>
      </c>
      <c r="F119" s="237" t="s">
        <v>1838</v>
      </c>
      <c r="G119" s="238" t="s">
        <v>219</v>
      </c>
      <c r="H119" s="239">
        <v>0.263</v>
      </c>
      <c r="I119" s="240"/>
      <c r="J119" s="241">
        <f>ROUND(I119*H119,2)</f>
        <v>0</v>
      </c>
      <c r="K119" s="237" t="s">
        <v>207</v>
      </c>
      <c r="L119" s="72"/>
      <c r="M119" s="242" t="s">
        <v>21</v>
      </c>
      <c r="N119" s="243" t="s">
        <v>40</v>
      </c>
      <c r="O119" s="47"/>
      <c r="P119" s="244">
        <f>O119*H119</f>
        <v>0</v>
      </c>
      <c r="Q119" s="244">
        <v>0.70297</v>
      </c>
      <c r="R119" s="244">
        <f>Q119*H119</f>
        <v>0.18488111000000002</v>
      </c>
      <c r="S119" s="244">
        <v>0</v>
      </c>
      <c r="T119" s="245">
        <f>S119*H119</f>
        <v>0</v>
      </c>
      <c r="AR119" s="24" t="s">
        <v>208</v>
      </c>
      <c r="AT119" s="24" t="s">
        <v>203</v>
      </c>
      <c r="AU119" s="24" t="s">
        <v>79</v>
      </c>
      <c r="AY119" s="24" t="s">
        <v>201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24" t="s">
        <v>76</v>
      </c>
      <c r="BK119" s="246">
        <f>ROUND(I119*H119,2)</f>
        <v>0</v>
      </c>
      <c r="BL119" s="24" t="s">
        <v>208</v>
      </c>
      <c r="BM119" s="24" t="s">
        <v>1839</v>
      </c>
    </row>
    <row r="120" spans="2:51" s="12" customFormat="1" ht="13.5">
      <c r="B120" s="247"/>
      <c r="C120" s="248"/>
      <c r="D120" s="249" t="s">
        <v>210</v>
      </c>
      <c r="E120" s="250" t="s">
        <v>21</v>
      </c>
      <c r="F120" s="251" t="s">
        <v>1840</v>
      </c>
      <c r="G120" s="248"/>
      <c r="H120" s="252">
        <v>0.263</v>
      </c>
      <c r="I120" s="253"/>
      <c r="J120" s="248"/>
      <c r="K120" s="248"/>
      <c r="L120" s="254"/>
      <c r="M120" s="255"/>
      <c r="N120" s="256"/>
      <c r="O120" s="256"/>
      <c r="P120" s="256"/>
      <c r="Q120" s="256"/>
      <c r="R120" s="256"/>
      <c r="S120" s="256"/>
      <c r="T120" s="257"/>
      <c r="AT120" s="258" t="s">
        <v>210</v>
      </c>
      <c r="AU120" s="258" t="s">
        <v>79</v>
      </c>
      <c r="AV120" s="12" t="s">
        <v>79</v>
      </c>
      <c r="AW120" s="12" t="s">
        <v>33</v>
      </c>
      <c r="AX120" s="12" t="s">
        <v>76</v>
      </c>
      <c r="AY120" s="258" t="s">
        <v>201</v>
      </c>
    </row>
    <row r="121" spans="2:65" s="1" customFormat="1" ht="25.5" customHeight="1">
      <c r="B121" s="46"/>
      <c r="C121" s="235" t="s">
        <v>208</v>
      </c>
      <c r="D121" s="235" t="s">
        <v>203</v>
      </c>
      <c r="E121" s="236" t="s">
        <v>261</v>
      </c>
      <c r="F121" s="237" t="s">
        <v>262</v>
      </c>
      <c r="G121" s="238" t="s">
        <v>248</v>
      </c>
      <c r="H121" s="239">
        <v>1</v>
      </c>
      <c r="I121" s="240"/>
      <c r="J121" s="241">
        <f>ROUND(I121*H121,2)</f>
        <v>0</v>
      </c>
      <c r="K121" s="237" t="s">
        <v>220</v>
      </c>
      <c r="L121" s="72"/>
      <c r="M121" s="242" t="s">
        <v>21</v>
      </c>
      <c r="N121" s="243" t="s">
        <v>40</v>
      </c>
      <c r="O121" s="47"/>
      <c r="P121" s="244">
        <f>O121*H121</f>
        <v>0</v>
      </c>
      <c r="Q121" s="244">
        <v>0.00565</v>
      </c>
      <c r="R121" s="244">
        <f>Q121*H121</f>
        <v>0.00565</v>
      </c>
      <c r="S121" s="244">
        <v>0</v>
      </c>
      <c r="T121" s="245">
        <f>S121*H121</f>
        <v>0</v>
      </c>
      <c r="AR121" s="24" t="s">
        <v>208</v>
      </c>
      <c r="AT121" s="24" t="s">
        <v>203</v>
      </c>
      <c r="AU121" s="24" t="s">
        <v>79</v>
      </c>
      <c r="AY121" s="24" t="s">
        <v>201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4" t="s">
        <v>76</v>
      </c>
      <c r="BK121" s="246">
        <f>ROUND(I121*H121,2)</f>
        <v>0</v>
      </c>
      <c r="BL121" s="24" t="s">
        <v>208</v>
      </c>
      <c r="BM121" s="24" t="s">
        <v>263</v>
      </c>
    </row>
    <row r="122" spans="2:51" s="12" customFormat="1" ht="13.5">
      <c r="B122" s="247"/>
      <c r="C122" s="248"/>
      <c r="D122" s="249" t="s">
        <v>210</v>
      </c>
      <c r="E122" s="250" t="s">
        <v>21</v>
      </c>
      <c r="F122" s="251" t="s">
        <v>1841</v>
      </c>
      <c r="G122" s="248"/>
      <c r="H122" s="252">
        <v>1</v>
      </c>
      <c r="I122" s="253"/>
      <c r="J122" s="248"/>
      <c r="K122" s="248"/>
      <c r="L122" s="254"/>
      <c r="M122" s="255"/>
      <c r="N122" s="256"/>
      <c r="O122" s="256"/>
      <c r="P122" s="256"/>
      <c r="Q122" s="256"/>
      <c r="R122" s="256"/>
      <c r="S122" s="256"/>
      <c r="T122" s="257"/>
      <c r="AT122" s="258" t="s">
        <v>210</v>
      </c>
      <c r="AU122" s="258" t="s">
        <v>79</v>
      </c>
      <c r="AV122" s="12" t="s">
        <v>79</v>
      </c>
      <c r="AW122" s="12" t="s">
        <v>33</v>
      </c>
      <c r="AX122" s="12" t="s">
        <v>76</v>
      </c>
      <c r="AY122" s="258" t="s">
        <v>201</v>
      </c>
    </row>
    <row r="123" spans="2:65" s="1" customFormat="1" ht="25.5" customHeight="1">
      <c r="B123" s="46"/>
      <c r="C123" s="235" t="s">
        <v>227</v>
      </c>
      <c r="D123" s="235" t="s">
        <v>203</v>
      </c>
      <c r="E123" s="236" t="s">
        <v>1539</v>
      </c>
      <c r="F123" s="237" t="s">
        <v>1540</v>
      </c>
      <c r="G123" s="238" t="s">
        <v>206</v>
      </c>
      <c r="H123" s="239">
        <v>1</v>
      </c>
      <c r="I123" s="240"/>
      <c r="J123" s="241">
        <f>ROUND(I123*H123,2)</f>
        <v>0</v>
      </c>
      <c r="K123" s="237" t="s">
        <v>207</v>
      </c>
      <c r="L123" s="72"/>
      <c r="M123" s="242" t="s">
        <v>21</v>
      </c>
      <c r="N123" s="243" t="s">
        <v>40</v>
      </c>
      <c r="O123" s="47"/>
      <c r="P123" s="244">
        <f>O123*H123</f>
        <v>0</v>
      </c>
      <c r="Q123" s="244">
        <v>0.06982</v>
      </c>
      <c r="R123" s="244">
        <f>Q123*H123</f>
        <v>0.06982</v>
      </c>
      <c r="S123" s="244">
        <v>0</v>
      </c>
      <c r="T123" s="245">
        <f>S123*H123</f>
        <v>0</v>
      </c>
      <c r="AR123" s="24" t="s">
        <v>208</v>
      </c>
      <c r="AT123" s="24" t="s">
        <v>203</v>
      </c>
      <c r="AU123" s="24" t="s">
        <v>79</v>
      </c>
      <c r="AY123" s="24" t="s">
        <v>201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4" t="s">
        <v>76</v>
      </c>
      <c r="BK123" s="246">
        <f>ROUND(I123*H123,2)</f>
        <v>0</v>
      </c>
      <c r="BL123" s="24" t="s">
        <v>208</v>
      </c>
      <c r="BM123" s="24" t="s">
        <v>1541</v>
      </c>
    </row>
    <row r="124" spans="2:51" s="12" customFormat="1" ht="13.5">
      <c r="B124" s="247"/>
      <c r="C124" s="248"/>
      <c r="D124" s="249" t="s">
        <v>210</v>
      </c>
      <c r="E124" s="250" t="s">
        <v>21</v>
      </c>
      <c r="F124" s="251" t="s">
        <v>1842</v>
      </c>
      <c r="G124" s="248"/>
      <c r="H124" s="252">
        <v>1</v>
      </c>
      <c r="I124" s="253"/>
      <c r="J124" s="248"/>
      <c r="K124" s="248"/>
      <c r="L124" s="254"/>
      <c r="M124" s="255"/>
      <c r="N124" s="256"/>
      <c r="O124" s="256"/>
      <c r="P124" s="256"/>
      <c r="Q124" s="256"/>
      <c r="R124" s="256"/>
      <c r="S124" s="256"/>
      <c r="T124" s="257"/>
      <c r="AT124" s="258" t="s">
        <v>210</v>
      </c>
      <c r="AU124" s="258" t="s">
        <v>79</v>
      </c>
      <c r="AV124" s="12" t="s">
        <v>79</v>
      </c>
      <c r="AW124" s="12" t="s">
        <v>33</v>
      </c>
      <c r="AX124" s="12" t="s">
        <v>76</v>
      </c>
      <c r="AY124" s="258" t="s">
        <v>201</v>
      </c>
    </row>
    <row r="125" spans="2:65" s="1" customFormat="1" ht="16.5" customHeight="1">
      <c r="B125" s="46"/>
      <c r="C125" s="235" t="s">
        <v>232</v>
      </c>
      <c r="D125" s="235" t="s">
        <v>203</v>
      </c>
      <c r="E125" s="236" t="s">
        <v>278</v>
      </c>
      <c r="F125" s="237" t="s">
        <v>279</v>
      </c>
      <c r="G125" s="238" t="s">
        <v>256</v>
      </c>
      <c r="H125" s="239">
        <v>2</v>
      </c>
      <c r="I125" s="240"/>
      <c r="J125" s="241">
        <f>ROUND(I125*H125,2)</f>
        <v>0</v>
      </c>
      <c r="K125" s="237" t="s">
        <v>21</v>
      </c>
      <c r="L125" s="72"/>
      <c r="M125" s="242" t="s">
        <v>21</v>
      </c>
      <c r="N125" s="243" t="s">
        <v>40</v>
      </c>
      <c r="O125" s="47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AR125" s="24" t="s">
        <v>208</v>
      </c>
      <c r="AT125" s="24" t="s">
        <v>203</v>
      </c>
      <c r="AU125" s="24" t="s">
        <v>79</v>
      </c>
      <c r="AY125" s="24" t="s">
        <v>201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76</v>
      </c>
      <c r="BK125" s="246">
        <f>ROUND(I125*H125,2)</f>
        <v>0</v>
      </c>
      <c r="BL125" s="24" t="s">
        <v>208</v>
      </c>
      <c r="BM125" s="24" t="s">
        <v>280</v>
      </c>
    </row>
    <row r="126" spans="2:51" s="12" customFormat="1" ht="13.5">
      <c r="B126" s="247"/>
      <c r="C126" s="248"/>
      <c r="D126" s="249" t="s">
        <v>210</v>
      </c>
      <c r="E126" s="250" t="s">
        <v>21</v>
      </c>
      <c r="F126" s="251" t="s">
        <v>1843</v>
      </c>
      <c r="G126" s="248"/>
      <c r="H126" s="252">
        <v>2</v>
      </c>
      <c r="I126" s="253"/>
      <c r="J126" s="248"/>
      <c r="K126" s="248"/>
      <c r="L126" s="254"/>
      <c r="M126" s="255"/>
      <c r="N126" s="256"/>
      <c r="O126" s="256"/>
      <c r="P126" s="256"/>
      <c r="Q126" s="256"/>
      <c r="R126" s="256"/>
      <c r="S126" s="256"/>
      <c r="T126" s="257"/>
      <c r="AT126" s="258" t="s">
        <v>210</v>
      </c>
      <c r="AU126" s="258" t="s">
        <v>79</v>
      </c>
      <c r="AV126" s="12" t="s">
        <v>79</v>
      </c>
      <c r="AW126" s="12" t="s">
        <v>33</v>
      </c>
      <c r="AX126" s="12" t="s">
        <v>76</v>
      </c>
      <c r="AY126" s="258" t="s">
        <v>201</v>
      </c>
    </row>
    <row r="127" spans="2:63" s="11" customFormat="1" ht="29.85" customHeight="1">
      <c r="B127" s="219"/>
      <c r="C127" s="220"/>
      <c r="D127" s="221" t="s">
        <v>68</v>
      </c>
      <c r="E127" s="233" t="s">
        <v>227</v>
      </c>
      <c r="F127" s="233" t="s">
        <v>282</v>
      </c>
      <c r="G127" s="220"/>
      <c r="H127" s="220"/>
      <c r="I127" s="223"/>
      <c r="J127" s="234">
        <f>BK127</f>
        <v>0</v>
      </c>
      <c r="K127" s="220"/>
      <c r="L127" s="225"/>
      <c r="M127" s="226"/>
      <c r="N127" s="227"/>
      <c r="O127" s="227"/>
      <c r="P127" s="228">
        <f>SUM(P128:P136)</f>
        <v>0</v>
      </c>
      <c r="Q127" s="227"/>
      <c r="R127" s="228">
        <f>SUM(R128:R136)</f>
        <v>1.35975</v>
      </c>
      <c r="S127" s="227"/>
      <c r="T127" s="229">
        <f>SUM(T128:T136)</f>
        <v>0</v>
      </c>
      <c r="AR127" s="230" t="s">
        <v>76</v>
      </c>
      <c r="AT127" s="231" t="s">
        <v>68</v>
      </c>
      <c r="AU127" s="231" t="s">
        <v>76</v>
      </c>
      <c r="AY127" s="230" t="s">
        <v>201</v>
      </c>
      <c r="BK127" s="232">
        <f>SUM(BK128:BK136)</f>
        <v>0</v>
      </c>
    </row>
    <row r="128" spans="2:65" s="1" customFormat="1" ht="16.5" customHeight="1">
      <c r="B128" s="46"/>
      <c r="C128" s="235" t="s">
        <v>238</v>
      </c>
      <c r="D128" s="235" t="s">
        <v>203</v>
      </c>
      <c r="E128" s="236" t="s">
        <v>283</v>
      </c>
      <c r="F128" s="237" t="s">
        <v>284</v>
      </c>
      <c r="G128" s="238" t="s">
        <v>206</v>
      </c>
      <c r="H128" s="239">
        <v>5.88</v>
      </c>
      <c r="I128" s="240"/>
      <c r="J128" s="241">
        <f>ROUND(I128*H128,2)</f>
        <v>0</v>
      </c>
      <c r="K128" s="237" t="s">
        <v>207</v>
      </c>
      <c r="L128" s="72"/>
      <c r="M128" s="242" t="s">
        <v>21</v>
      </c>
      <c r="N128" s="243" t="s">
        <v>40</v>
      </c>
      <c r="O128" s="47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AR128" s="24" t="s">
        <v>208</v>
      </c>
      <c r="AT128" s="24" t="s">
        <v>203</v>
      </c>
      <c r="AU128" s="24" t="s">
        <v>79</v>
      </c>
      <c r="AY128" s="24" t="s">
        <v>201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4" t="s">
        <v>76</v>
      </c>
      <c r="BK128" s="246">
        <f>ROUND(I128*H128,2)</f>
        <v>0</v>
      </c>
      <c r="BL128" s="24" t="s">
        <v>208</v>
      </c>
      <c r="BM128" s="24" t="s">
        <v>1844</v>
      </c>
    </row>
    <row r="129" spans="2:51" s="12" customFormat="1" ht="13.5">
      <c r="B129" s="247"/>
      <c r="C129" s="248"/>
      <c r="D129" s="249" t="s">
        <v>210</v>
      </c>
      <c r="E129" s="250" t="s">
        <v>21</v>
      </c>
      <c r="F129" s="251" t="s">
        <v>1845</v>
      </c>
      <c r="G129" s="248"/>
      <c r="H129" s="252">
        <v>5.88</v>
      </c>
      <c r="I129" s="253"/>
      <c r="J129" s="248"/>
      <c r="K129" s="248"/>
      <c r="L129" s="254"/>
      <c r="M129" s="255"/>
      <c r="N129" s="256"/>
      <c r="O129" s="256"/>
      <c r="P129" s="256"/>
      <c r="Q129" s="256"/>
      <c r="R129" s="256"/>
      <c r="S129" s="256"/>
      <c r="T129" s="257"/>
      <c r="AT129" s="258" t="s">
        <v>210</v>
      </c>
      <c r="AU129" s="258" t="s">
        <v>79</v>
      </c>
      <c r="AV129" s="12" t="s">
        <v>79</v>
      </c>
      <c r="AW129" s="12" t="s">
        <v>33</v>
      </c>
      <c r="AX129" s="12" t="s">
        <v>76</v>
      </c>
      <c r="AY129" s="258" t="s">
        <v>201</v>
      </c>
    </row>
    <row r="130" spans="2:65" s="1" customFormat="1" ht="16.5" customHeight="1">
      <c r="B130" s="46"/>
      <c r="C130" s="235" t="s">
        <v>245</v>
      </c>
      <c r="D130" s="235" t="s">
        <v>203</v>
      </c>
      <c r="E130" s="236" t="s">
        <v>288</v>
      </c>
      <c r="F130" s="237" t="s">
        <v>289</v>
      </c>
      <c r="G130" s="238" t="s">
        <v>206</v>
      </c>
      <c r="H130" s="239">
        <v>11.76</v>
      </c>
      <c r="I130" s="240"/>
      <c r="J130" s="241">
        <f>ROUND(I130*H130,2)</f>
        <v>0</v>
      </c>
      <c r="K130" s="237" t="s">
        <v>207</v>
      </c>
      <c r="L130" s="72"/>
      <c r="M130" s="242" t="s">
        <v>21</v>
      </c>
      <c r="N130" s="243" t="s">
        <v>40</v>
      </c>
      <c r="O130" s="47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AR130" s="24" t="s">
        <v>208</v>
      </c>
      <c r="AT130" s="24" t="s">
        <v>203</v>
      </c>
      <c r="AU130" s="24" t="s">
        <v>79</v>
      </c>
      <c r="AY130" s="24" t="s">
        <v>201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24" t="s">
        <v>76</v>
      </c>
      <c r="BK130" s="246">
        <f>ROUND(I130*H130,2)</f>
        <v>0</v>
      </c>
      <c r="BL130" s="24" t="s">
        <v>208</v>
      </c>
      <c r="BM130" s="24" t="s">
        <v>1846</v>
      </c>
    </row>
    <row r="131" spans="2:51" s="12" customFormat="1" ht="13.5">
      <c r="B131" s="247"/>
      <c r="C131" s="248"/>
      <c r="D131" s="249" t="s">
        <v>210</v>
      </c>
      <c r="E131" s="250" t="s">
        <v>21</v>
      </c>
      <c r="F131" s="251" t="s">
        <v>1847</v>
      </c>
      <c r="G131" s="248"/>
      <c r="H131" s="252">
        <v>11.76</v>
      </c>
      <c r="I131" s="253"/>
      <c r="J131" s="248"/>
      <c r="K131" s="248"/>
      <c r="L131" s="254"/>
      <c r="M131" s="255"/>
      <c r="N131" s="256"/>
      <c r="O131" s="256"/>
      <c r="P131" s="256"/>
      <c r="Q131" s="256"/>
      <c r="R131" s="256"/>
      <c r="S131" s="256"/>
      <c r="T131" s="257"/>
      <c r="AT131" s="258" t="s">
        <v>210</v>
      </c>
      <c r="AU131" s="258" t="s">
        <v>79</v>
      </c>
      <c r="AV131" s="12" t="s">
        <v>79</v>
      </c>
      <c r="AW131" s="12" t="s">
        <v>33</v>
      </c>
      <c r="AX131" s="12" t="s">
        <v>76</v>
      </c>
      <c r="AY131" s="258" t="s">
        <v>201</v>
      </c>
    </row>
    <row r="132" spans="2:65" s="1" customFormat="1" ht="25.5" customHeight="1">
      <c r="B132" s="46"/>
      <c r="C132" s="235" t="s">
        <v>250</v>
      </c>
      <c r="D132" s="235" t="s">
        <v>203</v>
      </c>
      <c r="E132" s="236" t="s">
        <v>1848</v>
      </c>
      <c r="F132" s="237" t="s">
        <v>1849</v>
      </c>
      <c r="G132" s="238" t="s">
        <v>206</v>
      </c>
      <c r="H132" s="239">
        <v>5.88</v>
      </c>
      <c r="I132" s="240"/>
      <c r="J132" s="241">
        <f>ROUND(I132*H132,2)</f>
        <v>0</v>
      </c>
      <c r="K132" s="237" t="s">
        <v>207</v>
      </c>
      <c r="L132" s="72"/>
      <c r="M132" s="242" t="s">
        <v>21</v>
      </c>
      <c r="N132" s="243" t="s">
        <v>40</v>
      </c>
      <c r="O132" s="47"/>
      <c r="P132" s="244">
        <f>O132*H132</f>
        <v>0</v>
      </c>
      <c r="Q132" s="244">
        <v>0.08425</v>
      </c>
      <c r="R132" s="244">
        <f>Q132*H132</f>
        <v>0.49539</v>
      </c>
      <c r="S132" s="244">
        <v>0</v>
      </c>
      <c r="T132" s="245">
        <f>S132*H132</f>
        <v>0</v>
      </c>
      <c r="AR132" s="24" t="s">
        <v>208</v>
      </c>
      <c r="AT132" s="24" t="s">
        <v>203</v>
      </c>
      <c r="AU132" s="24" t="s">
        <v>79</v>
      </c>
      <c r="AY132" s="24" t="s">
        <v>201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4" t="s">
        <v>76</v>
      </c>
      <c r="BK132" s="246">
        <f>ROUND(I132*H132,2)</f>
        <v>0</v>
      </c>
      <c r="BL132" s="24" t="s">
        <v>208</v>
      </c>
      <c r="BM132" s="24" t="s">
        <v>1850</v>
      </c>
    </row>
    <row r="133" spans="2:51" s="12" customFormat="1" ht="13.5">
      <c r="B133" s="247"/>
      <c r="C133" s="248"/>
      <c r="D133" s="249" t="s">
        <v>210</v>
      </c>
      <c r="E133" s="250" t="s">
        <v>21</v>
      </c>
      <c r="F133" s="251" t="s">
        <v>1845</v>
      </c>
      <c r="G133" s="248"/>
      <c r="H133" s="252">
        <v>5.88</v>
      </c>
      <c r="I133" s="253"/>
      <c r="J133" s="248"/>
      <c r="K133" s="248"/>
      <c r="L133" s="254"/>
      <c r="M133" s="255"/>
      <c r="N133" s="256"/>
      <c r="O133" s="256"/>
      <c r="P133" s="256"/>
      <c r="Q133" s="256"/>
      <c r="R133" s="256"/>
      <c r="S133" s="256"/>
      <c r="T133" s="257"/>
      <c r="AT133" s="258" t="s">
        <v>210</v>
      </c>
      <c r="AU133" s="258" t="s">
        <v>79</v>
      </c>
      <c r="AV133" s="12" t="s">
        <v>79</v>
      </c>
      <c r="AW133" s="12" t="s">
        <v>33</v>
      </c>
      <c r="AX133" s="12" t="s">
        <v>76</v>
      </c>
      <c r="AY133" s="258" t="s">
        <v>201</v>
      </c>
    </row>
    <row r="134" spans="2:65" s="1" customFormat="1" ht="16.5" customHeight="1">
      <c r="B134" s="46"/>
      <c r="C134" s="259" t="s">
        <v>255</v>
      </c>
      <c r="D134" s="259" t="s">
        <v>256</v>
      </c>
      <c r="E134" s="260" t="s">
        <v>1851</v>
      </c>
      <c r="F134" s="261" t="s">
        <v>1852</v>
      </c>
      <c r="G134" s="262" t="s">
        <v>206</v>
      </c>
      <c r="H134" s="263">
        <v>6.174</v>
      </c>
      <c r="I134" s="264"/>
      <c r="J134" s="265">
        <f>ROUND(I134*H134,2)</f>
        <v>0</v>
      </c>
      <c r="K134" s="261" t="s">
        <v>207</v>
      </c>
      <c r="L134" s="266"/>
      <c r="M134" s="267" t="s">
        <v>21</v>
      </c>
      <c r="N134" s="268" t="s">
        <v>40</v>
      </c>
      <c r="O134" s="47"/>
      <c r="P134" s="244">
        <f>O134*H134</f>
        <v>0</v>
      </c>
      <c r="Q134" s="244">
        <v>0.14</v>
      </c>
      <c r="R134" s="244">
        <f>Q134*H134</f>
        <v>0.8643600000000001</v>
      </c>
      <c r="S134" s="244">
        <v>0</v>
      </c>
      <c r="T134" s="245">
        <f>S134*H134</f>
        <v>0</v>
      </c>
      <c r="AR134" s="24" t="s">
        <v>245</v>
      </c>
      <c r="AT134" s="24" t="s">
        <v>256</v>
      </c>
      <c r="AU134" s="24" t="s">
        <v>79</v>
      </c>
      <c r="AY134" s="24" t="s">
        <v>201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76</v>
      </c>
      <c r="BK134" s="246">
        <f>ROUND(I134*H134,2)</f>
        <v>0</v>
      </c>
      <c r="BL134" s="24" t="s">
        <v>208</v>
      </c>
      <c r="BM134" s="24" t="s">
        <v>1853</v>
      </c>
    </row>
    <row r="135" spans="2:47" s="1" customFormat="1" ht="13.5">
      <c r="B135" s="46"/>
      <c r="C135" s="74"/>
      <c r="D135" s="249" t="s">
        <v>493</v>
      </c>
      <c r="E135" s="74"/>
      <c r="F135" s="280" t="s">
        <v>1854</v>
      </c>
      <c r="G135" s="74"/>
      <c r="H135" s="74"/>
      <c r="I135" s="203"/>
      <c r="J135" s="74"/>
      <c r="K135" s="74"/>
      <c r="L135" s="72"/>
      <c r="M135" s="281"/>
      <c r="N135" s="47"/>
      <c r="O135" s="47"/>
      <c r="P135" s="47"/>
      <c r="Q135" s="47"/>
      <c r="R135" s="47"/>
      <c r="S135" s="47"/>
      <c r="T135" s="95"/>
      <c r="AT135" s="24" t="s">
        <v>493</v>
      </c>
      <c r="AU135" s="24" t="s">
        <v>79</v>
      </c>
    </row>
    <row r="136" spans="2:51" s="12" customFormat="1" ht="13.5">
      <c r="B136" s="247"/>
      <c r="C136" s="248"/>
      <c r="D136" s="249" t="s">
        <v>210</v>
      </c>
      <c r="E136" s="250" t="s">
        <v>21</v>
      </c>
      <c r="F136" s="251" t="s">
        <v>1855</v>
      </c>
      <c r="G136" s="248"/>
      <c r="H136" s="252">
        <v>6.174</v>
      </c>
      <c r="I136" s="253"/>
      <c r="J136" s="248"/>
      <c r="K136" s="248"/>
      <c r="L136" s="254"/>
      <c r="M136" s="255"/>
      <c r="N136" s="256"/>
      <c r="O136" s="256"/>
      <c r="P136" s="256"/>
      <c r="Q136" s="256"/>
      <c r="R136" s="256"/>
      <c r="S136" s="256"/>
      <c r="T136" s="257"/>
      <c r="AT136" s="258" t="s">
        <v>210</v>
      </c>
      <c r="AU136" s="258" t="s">
        <v>79</v>
      </c>
      <c r="AV136" s="12" t="s">
        <v>79</v>
      </c>
      <c r="AW136" s="12" t="s">
        <v>33</v>
      </c>
      <c r="AX136" s="12" t="s">
        <v>76</v>
      </c>
      <c r="AY136" s="258" t="s">
        <v>201</v>
      </c>
    </row>
    <row r="137" spans="2:63" s="11" customFormat="1" ht="29.85" customHeight="1">
      <c r="B137" s="219"/>
      <c r="C137" s="220"/>
      <c r="D137" s="221" t="s">
        <v>68</v>
      </c>
      <c r="E137" s="233" t="s">
        <v>232</v>
      </c>
      <c r="F137" s="233" t="s">
        <v>302</v>
      </c>
      <c r="G137" s="220"/>
      <c r="H137" s="220"/>
      <c r="I137" s="223"/>
      <c r="J137" s="234">
        <f>BK137</f>
        <v>0</v>
      </c>
      <c r="K137" s="220"/>
      <c r="L137" s="225"/>
      <c r="M137" s="226"/>
      <c r="N137" s="227"/>
      <c r="O137" s="227"/>
      <c r="P137" s="228">
        <f>SUM(P138:P180)</f>
        <v>0</v>
      </c>
      <c r="Q137" s="227"/>
      <c r="R137" s="228">
        <f>SUM(R138:R180)</f>
        <v>14.62167306</v>
      </c>
      <c r="S137" s="227"/>
      <c r="T137" s="229">
        <f>SUM(T138:T180)</f>
        <v>0</v>
      </c>
      <c r="AR137" s="230" t="s">
        <v>76</v>
      </c>
      <c r="AT137" s="231" t="s">
        <v>68</v>
      </c>
      <c r="AU137" s="231" t="s">
        <v>76</v>
      </c>
      <c r="AY137" s="230" t="s">
        <v>201</v>
      </c>
      <c r="BK137" s="232">
        <f>SUM(BK138:BK180)</f>
        <v>0</v>
      </c>
    </row>
    <row r="138" spans="2:65" s="1" customFormat="1" ht="16.5" customHeight="1">
      <c r="B138" s="46"/>
      <c r="C138" s="235" t="s">
        <v>260</v>
      </c>
      <c r="D138" s="235" t="s">
        <v>203</v>
      </c>
      <c r="E138" s="236" t="s">
        <v>317</v>
      </c>
      <c r="F138" s="237" t="s">
        <v>318</v>
      </c>
      <c r="G138" s="238" t="s">
        <v>206</v>
      </c>
      <c r="H138" s="239">
        <v>8.4</v>
      </c>
      <c r="I138" s="240"/>
      <c r="J138" s="241">
        <f>ROUND(I138*H138,2)</f>
        <v>0</v>
      </c>
      <c r="K138" s="237" t="s">
        <v>220</v>
      </c>
      <c r="L138" s="72"/>
      <c r="M138" s="242" t="s">
        <v>21</v>
      </c>
      <c r="N138" s="243" t="s">
        <v>40</v>
      </c>
      <c r="O138" s="47"/>
      <c r="P138" s="244">
        <f>O138*H138</f>
        <v>0</v>
      </c>
      <c r="Q138" s="244">
        <v>0.04</v>
      </c>
      <c r="R138" s="244">
        <f>Q138*H138</f>
        <v>0.336</v>
      </c>
      <c r="S138" s="244">
        <v>0</v>
      </c>
      <c r="T138" s="245">
        <f>S138*H138</f>
        <v>0</v>
      </c>
      <c r="AR138" s="24" t="s">
        <v>208</v>
      </c>
      <c r="AT138" s="24" t="s">
        <v>203</v>
      </c>
      <c r="AU138" s="24" t="s">
        <v>79</v>
      </c>
      <c r="AY138" s="24" t="s">
        <v>201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24" t="s">
        <v>76</v>
      </c>
      <c r="BK138" s="246">
        <f>ROUND(I138*H138,2)</f>
        <v>0</v>
      </c>
      <c r="BL138" s="24" t="s">
        <v>208</v>
      </c>
      <c r="BM138" s="24" t="s">
        <v>319</v>
      </c>
    </row>
    <row r="139" spans="2:51" s="12" customFormat="1" ht="13.5">
      <c r="B139" s="247"/>
      <c r="C139" s="248"/>
      <c r="D139" s="249" t="s">
        <v>210</v>
      </c>
      <c r="E139" s="250" t="s">
        <v>21</v>
      </c>
      <c r="F139" s="251" t="s">
        <v>1856</v>
      </c>
      <c r="G139" s="248"/>
      <c r="H139" s="252">
        <v>8.4</v>
      </c>
      <c r="I139" s="253"/>
      <c r="J139" s="248"/>
      <c r="K139" s="248"/>
      <c r="L139" s="254"/>
      <c r="M139" s="255"/>
      <c r="N139" s="256"/>
      <c r="O139" s="256"/>
      <c r="P139" s="256"/>
      <c r="Q139" s="256"/>
      <c r="R139" s="256"/>
      <c r="S139" s="256"/>
      <c r="T139" s="257"/>
      <c r="AT139" s="258" t="s">
        <v>210</v>
      </c>
      <c r="AU139" s="258" t="s">
        <v>79</v>
      </c>
      <c r="AV139" s="12" t="s">
        <v>79</v>
      </c>
      <c r="AW139" s="12" t="s">
        <v>33</v>
      </c>
      <c r="AX139" s="12" t="s">
        <v>76</v>
      </c>
      <c r="AY139" s="258" t="s">
        <v>201</v>
      </c>
    </row>
    <row r="140" spans="2:65" s="1" customFormat="1" ht="25.5" customHeight="1">
      <c r="B140" s="46"/>
      <c r="C140" s="235" t="s">
        <v>265</v>
      </c>
      <c r="D140" s="235" t="s">
        <v>203</v>
      </c>
      <c r="E140" s="236" t="s">
        <v>323</v>
      </c>
      <c r="F140" s="237" t="s">
        <v>324</v>
      </c>
      <c r="G140" s="238" t="s">
        <v>206</v>
      </c>
      <c r="H140" s="239">
        <v>16.6</v>
      </c>
      <c r="I140" s="240"/>
      <c r="J140" s="241">
        <f>ROUND(I140*H140,2)</f>
        <v>0</v>
      </c>
      <c r="K140" s="237" t="s">
        <v>220</v>
      </c>
      <c r="L140" s="72"/>
      <c r="M140" s="242" t="s">
        <v>21</v>
      </c>
      <c r="N140" s="243" t="s">
        <v>40</v>
      </c>
      <c r="O140" s="47"/>
      <c r="P140" s="244">
        <f>O140*H140</f>
        <v>0</v>
      </c>
      <c r="Q140" s="244">
        <v>0.00489</v>
      </c>
      <c r="R140" s="244">
        <f>Q140*H140</f>
        <v>0.08117400000000001</v>
      </c>
      <c r="S140" s="244">
        <v>0</v>
      </c>
      <c r="T140" s="245">
        <f>S140*H140</f>
        <v>0</v>
      </c>
      <c r="AR140" s="24" t="s">
        <v>208</v>
      </c>
      <c r="AT140" s="24" t="s">
        <v>203</v>
      </c>
      <c r="AU140" s="24" t="s">
        <v>79</v>
      </c>
      <c r="AY140" s="24" t="s">
        <v>201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4" t="s">
        <v>76</v>
      </c>
      <c r="BK140" s="246">
        <f>ROUND(I140*H140,2)</f>
        <v>0</v>
      </c>
      <c r="BL140" s="24" t="s">
        <v>208</v>
      </c>
      <c r="BM140" s="24" t="s">
        <v>325</v>
      </c>
    </row>
    <row r="141" spans="2:51" s="12" customFormat="1" ht="13.5">
      <c r="B141" s="247"/>
      <c r="C141" s="248"/>
      <c r="D141" s="249" t="s">
        <v>210</v>
      </c>
      <c r="E141" s="250" t="s">
        <v>21</v>
      </c>
      <c r="F141" s="251" t="s">
        <v>1857</v>
      </c>
      <c r="G141" s="248"/>
      <c r="H141" s="252">
        <v>16.6</v>
      </c>
      <c r="I141" s="253"/>
      <c r="J141" s="248"/>
      <c r="K141" s="248"/>
      <c r="L141" s="254"/>
      <c r="M141" s="255"/>
      <c r="N141" s="256"/>
      <c r="O141" s="256"/>
      <c r="P141" s="256"/>
      <c r="Q141" s="256"/>
      <c r="R141" s="256"/>
      <c r="S141" s="256"/>
      <c r="T141" s="257"/>
      <c r="AT141" s="258" t="s">
        <v>210</v>
      </c>
      <c r="AU141" s="258" t="s">
        <v>79</v>
      </c>
      <c r="AV141" s="12" t="s">
        <v>79</v>
      </c>
      <c r="AW141" s="12" t="s">
        <v>33</v>
      </c>
      <c r="AX141" s="12" t="s">
        <v>76</v>
      </c>
      <c r="AY141" s="258" t="s">
        <v>201</v>
      </c>
    </row>
    <row r="142" spans="2:65" s="1" customFormat="1" ht="25.5" customHeight="1">
      <c r="B142" s="46"/>
      <c r="C142" s="235" t="s">
        <v>272</v>
      </c>
      <c r="D142" s="235" t="s">
        <v>203</v>
      </c>
      <c r="E142" s="236" t="s">
        <v>331</v>
      </c>
      <c r="F142" s="237" t="s">
        <v>332</v>
      </c>
      <c r="G142" s="238" t="s">
        <v>206</v>
      </c>
      <c r="H142" s="239">
        <v>16.6</v>
      </c>
      <c r="I142" s="240"/>
      <c r="J142" s="241">
        <f>ROUND(I142*H142,2)</f>
        <v>0</v>
      </c>
      <c r="K142" s="237" t="s">
        <v>220</v>
      </c>
      <c r="L142" s="72"/>
      <c r="M142" s="242" t="s">
        <v>21</v>
      </c>
      <c r="N142" s="243" t="s">
        <v>40</v>
      </c>
      <c r="O142" s="47"/>
      <c r="P142" s="244">
        <f>O142*H142</f>
        <v>0</v>
      </c>
      <c r="Q142" s="244">
        <v>0.01838</v>
      </c>
      <c r="R142" s="244">
        <f>Q142*H142</f>
        <v>0.30510800000000005</v>
      </c>
      <c r="S142" s="244">
        <v>0</v>
      </c>
      <c r="T142" s="245">
        <f>S142*H142</f>
        <v>0</v>
      </c>
      <c r="AR142" s="24" t="s">
        <v>208</v>
      </c>
      <c r="AT142" s="24" t="s">
        <v>203</v>
      </c>
      <c r="AU142" s="24" t="s">
        <v>79</v>
      </c>
      <c r="AY142" s="24" t="s">
        <v>201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4" t="s">
        <v>76</v>
      </c>
      <c r="BK142" s="246">
        <f>ROUND(I142*H142,2)</f>
        <v>0</v>
      </c>
      <c r="BL142" s="24" t="s">
        <v>208</v>
      </c>
      <c r="BM142" s="24" t="s">
        <v>333</v>
      </c>
    </row>
    <row r="143" spans="2:51" s="12" customFormat="1" ht="13.5">
      <c r="B143" s="247"/>
      <c r="C143" s="248"/>
      <c r="D143" s="249" t="s">
        <v>210</v>
      </c>
      <c r="E143" s="250" t="s">
        <v>21</v>
      </c>
      <c r="F143" s="251" t="s">
        <v>1857</v>
      </c>
      <c r="G143" s="248"/>
      <c r="H143" s="252">
        <v>16.6</v>
      </c>
      <c r="I143" s="253"/>
      <c r="J143" s="248"/>
      <c r="K143" s="248"/>
      <c r="L143" s="254"/>
      <c r="M143" s="255"/>
      <c r="N143" s="256"/>
      <c r="O143" s="256"/>
      <c r="P143" s="256"/>
      <c r="Q143" s="256"/>
      <c r="R143" s="256"/>
      <c r="S143" s="256"/>
      <c r="T143" s="257"/>
      <c r="AT143" s="258" t="s">
        <v>210</v>
      </c>
      <c r="AU143" s="258" t="s">
        <v>79</v>
      </c>
      <c r="AV143" s="12" t="s">
        <v>79</v>
      </c>
      <c r="AW143" s="12" t="s">
        <v>33</v>
      </c>
      <c r="AX143" s="12" t="s">
        <v>76</v>
      </c>
      <c r="AY143" s="258" t="s">
        <v>201</v>
      </c>
    </row>
    <row r="144" spans="2:65" s="1" customFormat="1" ht="16.5" customHeight="1">
      <c r="B144" s="46"/>
      <c r="C144" s="235" t="s">
        <v>277</v>
      </c>
      <c r="D144" s="235" t="s">
        <v>203</v>
      </c>
      <c r="E144" s="236" t="s">
        <v>335</v>
      </c>
      <c r="F144" s="237" t="s">
        <v>336</v>
      </c>
      <c r="G144" s="238" t="s">
        <v>206</v>
      </c>
      <c r="H144" s="239">
        <v>8.1</v>
      </c>
      <c r="I144" s="240"/>
      <c r="J144" s="241">
        <f>ROUND(I144*H144,2)</f>
        <v>0</v>
      </c>
      <c r="K144" s="237" t="s">
        <v>220</v>
      </c>
      <c r="L144" s="72"/>
      <c r="M144" s="242" t="s">
        <v>21</v>
      </c>
      <c r="N144" s="243" t="s">
        <v>40</v>
      </c>
      <c r="O144" s="47"/>
      <c r="P144" s="244">
        <f>O144*H144</f>
        <v>0</v>
      </c>
      <c r="Q144" s="244">
        <v>0.04153</v>
      </c>
      <c r="R144" s="244">
        <f>Q144*H144</f>
        <v>0.33639299999999994</v>
      </c>
      <c r="S144" s="244">
        <v>0</v>
      </c>
      <c r="T144" s="245">
        <f>S144*H144</f>
        <v>0</v>
      </c>
      <c r="AR144" s="24" t="s">
        <v>208</v>
      </c>
      <c r="AT144" s="24" t="s">
        <v>203</v>
      </c>
      <c r="AU144" s="24" t="s">
        <v>79</v>
      </c>
      <c r="AY144" s="24" t="s">
        <v>201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24" t="s">
        <v>76</v>
      </c>
      <c r="BK144" s="246">
        <f>ROUND(I144*H144,2)</f>
        <v>0</v>
      </c>
      <c r="BL144" s="24" t="s">
        <v>208</v>
      </c>
      <c r="BM144" s="24" t="s">
        <v>337</v>
      </c>
    </row>
    <row r="145" spans="2:51" s="12" customFormat="1" ht="13.5">
      <c r="B145" s="247"/>
      <c r="C145" s="248"/>
      <c r="D145" s="249" t="s">
        <v>210</v>
      </c>
      <c r="E145" s="250" t="s">
        <v>21</v>
      </c>
      <c r="F145" s="251" t="s">
        <v>1858</v>
      </c>
      <c r="G145" s="248"/>
      <c r="H145" s="252">
        <v>8.1</v>
      </c>
      <c r="I145" s="253"/>
      <c r="J145" s="248"/>
      <c r="K145" s="248"/>
      <c r="L145" s="254"/>
      <c r="M145" s="255"/>
      <c r="N145" s="256"/>
      <c r="O145" s="256"/>
      <c r="P145" s="256"/>
      <c r="Q145" s="256"/>
      <c r="R145" s="256"/>
      <c r="S145" s="256"/>
      <c r="T145" s="257"/>
      <c r="AT145" s="258" t="s">
        <v>210</v>
      </c>
      <c r="AU145" s="258" t="s">
        <v>79</v>
      </c>
      <c r="AV145" s="12" t="s">
        <v>79</v>
      </c>
      <c r="AW145" s="12" t="s">
        <v>33</v>
      </c>
      <c r="AX145" s="12" t="s">
        <v>76</v>
      </c>
      <c r="AY145" s="258" t="s">
        <v>201</v>
      </c>
    </row>
    <row r="146" spans="2:65" s="1" customFormat="1" ht="25.5" customHeight="1">
      <c r="B146" s="46"/>
      <c r="C146" s="235" t="s">
        <v>10</v>
      </c>
      <c r="D146" s="235" t="s">
        <v>203</v>
      </c>
      <c r="E146" s="236" t="s">
        <v>339</v>
      </c>
      <c r="F146" s="237" t="s">
        <v>340</v>
      </c>
      <c r="G146" s="238" t="s">
        <v>248</v>
      </c>
      <c r="H146" s="239">
        <v>2</v>
      </c>
      <c r="I146" s="240"/>
      <c r="J146" s="241">
        <f>ROUND(I146*H146,2)</f>
        <v>0</v>
      </c>
      <c r="K146" s="237" t="s">
        <v>220</v>
      </c>
      <c r="L146" s="72"/>
      <c r="M146" s="242" t="s">
        <v>21</v>
      </c>
      <c r="N146" s="243" t="s">
        <v>40</v>
      </c>
      <c r="O146" s="47"/>
      <c r="P146" s="244">
        <f>O146*H146</f>
        <v>0</v>
      </c>
      <c r="Q146" s="244">
        <v>0.00376</v>
      </c>
      <c r="R146" s="244">
        <f>Q146*H146</f>
        <v>0.00752</v>
      </c>
      <c r="S146" s="244">
        <v>0</v>
      </c>
      <c r="T146" s="245">
        <f>S146*H146</f>
        <v>0</v>
      </c>
      <c r="AR146" s="24" t="s">
        <v>208</v>
      </c>
      <c r="AT146" s="24" t="s">
        <v>203</v>
      </c>
      <c r="AU146" s="24" t="s">
        <v>79</v>
      </c>
      <c r="AY146" s="24" t="s">
        <v>201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4" t="s">
        <v>76</v>
      </c>
      <c r="BK146" s="246">
        <f>ROUND(I146*H146,2)</f>
        <v>0</v>
      </c>
      <c r="BL146" s="24" t="s">
        <v>208</v>
      </c>
      <c r="BM146" s="24" t="s">
        <v>341</v>
      </c>
    </row>
    <row r="147" spans="2:51" s="12" customFormat="1" ht="13.5">
      <c r="B147" s="247"/>
      <c r="C147" s="248"/>
      <c r="D147" s="249" t="s">
        <v>210</v>
      </c>
      <c r="E147" s="250" t="s">
        <v>21</v>
      </c>
      <c r="F147" s="251" t="s">
        <v>1859</v>
      </c>
      <c r="G147" s="248"/>
      <c r="H147" s="252">
        <v>2</v>
      </c>
      <c r="I147" s="253"/>
      <c r="J147" s="248"/>
      <c r="K147" s="248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210</v>
      </c>
      <c r="AU147" s="258" t="s">
        <v>79</v>
      </c>
      <c r="AV147" s="12" t="s">
        <v>79</v>
      </c>
      <c r="AW147" s="12" t="s">
        <v>33</v>
      </c>
      <c r="AX147" s="12" t="s">
        <v>76</v>
      </c>
      <c r="AY147" s="258" t="s">
        <v>201</v>
      </c>
    </row>
    <row r="148" spans="2:65" s="1" customFormat="1" ht="25.5" customHeight="1">
      <c r="B148" s="46"/>
      <c r="C148" s="235" t="s">
        <v>287</v>
      </c>
      <c r="D148" s="235" t="s">
        <v>203</v>
      </c>
      <c r="E148" s="236" t="s">
        <v>344</v>
      </c>
      <c r="F148" s="237" t="s">
        <v>345</v>
      </c>
      <c r="G148" s="238" t="s">
        <v>206</v>
      </c>
      <c r="H148" s="239">
        <v>208.68</v>
      </c>
      <c r="I148" s="240"/>
      <c r="J148" s="241">
        <f>ROUND(I148*H148,2)</f>
        <v>0</v>
      </c>
      <c r="K148" s="237" t="s">
        <v>220</v>
      </c>
      <c r="L148" s="72"/>
      <c r="M148" s="242" t="s">
        <v>21</v>
      </c>
      <c r="N148" s="243" t="s">
        <v>40</v>
      </c>
      <c r="O148" s="47"/>
      <c r="P148" s="244">
        <f>O148*H148</f>
        <v>0</v>
      </c>
      <c r="Q148" s="244">
        <v>0.017</v>
      </c>
      <c r="R148" s="244">
        <f>Q148*H148</f>
        <v>3.5475600000000003</v>
      </c>
      <c r="S148" s="244">
        <v>0</v>
      </c>
      <c r="T148" s="245">
        <f>S148*H148</f>
        <v>0</v>
      </c>
      <c r="AR148" s="24" t="s">
        <v>208</v>
      </c>
      <c r="AT148" s="24" t="s">
        <v>203</v>
      </c>
      <c r="AU148" s="24" t="s">
        <v>79</v>
      </c>
      <c r="AY148" s="24" t="s">
        <v>201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4" t="s">
        <v>76</v>
      </c>
      <c r="BK148" s="246">
        <f>ROUND(I148*H148,2)</f>
        <v>0</v>
      </c>
      <c r="BL148" s="24" t="s">
        <v>208</v>
      </c>
      <c r="BM148" s="24" t="s">
        <v>1860</v>
      </c>
    </row>
    <row r="149" spans="2:51" s="14" customFormat="1" ht="13.5">
      <c r="B149" s="286"/>
      <c r="C149" s="287"/>
      <c r="D149" s="249" t="s">
        <v>210</v>
      </c>
      <c r="E149" s="288" t="s">
        <v>21</v>
      </c>
      <c r="F149" s="289" t="s">
        <v>1553</v>
      </c>
      <c r="G149" s="287"/>
      <c r="H149" s="288" t="s">
        <v>21</v>
      </c>
      <c r="I149" s="290"/>
      <c r="J149" s="287"/>
      <c r="K149" s="287"/>
      <c r="L149" s="291"/>
      <c r="M149" s="292"/>
      <c r="N149" s="293"/>
      <c r="O149" s="293"/>
      <c r="P149" s="293"/>
      <c r="Q149" s="293"/>
      <c r="R149" s="293"/>
      <c r="S149" s="293"/>
      <c r="T149" s="294"/>
      <c r="AT149" s="295" t="s">
        <v>210</v>
      </c>
      <c r="AU149" s="295" t="s">
        <v>79</v>
      </c>
      <c r="AV149" s="14" t="s">
        <v>76</v>
      </c>
      <c r="AW149" s="14" t="s">
        <v>33</v>
      </c>
      <c r="AX149" s="14" t="s">
        <v>69</v>
      </c>
      <c r="AY149" s="295" t="s">
        <v>201</v>
      </c>
    </row>
    <row r="150" spans="2:51" s="12" customFormat="1" ht="13.5">
      <c r="B150" s="247"/>
      <c r="C150" s="248"/>
      <c r="D150" s="249" t="s">
        <v>210</v>
      </c>
      <c r="E150" s="250" t="s">
        <v>21</v>
      </c>
      <c r="F150" s="251" t="s">
        <v>1861</v>
      </c>
      <c r="G150" s="248"/>
      <c r="H150" s="252">
        <v>208.68</v>
      </c>
      <c r="I150" s="253"/>
      <c r="J150" s="248"/>
      <c r="K150" s="248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210</v>
      </c>
      <c r="AU150" s="258" t="s">
        <v>79</v>
      </c>
      <c r="AV150" s="12" t="s">
        <v>79</v>
      </c>
      <c r="AW150" s="12" t="s">
        <v>33</v>
      </c>
      <c r="AX150" s="12" t="s">
        <v>76</v>
      </c>
      <c r="AY150" s="258" t="s">
        <v>201</v>
      </c>
    </row>
    <row r="151" spans="2:65" s="1" customFormat="1" ht="16.5" customHeight="1">
      <c r="B151" s="46"/>
      <c r="C151" s="235" t="s">
        <v>292</v>
      </c>
      <c r="D151" s="235" t="s">
        <v>203</v>
      </c>
      <c r="E151" s="236" t="s">
        <v>350</v>
      </c>
      <c r="F151" s="237" t="s">
        <v>351</v>
      </c>
      <c r="G151" s="238" t="s">
        <v>206</v>
      </c>
      <c r="H151" s="239">
        <v>18.675</v>
      </c>
      <c r="I151" s="240"/>
      <c r="J151" s="241">
        <f>ROUND(I151*H151,2)</f>
        <v>0</v>
      </c>
      <c r="K151" s="237" t="s">
        <v>220</v>
      </c>
      <c r="L151" s="72"/>
      <c r="M151" s="242" t="s">
        <v>21</v>
      </c>
      <c r="N151" s="243" t="s">
        <v>40</v>
      </c>
      <c r="O151" s="47"/>
      <c r="P151" s="244">
        <f>O151*H151</f>
        <v>0</v>
      </c>
      <c r="Q151" s="244">
        <v>0.021</v>
      </c>
      <c r="R151" s="244">
        <f>Q151*H151</f>
        <v>0.39217500000000005</v>
      </c>
      <c r="S151" s="244">
        <v>0</v>
      </c>
      <c r="T151" s="245">
        <f>S151*H151</f>
        <v>0</v>
      </c>
      <c r="AR151" s="24" t="s">
        <v>208</v>
      </c>
      <c r="AT151" s="24" t="s">
        <v>203</v>
      </c>
      <c r="AU151" s="24" t="s">
        <v>79</v>
      </c>
      <c r="AY151" s="24" t="s">
        <v>201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4" t="s">
        <v>76</v>
      </c>
      <c r="BK151" s="246">
        <f>ROUND(I151*H151,2)</f>
        <v>0</v>
      </c>
      <c r="BL151" s="24" t="s">
        <v>208</v>
      </c>
      <c r="BM151" s="24" t="s">
        <v>352</v>
      </c>
    </row>
    <row r="152" spans="2:51" s="12" customFormat="1" ht="13.5">
      <c r="B152" s="247"/>
      <c r="C152" s="248"/>
      <c r="D152" s="249" t="s">
        <v>210</v>
      </c>
      <c r="E152" s="250" t="s">
        <v>21</v>
      </c>
      <c r="F152" s="251" t="s">
        <v>1862</v>
      </c>
      <c r="G152" s="248"/>
      <c r="H152" s="252">
        <v>18.675</v>
      </c>
      <c r="I152" s="253"/>
      <c r="J152" s="248"/>
      <c r="K152" s="248"/>
      <c r="L152" s="254"/>
      <c r="M152" s="255"/>
      <c r="N152" s="256"/>
      <c r="O152" s="256"/>
      <c r="P152" s="256"/>
      <c r="Q152" s="256"/>
      <c r="R152" s="256"/>
      <c r="S152" s="256"/>
      <c r="T152" s="257"/>
      <c r="AT152" s="258" t="s">
        <v>210</v>
      </c>
      <c r="AU152" s="258" t="s">
        <v>79</v>
      </c>
      <c r="AV152" s="12" t="s">
        <v>79</v>
      </c>
      <c r="AW152" s="12" t="s">
        <v>33</v>
      </c>
      <c r="AX152" s="12" t="s">
        <v>76</v>
      </c>
      <c r="AY152" s="258" t="s">
        <v>201</v>
      </c>
    </row>
    <row r="153" spans="2:65" s="1" customFormat="1" ht="38.25" customHeight="1">
      <c r="B153" s="46"/>
      <c r="C153" s="235" t="s">
        <v>297</v>
      </c>
      <c r="D153" s="235" t="s">
        <v>203</v>
      </c>
      <c r="E153" s="236" t="s">
        <v>1863</v>
      </c>
      <c r="F153" s="237" t="s">
        <v>1864</v>
      </c>
      <c r="G153" s="238" t="s">
        <v>206</v>
      </c>
      <c r="H153" s="239">
        <v>21.893</v>
      </c>
      <c r="I153" s="240"/>
      <c r="J153" s="241">
        <f>ROUND(I153*H153,2)</f>
        <v>0</v>
      </c>
      <c r="K153" s="237" t="s">
        <v>21</v>
      </c>
      <c r="L153" s="72"/>
      <c r="M153" s="242" t="s">
        <v>21</v>
      </c>
      <c r="N153" s="243" t="s">
        <v>40</v>
      </c>
      <c r="O153" s="47"/>
      <c r="P153" s="244">
        <f>O153*H153</f>
        <v>0</v>
      </c>
      <c r="Q153" s="244">
        <v>0.00432</v>
      </c>
      <c r="R153" s="244">
        <f>Q153*H153</f>
        <v>0.09457776000000001</v>
      </c>
      <c r="S153" s="244">
        <v>0</v>
      </c>
      <c r="T153" s="245">
        <f>S153*H153</f>
        <v>0</v>
      </c>
      <c r="AR153" s="24" t="s">
        <v>208</v>
      </c>
      <c r="AT153" s="24" t="s">
        <v>203</v>
      </c>
      <c r="AU153" s="24" t="s">
        <v>79</v>
      </c>
      <c r="AY153" s="24" t="s">
        <v>201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24" t="s">
        <v>76</v>
      </c>
      <c r="BK153" s="246">
        <f>ROUND(I153*H153,2)</f>
        <v>0</v>
      </c>
      <c r="BL153" s="24" t="s">
        <v>208</v>
      </c>
      <c r="BM153" s="24" t="s">
        <v>1865</v>
      </c>
    </row>
    <row r="154" spans="2:51" s="12" customFormat="1" ht="13.5">
      <c r="B154" s="247"/>
      <c r="C154" s="248"/>
      <c r="D154" s="249" t="s">
        <v>210</v>
      </c>
      <c r="E154" s="250" t="s">
        <v>21</v>
      </c>
      <c r="F154" s="251" t="s">
        <v>1866</v>
      </c>
      <c r="G154" s="248"/>
      <c r="H154" s="252">
        <v>2.048</v>
      </c>
      <c r="I154" s="253"/>
      <c r="J154" s="248"/>
      <c r="K154" s="248"/>
      <c r="L154" s="254"/>
      <c r="M154" s="255"/>
      <c r="N154" s="256"/>
      <c r="O154" s="256"/>
      <c r="P154" s="256"/>
      <c r="Q154" s="256"/>
      <c r="R154" s="256"/>
      <c r="S154" s="256"/>
      <c r="T154" s="257"/>
      <c r="AT154" s="258" t="s">
        <v>210</v>
      </c>
      <c r="AU154" s="258" t="s">
        <v>79</v>
      </c>
      <c r="AV154" s="12" t="s">
        <v>79</v>
      </c>
      <c r="AW154" s="12" t="s">
        <v>33</v>
      </c>
      <c r="AX154" s="12" t="s">
        <v>69</v>
      </c>
      <c r="AY154" s="258" t="s">
        <v>201</v>
      </c>
    </row>
    <row r="155" spans="2:51" s="12" customFormat="1" ht="13.5">
      <c r="B155" s="247"/>
      <c r="C155" s="248"/>
      <c r="D155" s="249" t="s">
        <v>210</v>
      </c>
      <c r="E155" s="250" t="s">
        <v>21</v>
      </c>
      <c r="F155" s="251" t="s">
        <v>1867</v>
      </c>
      <c r="G155" s="248"/>
      <c r="H155" s="252">
        <v>19.845</v>
      </c>
      <c r="I155" s="253"/>
      <c r="J155" s="248"/>
      <c r="K155" s="248"/>
      <c r="L155" s="254"/>
      <c r="M155" s="255"/>
      <c r="N155" s="256"/>
      <c r="O155" s="256"/>
      <c r="P155" s="256"/>
      <c r="Q155" s="256"/>
      <c r="R155" s="256"/>
      <c r="S155" s="256"/>
      <c r="T155" s="257"/>
      <c r="AT155" s="258" t="s">
        <v>210</v>
      </c>
      <c r="AU155" s="258" t="s">
        <v>79</v>
      </c>
      <c r="AV155" s="12" t="s">
        <v>79</v>
      </c>
      <c r="AW155" s="12" t="s">
        <v>33</v>
      </c>
      <c r="AX155" s="12" t="s">
        <v>69</v>
      </c>
      <c r="AY155" s="258" t="s">
        <v>201</v>
      </c>
    </row>
    <row r="156" spans="2:51" s="13" customFormat="1" ht="13.5">
      <c r="B156" s="269"/>
      <c r="C156" s="270"/>
      <c r="D156" s="249" t="s">
        <v>210</v>
      </c>
      <c r="E156" s="271" t="s">
        <v>21</v>
      </c>
      <c r="F156" s="272" t="s">
        <v>271</v>
      </c>
      <c r="G156" s="270"/>
      <c r="H156" s="273">
        <v>21.893</v>
      </c>
      <c r="I156" s="274"/>
      <c r="J156" s="270"/>
      <c r="K156" s="270"/>
      <c r="L156" s="275"/>
      <c r="M156" s="276"/>
      <c r="N156" s="277"/>
      <c r="O156" s="277"/>
      <c r="P156" s="277"/>
      <c r="Q156" s="277"/>
      <c r="R156" s="277"/>
      <c r="S156" s="277"/>
      <c r="T156" s="278"/>
      <c r="AT156" s="279" t="s">
        <v>210</v>
      </c>
      <c r="AU156" s="279" t="s">
        <v>79</v>
      </c>
      <c r="AV156" s="13" t="s">
        <v>208</v>
      </c>
      <c r="AW156" s="13" t="s">
        <v>33</v>
      </c>
      <c r="AX156" s="13" t="s">
        <v>76</v>
      </c>
      <c r="AY156" s="279" t="s">
        <v>201</v>
      </c>
    </row>
    <row r="157" spans="2:65" s="1" customFormat="1" ht="25.5" customHeight="1">
      <c r="B157" s="46"/>
      <c r="C157" s="235" t="s">
        <v>303</v>
      </c>
      <c r="D157" s="235" t="s">
        <v>203</v>
      </c>
      <c r="E157" s="236" t="s">
        <v>1868</v>
      </c>
      <c r="F157" s="237" t="s">
        <v>1869</v>
      </c>
      <c r="G157" s="238" t="s">
        <v>358</v>
      </c>
      <c r="H157" s="239">
        <v>60.5</v>
      </c>
      <c r="I157" s="240"/>
      <c r="J157" s="241">
        <f>ROUND(I157*H157,2)</f>
        <v>0</v>
      </c>
      <c r="K157" s="237" t="s">
        <v>21</v>
      </c>
      <c r="L157" s="72"/>
      <c r="M157" s="242" t="s">
        <v>21</v>
      </c>
      <c r="N157" s="243" t="s">
        <v>40</v>
      </c>
      <c r="O157" s="47"/>
      <c r="P157" s="244">
        <f>O157*H157</f>
        <v>0</v>
      </c>
      <c r="Q157" s="244">
        <v>0.02847</v>
      </c>
      <c r="R157" s="244">
        <f>Q157*H157</f>
        <v>1.722435</v>
      </c>
      <c r="S157" s="244">
        <v>0</v>
      </c>
      <c r="T157" s="245">
        <f>S157*H157</f>
        <v>0</v>
      </c>
      <c r="AR157" s="24" t="s">
        <v>208</v>
      </c>
      <c r="AT157" s="24" t="s">
        <v>203</v>
      </c>
      <c r="AU157" s="24" t="s">
        <v>79</v>
      </c>
      <c r="AY157" s="24" t="s">
        <v>201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4" t="s">
        <v>76</v>
      </c>
      <c r="BK157" s="246">
        <f>ROUND(I157*H157,2)</f>
        <v>0</v>
      </c>
      <c r="BL157" s="24" t="s">
        <v>208</v>
      </c>
      <c r="BM157" s="24" t="s">
        <v>1870</v>
      </c>
    </row>
    <row r="158" spans="2:51" s="12" customFormat="1" ht="13.5">
      <c r="B158" s="247"/>
      <c r="C158" s="248"/>
      <c r="D158" s="249" t="s">
        <v>210</v>
      </c>
      <c r="E158" s="250" t="s">
        <v>21</v>
      </c>
      <c r="F158" s="251" t="s">
        <v>1871</v>
      </c>
      <c r="G158" s="248"/>
      <c r="H158" s="252">
        <v>5.9</v>
      </c>
      <c r="I158" s="253"/>
      <c r="J158" s="248"/>
      <c r="K158" s="248"/>
      <c r="L158" s="254"/>
      <c r="M158" s="255"/>
      <c r="N158" s="256"/>
      <c r="O158" s="256"/>
      <c r="P158" s="256"/>
      <c r="Q158" s="256"/>
      <c r="R158" s="256"/>
      <c r="S158" s="256"/>
      <c r="T158" s="257"/>
      <c r="AT158" s="258" t="s">
        <v>210</v>
      </c>
      <c r="AU158" s="258" t="s">
        <v>79</v>
      </c>
      <c r="AV158" s="12" t="s">
        <v>79</v>
      </c>
      <c r="AW158" s="12" t="s">
        <v>33</v>
      </c>
      <c r="AX158" s="12" t="s">
        <v>69</v>
      </c>
      <c r="AY158" s="258" t="s">
        <v>201</v>
      </c>
    </row>
    <row r="159" spans="2:51" s="12" customFormat="1" ht="13.5">
      <c r="B159" s="247"/>
      <c r="C159" s="248"/>
      <c r="D159" s="249" t="s">
        <v>210</v>
      </c>
      <c r="E159" s="250" t="s">
        <v>21</v>
      </c>
      <c r="F159" s="251" t="s">
        <v>1872</v>
      </c>
      <c r="G159" s="248"/>
      <c r="H159" s="252">
        <v>54.6</v>
      </c>
      <c r="I159" s="253"/>
      <c r="J159" s="248"/>
      <c r="K159" s="248"/>
      <c r="L159" s="254"/>
      <c r="M159" s="255"/>
      <c r="N159" s="256"/>
      <c r="O159" s="256"/>
      <c r="P159" s="256"/>
      <c r="Q159" s="256"/>
      <c r="R159" s="256"/>
      <c r="S159" s="256"/>
      <c r="T159" s="257"/>
      <c r="AT159" s="258" t="s">
        <v>210</v>
      </c>
      <c r="AU159" s="258" t="s">
        <v>79</v>
      </c>
      <c r="AV159" s="12" t="s">
        <v>79</v>
      </c>
      <c r="AW159" s="12" t="s">
        <v>33</v>
      </c>
      <c r="AX159" s="12" t="s">
        <v>69</v>
      </c>
      <c r="AY159" s="258" t="s">
        <v>201</v>
      </c>
    </row>
    <row r="160" spans="2:51" s="13" customFormat="1" ht="13.5">
      <c r="B160" s="269"/>
      <c r="C160" s="270"/>
      <c r="D160" s="249" t="s">
        <v>210</v>
      </c>
      <c r="E160" s="271" t="s">
        <v>21</v>
      </c>
      <c r="F160" s="272" t="s">
        <v>271</v>
      </c>
      <c r="G160" s="270"/>
      <c r="H160" s="273">
        <v>60.5</v>
      </c>
      <c r="I160" s="274"/>
      <c r="J160" s="270"/>
      <c r="K160" s="270"/>
      <c r="L160" s="275"/>
      <c r="M160" s="276"/>
      <c r="N160" s="277"/>
      <c r="O160" s="277"/>
      <c r="P160" s="277"/>
      <c r="Q160" s="277"/>
      <c r="R160" s="277"/>
      <c r="S160" s="277"/>
      <c r="T160" s="278"/>
      <c r="AT160" s="279" t="s">
        <v>210</v>
      </c>
      <c r="AU160" s="279" t="s">
        <v>79</v>
      </c>
      <c r="AV160" s="13" t="s">
        <v>208</v>
      </c>
      <c r="AW160" s="13" t="s">
        <v>33</v>
      </c>
      <c r="AX160" s="13" t="s">
        <v>76</v>
      </c>
      <c r="AY160" s="279" t="s">
        <v>201</v>
      </c>
    </row>
    <row r="161" spans="2:65" s="1" customFormat="1" ht="16.5" customHeight="1">
      <c r="B161" s="46"/>
      <c r="C161" s="235" t="s">
        <v>308</v>
      </c>
      <c r="D161" s="235" t="s">
        <v>203</v>
      </c>
      <c r="E161" s="236" t="s">
        <v>356</v>
      </c>
      <c r="F161" s="237" t="s">
        <v>357</v>
      </c>
      <c r="G161" s="238" t="s">
        <v>358</v>
      </c>
      <c r="H161" s="239">
        <v>42.3</v>
      </c>
      <c r="I161" s="240"/>
      <c r="J161" s="241">
        <f>ROUND(I161*H161,2)</f>
        <v>0</v>
      </c>
      <c r="K161" s="237" t="s">
        <v>220</v>
      </c>
      <c r="L161" s="72"/>
      <c r="M161" s="242" t="s">
        <v>21</v>
      </c>
      <c r="N161" s="243" t="s">
        <v>40</v>
      </c>
      <c r="O161" s="47"/>
      <c r="P161" s="244">
        <f>O161*H161</f>
        <v>0</v>
      </c>
      <c r="Q161" s="244">
        <v>0.0015</v>
      </c>
      <c r="R161" s="244">
        <f>Q161*H161</f>
        <v>0.06344999999999999</v>
      </c>
      <c r="S161" s="244">
        <v>0</v>
      </c>
      <c r="T161" s="245">
        <f>S161*H161</f>
        <v>0</v>
      </c>
      <c r="AR161" s="24" t="s">
        <v>208</v>
      </c>
      <c r="AT161" s="24" t="s">
        <v>203</v>
      </c>
      <c r="AU161" s="24" t="s">
        <v>79</v>
      </c>
      <c r="AY161" s="24" t="s">
        <v>201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24" t="s">
        <v>76</v>
      </c>
      <c r="BK161" s="246">
        <f>ROUND(I161*H161,2)</f>
        <v>0</v>
      </c>
      <c r="BL161" s="24" t="s">
        <v>208</v>
      </c>
      <c r="BM161" s="24" t="s">
        <v>359</v>
      </c>
    </row>
    <row r="162" spans="2:51" s="12" customFormat="1" ht="13.5">
      <c r="B162" s="247"/>
      <c r="C162" s="248"/>
      <c r="D162" s="249" t="s">
        <v>210</v>
      </c>
      <c r="E162" s="250" t="s">
        <v>21</v>
      </c>
      <c r="F162" s="251" t="s">
        <v>1873</v>
      </c>
      <c r="G162" s="248"/>
      <c r="H162" s="252">
        <v>22.8</v>
      </c>
      <c r="I162" s="253"/>
      <c r="J162" s="248"/>
      <c r="K162" s="248"/>
      <c r="L162" s="254"/>
      <c r="M162" s="255"/>
      <c r="N162" s="256"/>
      <c r="O162" s="256"/>
      <c r="P162" s="256"/>
      <c r="Q162" s="256"/>
      <c r="R162" s="256"/>
      <c r="S162" s="256"/>
      <c r="T162" s="257"/>
      <c r="AT162" s="258" t="s">
        <v>210</v>
      </c>
      <c r="AU162" s="258" t="s">
        <v>79</v>
      </c>
      <c r="AV162" s="12" t="s">
        <v>79</v>
      </c>
      <c r="AW162" s="12" t="s">
        <v>33</v>
      </c>
      <c r="AX162" s="12" t="s">
        <v>69</v>
      </c>
      <c r="AY162" s="258" t="s">
        <v>201</v>
      </c>
    </row>
    <row r="163" spans="2:51" s="12" customFormat="1" ht="13.5">
      <c r="B163" s="247"/>
      <c r="C163" s="248"/>
      <c r="D163" s="249" t="s">
        <v>210</v>
      </c>
      <c r="E163" s="250" t="s">
        <v>21</v>
      </c>
      <c r="F163" s="251" t="s">
        <v>1874</v>
      </c>
      <c r="G163" s="248"/>
      <c r="H163" s="252">
        <v>14.7</v>
      </c>
      <c r="I163" s="253"/>
      <c r="J163" s="248"/>
      <c r="K163" s="248"/>
      <c r="L163" s="254"/>
      <c r="M163" s="255"/>
      <c r="N163" s="256"/>
      <c r="O163" s="256"/>
      <c r="P163" s="256"/>
      <c r="Q163" s="256"/>
      <c r="R163" s="256"/>
      <c r="S163" s="256"/>
      <c r="T163" s="257"/>
      <c r="AT163" s="258" t="s">
        <v>210</v>
      </c>
      <c r="AU163" s="258" t="s">
        <v>79</v>
      </c>
      <c r="AV163" s="12" t="s">
        <v>79</v>
      </c>
      <c r="AW163" s="12" t="s">
        <v>33</v>
      </c>
      <c r="AX163" s="12" t="s">
        <v>69</v>
      </c>
      <c r="AY163" s="258" t="s">
        <v>201</v>
      </c>
    </row>
    <row r="164" spans="2:51" s="12" customFormat="1" ht="13.5">
      <c r="B164" s="247"/>
      <c r="C164" s="248"/>
      <c r="D164" s="249" t="s">
        <v>210</v>
      </c>
      <c r="E164" s="250" t="s">
        <v>21</v>
      </c>
      <c r="F164" s="251" t="s">
        <v>1875</v>
      </c>
      <c r="G164" s="248"/>
      <c r="H164" s="252">
        <v>4.8</v>
      </c>
      <c r="I164" s="253"/>
      <c r="J164" s="248"/>
      <c r="K164" s="248"/>
      <c r="L164" s="254"/>
      <c r="M164" s="255"/>
      <c r="N164" s="256"/>
      <c r="O164" s="256"/>
      <c r="P164" s="256"/>
      <c r="Q164" s="256"/>
      <c r="R164" s="256"/>
      <c r="S164" s="256"/>
      <c r="T164" s="257"/>
      <c r="AT164" s="258" t="s">
        <v>210</v>
      </c>
      <c r="AU164" s="258" t="s">
        <v>79</v>
      </c>
      <c r="AV164" s="12" t="s">
        <v>79</v>
      </c>
      <c r="AW164" s="12" t="s">
        <v>33</v>
      </c>
      <c r="AX164" s="12" t="s">
        <v>69</v>
      </c>
      <c r="AY164" s="258" t="s">
        <v>201</v>
      </c>
    </row>
    <row r="165" spans="2:51" s="13" customFormat="1" ht="13.5">
      <c r="B165" s="269"/>
      <c r="C165" s="270"/>
      <c r="D165" s="249" t="s">
        <v>210</v>
      </c>
      <c r="E165" s="271" t="s">
        <v>21</v>
      </c>
      <c r="F165" s="272" t="s">
        <v>271</v>
      </c>
      <c r="G165" s="270"/>
      <c r="H165" s="273">
        <v>42.3</v>
      </c>
      <c r="I165" s="274"/>
      <c r="J165" s="270"/>
      <c r="K165" s="270"/>
      <c r="L165" s="275"/>
      <c r="M165" s="276"/>
      <c r="N165" s="277"/>
      <c r="O165" s="277"/>
      <c r="P165" s="277"/>
      <c r="Q165" s="277"/>
      <c r="R165" s="277"/>
      <c r="S165" s="277"/>
      <c r="T165" s="278"/>
      <c r="AT165" s="279" t="s">
        <v>210</v>
      </c>
      <c r="AU165" s="279" t="s">
        <v>79</v>
      </c>
      <c r="AV165" s="13" t="s">
        <v>208</v>
      </c>
      <c r="AW165" s="13" t="s">
        <v>33</v>
      </c>
      <c r="AX165" s="13" t="s">
        <v>76</v>
      </c>
      <c r="AY165" s="279" t="s">
        <v>201</v>
      </c>
    </row>
    <row r="166" spans="2:65" s="1" customFormat="1" ht="16.5" customHeight="1">
      <c r="B166" s="46"/>
      <c r="C166" s="235" t="s">
        <v>9</v>
      </c>
      <c r="D166" s="235" t="s">
        <v>203</v>
      </c>
      <c r="E166" s="236" t="s">
        <v>365</v>
      </c>
      <c r="F166" s="237" t="s">
        <v>366</v>
      </c>
      <c r="G166" s="238" t="s">
        <v>206</v>
      </c>
      <c r="H166" s="239">
        <v>27.36</v>
      </c>
      <c r="I166" s="240"/>
      <c r="J166" s="241">
        <f>ROUND(I166*H166,2)</f>
        <v>0</v>
      </c>
      <c r="K166" s="237" t="s">
        <v>220</v>
      </c>
      <c r="L166" s="72"/>
      <c r="M166" s="242" t="s">
        <v>21</v>
      </c>
      <c r="N166" s="243" t="s">
        <v>40</v>
      </c>
      <c r="O166" s="47"/>
      <c r="P166" s="244">
        <f>O166*H166</f>
        <v>0</v>
      </c>
      <c r="Q166" s="244">
        <v>0.00012</v>
      </c>
      <c r="R166" s="244">
        <f>Q166*H166</f>
        <v>0.0032832</v>
      </c>
      <c r="S166" s="244">
        <v>0</v>
      </c>
      <c r="T166" s="245">
        <f>S166*H166</f>
        <v>0</v>
      </c>
      <c r="AR166" s="24" t="s">
        <v>208</v>
      </c>
      <c r="AT166" s="24" t="s">
        <v>203</v>
      </c>
      <c r="AU166" s="24" t="s">
        <v>79</v>
      </c>
      <c r="AY166" s="24" t="s">
        <v>201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24" t="s">
        <v>76</v>
      </c>
      <c r="BK166" s="246">
        <f>ROUND(I166*H166,2)</f>
        <v>0</v>
      </c>
      <c r="BL166" s="24" t="s">
        <v>208</v>
      </c>
      <c r="BM166" s="24" t="s">
        <v>367</v>
      </c>
    </row>
    <row r="167" spans="2:51" s="12" customFormat="1" ht="13.5">
      <c r="B167" s="247"/>
      <c r="C167" s="248"/>
      <c r="D167" s="249" t="s">
        <v>210</v>
      </c>
      <c r="E167" s="250" t="s">
        <v>21</v>
      </c>
      <c r="F167" s="251" t="s">
        <v>1876</v>
      </c>
      <c r="G167" s="248"/>
      <c r="H167" s="252">
        <v>27.36</v>
      </c>
      <c r="I167" s="253"/>
      <c r="J167" s="248"/>
      <c r="K167" s="248"/>
      <c r="L167" s="254"/>
      <c r="M167" s="255"/>
      <c r="N167" s="256"/>
      <c r="O167" s="256"/>
      <c r="P167" s="256"/>
      <c r="Q167" s="256"/>
      <c r="R167" s="256"/>
      <c r="S167" s="256"/>
      <c r="T167" s="257"/>
      <c r="AT167" s="258" t="s">
        <v>210</v>
      </c>
      <c r="AU167" s="258" t="s">
        <v>79</v>
      </c>
      <c r="AV167" s="12" t="s">
        <v>79</v>
      </c>
      <c r="AW167" s="12" t="s">
        <v>33</v>
      </c>
      <c r="AX167" s="12" t="s">
        <v>76</v>
      </c>
      <c r="AY167" s="258" t="s">
        <v>201</v>
      </c>
    </row>
    <row r="168" spans="2:65" s="1" customFormat="1" ht="16.5" customHeight="1">
      <c r="B168" s="46"/>
      <c r="C168" s="235" t="s">
        <v>316</v>
      </c>
      <c r="D168" s="235" t="s">
        <v>203</v>
      </c>
      <c r="E168" s="236" t="s">
        <v>1695</v>
      </c>
      <c r="F168" s="237" t="s">
        <v>1696</v>
      </c>
      <c r="G168" s="238" t="s">
        <v>219</v>
      </c>
      <c r="H168" s="239">
        <v>0.315</v>
      </c>
      <c r="I168" s="240"/>
      <c r="J168" s="241">
        <f>ROUND(I168*H168,2)</f>
        <v>0</v>
      </c>
      <c r="K168" s="237" t="s">
        <v>207</v>
      </c>
      <c r="L168" s="72"/>
      <c r="M168" s="242" t="s">
        <v>21</v>
      </c>
      <c r="N168" s="243" t="s">
        <v>40</v>
      </c>
      <c r="O168" s="47"/>
      <c r="P168" s="244">
        <f>O168*H168</f>
        <v>0</v>
      </c>
      <c r="Q168" s="244">
        <v>2.25634</v>
      </c>
      <c r="R168" s="244">
        <f>Q168*H168</f>
        <v>0.7107471</v>
      </c>
      <c r="S168" s="244">
        <v>0</v>
      </c>
      <c r="T168" s="245">
        <f>S168*H168</f>
        <v>0</v>
      </c>
      <c r="AR168" s="24" t="s">
        <v>208</v>
      </c>
      <c r="AT168" s="24" t="s">
        <v>203</v>
      </c>
      <c r="AU168" s="24" t="s">
        <v>79</v>
      </c>
      <c r="AY168" s="24" t="s">
        <v>201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24" t="s">
        <v>76</v>
      </c>
      <c r="BK168" s="246">
        <f>ROUND(I168*H168,2)</f>
        <v>0</v>
      </c>
      <c r="BL168" s="24" t="s">
        <v>208</v>
      </c>
      <c r="BM168" s="24" t="s">
        <v>1697</v>
      </c>
    </row>
    <row r="169" spans="2:51" s="12" customFormat="1" ht="13.5">
      <c r="B169" s="247"/>
      <c r="C169" s="248"/>
      <c r="D169" s="249" t="s">
        <v>210</v>
      </c>
      <c r="E169" s="250" t="s">
        <v>21</v>
      </c>
      <c r="F169" s="251" t="s">
        <v>1877</v>
      </c>
      <c r="G169" s="248"/>
      <c r="H169" s="252">
        <v>0.315</v>
      </c>
      <c r="I169" s="253"/>
      <c r="J169" s="248"/>
      <c r="K169" s="248"/>
      <c r="L169" s="254"/>
      <c r="M169" s="255"/>
      <c r="N169" s="256"/>
      <c r="O169" s="256"/>
      <c r="P169" s="256"/>
      <c r="Q169" s="256"/>
      <c r="R169" s="256"/>
      <c r="S169" s="256"/>
      <c r="T169" s="257"/>
      <c r="AT169" s="258" t="s">
        <v>210</v>
      </c>
      <c r="AU169" s="258" t="s">
        <v>79</v>
      </c>
      <c r="AV169" s="12" t="s">
        <v>79</v>
      </c>
      <c r="AW169" s="12" t="s">
        <v>33</v>
      </c>
      <c r="AX169" s="12" t="s">
        <v>76</v>
      </c>
      <c r="AY169" s="258" t="s">
        <v>201</v>
      </c>
    </row>
    <row r="170" spans="2:65" s="1" customFormat="1" ht="25.5" customHeight="1">
      <c r="B170" s="46"/>
      <c r="C170" s="235" t="s">
        <v>322</v>
      </c>
      <c r="D170" s="235" t="s">
        <v>203</v>
      </c>
      <c r="E170" s="236" t="s">
        <v>1878</v>
      </c>
      <c r="F170" s="237" t="s">
        <v>1879</v>
      </c>
      <c r="G170" s="238" t="s">
        <v>206</v>
      </c>
      <c r="H170" s="239">
        <v>5.925</v>
      </c>
      <c r="I170" s="240"/>
      <c r="J170" s="241">
        <f>ROUND(I170*H170,2)</f>
        <v>0</v>
      </c>
      <c r="K170" s="237" t="s">
        <v>207</v>
      </c>
      <c r="L170" s="72"/>
      <c r="M170" s="242" t="s">
        <v>21</v>
      </c>
      <c r="N170" s="243" t="s">
        <v>40</v>
      </c>
      <c r="O170" s="47"/>
      <c r="P170" s="244">
        <f>O170*H170</f>
        <v>0</v>
      </c>
      <c r="Q170" s="244">
        <v>0.105</v>
      </c>
      <c r="R170" s="244">
        <f>Q170*H170</f>
        <v>0.6221249999999999</v>
      </c>
      <c r="S170" s="244">
        <v>0</v>
      </c>
      <c r="T170" s="245">
        <f>S170*H170</f>
        <v>0</v>
      </c>
      <c r="AR170" s="24" t="s">
        <v>208</v>
      </c>
      <c r="AT170" s="24" t="s">
        <v>203</v>
      </c>
      <c r="AU170" s="24" t="s">
        <v>79</v>
      </c>
      <c r="AY170" s="24" t="s">
        <v>201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4" t="s">
        <v>76</v>
      </c>
      <c r="BK170" s="246">
        <f>ROUND(I170*H170,2)</f>
        <v>0</v>
      </c>
      <c r="BL170" s="24" t="s">
        <v>208</v>
      </c>
      <c r="BM170" s="24" t="s">
        <v>1880</v>
      </c>
    </row>
    <row r="171" spans="2:51" s="12" customFormat="1" ht="13.5">
      <c r="B171" s="247"/>
      <c r="C171" s="248"/>
      <c r="D171" s="249" t="s">
        <v>210</v>
      </c>
      <c r="E171" s="250" t="s">
        <v>21</v>
      </c>
      <c r="F171" s="251" t="s">
        <v>1881</v>
      </c>
      <c r="G171" s="248"/>
      <c r="H171" s="252">
        <v>5.925</v>
      </c>
      <c r="I171" s="253"/>
      <c r="J171" s="248"/>
      <c r="K171" s="248"/>
      <c r="L171" s="254"/>
      <c r="M171" s="255"/>
      <c r="N171" s="256"/>
      <c r="O171" s="256"/>
      <c r="P171" s="256"/>
      <c r="Q171" s="256"/>
      <c r="R171" s="256"/>
      <c r="S171" s="256"/>
      <c r="T171" s="257"/>
      <c r="AT171" s="258" t="s">
        <v>210</v>
      </c>
      <c r="AU171" s="258" t="s">
        <v>79</v>
      </c>
      <c r="AV171" s="12" t="s">
        <v>79</v>
      </c>
      <c r="AW171" s="12" t="s">
        <v>33</v>
      </c>
      <c r="AX171" s="12" t="s">
        <v>76</v>
      </c>
      <c r="AY171" s="258" t="s">
        <v>201</v>
      </c>
    </row>
    <row r="172" spans="2:65" s="1" customFormat="1" ht="25.5" customHeight="1">
      <c r="B172" s="46"/>
      <c r="C172" s="235" t="s">
        <v>330</v>
      </c>
      <c r="D172" s="235" t="s">
        <v>203</v>
      </c>
      <c r="E172" s="236" t="s">
        <v>375</v>
      </c>
      <c r="F172" s="237" t="s">
        <v>376</v>
      </c>
      <c r="G172" s="238" t="s">
        <v>206</v>
      </c>
      <c r="H172" s="239">
        <v>6</v>
      </c>
      <c r="I172" s="240"/>
      <c r="J172" s="241">
        <f>ROUND(I172*H172,2)</f>
        <v>0</v>
      </c>
      <c r="K172" s="237" t="s">
        <v>220</v>
      </c>
      <c r="L172" s="72"/>
      <c r="M172" s="242" t="s">
        <v>21</v>
      </c>
      <c r="N172" s="243" t="s">
        <v>40</v>
      </c>
      <c r="O172" s="47"/>
      <c r="P172" s="244">
        <f>O172*H172</f>
        <v>0</v>
      </c>
      <c r="Q172" s="244">
        <v>0.105</v>
      </c>
      <c r="R172" s="244">
        <f>Q172*H172</f>
        <v>0.63</v>
      </c>
      <c r="S172" s="244">
        <v>0</v>
      </c>
      <c r="T172" s="245">
        <f>S172*H172</f>
        <v>0</v>
      </c>
      <c r="AR172" s="24" t="s">
        <v>208</v>
      </c>
      <c r="AT172" s="24" t="s">
        <v>203</v>
      </c>
      <c r="AU172" s="24" t="s">
        <v>79</v>
      </c>
      <c r="AY172" s="24" t="s">
        <v>201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4" t="s">
        <v>76</v>
      </c>
      <c r="BK172" s="246">
        <f>ROUND(I172*H172,2)</f>
        <v>0</v>
      </c>
      <c r="BL172" s="24" t="s">
        <v>208</v>
      </c>
      <c r="BM172" s="24" t="s">
        <v>377</v>
      </c>
    </row>
    <row r="173" spans="2:51" s="12" customFormat="1" ht="13.5">
      <c r="B173" s="247"/>
      <c r="C173" s="248"/>
      <c r="D173" s="249" t="s">
        <v>210</v>
      </c>
      <c r="E173" s="250" t="s">
        <v>21</v>
      </c>
      <c r="F173" s="251" t="s">
        <v>1882</v>
      </c>
      <c r="G173" s="248"/>
      <c r="H173" s="252">
        <v>6</v>
      </c>
      <c r="I173" s="253"/>
      <c r="J173" s="248"/>
      <c r="K173" s="248"/>
      <c r="L173" s="254"/>
      <c r="M173" s="255"/>
      <c r="N173" s="256"/>
      <c r="O173" s="256"/>
      <c r="P173" s="256"/>
      <c r="Q173" s="256"/>
      <c r="R173" s="256"/>
      <c r="S173" s="256"/>
      <c r="T173" s="257"/>
      <c r="AT173" s="258" t="s">
        <v>210</v>
      </c>
      <c r="AU173" s="258" t="s">
        <v>79</v>
      </c>
      <c r="AV173" s="12" t="s">
        <v>79</v>
      </c>
      <c r="AW173" s="12" t="s">
        <v>33</v>
      </c>
      <c r="AX173" s="12" t="s">
        <v>76</v>
      </c>
      <c r="AY173" s="258" t="s">
        <v>201</v>
      </c>
    </row>
    <row r="174" spans="2:65" s="1" customFormat="1" ht="25.5" customHeight="1">
      <c r="B174" s="46"/>
      <c r="C174" s="235" t="s">
        <v>334</v>
      </c>
      <c r="D174" s="235" t="s">
        <v>203</v>
      </c>
      <c r="E174" s="236" t="s">
        <v>385</v>
      </c>
      <c r="F174" s="237" t="s">
        <v>386</v>
      </c>
      <c r="G174" s="238" t="s">
        <v>206</v>
      </c>
      <c r="H174" s="239">
        <v>2</v>
      </c>
      <c r="I174" s="240"/>
      <c r="J174" s="241">
        <f>ROUND(I174*H174,2)</f>
        <v>0</v>
      </c>
      <c r="K174" s="237" t="s">
        <v>21</v>
      </c>
      <c r="L174" s="72"/>
      <c r="M174" s="242" t="s">
        <v>21</v>
      </c>
      <c r="N174" s="243" t="s">
        <v>40</v>
      </c>
      <c r="O174" s="47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AR174" s="24" t="s">
        <v>208</v>
      </c>
      <c r="AT174" s="24" t="s">
        <v>203</v>
      </c>
      <c r="AU174" s="24" t="s">
        <v>79</v>
      </c>
      <c r="AY174" s="24" t="s">
        <v>201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4" t="s">
        <v>76</v>
      </c>
      <c r="BK174" s="246">
        <f>ROUND(I174*H174,2)</f>
        <v>0</v>
      </c>
      <c r="BL174" s="24" t="s">
        <v>208</v>
      </c>
      <c r="BM174" s="24" t="s">
        <v>387</v>
      </c>
    </row>
    <row r="175" spans="2:65" s="1" customFormat="1" ht="25.5" customHeight="1">
      <c r="B175" s="46"/>
      <c r="C175" s="235" t="s">
        <v>338</v>
      </c>
      <c r="D175" s="235" t="s">
        <v>203</v>
      </c>
      <c r="E175" s="236" t="s">
        <v>1883</v>
      </c>
      <c r="F175" s="237" t="s">
        <v>1884</v>
      </c>
      <c r="G175" s="238" t="s">
        <v>206</v>
      </c>
      <c r="H175" s="239">
        <v>24.325</v>
      </c>
      <c r="I175" s="240"/>
      <c r="J175" s="241">
        <f>ROUND(I175*H175,2)</f>
        <v>0</v>
      </c>
      <c r="K175" s="237" t="s">
        <v>21</v>
      </c>
      <c r="L175" s="72"/>
      <c r="M175" s="242" t="s">
        <v>21</v>
      </c>
      <c r="N175" s="243" t="s">
        <v>40</v>
      </c>
      <c r="O175" s="47"/>
      <c r="P175" s="244">
        <f>O175*H175</f>
        <v>0</v>
      </c>
      <c r="Q175" s="244">
        <v>0.005</v>
      </c>
      <c r="R175" s="244">
        <f>Q175*H175</f>
        <v>0.121625</v>
      </c>
      <c r="S175" s="244">
        <v>0</v>
      </c>
      <c r="T175" s="245">
        <f>S175*H175</f>
        <v>0</v>
      </c>
      <c r="AR175" s="24" t="s">
        <v>208</v>
      </c>
      <c r="AT175" s="24" t="s">
        <v>203</v>
      </c>
      <c r="AU175" s="24" t="s">
        <v>79</v>
      </c>
      <c r="AY175" s="24" t="s">
        <v>201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24" t="s">
        <v>76</v>
      </c>
      <c r="BK175" s="246">
        <f>ROUND(I175*H175,2)</f>
        <v>0</v>
      </c>
      <c r="BL175" s="24" t="s">
        <v>208</v>
      </c>
      <c r="BM175" s="24" t="s">
        <v>1885</v>
      </c>
    </row>
    <row r="176" spans="2:51" s="12" customFormat="1" ht="13.5">
      <c r="B176" s="247"/>
      <c r="C176" s="248"/>
      <c r="D176" s="249" t="s">
        <v>210</v>
      </c>
      <c r="E176" s="250" t="s">
        <v>21</v>
      </c>
      <c r="F176" s="251" t="s">
        <v>1886</v>
      </c>
      <c r="G176" s="248"/>
      <c r="H176" s="252">
        <v>2.275</v>
      </c>
      <c r="I176" s="253"/>
      <c r="J176" s="248"/>
      <c r="K176" s="248"/>
      <c r="L176" s="254"/>
      <c r="M176" s="255"/>
      <c r="N176" s="256"/>
      <c r="O176" s="256"/>
      <c r="P176" s="256"/>
      <c r="Q176" s="256"/>
      <c r="R176" s="256"/>
      <c r="S176" s="256"/>
      <c r="T176" s="257"/>
      <c r="AT176" s="258" t="s">
        <v>210</v>
      </c>
      <c r="AU176" s="258" t="s">
        <v>79</v>
      </c>
      <c r="AV176" s="12" t="s">
        <v>79</v>
      </c>
      <c r="AW176" s="12" t="s">
        <v>33</v>
      </c>
      <c r="AX176" s="12" t="s">
        <v>69</v>
      </c>
      <c r="AY176" s="258" t="s">
        <v>201</v>
      </c>
    </row>
    <row r="177" spans="2:51" s="12" customFormat="1" ht="13.5">
      <c r="B177" s="247"/>
      <c r="C177" s="248"/>
      <c r="D177" s="249" t="s">
        <v>210</v>
      </c>
      <c r="E177" s="250" t="s">
        <v>21</v>
      </c>
      <c r="F177" s="251" t="s">
        <v>1887</v>
      </c>
      <c r="G177" s="248"/>
      <c r="H177" s="252">
        <v>22.05</v>
      </c>
      <c r="I177" s="253"/>
      <c r="J177" s="248"/>
      <c r="K177" s="248"/>
      <c r="L177" s="254"/>
      <c r="M177" s="255"/>
      <c r="N177" s="256"/>
      <c r="O177" s="256"/>
      <c r="P177" s="256"/>
      <c r="Q177" s="256"/>
      <c r="R177" s="256"/>
      <c r="S177" s="256"/>
      <c r="T177" s="257"/>
      <c r="AT177" s="258" t="s">
        <v>210</v>
      </c>
      <c r="AU177" s="258" t="s">
        <v>79</v>
      </c>
      <c r="AV177" s="12" t="s">
        <v>79</v>
      </c>
      <c r="AW177" s="12" t="s">
        <v>33</v>
      </c>
      <c r="AX177" s="12" t="s">
        <v>69</v>
      </c>
      <c r="AY177" s="258" t="s">
        <v>201</v>
      </c>
    </row>
    <row r="178" spans="2:51" s="13" customFormat="1" ht="13.5">
      <c r="B178" s="269"/>
      <c r="C178" s="270"/>
      <c r="D178" s="249" t="s">
        <v>210</v>
      </c>
      <c r="E178" s="271" t="s">
        <v>21</v>
      </c>
      <c r="F178" s="272" t="s">
        <v>271</v>
      </c>
      <c r="G178" s="270"/>
      <c r="H178" s="273">
        <v>24.325</v>
      </c>
      <c r="I178" s="274"/>
      <c r="J178" s="270"/>
      <c r="K178" s="270"/>
      <c r="L178" s="275"/>
      <c r="M178" s="276"/>
      <c r="N178" s="277"/>
      <c r="O178" s="277"/>
      <c r="P178" s="277"/>
      <c r="Q178" s="277"/>
      <c r="R178" s="277"/>
      <c r="S178" s="277"/>
      <c r="T178" s="278"/>
      <c r="AT178" s="279" t="s">
        <v>210</v>
      </c>
      <c r="AU178" s="279" t="s">
        <v>79</v>
      </c>
      <c r="AV178" s="13" t="s">
        <v>208</v>
      </c>
      <c r="AW178" s="13" t="s">
        <v>33</v>
      </c>
      <c r="AX178" s="13" t="s">
        <v>76</v>
      </c>
      <c r="AY178" s="279" t="s">
        <v>201</v>
      </c>
    </row>
    <row r="179" spans="2:65" s="1" customFormat="1" ht="25.5" customHeight="1">
      <c r="B179" s="46"/>
      <c r="C179" s="235" t="s">
        <v>343</v>
      </c>
      <c r="D179" s="235" t="s">
        <v>203</v>
      </c>
      <c r="E179" s="236" t="s">
        <v>390</v>
      </c>
      <c r="F179" s="237" t="s">
        <v>391</v>
      </c>
      <c r="G179" s="238" t="s">
        <v>206</v>
      </c>
      <c r="H179" s="239">
        <v>112.95</v>
      </c>
      <c r="I179" s="240"/>
      <c r="J179" s="241">
        <f>ROUND(I179*H179,2)</f>
        <v>0</v>
      </c>
      <c r="K179" s="237" t="s">
        <v>21</v>
      </c>
      <c r="L179" s="72"/>
      <c r="M179" s="242" t="s">
        <v>21</v>
      </c>
      <c r="N179" s="243" t="s">
        <v>40</v>
      </c>
      <c r="O179" s="47"/>
      <c r="P179" s="244">
        <f>O179*H179</f>
        <v>0</v>
      </c>
      <c r="Q179" s="244">
        <v>0.05</v>
      </c>
      <c r="R179" s="244">
        <f>Q179*H179</f>
        <v>5.647500000000001</v>
      </c>
      <c r="S179" s="244">
        <v>0</v>
      </c>
      <c r="T179" s="245">
        <f>S179*H179</f>
        <v>0</v>
      </c>
      <c r="AR179" s="24" t="s">
        <v>208</v>
      </c>
      <c r="AT179" s="24" t="s">
        <v>203</v>
      </c>
      <c r="AU179" s="24" t="s">
        <v>79</v>
      </c>
      <c r="AY179" s="24" t="s">
        <v>201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24" t="s">
        <v>76</v>
      </c>
      <c r="BK179" s="246">
        <f>ROUND(I179*H179,2)</f>
        <v>0</v>
      </c>
      <c r="BL179" s="24" t="s">
        <v>208</v>
      </c>
      <c r="BM179" s="24" t="s">
        <v>392</v>
      </c>
    </row>
    <row r="180" spans="2:51" s="12" customFormat="1" ht="13.5">
      <c r="B180" s="247"/>
      <c r="C180" s="248"/>
      <c r="D180" s="249" t="s">
        <v>210</v>
      </c>
      <c r="E180" s="250" t="s">
        <v>21</v>
      </c>
      <c r="F180" s="251" t="s">
        <v>1888</v>
      </c>
      <c r="G180" s="248"/>
      <c r="H180" s="252">
        <v>112.95</v>
      </c>
      <c r="I180" s="253"/>
      <c r="J180" s="248"/>
      <c r="K180" s="248"/>
      <c r="L180" s="254"/>
      <c r="M180" s="255"/>
      <c r="N180" s="256"/>
      <c r="O180" s="256"/>
      <c r="P180" s="256"/>
      <c r="Q180" s="256"/>
      <c r="R180" s="256"/>
      <c r="S180" s="256"/>
      <c r="T180" s="257"/>
      <c r="AT180" s="258" t="s">
        <v>210</v>
      </c>
      <c r="AU180" s="258" t="s">
        <v>79</v>
      </c>
      <c r="AV180" s="12" t="s">
        <v>79</v>
      </c>
      <c r="AW180" s="12" t="s">
        <v>33</v>
      </c>
      <c r="AX180" s="12" t="s">
        <v>76</v>
      </c>
      <c r="AY180" s="258" t="s">
        <v>201</v>
      </c>
    </row>
    <row r="181" spans="2:63" s="11" customFormat="1" ht="29.85" customHeight="1">
      <c r="B181" s="219"/>
      <c r="C181" s="220"/>
      <c r="D181" s="221" t="s">
        <v>68</v>
      </c>
      <c r="E181" s="233" t="s">
        <v>250</v>
      </c>
      <c r="F181" s="233" t="s">
        <v>394</v>
      </c>
      <c r="G181" s="220"/>
      <c r="H181" s="220"/>
      <c r="I181" s="223"/>
      <c r="J181" s="234">
        <f>BK181</f>
        <v>0</v>
      </c>
      <c r="K181" s="220"/>
      <c r="L181" s="225"/>
      <c r="M181" s="226"/>
      <c r="N181" s="227"/>
      <c r="O181" s="227"/>
      <c r="P181" s="228">
        <f>SUM(P182:P228)</f>
        <v>0</v>
      </c>
      <c r="Q181" s="227"/>
      <c r="R181" s="228">
        <f>SUM(R182:R228)</f>
        <v>1.6270107199999997</v>
      </c>
      <c r="S181" s="227"/>
      <c r="T181" s="229">
        <f>SUM(T182:T228)</f>
        <v>16.210434000000003</v>
      </c>
      <c r="AR181" s="230" t="s">
        <v>76</v>
      </c>
      <c r="AT181" s="231" t="s">
        <v>68</v>
      </c>
      <c r="AU181" s="231" t="s">
        <v>76</v>
      </c>
      <c r="AY181" s="230" t="s">
        <v>201</v>
      </c>
      <c r="BK181" s="232">
        <f>SUM(BK182:BK228)</f>
        <v>0</v>
      </c>
    </row>
    <row r="182" spans="2:65" s="1" customFormat="1" ht="25.5" customHeight="1">
      <c r="B182" s="46"/>
      <c r="C182" s="235" t="s">
        <v>349</v>
      </c>
      <c r="D182" s="235" t="s">
        <v>203</v>
      </c>
      <c r="E182" s="236" t="s">
        <v>1889</v>
      </c>
      <c r="F182" s="237" t="s">
        <v>1890</v>
      </c>
      <c r="G182" s="238" t="s">
        <v>358</v>
      </c>
      <c r="H182" s="239">
        <v>4.85</v>
      </c>
      <c r="I182" s="240"/>
      <c r="J182" s="241">
        <f>ROUND(I182*H182,2)</f>
        <v>0</v>
      </c>
      <c r="K182" s="237" t="s">
        <v>207</v>
      </c>
      <c r="L182" s="72"/>
      <c r="M182" s="242" t="s">
        <v>21</v>
      </c>
      <c r="N182" s="243" t="s">
        <v>40</v>
      </c>
      <c r="O182" s="47"/>
      <c r="P182" s="244">
        <f>O182*H182</f>
        <v>0</v>
      </c>
      <c r="Q182" s="244">
        <v>0.1295</v>
      </c>
      <c r="R182" s="244">
        <f>Q182*H182</f>
        <v>0.6280749999999999</v>
      </c>
      <c r="S182" s="244">
        <v>0</v>
      </c>
      <c r="T182" s="245">
        <f>S182*H182</f>
        <v>0</v>
      </c>
      <c r="AR182" s="24" t="s">
        <v>208</v>
      </c>
      <c r="AT182" s="24" t="s">
        <v>203</v>
      </c>
      <c r="AU182" s="24" t="s">
        <v>79</v>
      </c>
      <c r="AY182" s="24" t="s">
        <v>201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76</v>
      </c>
      <c r="BK182" s="246">
        <f>ROUND(I182*H182,2)</f>
        <v>0</v>
      </c>
      <c r="BL182" s="24" t="s">
        <v>208</v>
      </c>
      <c r="BM182" s="24" t="s">
        <v>1891</v>
      </c>
    </row>
    <row r="183" spans="2:51" s="12" customFormat="1" ht="13.5">
      <c r="B183" s="247"/>
      <c r="C183" s="248"/>
      <c r="D183" s="249" t="s">
        <v>210</v>
      </c>
      <c r="E183" s="250" t="s">
        <v>21</v>
      </c>
      <c r="F183" s="251" t="s">
        <v>1892</v>
      </c>
      <c r="G183" s="248"/>
      <c r="H183" s="252">
        <v>4.85</v>
      </c>
      <c r="I183" s="253"/>
      <c r="J183" s="248"/>
      <c r="K183" s="248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210</v>
      </c>
      <c r="AU183" s="258" t="s">
        <v>79</v>
      </c>
      <c r="AV183" s="12" t="s">
        <v>79</v>
      </c>
      <c r="AW183" s="12" t="s">
        <v>33</v>
      </c>
      <c r="AX183" s="12" t="s">
        <v>76</v>
      </c>
      <c r="AY183" s="258" t="s">
        <v>201</v>
      </c>
    </row>
    <row r="184" spans="2:65" s="1" customFormat="1" ht="16.5" customHeight="1">
      <c r="B184" s="46"/>
      <c r="C184" s="259" t="s">
        <v>355</v>
      </c>
      <c r="D184" s="259" t="s">
        <v>256</v>
      </c>
      <c r="E184" s="260" t="s">
        <v>1893</v>
      </c>
      <c r="F184" s="261" t="s">
        <v>1894</v>
      </c>
      <c r="G184" s="262" t="s">
        <v>248</v>
      </c>
      <c r="H184" s="263">
        <v>5</v>
      </c>
      <c r="I184" s="264"/>
      <c r="J184" s="265">
        <f>ROUND(I184*H184,2)</f>
        <v>0</v>
      </c>
      <c r="K184" s="261" t="s">
        <v>207</v>
      </c>
      <c r="L184" s="266"/>
      <c r="M184" s="267" t="s">
        <v>21</v>
      </c>
      <c r="N184" s="268" t="s">
        <v>40</v>
      </c>
      <c r="O184" s="47"/>
      <c r="P184" s="244">
        <f>O184*H184</f>
        <v>0</v>
      </c>
      <c r="Q184" s="244">
        <v>0.055</v>
      </c>
      <c r="R184" s="244">
        <f>Q184*H184</f>
        <v>0.275</v>
      </c>
      <c r="S184" s="244">
        <v>0</v>
      </c>
      <c r="T184" s="245">
        <f>S184*H184</f>
        <v>0</v>
      </c>
      <c r="AR184" s="24" t="s">
        <v>245</v>
      </c>
      <c r="AT184" s="24" t="s">
        <v>256</v>
      </c>
      <c r="AU184" s="24" t="s">
        <v>79</v>
      </c>
      <c r="AY184" s="24" t="s">
        <v>201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208</v>
      </c>
      <c r="BM184" s="24" t="s">
        <v>1895</v>
      </c>
    </row>
    <row r="185" spans="2:65" s="1" customFormat="1" ht="25.5" customHeight="1">
      <c r="B185" s="46"/>
      <c r="C185" s="235" t="s">
        <v>364</v>
      </c>
      <c r="D185" s="235" t="s">
        <v>203</v>
      </c>
      <c r="E185" s="236" t="s">
        <v>396</v>
      </c>
      <c r="F185" s="237" t="s">
        <v>397</v>
      </c>
      <c r="G185" s="238" t="s">
        <v>219</v>
      </c>
      <c r="H185" s="239">
        <v>0.303</v>
      </c>
      <c r="I185" s="240"/>
      <c r="J185" s="241">
        <f>ROUND(I185*H185,2)</f>
        <v>0</v>
      </c>
      <c r="K185" s="237" t="s">
        <v>207</v>
      </c>
      <c r="L185" s="72"/>
      <c r="M185" s="242" t="s">
        <v>21</v>
      </c>
      <c r="N185" s="243" t="s">
        <v>40</v>
      </c>
      <c r="O185" s="47"/>
      <c r="P185" s="244">
        <f>O185*H185</f>
        <v>0</v>
      </c>
      <c r="Q185" s="244">
        <v>2.25634</v>
      </c>
      <c r="R185" s="244">
        <f>Q185*H185</f>
        <v>0.6836710199999999</v>
      </c>
      <c r="S185" s="244">
        <v>0</v>
      </c>
      <c r="T185" s="245">
        <f>S185*H185</f>
        <v>0</v>
      </c>
      <c r="AR185" s="24" t="s">
        <v>208</v>
      </c>
      <c r="AT185" s="24" t="s">
        <v>203</v>
      </c>
      <c r="AU185" s="24" t="s">
        <v>79</v>
      </c>
      <c r="AY185" s="24" t="s">
        <v>201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24" t="s">
        <v>76</v>
      </c>
      <c r="BK185" s="246">
        <f>ROUND(I185*H185,2)</f>
        <v>0</v>
      </c>
      <c r="BL185" s="24" t="s">
        <v>208</v>
      </c>
      <c r="BM185" s="24" t="s">
        <v>1896</v>
      </c>
    </row>
    <row r="186" spans="2:51" s="12" customFormat="1" ht="13.5">
      <c r="B186" s="247"/>
      <c r="C186" s="248"/>
      <c r="D186" s="249" t="s">
        <v>210</v>
      </c>
      <c r="E186" s="250" t="s">
        <v>21</v>
      </c>
      <c r="F186" s="251" t="s">
        <v>1897</v>
      </c>
      <c r="G186" s="248"/>
      <c r="H186" s="252">
        <v>0.303</v>
      </c>
      <c r="I186" s="253"/>
      <c r="J186" s="248"/>
      <c r="K186" s="248"/>
      <c r="L186" s="254"/>
      <c r="M186" s="255"/>
      <c r="N186" s="256"/>
      <c r="O186" s="256"/>
      <c r="P186" s="256"/>
      <c r="Q186" s="256"/>
      <c r="R186" s="256"/>
      <c r="S186" s="256"/>
      <c r="T186" s="257"/>
      <c r="AT186" s="258" t="s">
        <v>210</v>
      </c>
      <c r="AU186" s="258" t="s">
        <v>79</v>
      </c>
      <c r="AV186" s="12" t="s">
        <v>79</v>
      </c>
      <c r="AW186" s="12" t="s">
        <v>33</v>
      </c>
      <c r="AX186" s="12" t="s">
        <v>76</v>
      </c>
      <c r="AY186" s="258" t="s">
        <v>201</v>
      </c>
    </row>
    <row r="187" spans="2:65" s="1" customFormat="1" ht="25.5" customHeight="1">
      <c r="B187" s="46"/>
      <c r="C187" s="235" t="s">
        <v>369</v>
      </c>
      <c r="D187" s="235" t="s">
        <v>203</v>
      </c>
      <c r="E187" s="236" t="s">
        <v>1898</v>
      </c>
      <c r="F187" s="237" t="s">
        <v>1899</v>
      </c>
      <c r="G187" s="238" t="s">
        <v>1900</v>
      </c>
      <c r="H187" s="239">
        <v>24</v>
      </c>
      <c r="I187" s="240"/>
      <c r="J187" s="241">
        <f>ROUND(I187*H187,2)</f>
        <v>0</v>
      </c>
      <c r="K187" s="237" t="s">
        <v>207</v>
      </c>
      <c r="L187" s="72"/>
      <c r="M187" s="242" t="s">
        <v>21</v>
      </c>
      <c r="N187" s="243" t="s">
        <v>40</v>
      </c>
      <c r="O187" s="47"/>
      <c r="P187" s="244">
        <f>O187*H187</f>
        <v>0</v>
      </c>
      <c r="Q187" s="244">
        <v>0</v>
      </c>
      <c r="R187" s="244">
        <f>Q187*H187</f>
        <v>0</v>
      </c>
      <c r="S187" s="244">
        <v>0</v>
      </c>
      <c r="T187" s="245">
        <f>S187*H187</f>
        <v>0</v>
      </c>
      <c r="AR187" s="24" t="s">
        <v>208</v>
      </c>
      <c r="AT187" s="24" t="s">
        <v>203</v>
      </c>
      <c r="AU187" s="24" t="s">
        <v>79</v>
      </c>
      <c r="AY187" s="24" t="s">
        <v>201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24" t="s">
        <v>76</v>
      </c>
      <c r="BK187" s="246">
        <f>ROUND(I187*H187,2)</f>
        <v>0</v>
      </c>
      <c r="BL187" s="24" t="s">
        <v>208</v>
      </c>
      <c r="BM187" s="24" t="s">
        <v>1901</v>
      </c>
    </row>
    <row r="188" spans="2:51" s="12" customFormat="1" ht="13.5">
      <c r="B188" s="247"/>
      <c r="C188" s="248"/>
      <c r="D188" s="249" t="s">
        <v>210</v>
      </c>
      <c r="E188" s="250" t="s">
        <v>21</v>
      </c>
      <c r="F188" s="251" t="s">
        <v>1902</v>
      </c>
      <c r="G188" s="248"/>
      <c r="H188" s="252">
        <v>24</v>
      </c>
      <c r="I188" s="253"/>
      <c r="J188" s="248"/>
      <c r="K188" s="248"/>
      <c r="L188" s="254"/>
      <c r="M188" s="255"/>
      <c r="N188" s="256"/>
      <c r="O188" s="256"/>
      <c r="P188" s="256"/>
      <c r="Q188" s="256"/>
      <c r="R188" s="256"/>
      <c r="S188" s="256"/>
      <c r="T188" s="257"/>
      <c r="AT188" s="258" t="s">
        <v>210</v>
      </c>
      <c r="AU188" s="258" t="s">
        <v>79</v>
      </c>
      <c r="AV188" s="12" t="s">
        <v>79</v>
      </c>
      <c r="AW188" s="12" t="s">
        <v>33</v>
      </c>
      <c r="AX188" s="12" t="s">
        <v>76</v>
      </c>
      <c r="AY188" s="258" t="s">
        <v>201</v>
      </c>
    </row>
    <row r="189" spans="2:65" s="1" customFormat="1" ht="25.5" customHeight="1">
      <c r="B189" s="46"/>
      <c r="C189" s="235" t="s">
        <v>374</v>
      </c>
      <c r="D189" s="235" t="s">
        <v>203</v>
      </c>
      <c r="E189" s="236" t="s">
        <v>401</v>
      </c>
      <c r="F189" s="237" t="s">
        <v>402</v>
      </c>
      <c r="G189" s="238" t="s">
        <v>206</v>
      </c>
      <c r="H189" s="239">
        <v>112.95</v>
      </c>
      <c r="I189" s="240"/>
      <c r="J189" s="241">
        <f>ROUND(I189*H189,2)</f>
        <v>0</v>
      </c>
      <c r="K189" s="237" t="s">
        <v>220</v>
      </c>
      <c r="L189" s="72"/>
      <c r="M189" s="242" t="s">
        <v>21</v>
      </c>
      <c r="N189" s="243" t="s">
        <v>40</v>
      </c>
      <c r="O189" s="47"/>
      <c r="P189" s="244">
        <f>O189*H189</f>
        <v>0</v>
      </c>
      <c r="Q189" s="244">
        <v>0.00021</v>
      </c>
      <c r="R189" s="244">
        <f>Q189*H189</f>
        <v>0.0237195</v>
      </c>
      <c r="S189" s="244">
        <v>0</v>
      </c>
      <c r="T189" s="245">
        <f>S189*H189</f>
        <v>0</v>
      </c>
      <c r="AR189" s="24" t="s">
        <v>208</v>
      </c>
      <c r="AT189" s="24" t="s">
        <v>203</v>
      </c>
      <c r="AU189" s="24" t="s">
        <v>79</v>
      </c>
      <c r="AY189" s="24" t="s">
        <v>201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24" t="s">
        <v>76</v>
      </c>
      <c r="BK189" s="246">
        <f>ROUND(I189*H189,2)</f>
        <v>0</v>
      </c>
      <c r="BL189" s="24" t="s">
        <v>208</v>
      </c>
      <c r="BM189" s="24" t="s">
        <v>403</v>
      </c>
    </row>
    <row r="190" spans="2:51" s="12" customFormat="1" ht="13.5">
      <c r="B190" s="247"/>
      <c r="C190" s="248"/>
      <c r="D190" s="249" t="s">
        <v>210</v>
      </c>
      <c r="E190" s="250" t="s">
        <v>21</v>
      </c>
      <c r="F190" s="251" t="s">
        <v>1903</v>
      </c>
      <c r="G190" s="248"/>
      <c r="H190" s="252">
        <v>112.95</v>
      </c>
      <c r="I190" s="253"/>
      <c r="J190" s="248"/>
      <c r="K190" s="248"/>
      <c r="L190" s="254"/>
      <c r="M190" s="255"/>
      <c r="N190" s="256"/>
      <c r="O190" s="256"/>
      <c r="P190" s="256"/>
      <c r="Q190" s="256"/>
      <c r="R190" s="256"/>
      <c r="S190" s="256"/>
      <c r="T190" s="257"/>
      <c r="AT190" s="258" t="s">
        <v>210</v>
      </c>
      <c r="AU190" s="258" t="s">
        <v>79</v>
      </c>
      <c r="AV190" s="12" t="s">
        <v>79</v>
      </c>
      <c r="AW190" s="12" t="s">
        <v>33</v>
      </c>
      <c r="AX190" s="12" t="s">
        <v>76</v>
      </c>
      <c r="AY190" s="258" t="s">
        <v>201</v>
      </c>
    </row>
    <row r="191" spans="2:65" s="1" customFormat="1" ht="25.5" customHeight="1">
      <c r="B191" s="46"/>
      <c r="C191" s="235" t="s">
        <v>379</v>
      </c>
      <c r="D191" s="235" t="s">
        <v>203</v>
      </c>
      <c r="E191" s="236" t="s">
        <v>406</v>
      </c>
      <c r="F191" s="237" t="s">
        <v>407</v>
      </c>
      <c r="G191" s="238" t="s">
        <v>206</v>
      </c>
      <c r="H191" s="239">
        <v>413.63</v>
      </c>
      <c r="I191" s="240"/>
      <c r="J191" s="241">
        <f>ROUND(I191*H191,2)</f>
        <v>0</v>
      </c>
      <c r="K191" s="237" t="s">
        <v>220</v>
      </c>
      <c r="L191" s="72"/>
      <c r="M191" s="242" t="s">
        <v>21</v>
      </c>
      <c r="N191" s="243" t="s">
        <v>40</v>
      </c>
      <c r="O191" s="47"/>
      <c r="P191" s="244">
        <f>O191*H191</f>
        <v>0</v>
      </c>
      <c r="Q191" s="244">
        <v>4E-05</v>
      </c>
      <c r="R191" s="244">
        <f>Q191*H191</f>
        <v>0.0165452</v>
      </c>
      <c r="S191" s="244">
        <v>0</v>
      </c>
      <c r="T191" s="245">
        <f>S191*H191</f>
        <v>0</v>
      </c>
      <c r="AR191" s="24" t="s">
        <v>208</v>
      </c>
      <c r="AT191" s="24" t="s">
        <v>203</v>
      </c>
      <c r="AU191" s="24" t="s">
        <v>79</v>
      </c>
      <c r="AY191" s="24" t="s">
        <v>201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24" t="s">
        <v>76</v>
      </c>
      <c r="BK191" s="246">
        <f>ROUND(I191*H191,2)</f>
        <v>0</v>
      </c>
      <c r="BL191" s="24" t="s">
        <v>208</v>
      </c>
      <c r="BM191" s="24" t="s">
        <v>408</v>
      </c>
    </row>
    <row r="192" spans="2:51" s="12" customFormat="1" ht="13.5">
      <c r="B192" s="247"/>
      <c r="C192" s="248"/>
      <c r="D192" s="249" t="s">
        <v>210</v>
      </c>
      <c r="E192" s="250" t="s">
        <v>21</v>
      </c>
      <c r="F192" s="251" t="s">
        <v>1904</v>
      </c>
      <c r="G192" s="248"/>
      <c r="H192" s="252">
        <v>413.63</v>
      </c>
      <c r="I192" s="253"/>
      <c r="J192" s="248"/>
      <c r="K192" s="248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210</v>
      </c>
      <c r="AU192" s="258" t="s">
        <v>79</v>
      </c>
      <c r="AV192" s="12" t="s">
        <v>79</v>
      </c>
      <c r="AW192" s="12" t="s">
        <v>33</v>
      </c>
      <c r="AX192" s="12" t="s">
        <v>76</v>
      </c>
      <c r="AY192" s="258" t="s">
        <v>201</v>
      </c>
    </row>
    <row r="193" spans="2:65" s="1" customFormat="1" ht="25.5" customHeight="1">
      <c r="B193" s="46"/>
      <c r="C193" s="235" t="s">
        <v>384</v>
      </c>
      <c r="D193" s="235" t="s">
        <v>203</v>
      </c>
      <c r="E193" s="236" t="s">
        <v>1905</v>
      </c>
      <c r="F193" s="237" t="s">
        <v>1906</v>
      </c>
      <c r="G193" s="238" t="s">
        <v>219</v>
      </c>
      <c r="H193" s="239">
        <v>1.226</v>
      </c>
      <c r="I193" s="240"/>
      <c r="J193" s="241">
        <f>ROUND(I193*H193,2)</f>
        <v>0</v>
      </c>
      <c r="K193" s="237" t="s">
        <v>207</v>
      </c>
      <c r="L193" s="72"/>
      <c r="M193" s="242" t="s">
        <v>21</v>
      </c>
      <c r="N193" s="243" t="s">
        <v>40</v>
      </c>
      <c r="O193" s="47"/>
      <c r="P193" s="244">
        <f>O193*H193</f>
        <v>0</v>
      </c>
      <c r="Q193" s="244">
        <v>0</v>
      </c>
      <c r="R193" s="244">
        <f>Q193*H193</f>
        <v>0</v>
      </c>
      <c r="S193" s="244">
        <v>2.2</v>
      </c>
      <c r="T193" s="245">
        <f>S193*H193</f>
        <v>2.6972</v>
      </c>
      <c r="AR193" s="24" t="s">
        <v>208</v>
      </c>
      <c r="AT193" s="24" t="s">
        <v>203</v>
      </c>
      <c r="AU193" s="24" t="s">
        <v>79</v>
      </c>
      <c r="AY193" s="24" t="s">
        <v>201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24" t="s">
        <v>76</v>
      </c>
      <c r="BK193" s="246">
        <f>ROUND(I193*H193,2)</f>
        <v>0</v>
      </c>
      <c r="BL193" s="24" t="s">
        <v>208</v>
      </c>
      <c r="BM193" s="24" t="s">
        <v>1907</v>
      </c>
    </row>
    <row r="194" spans="2:51" s="12" customFormat="1" ht="13.5">
      <c r="B194" s="247"/>
      <c r="C194" s="248"/>
      <c r="D194" s="249" t="s">
        <v>210</v>
      </c>
      <c r="E194" s="250" t="s">
        <v>21</v>
      </c>
      <c r="F194" s="251" t="s">
        <v>1908</v>
      </c>
      <c r="G194" s="248"/>
      <c r="H194" s="252">
        <v>1.046</v>
      </c>
      <c r="I194" s="253"/>
      <c r="J194" s="248"/>
      <c r="K194" s="248"/>
      <c r="L194" s="254"/>
      <c r="M194" s="255"/>
      <c r="N194" s="256"/>
      <c r="O194" s="256"/>
      <c r="P194" s="256"/>
      <c r="Q194" s="256"/>
      <c r="R194" s="256"/>
      <c r="S194" s="256"/>
      <c r="T194" s="257"/>
      <c r="AT194" s="258" t="s">
        <v>210</v>
      </c>
      <c r="AU194" s="258" t="s">
        <v>79</v>
      </c>
      <c r="AV194" s="12" t="s">
        <v>79</v>
      </c>
      <c r="AW194" s="12" t="s">
        <v>33</v>
      </c>
      <c r="AX194" s="12" t="s">
        <v>69</v>
      </c>
      <c r="AY194" s="258" t="s">
        <v>201</v>
      </c>
    </row>
    <row r="195" spans="2:51" s="12" customFormat="1" ht="13.5">
      <c r="B195" s="247"/>
      <c r="C195" s="248"/>
      <c r="D195" s="249" t="s">
        <v>210</v>
      </c>
      <c r="E195" s="250" t="s">
        <v>21</v>
      </c>
      <c r="F195" s="251" t="s">
        <v>1909</v>
      </c>
      <c r="G195" s="248"/>
      <c r="H195" s="252">
        <v>0.18</v>
      </c>
      <c r="I195" s="253"/>
      <c r="J195" s="248"/>
      <c r="K195" s="248"/>
      <c r="L195" s="254"/>
      <c r="M195" s="255"/>
      <c r="N195" s="256"/>
      <c r="O195" s="256"/>
      <c r="P195" s="256"/>
      <c r="Q195" s="256"/>
      <c r="R195" s="256"/>
      <c r="S195" s="256"/>
      <c r="T195" s="257"/>
      <c r="AT195" s="258" t="s">
        <v>210</v>
      </c>
      <c r="AU195" s="258" t="s">
        <v>79</v>
      </c>
      <c r="AV195" s="12" t="s">
        <v>79</v>
      </c>
      <c r="AW195" s="12" t="s">
        <v>33</v>
      </c>
      <c r="AX195" s="12" t="s">
        <v>69</v>
      </c>
      <c r="AY195" s="258" t="s">
        <v>201</v>
      </c>
    </row>
    <row r="196" spans="2:51" s="13" customFormat="1" ht="13.5">
      <c r="B196" s="269"/>
      <c r="C196" s="270"/>
      <c r="D196" s="249" t="s">
        <v>210</v>
      </c>
      <c r="E196" s="271" t="s">
        <v>21</v>
      </c>
      <c r="F196" s="272" t="s">
        <v>271</v>
      </c>
      <c r="G196" s="270"/>
      <c r="H196" s="273">
        <v>1.226</v>
      </c>
      <c r="I196" s="274"/>
      <c r="J196" s="270"/>
      <c r="K196" s="270"/>
      <c r="L196" s="275"/>
      <c r="M196" s="276"/>
      <c r="N196" s="277"/>
      <c r="O196" s="277"/>
      <c r="P196" s="277"/>
      <c r="Q196" s="277"/>
      <c r="R196" s="277"/>
      <c r="S196" s="277"/>
      <c r="T196" s="278"/>
      <c r="AT196" s="279" t="s">
        <v>210</v>
      </c>
      <c r="AU196" s="279" t="s">
        <v>79</v>
      </c>
      <c r="AV196" s="13" t="s">
        <v>208</v>
      </c>
      <c r="AW196" s="13" t="s">
        <v>33</v>
      </c>
      <c r="AX196" s="13" t="s">
        <v>76</v>
      </c>
      <c r="AY196" s="279" t="s">
        <v>201</v>
      </c>
    </row>
    <row r="197" spans="2:65" s="1" customFormat="1" ht="25.5" customHeight="1">
      <c r="B197" s="46"/>
      <c r="C197" s="235" t="s">
        <v>389</v>
      </c>
      <c r="D197" s="235" t="s">
        <v>203</v>
      </c>
      <c r="E197" s="236" t="s">
        <v>1910</v>
      </c>
      <c r="F197" s="237" t="s">
        <v>1911</v>
      </c>
      <c r="G197" s="238" t="s">
        <v>219</v>
      </c>
      <c r="H197" s="239">
        <v>1.226</v>
      </c>
      <c r="I197" s="240"/>
      <c r="J197" s="241">
        <f>ROUND(I197*H197,2)</f>
        <v>0</v>
      </c>
      <c r="K197" s="237" t="s">
        <v>220</v>
      </c>
      <c r="L197" s="72"/>
      <c r="M197" s="242" t="s">
        <v>21</v>
      </c>
      <c r="N197" s="243" t="s">
        <v>40</v>
      </c>
      <c r="O197" s="47"/>
      <c r="P197" s="244">
        <f>O197*H197</f>
        <v>0</v>
      </c>
      <c r="Q197" s="244">
        <v>0</v>
      </c>
      <c r="R197" s="244">
        <f>Q197*H197</f>
        <v>0</v>
      </c>
      <c r="S197" s="244">
        <v>0.029</v>
      </c>
      <c r="T197" s="245">
        <f>S197*H197</f>
        <v>0.035554</v>
      </c>
      <c r="AR197" s="24" t="s">
        <v>208</v>
      </c>
      <c r="AT197" s="24" t="s">
        <v>203</v>
      </c>
      <c r="AU197" s="24" t="s">
        <v>79</v>
      </c>
      <c r="AY197" s="24" t="s">
        <v>201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24" t="s">
        <v>76</v>
      </c>
      <c r="BK197" s="246">
        <f>ROUND(I197*H197,2)</f>
        <v>0</v>
      </c>
      <c r="BL197" s="24" t="s">
        <v>208</v>
      </c>
      <c r="BM197" s="24" t="s">
        <v>1912</v>
      </c>
    </row>
    <row r="198" spans="2:65" s="1" customFormat="1" ht="16.5" customHeight="1">
      <c r="B198" s="46"/>
      <c r="C198" s="235" t="s">
        <v>395</v>
      </c>
      <c r="D198" s="235" t="s">
        <v>203</v>
      </c>
      <c r="E198" s="236" t="s">
        <v>1913</v>
      </c>
      <c r="F198" s="237" t="s">
        <v>1914</v>
      </c>
      <c r="G198" s="238" t="s">
        <v>358</v>
      </c>
      <c r="H198" s="239">
        <v>15.3</v>
      </c>
      <c r="I198" s="240"/>
      <c r="J198" s="241">
        <f>ROUND(I198*H198,2)</f>
        <v>0</v>
      </c>
      <c r="K198" s="237" t="s">
        <v>207</v>
      </c>
      <c r="L198" s="72"/>
      <c r="M198" s="242" t="s">
        <v>21</v>
      </c>
      <c r="N198" s="243" t="s">
        <v>40</v>
      </c>
      <c r="O198" s="47"/>
      <c r="P198" s="244">
        <f>O198*H198</f>
        <v>0</v>
      </c>
      <c r="Q198" s="244">
        <v>0</v>
      </c>
      <c r="R198" s="244">
        <f>Q198*H198</f>
        <v>0</v>
      </c>
      <c r="S198" s="244">
        <v>0.108</v>
      </c>
      <c r="T198" s="245">
        <f>S198*H198</f>
        <v>1.6524</v>
      </c>
      <c r="AR198" s="24" t="s">
        <v>208</v>
      </c>
      <c r="AT198" s="24" t="s">
        <v>203</v>
      </c>
      <c r="AU198" s="24" t="s">
        <v>79</v>
      </c>
      <c r="AY198" s="24" t="s">
        <v>201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24" t="s">
        <v>76</v>
      </c>
      <c r="BK198" s="246">
        <f>ROUND(I198*H198,2)</f>
        <v>0</v>
      </c>
      <c r="BL198" s="24" t="s">
        <v>208</v>
      </c>
      <c r="BM198" s="24" t="s">
        <v>1915</v>
      </c>
    </row>
    <row r="199" spans="2:51" s="12" customFormat="1" ht="13.5">
      <c r="B199" s="247"/>
      <c r="C199" s="248"/>
      <c r="D199" s="249" t="s">
        <v>210</v>
      </c>
      <c r="E199" s="250" t="s">
        <v>21</v>
      </c>
      <c r="F199" s="251" t="s">
        <v>1916</v>
      </c>
      <c r="G199" s="248"/>
      <c r="H199" s="252">
        <v>15.3</v>
      </c>
      <c r="I199" s="253"/>
      <c r="J199" s="248"/>
      <c r="K199" s="248"/>
      <c r="L199" s="254"/>
      <c r="M199" s="255"/>
      <c r="N199" s="256"/>
      <c r="O199" s="256"/>
      <c r="P199" s="256"/>
      <c r="Q199" s="256"/>
      <c r="R199" s="256"/>
      <c r="S199" s="256"/>
      <c r="T199" s="257"/>
      <c r="AT199" s="258" t="s">
        <v>210</v>
      </c>
      <c r="AU199" s="258" t="s">
        <v>79</v>
      </c>
      <c r="AV199" s="12" t="s">
        <v>79</v>
      </c>
      <c r="AW199" s="12" t="s">
        <v>33</v>
      </c>
      <c r="AX199" s="12" t="s">
        <v>76</v>
      </c>
      <c r="AY199" s="258" t="s">
        <v>201</v>
      </c>
    </row>
    <row r="200" spans="2:65" s="1" customFormat="1" ht="16.5" customHeight="1">
      <c r="B200" s="46"/>
      <c r="C200" s="235" t="s">
        <v>400</v>
      </c>
      <c r="D200" s="235" t="s">
        <v>203</v>
      </c>
      <c r="E200" s="236" t="s">
        <v>1917</v>
      </c>
      <c r="F200" s="237" t="s">
        <v>1918</v>
      </c>
      <c r="G200" s="238" t="s">
        <v>206</v>
      </c>
      <c r="H200" s="239">
        <v>28.238</v>
      </c>
      <c r="I200" s="240"/>
      <c r="J200" s="241">
        <f>ROUND(I200*H200,2)</f>
        <v>0</v>
      </c>
      <c r="K200" s="237" t="s">
        <v>207</v>
      </c>
      <c r="L200" s="72"/>
      <c r="M200" s="242" t="s">
        <v>21</v>
      </c>
      <c r="N200" s="243" t="s">
        <v>40</v>
      </c>
      <c r="O200" s="47"/>
      <c r="P200" s="244">
        <f>O200*H200</f>
        <v>0</v>
      </c>
      <c r="Q200" s="244">
        <v>0</v>
      </c>
      <c r="R200" s="244">
        <f>Q200*H200</f>
        <v>0</v>
      </c>
      <c r="S200" s="244">
        <v>0.054</v>
      </c>
      <c r="T200" s="245">
        <f>S200*H200</f>
        <v>1.5248519999999999</v>
      </c>
      <c r="AR200" s="24" t="s">
        <v>208</v>
      </c>
      <c r="AT200" s="24" t="s">
        <v>203</v>
      </c>
      <c r="AU200" s="24" t="s">
        <v>79</v>
      </c>
      <c r="AY200" s="24" t="s">
        <v>201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24" t="s">
        <v>76</v>
      </c>
      <c r="BK200" s="246">
        <f>ROUND(I200*H200,2)</f>
        <v>0</v>
      </c>
      <c r="BL200" s="24" t="s">
        <v>208</v>
      </c>
      <c r="BM200" s="24" t="s">
        <v>1919</v>
      </c>
    </row>
    <row r="201" spans="2:51" s="12" customFormat="1" ht="13.5">
      <c r="B201" s="247"/>
      <c r="C201" s="248"/>
      <c r="D201" s="249" t="s">
        <v>210</v>
      </c>
      <c r="E201" s="250" t="s">
        <v>21</v>
      </c>
      <c r="F201" s="251" t="s">
        <v>1920</v>
      </c>
      <c r="G201" s="248"/>
      <c r="H201" s="252">
        <v>3.038</v>
      </c>
      <c r="I201" s="253"/>
      <c r="J201" s="248"/>
      <c r="K201" s="248"/>
      <c r="L201" s="254"/>
      <c r="M201" s="255"/>
      <c r="N201" s="256"/>
      <c r="O201" s="256"/>
      <c r="P201" s="256"/>
      <c r="Q201" s="256"/>
      <c r="R201" s="256"/>
      <c r="S201" s="256"/>
      <c r="T201" s="257"/>
      <c r="AT201" s="258" t="s">
        <v>210</v>
      </c>
      <c r="AU201" s="258" t="s">
        <v>79</v>
      </c>
      <c r="AV201" s="12" t="s">
        <v>79</v>
      </c>
      <c r="AW201" s="12" t="s">
        <v>33</v>
      </c>
      <c r="AX201" s="12" t="s">
        <v>69</v>
      </c>
      <c r="AY201" s="258" t="s">
        <v>201</v>
      </c>
    </row>
    <row r="202" spans="2:51" s="12" customFormat="1" ht="13.5">
      <c r="B202" s="247"/>
      <c r="C202" s="248"/>
      <c r="D202" s="249" t="s">
        <v>210</v>
      </c>
      <c r="E202" s="250" t="s">
        <v>21</v>
      </c>
      <c r="F202" s="251" t="s">
        <v>1921</v>
      </c>
      <c r="G202" s="248"/>
      <c r="H202" s="252">
        <v>25.2</v>
      </c>
      <c r="I202" s="253"/>
      <c r="J202" s="248"/>
      <c r="K202" s="248"/>
      <c r="L202" s="254"/>
      <c r="M202" s="255"/>
      <c r="N202" s="256"/>
      <c r="O202" s="256"/>
      <c r="P202" s="256"/>
      <c r="Q202" s="256"/>
      <c r="R202" s="256"/>
      <c r="S202" s="256"/>
      <c r="T202" s="257"/>
      <c r="AT202" s="258" t="s">
        <v>210</v>
      </c>
      <c r="AU202" s="258" t="s">
        <v>79</v>
      </c>
      <c r="AV202" s="12" t="s">
        <v>79</v>
      </c>
      <c r="AW202" s="12" t="s">
        <v>33</v>
      </c>
      <c r="AX202" s="12" t="s">
        <v>69</v>
      </c>
      <c r="AY202" s="258" t="s">
        <v>201</v>
      </c>
    </row>
    <row r="203" spans="2:51" s="13" customFormat="1" ht="13.5">
      <c r="B203" s="269"/>
      <c r="C203" s="270"/>
      <c r="D203" s="249" t="s">
        <v>210</v>
      </c>
      <c r="E203" s="271" t="s">
        <v>21</v>
      </c>
      <c r="F203" s="272" t="s">
        <v>271</v>
      </c>
      <c r="G203" s="270"/>
      <c r="H203" s="273">
        <v>28.238</v>
      </c>
      <c r="I203" s="274"/>
      <c r="J203" s="270"/>
      <c r="K203" s="270"/>
      <c r="L203" s="275"/>
      <c r="M203" s="276"/>
      <c r="N203" s="277"/>
      <c r="O203" s="277"/>
      <c r="P203" s="277"/>
      <c r="Q203" s="277"/>
      <c r="R203" s="277"/>
      <c r="S203" s="277"/>
      <c r="T203" s="278"/>
      <c r="AT203" s="279" t="s">
        <v>210</v>
      </c>
      <c r="AU203" s="279" t="s">
        <v>79</v>
      </c>
      <c r="AV203" s="13" t="s">
        <v>208</v>
      </c>
      <c r="AW203" s="13" t="s">
        <v>33</v>
      </c>
      <c r="AX203" s="13" t="s">
        <v>76</v>
      </c>
      <c r="AY203" s="279" t="s">
        <v>201</v>
      </c>
    </row>
    <row r="204" spans="2:65" s="1" customFormat="1" ht="16.5" customHeight="1">
      <c r="B204" s="46"/>
      <c r="C204" s="235" t="s">
        <v>405</v>
      </c>
      <c r="D204" s="235" t="s">
        <v>203</v>
      </c>
      <c r="E204" s="236" t="s">
        <v>448</v>
      </c>
      <c r="F204" s="237" t="s">
        <v>449</v>
      </c>
      <c r="G204" s="238" t="s">
        <v>206</v>
      </c>
      <c r="H204" s="239">
        <v>5.4</v>
      </c>
      <c r="I204" s="240"/>
      <c r="J204" s="241">
        <f>ROUND(I204*H204,2)</f>
        <v>0</v>
      </c>
      <c r="K204" s="237" t="s">
        <v>220</v>
      </c>
      <c r="L204" s="72"/>
      <c r="M204" s="242" t="s">
        <v>21</v>
      </c>
      <c r="N204" s="243" t="s">
        <v>40</v>
      </c>
      <c r="O204" s="47"/>
      <c r="P204" s="244">
        <f>O204*H204</f>
        <v>0</v>
      </c>
      <c r="Q204" s="244">
        <v>0</v>
      </c>
      <c r="R204" s="244">
        <f>Q204*H204</f>
        <v>0</v>
      </c>
      <c r="S204" s="244">
        <v>0.076</v>
      </c>
      <c r="T204" s="245">
        <f>S204*H204</f>
        <v>0.41040000000000004</v>
      </c>
      <c r="AR204" s="24" t="s">
        <v>208</v>
      </c>
      <c r="AT204" s="24" t="s">
        <v>203</v>
      </c>
      <c r="AU204" s="24" t="s">
        <v>79</v>
      </c>
      <c r="AY204" s="24" t="s">
        <v>201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24" t="s">
        <v>76</v>
      </c>
      <c r="BK204" s="246">
        <f>ROUND(I204*H204,2)</f>
        <v>0</v>
      </c>
      <c r="BL204" s="24" t="s">
        <v>208</v>
      </c>
      <c r="BM204" s="24" t="s">
        <v>450</v>
      </c>
    </row>
    <row r="205" spans="2:51" s="12" customFormat="1" ht="13.5">
      <c r="B205" s="247"/>
      <c r="C205" s="248"/>
      <c r="D205" s="249" t="s">
        <v>210</v>
      </c>
      <c r="E205" s="250" t="s">
        <v>21</v>
      </c>
      <c r="F205" s="251" t="s">
        <v>1759</v>
      </c>
      <c r="G205" s="248"/>
      <c r="H205" s="252">
        <v>5.4</v>
      </c>
      <c r="I205" s="253"/>
      <c r="J205" s="248"/>
      <c r="K205" s="248"/>
      <c r="L205" s="254"/>
      <c r="M205" s="255"/>
      <c r="N205" s="256"/>
      <c r="O205" s="256"/>
      <c r="P205" s="256"/>
      <c r="Q205" s="256"/>
      <c r="R205" s="256"/>
      <c r="S205" s="256"/>
      <c r="T205" s="257"/>
      <c r="AT205" s="258" t="s">
        <v>210</v>
      </c>
      <c r="AU205" s="258" t="s">
        <v>79</v>
      </c>
      <c r="AV205" s="12" t="s">
        <v>79</v>
      </c>
      <c r="AW205" s="12" t="s">
        <v>33</v>
      </c>
      <c r="AX205" s="12" t="s">
        <v>76</v>
      </c>
      <c r="AY205" s="258" t="s">
        <v>201</v>
      </c>
    </row>
    <row r="206" spans="2:65" s="1" customFormat="1" ht="16.5" customHeight="1">
      <c r="B206" s="46"/>
      <c r="C206" s="235" t="s">
        <v>410</v>
      </c>
      <c r="D206" s="235" t="s">
        <v>203</v>
      </c>
      <c r="E206" s="236" t="s">
        <v>453</v>
      </c>
      <c r="F206" s="237" t="s">
        <v>454</v>
      </c>
      <c r="G206" s="238" t="s">
        <v>206</v>
      </c>
      <c r="H206" s="239">
        <v>6.15</v>
      </c>
      <c r="I206" s="240"/>
      <c r="J206" s="241">
        <f>ROUND(I206*H206,2)</f>
        <v>0</v>
      </c>
      <c r="K206" s="237" t="s">
        <v>207</v>
      </c>
      <c r="L206" s="72"/>
      <c r="M206" s="242" t="s">
        <v>21</v>
      </c>
      <c r="N206" s="243" t="s">
        <v>40</v>
      </c>
      <c r="O206" s="47"/>
      <c r="P206" s="244">
        <f>O206*H206</f>
        <v>0</v>
      </c>
      <c r="Q206" s="244">
        <v>0</v>
      </c>
      <c r="R206" s="244">
        <f>Q206*H206</f>
        <v>0</v>
      </c>
      <c r="S206" s="244">
        <v>0.063</v>
      </c>
      <c r="T206" s="245">
        <f>S206*H206</f>
        <v>0.38745</v>
      </c>
      <c r="AR206" s="24" t="s">
        <v>208</v>
      </c>
      <c r="AT206" s="24" t="s">
        <v>203</v>
      </c>
      <c r="AU206" s="24" t="s">
        <v>79</v>
      </c>
      <c r="AY206" s="24" t="s">
        <v>201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24" t="s">
        <v>76</v>
      </c>
      <c r="BK206" s="246">
        <f>ROUND(I206*H206,2)</f>
        <v>0</v>
      </c>
      <c r="BL206" s="24" t="s">
        <v>208</v>
      </c>
      <c r="BM206" s="24" t="s">
        <v>1922</v>
      </c>
    </row>
    <row r="207" spans="2:51" s="12" customFormat="1" ht="13.5">
      <c r="B207" s="247"/>
      <c r="C207" s="248"/>
      <c r="D207" s="249" t="s">
        <v>210</v>
      </c>
      <c r="E207" s="250" t="s">
        <v>21</v>
      </c>
      <c r="F207" s="251" t="s">
        <v>1923</v>
      </c>
      <c r="G207" s="248"/>
      <c r="H207" s="252">
        <v>6.15</v>
      </c>
      <c r="I207" s="253"/>
      <c r="J207" s="248"/>
      <c r="K207" s="248"/>
      <c r="L207" s="254"/>
      <c r="M207" s="255"/>
      <c r="N207" s="256"/>
      <c r="O207" s="256"/>
      <c r="P207" s="256"/>
      <c r="Q207" s="256"/>
      <c r="R207" s="256"/>
      <c r="S207" s="256"/>
      <c r="T207" s="257"/>
      <c r="AT207" s="258" t="s">
        <v>210</v>
      </c>
      <c r="AU207" s="258" t="s">
        <v>79</v>
      </c>
      <c r="AV207" s="12" t="s">
        <v>79</v>
      </c>
      <c r="AW207" s="12" t="s">
        <v>33</v>
      </c>
      <c r="AX207" s="12" t="s">
        <v>76</v>
      </c>
      <c r="AY207" s="258" t="s">
        <v>201</v>
      </c>
    </row>
    <row r="208" spans="2:65" s="1" customFormat="1" ht="25.5" customHeight="1">
      <c r="B208" s="46"/>
      <c r="C208" s="235" t="s">
        <v>416</v>
      </c>
      <c r="D208" s="235" t="s">
        <v>203</v>
      </c>
      <c r="E208" s="236" t="s">
        <v>458</v>
      </c>
      <c r="F208" s="237" t="s">
        <v>459</v>
      </c>
      <c r="G208" s="238" t="s">
        <v>248</v>
      </c>
      <c r="H208" s="239">
        <v>1</v>
      </c>
      <c r="I208" s="240"/>
      <c r="J208" s="241">
        <f>ROUND(I208*H208,2)</f>
        <v>0</v>
      </c>
      <c r="K208" s="237" t="s">
        <v>220</v>
      </c>
      <c r="L208" s="72"/>
      <c r="M208" s="242" t="s">
        <v>21</v>
      </c>
      <c r="N208" s="243" t="s">
        <v>40</v>
      </c>
      <c r="O208" s="47"/>
      <c r="P208" s="244">
        <f>O208*H208</f>
        <v>0</v>
      </c>
      <c r="Q208" s="244">
        <v>0</v>
      </c>
      <c r="R208" s="244">
        <f>Q208*H208</f>
        <v>0</v>
      </c>
      <c r="S208" s="244">
        <v>0.007</v>
      </c>
      <c r="T208" s="245">
        <f>S208*H208</f>
        <v>0.007</v>
      </c>
      <c r="AR208" s="24" t="s">
        <v>208</v>
      </c>
      <c r="AT208" s="24" t="s">
        <v>203</v>
      </c>
      <c r="AU208" s="24" t="s">
        <v>79</v>
      </c>
      <c r="AY208" s="24" t="s">
        <v>201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24" t="s">
        <v>76</v>
      </c>
      <c r="BK208" s="246">
        <f>ROUND(I208*H208,2)</f>
        <v>0</v>
      </c>
      <c r="BL208" s="24" t="s">
        <v>208</v>
      </c>
      <c r="BM208" s="24" t="s">
        <v>460</v>
      </c>
    </row>
    <row r="209" spans="2:51" s="12" customFormat="1" ht="13.5">
      <c r="B209" s="247"/>
      <c r="C209" s="248"/>
      <c r="D209" s="249" t="s">
        <v>210</v>
      </c>
      <c r="E209" s="250" t="s">
        <v>21</v>
      </c>
      <c r="F209" s="251" t="s">
        <v>1841</v>
      </c>
      <c r="G209" s="248"/>
      <c r="H209" s="252">
        <v>1</v>
      </c>
      <c r="I209" s="253"/>
      <c r="J209" s="248"/>
      <c r="K209" s="248"/>
      <c r="L209" s="254"/>
      <c r="M209" s="255"/>
      <c r="N209" s="256"/>
      <c r="O209" s="256"/>
      <c r="P209" s="256"/>
      <c r="Q209" s="256"/>
      <c r="R209" s="256"/>
      <c r="S209" s="256"/>
      <c r="T209" s="257"/>
      <c r="AT209" s="258" t="s">
        <v>210</v>
      </c>
      <c r="AU209" s="258" t="s">
        <v>79</v>
      </c>
      <c r="AV209" s="12" t="s">
        <v>79</v>
      </c>
      <c r="AW209" s="12" t="s">
        <v>33</v>
      </c>
      <c r="AX209" s="12" t="s">
        <v>76</v>
      </c>
      <c r="AY209" s="258" t="s">
        <v>201</v>
      </c>
    </row>
    <row r="210" spans="2:65" s="1" customFormat="1" ht="25.5" customHeight="1">
      <c r="B210" s="46"/>
      <c r="C210" s="235" t="s">
        <v>423</v>
      </c>
      <c r="D210" s="235" t="s">
        <v>203</v>
      </c>
      <c r="E210" s="236" t="s">
        <v>1706</v>
      </c>
      <c r="F210" s="237" t="s">
        <v>1707</v>
      </c>
      <c r="G210" s="238" t="s">
        <v>358</v>
      </c>
      <c r="H210" s="239">
        <v>21</v>
      </c>
      <c r="I210" s="240"/>
      <c r="J210" s="241">
        <f>ROUND(I210*H210,2)</f>
        <v>0</v>
      </c>
      <c r="K210" s="237" t="s">
        <v>220</v>
      </c>
      <c r="L210" s="72"/>
      <c r="M210" s="242" t="s">
        <v>21</v>
      </c>
      <c r="N210" s="243" t="s">
        <v>40</v>
      </c>
      <c r="O210" s="47"/>
      <c r="P210" s="244">
        <f>O210*H210</f>
        <v>0</v>
      </c>
      <c r="Q210" s="244">
        <v>0</v>
      </c>
      <c r="R210" s="244">
        <f>Q210*H210</f>
        <v>0</v>
      </c>
      <c r="S210" s="244">
        <v>0.033</v>
      </c>
      <c r="T210" s="245">
        <f>S210*H210</f>
        <v>0.6930000000000001</v>
      </c>
      <c r="AR210" s="24" t="s">
        <v>208</v>
      </c>
      <c r="AT210" s="24" t="s">
        <v>203</v>
      </c>
      <c r="AU210" s="24" t="s">
        <v>79</v>
      </c>
      <c r="AY210" s="24" t="s">
        <v>201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24" t="s">
        <v>76</v>
      </c>
      <c r="BK210" s="246">
        <f>ROUND(I210*H210,2)</f>
        <v>0</v>
      </c>
      <c r="BL210" s="24" t="s">
        <v>208</v>
      </c>
      <c r="BM210" s="24" t="s">
        <v>1708</v>
      </c>
    </row>
    <row r="211" spans="2:51" s="12" customFormat="1" ht="13.5">
      <c r="B211" s="247"/>
      <c r="C211" s="248"/>
      <c r="D211" s="249" t="s">
        <v>210</v>
      </c>
      <c r="E211" s="250" t="s">
        <v>21</v>
      </c>
      <c r="F211" s="251" t="s">
        <v>1924</v>
      </c>
      <c r="G211" s="248"/>
      <c r="H211" s="252">
        <v>21</v>
      </c>
      <c r="I211" s="253"/>
      <c r="J211" s="248"/>
      <c r="K211" s="248"/>
      <c r="L211" s="254"/>
      <c r="M211" s="255"/>
      <c r="N211" s="256"/>
      <c r="O211" s="256"/>
      <c r="P211" s="256"/>
      <c r="Q211" s="256"/>
      <c r="R211" s="256"/>
      <c r="S211" s="256"/>
      <c r="T211" s="257"/>
      <c r="AT211" s="258" t="s">
        <v>210</v>
      </c>
      <c r="AU211" s="258" t="s">
        <v>79</v>
      </c>
      <c r="AV211" s="12" t="s">
        <v>79</v>
      </c>
      <c r="AW211" s="12" t="s">
        <v>33</v>
      </c>
      <c r="AX211" s="12" t="s">
        <v>76</v>
      </c>
      <c r="AY211" s="258" t="s">
        <v>201</v>
      </c>
    </row>
    <row r="212" spans="2:65" s="1" customFormat="1" ht="16.5" customHeight="1">
      <c r="B212" s="46"/>
      <c r="C212" s="235" t="s">
        <v>428</v>
      </c>
      <c r="D212" s="235" t="s">
        <v>203</v>
      </c>
      <c r="E212" s="236" t="s">
        <v>462</v>
      </c>
      <c r="F212" s="237" t="s">
        <v>463</v>
      </c>
      <c r="G212" s="238" t="s">
        <v>358</v>
      </c>
      <c r="H212" s="239">
        <v>54</v>
      </c>
      <c r="I212" s="240"/>
      <c r="J212" s="241">
        <f>ROUND(I212*H212,2)</f>
        <v>0</v>
      </c>
      <c r="K212" s="237" t="s">
        <v>220</v>
      </c>
      <c r="L212" s="72"/>
      <c r="M212" s="242" t="s">
        <v>21</v>
      </c>
      <c r="N212" s="243" t="s">
        <v>40</v>
      </c>
      <c r="O212" s="47"/>
      <c r="P212" s="244">
        <f>O212*H212</f>
        <v>0</v>
      </c>
      <c r="Q212" s="244">
        <v>0</v>
      </c>
      <c r="R212" s="244">
        <f>Q212*H212</f>
        <v>0</v>
      </c>
      <c r="S212" s="244">
        <v>0.099</v>
      </c>
      <c r="T212" s="245">
        <f>S212*H212</f>
        <v>5.346</v>
      </c>
      <c r="AR212" s="24" t="s">
        <v>208</v>
      </c>
      <c r="AT212" s="24" t="s">
        <v>203</v>
      </c>
      <c r="AU212" s="24" t="s">
        <v>79</v>
      </c>
      <c r="AY212" s="24" t="s">
        <v>201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24" t="s">
        <v>76</v>
      </c>
      <c r="BK212" s="246">
        <f>ROUND(I212*H212,2)</f>
        <v>0</v>
      </c>
      <c r="BL212" s="24" t="s">
        <v>208</v>
      </c>
      <c r="BM212" s="24" t="s">
        <v>464</v>
      </c>
    </row>
    <row r="213" spans="2:51" s="12" customFormat="1" ht="13.5">
      <c r="B213" s="247"/>
      <c r="C213" s="248"/>
      <c r="D213" s="249" t="s">
        <v>210</v>
      </c>
      <c r="E213" s="250" t="s">
        <v>21</v>
      </c>
      <c r="F213" s="251" t="s">
        <v>1925</v>
      </c>
      <c r="G213" s="248"/>
      <c r="H213" s="252">
        <v>54</v>
      </c>
      <c r="I213" s="253"/>
      <c r="J213" s="248"/>
      <c r="K213" s="248"/>
      <c r="L213" s="254"/>
      <c r="M213" s="255"/>
      <c r="N213" s="256"/>
      <c r="O213" s="256"/>
      <c r="P213" s="256"/>
      <c r="Q213" s="256"/>
      <c r="R213" s="256"/>
      <c r="S213" s="256"/>
      <c r="T213" s="257"/>
      <c r="AT213" s="258" t="s">
        <v>210</v>
      </c>
      <c r="AU213" s="258" t="s">
        <v>79</v>
      </c>
      <c r="AV213" s="12" t="s">
        <v>79</v>
      </c>
      <c r="AW213" s="12" t="s">
        <v>33</v>
      </c>
      <c r="AX213" s="12" t="s">
        <v>76</v>
      </c>
      <c r="AY213" s="258" t="s">
        <v>201</v>
      </c>
    </row>
    <row r="214" spans="2:65" s="1" customFormat="1" ht="16.5" customHeight="1">
      <c r="B214" s="46"/>
      <c r="C214" s="235" t="s">
        <v>432</v>
      </c>
      <c r="D214" s="235" t="s">
        <v>203</v>
      </c>
      <c r="E214" s="236" t="s">
        <v>1926</v>
      </c>
      <c r="F214" s="237" t="s">
        <v>1927</v>
      </c>
      <c r="G214" s="238" t="s">
        <v>358</v>
      </c>
      <c r="H214" s="239">
        <v>5.325</v>
      </c>
      <c r="I214" s="240"/>
      <c r="J214" s="241">
        <f>ROUND(I214*H214,2)</f>
        <v>0</v>
      </c>
      <c r="K214" s="237" t="s">
        <v>220</v>
      </c>
      <c r="L214" s="72"/>
      <c r="M214" s="242" t="s">
        <v>21</v>
      </c>
      <c r="N214" s="243" t="s">
        <v>40</v>
      </c>
      <c r="O214" s="47"/>
      <c r="P214" s="244">
        <f>O214*H214</f>
        <v>0</v>
      </c>
      <c r="Q214" s="244">
        <v>0</v>
      </c>
      <c r="R214" s="244">
        <f>Q214*H214</f>
        <v>0</v>
      </c>
      <c r="S214" s="244">
        <v>0</v>
      </c>
      <c r="T214" s="245">
        <f>S214*H214</f>
        <v>0</v>
      </c>
      <c r="AR214" s="24" t="s">
        <v>208</v>
      </c>
      <c r="AT214" s="24" t="s">
        <v>203</v>
      </c>
      <c r="AU214" s="24" t="s">
        <v>79</v>
      </c>
      <c r="AY214" s="24" t="s">
        <v>201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24" t="s">
        <v>76</v>
      </c>
      <c r="BK214" s="246">
        <f>ROUND(I214*H214,2)</f>
        <v>0</v>
      </c>
      <c r="BL214" s="24" t="s">
        <v>208</v>
      </c>
      <c r="BM214" s="24" t="s">
        <v>1928</v>
      </c>
    </row>
    <row r="215" spans="2:51" s="12" customFormat="1" ht="13.5">
      <c r="B215" s="247"/>
      <c r="C215" s="248"/>
      <c r="D215" s="249" t="s">
        <v>210</v>
      </c>
      <c r="E215" s="250" t="s">
        <v>21</v>
      </c>
      <c r="F215" s="251" t="s">
        <v>1929</v>
      </c>
      <c r="G215" s="248"/>
      <c r="H215" s="252">
        <v>5.325</v>
      </c>
      <c r="I215" s="253"/>
      <c r="J215" s="248"/>
      <c r="K215" s="248"/>
      <c r="L215" s="254"/>
      <c r="M215" s="255"/>
      <c r="N215" s="256"/>
      <c r="O215" s="256"/>
      <c r="P215" s="256"/>
      <c r="Q215" s="256"/>
      <c r="R215" s="256"/>
      <c r="S215" s="256"/>
      <c r="T215" s="257"/>
      <c r="AT215" s="258" t="s">
        <v>210</v>
      </c>
      <c r="AU215" s="258" t="s">
        <v>79</v>
      </c>
      <c r="AV215" s="12" t="s">
        <v>79</v>
      </c>
      <c r="AW215" s="12" t="s">
        <v>33</v>
      </c>
      <c r="AX215" s="12" t="s">
        <v>76</v>
      </c>
      <c r="AY215" s="258" t="s">
        <v>201</v>
      </c>
    </row>
    <row r="216" spans="2:65" s="1" customFormat="1" ht="25.5" customHeight="1">
      <c r="B216" s="46"/>
      <c r="C216" s="235" t="s">
        <v>437</v>
      </c>
      <c r="D216" s="235" t="s">
        <v>203</v>
      </c>
      <c r="E216" s="236" t="s">
        <v>475</v>
      </c>
      <c r="F216" s="237" t="s">
        <v>476</v>
      </c>
      <c r="G216" s="238" t="s">
        <v>206</v>
      </c>
      <c r="H216" s="239">
        <v>208.68</v>
      </c>
      <c r="I216" s="240"/>
      <c r="J216" s="241">
        <f>ROUND(I216*H216,2)</f>
        <v>0</v>
      </c>
      <c r="K216" s="237" t="s">
        <v>220</v>
      </c>
      <c r="L216" s="72"/>
      <c r="M216" s="242" t="s">
        <v>21</v>
      </c>
      <c r="N216" s="243" t="s">
        <v>40</v>
      </c>
      <c r="O216" s="47"/>
      <c r="P216" s="244">
        <f>O216*H216</f>
        <v>0</v>
      </c>
      <c r="Q216" s="244">
        <v>0</v>
      </c>
      <c r="R216" s="244">
        <f>Q216*H216</f>
        <v>0</v>
      </c>
      <c r="S216" s="244">
        <v>0.01</v>
      </c>
      <c r="T216" s="245">
        <f>S216*H216</f>
        <v>2.0868</v>
      </c>
      <c r="AR216" s="24" t="s">
        <v>208</v>
      </c>
      <c r="AT216" s="24" t="s">
        <v>203</v>
      </c>
      <c r="AU216" s="24" t="s">
        <v>79</v>
      </c>
      <c r="AY216" s="24" t="s">
        <v>201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24" t="s">
        <v>76</v>
      </c>
      <c r="BK216" s="246">
        <f>ROUND(I216*H216,2)</f>
        <v>0</v>
      </c>
      <c r="BL216" s="24" t="s">
        <v>208</v>
      </c>
      <c r="BM216" s="24" t="s">
        <v>477</v>
      </c>
    </row>
    <row r="217" spans="2:51" s="14" customFormat="1" ht="13.5">
      <c r="B217" s="286"/>
      <c r="C217" s="287"/>
      <c r="D217" s="249" t="s">
        <v>210</v>
      </c>
      <c r="E217" s="288" t="s">
        <v>21</v>
      </c>
      <c r="F217" s="289" t="s">
        <v>1553</v>
      </c>
      <c r="G217" s="287"/>
      <c r="H217" s="288" t="s">
        <v>21</v>
      </c>
      <c r="I217" s="290"/>
      <c r="J217" s="287"/>
      <c r="K217" s="287"/>
      <c r="L217" s="291"/>
      <c r="M217" s="292"/>
      <c r="N217" s="293"/>
      <c r="O217" s="293"/>
      <c r="P217" s="293"/>
      <c r="Q217" s="293"/>
      <c r="R217" s="293"/>
      <c r="S217" s="293"/>
      <c r="T217" s="294"/>
      <c r="AT217" s="295" t="s">
        <v>210</v>
      </c>
      <c r="AU217" s="295" t="s">
        <v>79</v>
      </c>
      <c r="AV217" s="14" t="s">
        <v>76</v>
      </c>
      <c r="AW217" s="14" t="s">
        <v>33</v>
      </c>
      <c r="AX217" s="14" t="s">
        <v>69</v>
      </c>
      <c r="AY217" s="295" t="s">
        <v>201</v>
      </c>
    </row>
    <row r="218" spans="2:51" s="12" customFormat="1" ht="13.5">
      <c r="B218" s="247"/>
      <c r="C218" s="248"/>
      <c r="D218" s="249" t="s">
        <v>210</v>
      </c>
      <c r="E218" s="250" t="s">
        <v>21</v>
      </c>
      <c r="F218" s="251" t="s">
        <v>1861</v>
      </c>
      <c r="G218" s="248"/>
      <c r="H218" s="252">
        <v>208.68</v>
      </c>
      <c r="I218" s="253"/>
      <c r="J218" s="248"/>
      <c r="K218" s="248"/>
      <c r="L218" s="254"/>
      <c r="M218" s="255"/>
      <c r="N218" s="256"/>
      <c r="O218" s="256"/>
      <c r="P218" s="256"/>
      <c r="Q218" s="256"/>
      <c r="R218" s="256"/>
      <c r="S218" s="256"/>
      <c r="T218" s="257"/>
      <c r="AT218" s="258" t="s">
        <v>210</v>
      </c>
      <c r="AU218" s="258" t="s">
        <v>79</v>
      </c>
      <c r="AV218" s="12" t="s">
        <v>79</v>
      </c>
      <c r="AW218" s="12" t="s">
        <v>33</v>
      </c>
      <c r="AX218" s="12" t="s">
        <v>69</v>
      </c>
      <c r="AY218" s="258" t="s">
        <v>201</v>
      </c>
    </row>
    <row r="219" spans="2:65" s="1" customFormat="1" ht="25.5" customHeight="1">
      <c r="B219" s="46"/>
      <c r="C219" s="235" t="s">
        <v>442</v>
      </c>
      <c r="D219" s="235" t="s">
        <v>203</v>
      </c>
      <c r="E219" s="236" t="s">
        <v>480</v>
      </c>
      <c r="F219" s="237" t="s">
        <v>481</v>
      </c>
      <c r="G219" s="238" t="s">
        <v>206</v>
      </c>
      <c r="H219" s="239">
        <v>19.703</v>
      </c>
      <c r="I219" s="240"/>
      <c r="J219" s="241">
        <f>ROUND(I219*H219,2)</f>
        <v>0</v>
      </c>
      <c r="K219" s="237" t="s">
        <v>220</v>
      </c>
      <c r="L219" s="72"/>
      <c r="M219" s="242" t="s">
        <v>21</v>
      </c>
      <c r="N219" s="243" t="s">
        <v>40</v>
      </c>
      <c r="O219" s="47"/>
      <c r="P219" s="244">
        <f>O219*H219</f>
        <v>0</v>
      </c>
      <c r="Q219" s="244">
        <v>0</v>
      </c>
      <c r="R219" s="244">
        <f>Q219*H219</f>
        <v>0</v>
      </c>
      <c r="S219" s="244">
        <v>0.046</v>
      </c>
      <c r="T219" s="245">
        <f>S219*H219</f>
        <v>0.906338</v>
      </c>
      <c r="AR219" s="24" t="s">
        <v>208</v>
      </c>
      <c r="AT219" s="24" t="s">
        <v>203</v>
      </c>
      <c r="AU219" s="24" t="s">
        <v>79</v>
      </c>
      <c r="AY219" s="24" t="s">
        <v>201</v>
      </c>
      <c r="BE219" s="246">
        <f>IF(N219="základní",J219,0)</f>
        <v>0</v>
      </c>
      <c r="BF219" s="246">
        <f>IF(N219="snížená",J219,0)</f>
        <v>0</v>
      </c>
      <c r="BG219" s="246">
        <f>IF(N219="zákl. přenesená",J219,0)</f>
        <v>0</v>
      </c>
      <c r="BH219" s="246">
        <f>IF(N219="sníž. přenesená",J219,0)</f>
        <v>0</v>
      </c>
      <c r="BI219" s="246">
        <f>IF(N219="nulová",J219,0)</f>
        <v>0</v>
      </c>
      <c r="BJ219" s="24" t="s">
        <v>76</v>
      </c>
      <c r="BK219" s="246">
        <f>ROUND(I219*H219,2)</f>
        <v>0</v>
      </c>
      <c r="BL219" s="24" t="s">
        <v>208</v>
      </c>
      <c r="BM219" s="24" t="s">
        <v>482</v>
      </c>
    </row>
    <row r="220" spans="2:51" s="12" customFormat="1" ht="13.5">
      <c r="B220" s="247"/>
      <c r="C220" s="248"/>
      <c r="D220" s="249" t="s">
        <v>210</v>
      </c>
      <c r="E220" s="250" t="s">
        <v>21</v>
      </c>
      <c r="F220" s="251" t="s">
        <v>1930</v>
      </c>
      <c r="G220" s="248"/>
      <c r="H220" s="252">
        <v>19.703</v>
      </c>
      <c r="I220" s="253"/>
      <c r="J220" s="248"/>
      <c r="K220" s="248"/>
      <c r="L220" s="254"/>
      <c r="M220" s="255"/>
      <c r="N220" s="256"/>
      <c r="O220" s="256"/>
      <c r="P220" s="256"/>
      <c r="Q220" s="256"/>
      <c r="R220" s="256"/>
      <c r="S220" s="256"/>
      <c r="T220" s="257"/>
      <c r="AT220" s="258" t="s">
        <v>210</v>
      </c>
      <c r="AU220" s="258" t="s">
        <v>79</v>
      </c>
      <c r="AV220" s="12" t="s">
        <v>79</v>
      </c>
      <c r="AW220" s="12" t="s">
        <v>33</v>
      </c>
      <c r="AX220" s="12" t="s">
        <v>76</v>
      </c>
      <c r="AY220" s="258" t="s">
        <v>201</v>
      </c>
    </row>
    <row r="221" spans="2:65" s="1" customFormat="1" ht="25.5" customHeight="1">
      <c r="B221" s="46"/>
      <c r="C221" s="235" t="s">
        <v>447</v>
      </c>
      <c r="D221" s="235" t="s">
        <v>203</v>
      </c>
      <c r="E221" s="236" t="s">
        <v>485</v>
      </c>
      <c r="F221" s="237" t="s">
        <v>486</v>
      </c>
      <c r="G221" s="238" t="s">
        <v>206</v>
      </c>
      <c r="H221" s="239">
        <v>6.08</v>
      </c>
      <c r="I221" s="240"/>
      <c r="J221" s="241">
        <f>ROUND(I221*H221,2)</f>
        <v>0</v>
      </c>
      <c r="K221" s="237" t="s">
        <v>220</v>
      </c>
      <c r="L221" s="72"/>
      <c r="M221" s="242" t="s">
        <v>21</v>
      </c>
      <c r="N221" s="243" t="s">
        <v>40</v>
      </c>
      <c r="O221" s="47"/>
      <c r="P221" s="244">
        <f>O221*H221</f>
        <v>0</v>
      </c>
      <c r="Q221" s="244">
        <v>0</v>
      </c>
      <c r="R221" s="244">
        <f>Q221*H221</f>
        <v>0</v>
      </c>
      <c r="S221" s="244">
        <v>0.068</v>
      </c>
      <c r="T221" s="245">
        <f>S221*H221</f>
        <v>0.41344000000000003</v>
      </c>
      <c r="AR221" s="24" t="s">
        <v>208</v>
      </c>
      <c r="AT221" s="24" t="s">
        <v>203</v>
      </c>
      <c r="AU221" s="24" t="s">
        <v>79</v>
      </c>
      <c r="AY221" s="24" t="s">
        <v>201</v>
      </c>
      <c r="BE221" s="246">
        <f>IF(N221="základní",J221,0)</f>
        <v>0</v>
      </c>
      <c r="BF221" s="246">
        <f>IF(N221="snížená",J221,0)</f>
        <v>0</v>
      </c>
      <c r="BG221" s="246">
        <f>IF(N221="zákl. přenesená",J221,0)</f>
        <v>0</v>
      </c>
      <c r="BH221" s="246">
        <f>IF(N221="sníž. přenesená",J221,0)</f>
        <v>0</v>
      </c>
      <c r="BI221" s="246">
        <f>IF(N221="nulová",J221,0)</f>
        <v>0</v>
      </c>
      <c r="BJ221" s="24" t="s">
        <v>76</v>
      </c>
      <c r="BK221" s="246">
        <f>ROUND(I221*H221,2)</f>
        <v>0</v>
      </c>
      <c r="BL221" s="24" t="s">
        <v>208</v>
      </c>
      <c r="BM221" s="24" t="s">
        <v>487</v>
      </c>
    </row>
    <row r="222" spans="2:51" s="12" customFormat="1" ht="13.5">
      <c r="B222" s="247"/>
      <c r="C222" s="248"/>
      <c r="D222" s="249" t="s">
        <v>210</v>
      </c>
      <c r="E222" s="250" t="s">
        <v>21</v>
      </c>
      <c r="F222" s="251" t="s">
        <v>1931</v>
      </c>
      <c r="G222" s="248"/>
      <c r="H222" s="252">
        <v>6.08</v>
      </c>
      <c r="I222" s="253"/>
      <c r="J222" s="248"/>
      <c r="K222" s="248"/>
      <c r="L222" s="254"/>
      <c r="M222" s="255"/>
      <c r="N222" s="256"/>
      <c r="O222" s="256"/>
      <c r="P222" s="256"/>
      <c r="Q222" s="256"/>
      <c r="R222" s="256"/>
      <c r="S222" s="256"/>
      <c r="T222" s="257"/>
      <c r="AT222" s="258" t="s">
        <v>210</v>
      </c>
      <c r="AU222" s="258" t="s">
        <v>79</v>
      </c>
      <c r="AV222" s="12" t="s">
        <v>79</v>
      </c>
      <c r="AW222" s="12" t="s">
        <v>33</v>
      </c>
      <c r="AX222" s="12" t="s">
        <v>76</v>
      </c>
      <c r="AY222" s="258" t="s">
        <v>201</v>
      </c>
    </row>
    <row r="223" spans="2:65" s="1" customFormat="1" ht="25.5" customHeight="1">
      <c r="B223" s="46"/>
      <c r="C223" s="235" t="s">
        <v>452</v>
      </c>
      <c r="D223" s="235" t="s">
        <v>203</v>
      </c>
      <c r="E223" s="236" t="s">
        <v>490</v>
      </c>
      <c r="F223" s="237" t="s">
        <v>491</v>
      </c>
      <c r="G223" s="238" t="s">
        <v>248</v>
      </c>
      <c r="H223" s="239">
        <v>1</v>
      </c>
      <c r="I223" s="240"/>
      <c r="J223" s="241">
        <f>ROUND(I223*H223,2)</f>
        <v>0</v>
      </c>
      <c r="K223" s="237" t="s">
        <v>21</v>
      </c>
      <c r="L223" s="72"/>
      <c r="M223" s="242" t="s">
        <v>21</v>
      </c>
      <c r="N223" s="243" t="s">
        <v>40</v>
      </c>
      <c r="O223" s="47"/>
      <c r="P223" s="244">
        <f>O223*H223</f>
        <v>0</v>
      </c>
      <c r="Q223" s="244">
        <v>0</v>
      </c>
      <c r="R223" s="244">
        <f>Q223*H223</f>
        <v>0</v>
      </c>
      <c r="S223" s="244">
        <v>0</v>
      </c>
      <c r="T223" s="245">
        <f>S223*H223</f>
        <v>0</v>
      </c>
      <c r="AR223" s="24" t="s">
        <v>208</v>
      </c>
      <c r="AT223" s="24" t="s">
        <v>203</v>
      </c>
      <c r="AU223" s="24" t="s">
        <v>79</v>
      </c>
      <c r="AY223" s="24" t="s">
        <v>201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24" t="s">
        <v>76</v>
      </c>
      <c r="BK223" s="246">
        <f>ROUND(I223*H223,2)</f>
        <v>0</v>
      </c>
      <c r="BL223" s="24" t="s">
        <v>208</v>
      </c>
      <c r="BM223" s="24" t="s">
        <v>492</v>
      </c>
    </row>
    <row r="224" spans="2:47" s="1" customFormat="1" ht="13.5">
      <c r="B224" s="46"/>
      <c r="C224" s="74"/>
      <c r="D224" s="249" t="s">
        <v>493</v>
      </c>
      <c r="E224" s="74"/>
      <c r="F224" s="280" t="s">
        <v>1932</v>
      </c>
      <c r="G224" s="74"/>
      <c r="H224" s="74"/>
      <c r="I224" s="203"/>
      <c r="J224" s="74"/>
      <c r="K224" s="74"/>
      <c r="L224" s="72"/>
      <c r="M224" s="281"/>
      <c r="N224" s="47"/>
      <c r="O224" s="47"/>
      <c r="P224" s="47"/>
      <c r="Q224" s="47"/>
      <c r="R224" s="47"/>
      <c r="S224" s="47"/>
      <c r="T224" s="95"/>
      <c r="AT224" s="24" t="s">
        <v>493</v>
      </c>
      <c r="AU224" s="24" t="s">
        <v>79</v>
      </c>
    </row>
    <row r="225" spans="2:65" s="1" customFormat="1" ht="16.5" customHeight="1">
      <c r="B225" s="46"/>
      <c r="C225" s="235" t="s">
        <v>457</v>
      </c>
      <c r="D225" s="235" t="s">
        <v>203</v>
      </c>
      <c r="E225" s="236" t="s">
        <v>1933</v>
      </c>
      <c r="F225" s="237" t="s">
        <v>1934</v>
      </c>
      <c r="G225" s="238" t="s">
        <v>248</v>
      </c>
      <c r="H225" s="239">
        <v>1</v>
      </c>
      <c r="I225" s="240"/>
      <c r="J225" s="241">
        <f>ROUND(I225*H225,2)</f>
        <v>0</v>
      </c>
      <c r="K225" s="237" t="s">
        <v>21</v>
      </c>
      <c r="L225" s="72"/>
      <c r="M225" s="242" t="s">
        <v>21</v>
      </c>
      <c r="N225" s="243" t="s">
        <v>40</v>
      </c>
      <c r="O225" s="47"/>
      <c r="P225" s="244">
        <f>O225*H225</f>
        <v>0</v>
      </c>
      <c r="Q225" s="244">
        <v>0</v>
      </c>
      <c r="R225" s="244">
        <f>Q225*H225</f>
        <v>0</v>
      </c>
      <c r="S225" s="244">
        <v>0.02</v>
      </c>
      <c r="T225" s="245">
        <f>S225*H225</f>
        <v>0.02</v>
      </c>
      <c r="AR225" s="24" t="s">
        <v>208</v>
      </c>
      <c r="AT225" s="24" t="s">
        <v>203</v>
      </c>
      <c r="AU225" s="24" t="s">
        <v>79</v>
      </c>
      <c r="AY225" s="24" t="s">
        <v>201</v>
      </c>
      <c r="BE225" s="246">
        <f>IF(N225="základní",J225,0)</f>
        <v>0</v>
      </c>
      <c r="BF225" s="246">
        <f>IF(N225="snížená",J225,0)</f>
        <v>0</v>
      </c>
      <c r="BG225" s="246">
        <f>IF(N225="zákl. přenesená",J225,0)</f>
        <v>0</v>
      </c>
      <c r="BH225" s="246">
        <f>IF(N225="sníž. přenesená",J225,0)</f>
        <v>0</v>
      </c>
      <c r="BI225" s="246">
        <f>IF(N225="nulová",J225,0)</f>
        <v>0</v>
      </c>
      <c r="BJ225" s="24" t="s">
        <v>76</v>
      </c>
      <c r="BK225" s="246">
        <f>ROUND(I225*H225,2)</f>
        <v>0</v>
      </c>
      <c r="BL225" s="24" t="s">
        <v>208</v>
      </c>
      <c r="BM225" s="24" t="s">
        <v>1935</v>
      </c>
    </row>
    <row r="226" spans="2:51" s="12" customFormat="1" ht="13.5">
      <c r="B226" s="247"/>
      <c r="C226" s="248"/>
      <c r="D226" s="249" t="s">
        <v>210</v>
      </c>
      <c r="E226" s="250" t="s">
        <v>21</v>
      </c>
      <c r="F226" s="251" t="s">
        <v>1936</v>
      </c>
      <c r="G226" s="248"/>
      <c r="H226" s="252">
        <v>1</v>
      </c>
      <c r="I226" s="253"/>
      <c r="J226" s="248"/>
      <c r="K226" s="248"/>
      <c r="L226" s="254"/>
      <c r="M226" s="255"/>
      <c r="N226" s="256"/>
      <c r="O226" s="256"/>
      <c r="P226" s="256"/>
      <c r="Q226" s="256"/>
      <c r="R226" s="256"/>
      <c r="S226" s="256"/>
      <c r="T226" s="257"/>
      <c r="AT226" s="258" t="s">
        <v>210</v>
      </c>
      <c r="AU226" s="258" t="s">
        <v>79</v>
      </c>
      <c r="AV226" s="12" t="s">
        <v>79</v>
      </c>
      <c r="AW226" s="12" t="s">
        <v>33</v>
      </c>
      <c r="AX226" s="12" t="s">
        <v>76</v>
      </c>
      <c r="AY226" s="258" t="s">
        <v>201</v>
      </c>
    </row>
    <row r="227" spans="2:65" s="1" customFormat="1" ht="16.5" customHeight="1">
      <c r="B227" s="46"/>
      <c r="C227" s="235" t="s">
        <v>461</v>
      </c>
      <c r="D227" s="235" t="s">
        <v>203</v>
      </c>
      <c r="E227" s="236" t="s">
        <v>1937</v>
      </c>
      <c r="F227" s="237" t="s">
        <v>1938</v>
      </c>
      <c r="G227" s="238" t="s">
        <v>358</v>
      </c>
      <c r="H227" s="239">
        <v>1.5</v>
      </c>
      <c r="I227" s="240"/>
      <c r="J227" s="241">
        <f>ROUND(I227*H227,2)</f>
        <v>0</v>
      </c>
      <c r="K227" s="237" t="s">
        <v>21</v>
      </c>
      <c r="L227" s="72"/>
      <c r="M227" s="242" t="s">
        <v>21</v>
      </c>
      <c r="N227" s="243" t="s">
        <v>40</v>
      </c>
      <c r="O227" s="47"/>
      <c r="P227" s="244">
        <f>O227*H227</f>
        <v>0</v>
      </c>
      <c r="Q227" s="244">
        <v>0</v>
      </c>
      <c r="R227" s="244">
        <f>Q227*H227</f>
        <v>0</v>
      </c>
      <c r="S227" s="244">
        <v>0.02</v>
      </c>
      <c r="T227" s="245">
        <f>S227*H227</f>
        <v>0.03</v>
      </c>
      <c r="AR227" s="24" t="s">
        <v>208</v>
      </c>
      <c r="AT227" s="24" t="s">
        <v>203</v>
      </c>
      <c r="AU227" s="24" t="s">
        <v>79</v>
      </c>
      <c r="AY227" s="24" t="s">
        <v>201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24" t="s">
        <v>76</v>
      </c>
      <c r="BK227" s="246">
        <f>ROUND(I227*H227,2)</f>
        <v>0</v>
      </c>
      <c r="BL227" s="24" t="s">
        <v>208</v>
      </c>
      <c r="BM227" s="24" t="s">
        <v>1939</v>
      </c>
    </row>
    <row r="228" spans="2:51" s="12" customFormat="1" ht="13.5">
      <c r="B228" s="247"/>
      <c r="C228" s="248"/>
      <c r="D228" s="249" t="s">
        <v>210</v>
      </c>
      <c r="E228" s="250" t="s">
        <v>21</v>
      </c>
      <c r="F228" s="251" t="s">
        <v>1940</v>
      </c>
      <c r="G228" s="248"/>
      <c r="H228" s="252">
        <v>1.5</v>
      </c>
      <c r="I228" s="253"/>
      <c r="J228" s="248"/>
      <c r="K228" s="248"/>
      <c r="L228" s="254"/>
      <c r="M228" s="255"/>
      <c r="N228" s="256"/>
      <c r="O228" s="256"/>
      <c r="P228" s="256"/>
      <c r="Q228" s="256"/>
      <c r="R228" s="256"/>
      <c r="S228" s="256"/>
      <c r="T228" s="257"/>
      <c r="AT228" s="258" t="s">
        <v>210</v>
      </c>
      <c r="AU228" s="258" t="s">
        <v>79</v>
      </c>
      <c r="AV228" s="12" t="s">
        <v>79</v>
      </c>
      <c r="AW228" s="12" t="s">
        <v>33</v>
      </c>
      <c r="AX228" s="12" t="s">
        <v>76</v>
      </c>
      <c r="AY228" s="258" t="s">
        <v>201</v>
      </c>
    </row>
    <row r="229" spans="2:63" s="11" customFormat="1" ht="29.85" customHeight="1">
      <c r="B229" s="219"/>
      <c r="C229" s="220"/>
      <c r="D229" s="221" t="s">
        <v>68</v>
      </c>
      <c r="E229" s="233" t="s">
        <v>698</v>
      </c>
      <c r="F229" s="233" t="s">
        <v>1941</v>
      </c>
      <c r="G229" s="220"/>
      <c r="H229" s="220"/>
      <c r="I229" s="223"/>
      <c r="J229" s="234">
        <f>BK229</f>
        <v>0</v>
      </c>
      <c r="K229" s="220"/>
      <c r="L229" s="225"/>
      <c r="M229" s="226"/>
      <c r="N229" s="227"/>
      <c r="O229" s="227"/>
      <c r="P229" s="228">
        <f>SUM(P230:P231)</f>
        <v>0</v>
      </c>
      <c r="Q229" s="227"/>
      <c r="R229" s="228">
        <f>SUM(R230:R231)</f>
        <v>0</v>
      </c>
      <c r="S229" s="227"/>
      <c r="T229" s="229">
        <f>SUM(T230:T231)</f>
        <v>0.62805</v>
      </c>
      <c r="AR229" s="230" t="s">
        <v>76</v>
      </c>
      <c r="AT229" s="231" t="s">
        <v>68</v>
      </c>
      <c r="AU229" s="231" t="s">
        <v>76</v>
      </c>
      <c r="AY229" s="230" t="s">
        <v>201</v>
      </c>
      <c r="BK229" s="232">
        <f>SUM(BK230:BK231)</f>
        <v>0</v>
      </c>
    </row>
    <row r="230" spans="2:65" s="1" customFormat="1" ht="16.5" customHeight="1">
      <c r="B230" s="46"/>
      <c r="C230" s="235" t="s">
        <v>466</v>
      </c>
      <c r="D230" s="235" t="s">
        <v>203</v>
      </c>
      <c r="E230" s="236" t="s">
        <v>1942</v>
      </c>
      <c r="F230" s="237" t="s">
        <v>1943</v>
      </c>
      <c r="G230" s="238" t="s">
        <v>358</v>
      </c>
      <c r="H230" s="239">
        <v>11.85</v>
      </c>
      <c r="I230" s="240"/>
      <c r="J230" s="241">
        <f>ROUND(I230*H230,2)</f>
        <v>0</v>
      </c>
      <c r="K230" s="237" t="s">
        <v>220</v>
      </c>
      <c r="L230" s="72"/>
      <c r="M230" s="242" t="s">
        <v>21</v>
      </c>
      <c r="N230" s="243" t="s">
        <v>40</v>
      </c>
      <c r="O230" s="47"/>
      <c r="P230" s="244">
        <f>O230*H230</f>
        <v>0</v>
      </c>
      <c r="Q230" s="244">
        <v>0</v>
      </c>
      <c r="R230" s="244">
        <f>Q230*H230</f>
        <v>0</v>
      </c>
      <c r="S230" s="244">
        <v>0.053</v>
      </c>
      <c r="T230" s="245">
        <f>S230*H230</f>
        <v>0.62805</v>
      </c>
      <c r="AR230" s="24" t="s">
        <v>208</v>
      </c>
      <c r="AT230" s="24" t="s">
        <v>203</v>
      </c>
      <c r="AU230" s="24" t="s">
        <v>79</v>
      </c>
      <c r="AY230" s="24" t="s">
        <v>201</v>
      </c>
      <c r="BE230" s="246">
        <f>IF(N230="základní",J230,0)</f>
        <v>0</v>
      </c>
      <c r="BF230" s="246">
        <f>IF(N230="snížená",J230,0)</f>
        <v>0</v>
      </c>
      <c r="BG230" s="246">
        <f>IF(N230="zákl. přenesená",J230,0)</f>
        <v>0</v>
      </c>
      <c r="BH230" s="246">
        <f>IF(N230="sníž. přenesená",J230,0)</f>
        <v>0</v>
      </c>
      <c r="BI230" s="246">
        <f>IF(N230="nulová",J230,0)</f>
        <v>0</v>
      </c>
      <c r="BJ230" s="24" t="s">
        <v>76</v>
      </c>
      <c r="BK230" s="246">
        <f>ROUND(I230*H230,2)</f>
        <v>0</v>
      </c>
      <c r="BL230" s="24" t="s">
        <v>208</v>
      </c>
      <c r="BM230" s="24" t="s">
        <v>1944</v>
      </c>
    </row>
    <row r="231" spans="2:51" s="12" customFormat="1" ht="13.5">
      <c r="B231" s="247"/>
      <c r="C231" s="248"/>
      <c r="D231" s="249" t="s">
        <v>210</v>
      </c>
      <c r="E231" s="250" t="s">
        <v>21</v>
      </c>
      <c r="F231" s="251" t="s">
        <v>1945</v>
      </c>
      <c r="G231" s="248"/>
      <c r="H231" s="252">
        <v>11.85</v>
      </c>
      <c r="I231" s="253"/>
      <c r="J231" s="248"/>
      <c r="K231" s="248"/>
      <c r="L231" s="254"/>
      <c r="M231" s="255"/>
      <c r="N231" s="256"/>
      <c r="O231" s="256"/>
      <c r="P231" s="256"/>
      <c r="Q231" s="256"/>
      <c r="R231" s="256"/>
      <c r="S231" s="256"/>
      <c r="T231" s="257"/>
      <c r="AT231" s="258" t="s">
        <v>210</v>
      </c>
      <c r="AU231" s="258" t="s">
        <v>79</v>
      </c>
      <c r="AV231" s="12" t="s">
        <v>79</v>
      </c>
      <c r="AW231" s="12" t="s">
        <v>33</v>
      </c>
      <c r="AX231" s="12" t="s">
        <v>76</v>
      </c>
      <c r="AY231" s="258" t="s">
        <v>201</v>
      </c>
    </row>
    <row r="232" spans="2:63" s="11" customFormat="1" ht="29.85" customHeight="1">
      <c r="B232" s="219"/>
      <c r="C232" s="220"/>
      <c r="D232" s="221" t="s">
        <v>68</v>
      </c>
      <c r="E232" s="233" t="s">
        <v>501</v>
      </c>
      <c r="F232" s="233" t="s">
        <v>502</v>
      </c>
      <c r="G232" s="220"/>
      <c r="H232" s="220"/>
      <c r="I232" s="223"/>
      <c r="J232" s="234">
        <f>BK232</f>
        <v>0</v>
      </c>
      <c r="K232" s="220"/>
      <c r="L232" s="225"/>
      <c r="M232" s="226"/>
      <c r="N232" s="227"/>
      <c r="O232" s="227"/>
      <c r="P232" s="228">
        <f>SUM(P233:P238)</f>
        <v>0</v>
      </c>
      <c r="Q232" s="227"/>
      <c r="R232" s="228">
        <f>SUM(R233:R238)</f>
        <v>0</v>
      </c>
      <c r="S232" s="227"/>
      <c r="T232" s="229">
        <f>SUM(T233:T238)</f>
        <v>0</v>
      </c>
      <c r="AR232" s="230" t="s">
        <v>76</v>
      </c>
      <c r="AT232" s="231" t="s">
        <v>68</v>
      </c>
      <c r="AU232" s="231" t="s">
        <v>76</v>
      </c>
      <c r="AY232" s="230" t="s">
        <v>201</v>
      </c>
      <c r="BK232" s="232">
        <f>SUM(BK233:BK238)</f>
        <v>0</v>
      </c>
    </row>
    <row r="233" spans="2:65" s="1" customFormat="1" ht="25.5" customHeight="1">
      <c r="B233" s="46"/>
      <c r="C233" s="235" t="s">
        <v>470</v>
      </c>
      <c r="D233" s="235" t="s">
        <v>203</v>
      </c>
      <c r="E233" s="236" t="s">
        <v>1583</v>
      </c>
      <c r="F233" s="237" t="s">
        <v>1584</v>
      </c>
      <c r="G233" s="238" t="s">
        <v>235</v>
      </c>
      <c r="H233" s="239">
        <v>25.072</v>
      </c>
      <c r="I233" s="240"/>
      <c r="J233" s="241">
        <f>ROUND(I233*H233,2)</f>
        <v>0</v>
      </c>
      <c r="K233" s="237" t="s">
        <v>207</v>
      </c>
      <c r="L233" s="72"/>
      <c r="M233" s="242" t="s">
        <v>21</v>
      </c>
      <c r="N233" s="243" t="s">
        <v>40</v>
      </c>
      <c r="O233" s="47"/>
      <c r="P233" s="244">
        <f>O233*H233</f>
        <v>0</v>
      </c>
      <c r="Q233" s="244">
        <v>0</v>
      </c>
      <c r="R233" s="244">
        <f>Q233*H233</f>
        <v>0</v>
      </c>
      <c r="S233" s="244">
        <v>0</v>
      </c>
      <c r="T233" s="245">
        <f>S233*H233</f>
        <v>0</v>
      </c>
      <c r="AR233" s="24" t="s">
        <v>208</v>
      </c>
      <c r="AT233" s="24" t="s">
        <v>203</v>
      </c>
      <c r="AU233" s="24" t="s">
        <v>79</v>
      </c>
      <c r="AY233" s="24" t="s">
        <v>201</v>
      </c>
      <c r="BE233" s="246">
        <f>IF(N233="základní",J233,0)</f>
        <v>0</v>
      </c>
      <c r="BF233" s="246">
        <f>IF(N233="snížená",J233,0)</f>
        <v>0</v>
      </c>
      <c r="BG233" s="246">
        <f>IF(N233="zákl. přenesená",J233,0)</f>
        <v>0</v>
      </c>
      <c r="BH233" s="246">
        <f>IF(N233="sníž. přenesená",J233,0)</f>
        <v>0</v>
      </c>
      <c r="BI233" s="246">
        <f>IF(N233="nulová",J233,0)</f>
        <v>0</v>
      </c>
      <c r="BJ233" s="24" t="s">
        <v>76</v>
      </c>
      <c r="BK233" s="246">
        <f>ROUND(I233*H233,2)</f>
        <v>0</v>
      </c>
      <c r="BL233" s="24" t="s">
        <v>208</v>
      </c>
      <c r="BM233" s="24" t="s">
        <v>1585</v>
      </c>
    </row>
    <row r="234" spans="2:65" s="1" customFormat="1" ht="25.5" customHeight="1">
      <c r="B234" s="46"/>
      <c r="C234" s="235" t="s">
        <v>474</v>
      </c>
      <c r="D234" s="235" t="s">
        <v>203</v>
      </c>
      <c r="E234" s="236" t="s">
        <v>508</v>
      </c>
      <c r="F234" s="237" t="s">
        <v>509</v>
      </c>
      <c r="G234" s="238" t="s">
        <v>235</v>
      </c>
      <c r="H234" s="239">
        <v>250.72</v>
      </c>
      <c r="I234" s="240"/>
      <c r="J234" s="241">
        <f>ROUND(I234*H234,2)</f>
        <v>0</v>
      </c>
      <c r="K234" s="237" t="s">
        <v>220</v>
      </c>
      <c r="L234" s="72"/>
      <c r="M234" s="242" t="s">
        <v>21</v>
      </c>
      <c r="N234" s="243" t="s">
        <v>40</v>
      </c>
      <c r="O234" s="47"/>
      <c r="P234" s="244">
        <f>O234*H234</f>
        <v>0</v>
      </c>
      <c r="Q234" s="244">
        <v>0</v>
      </c>
      <c r="R234" s="244">
        <f>Q234*H234</f>
        <v>0</v>
      </c>
      <c r="S234" s="244">
        <v>0</v>
      </c>
      <c r="T234" s="245">
        <f>S234*H234</f>
        <v>0</v>
      </c>
      <c r="AR234" s="24" t="s">
        <v>208</v>
      </c>
      <c r="AT234" s="24" t="s">
        <v>203</v>
      </c>
      <c r="AU234" s="24" t="s">
        <v>79</v>
      </c>
      <c r="AY234" s="24" t="s">
        <v>201</v>
      </c>
      <c r="BE234" s="246">
        <f>IF(N234="základní",J234,0)</f>
        <v>0</v>
      </c>
      <c r="BF234" s="246">
        <f>IF(N234="snížená",J234,0)</f>
        <v>0</v>
      </c>
      <c r="BG234" s="246">
        <f>IF(N234="zákl. přenesená",J234,0)</f>
        <v>0</v>
      </c>
      <c r="BH234" s="246">
        <f>IF(N234="sníž. přenesená",J234,0)</f>
        <v>0</v>
      </c>
      <c r="BI234" s="246">
        <f>IF(N234="nulová",J234,0)</f>
        <v>0</v>
      </c>
      <c r="BJ234" s="24" t="s">
        <v>76</v>
      </c>
      <c r="BK234" s="246">
        <f>ROUND(I234*H234,2)</f>
        <v>0</v>
      </c>
      <c r="BL234" s="24" t="s">
        <v>208</v>
      </c>
      <c r="BM234" s="24" t="s">
        <v>510</v>
      </c>
    </row>
    <row r="235" spans="2:51" s="12" customFormat="1" ht="13.5">
      <c r="B235" s="247"/>
      <c r="C235" s="248"/>
      <c r="D235" s="249" t="s">
        <v>210</v>
      </c>
      <c r="E235" s="248"/>
      <c r="F235" s="251" t="s">
        <v>1946</v>
      </c>
      <c r="G235" s="248"/>
      <c r="H235" s="252">
        <v>250.72</v>
      </c>
      <c r="I235" s="253"/>
      <c r="J235" s="248"/>
      <c r="K235" s="248"/>
      <c r="L235" s="254"/>
      <c r="M235" s="255"/>
      <c r="N235" s="256"/>
      <c r="O235" s="256"/>
      <c r="P235" s="256"/>
      <c r="Q235" s="256"/>
      <c r="R235" s="256"/>
      <c r="S235" s="256"/>
      <c r="T235" s="257"/>
      <c r="AT235" s="258" t="s">
        <v>210</v>
      </c>
      <c r="AU235" s="258" t="s">
        <v>79</v>
      </c>
      <c r="AV235" s="12" t="s">
        <v>79</v>
      </c>
      <c r="AW235" s="12" t="s">
        <v>6</v>
      </c>
      <c r="AX235" s="12" t="s">
        <v>76</v>
      </c>
      <c r="AY235" s="258" t="s">
        <v>201</v>
      </c>
    </row>
    <row r="236" spans="2:65" s="1" customFormat="1" ht="25.5" customHeight="1">
      <c r="B236" s="46"/>
      <c r="C236" s="235" t="s">
        <v>479</v>
      </c>
      <c r="D236" s="235" t="s">
        <v>203</v>
      </c>
      <c r="E236" s="236" t="s">
        <v>513</v>
      </c>
      <c r="F236" s="237" t="s">
        <v>514</v>
      </c>
      <c r="G236" s="238" t="s">
        <v>235</v>
      </c>
      <c r="H236" s="239">
        <v>25.072</v>
      </c>
      <c r="I236" s="240"/>
      <c r="J236" s="241">
        <f>ROUND(I236*H236,2)</f>
        <v>0</v>
      </c>
      <c r="K236" s="237" t="s">
        <v>220</v>
      </c>
      <c r="L236" s="72"/>
      <c r="M236" s="242" t="s">
        <v>21</v>
      </c>
      <c r="N236" s="243" t="s">
        <v>40</v>
      </c>
      <c r="O236" s="47"/>
      <c r="P236" s="244">
        <f>O236*H236</f>
        <v>0</v>
      </c>
      <c r="Q236" s="244">
        <v>0</v>
      </c>
      <c r="R236" s="244">
        <f>Q236*H236</f>
        <v>0</v>
      </c>
      <c r="S236" s="244">
        <v>0</v>
      </c>
      <c r="T236" s="245">
        <f>S236*H236</f>
        <v>0</v>
      </c>
      <c r="AR236" s="24" t="s">
        <v>208</v>
      </c>
      <c r="AT236" s="24" t="s">
        <v>203</v>
      </c>
      <c r="AU236" s="24" t="s">
        <v>79</v>
      </c>
      <c r="AY236" s="24" t="s">
        <v>201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24" t="s">
        <v>76</v>
      </c>
      <c r="BK236" s="246">
        <f>ROUND(I236*H236,2)</f>
        <v>0</v>
      </c>
      <c r="BL236" s="24" t="s">
        <v>208</v>
      </c>
      <c r="BM236" s="24" t="s">
        <v>515</v>
      </c>
    </row>
    <row r="237" spans="2:65" s="1" customFormat="1" ht="25.5" customHeight="1">
      <c r="B237" s="46"/>
      <c r="C237" s="235" t="s">
        <v>484</v>
      </c>
      <c r="D237" s="235" t="s">
        <v>203</v>
      </c>
      <c r="E237" s="236" t="s">
        <v>517</v>
      </c>
      <c r="F237" s="237" t="s">
        <v>518</v>
      </c>
      <c r="G237" s="238" t="s">
        <v>235</v>
      </c>
      <c r="H237" s="239">
        <v>25.072</v>
      </c>
      <c r="I237" s="240"/>
      <c r="J237" s="241">
        <f>ROUND(I237*H237,2)</f>
        <v>0</v>
      </c>
      <c r="K237" s="237" t="s">
        <v>220</v>
      </c>
      <c r="L237" s="72"/>
      <c r="M237" s="242" t="s">
        <v>21</v>
      </c>
      <c r="N237" s="243" t="s">
        <v>40</v>
      </c>
      <c r="O237" s="47"/>
      <c r="P237" s="244">
        <f>O237*H237</f>
        <v>0</v>
      </c>
      <c r="Q237" s="244">
        <v>0</v>
      </c>
      <c r="R237" s="244">
        <f>Q237*H237</f>
        <v>0</v>
      </c>
      <c r="S237" s="244">
        <v>0</v>
      </c>
      <c r="T237" s="245">
        <f>S237*H237</f>
        <v>0</v>
      </c>
      <c r="AR237" s="24" t="s">
        <v>208</v>
      </c>
      <c r="AT237" s="24" t="s">
        <v>203</v>
      </c>
      <c r="AU237" s="24" t="s">
        <v>79</v>
      </c>
      <c r="AY237" s="24" t="s">
        <v>201</v>
      </c>
      <c r="BE237" s="246">
        <f>IF(N237="základní",J237,0)</f>
        <v>0</v>
      </c>
      <c r="BF237" s="246">
        <f>IF(N237="snížená",J237,0)</f>
        <v>0</v>
      </c>
      <c r="BG237" s="246">
        <f>IF(N237="zákl. přenesená",J237,0)</f>
        <v>0</v>
      </c>
      <c r="BH237" s="246">
        <f>IF(N237="sníž. přenesená",J237,0)</f>
        <v>0</v>
      </c>
      <c r="BI237" s="246">
        <f>IF(N237="nulová",J237,0)</f>
        <v>0</v>
      </c>
      <c r="BJ237" s="24" t="s">
        <v>76</v>
      </c>
      <c r="BK237" s="246">
        <f>ROUND(I237*H237,2)</f>
        <v>0</v>
      </c>
      <c r="BL237" s="24" t="s">
        <v>208</v>
      </c>
      <c r="BM237" s="24" t="s">
        <v>519</v>
      </c>
    </row>
    <row r="238" spans="2:65" s="1" customFormat="1" ht="25.5" customHeight="1">
      <c r="B238" s="46"/>
      <c r="C238" s="235" t="s">
        <v>489</v>
      </c>
      <c r="D238" s="235" t="s">
        <v>203</v>
      </c>
      <c r="E238" s="236" t="s">
        <v>521</v>
      </c>
      <c r="F238" s="237" t="s">
        <v>522</v>
      </c>
      <c r="G238" s="238" t="s">
        <v>235</v>
      </c>
      <c r="H238" s="239">
        <v>25.072</v>
      </c>
      <c r="I238" s="240"/>
      <c r="J238" s="241">
        <f>ROUND(I238*H238,2)</f>
        <v>0</v>
      </c>
      <c r="K238" s="237" t="s">
        <v>220</v>
      </c>
      <c r="L238" s="72"/>
      <c r="M238" s="242" t="s">
        <v>21</v>
      </c>
      <c r="N238" s="243" t="s">
        <v>40</v>
      </c>
      <c r="O238" s="47"/>
      <c r="P238" s="244">
        <f>O238*H238</f>
        <v>0</v>
      </c>
      <c r="Q238" s="244">
        <v>0</v>
      </c>
      <c r="R238" s="244">
        <f>Q238*H238</f>
        <v>0</v>
      </c>
      <c r="S238" s="244">
        <v>0</v>
      </c>
      <c r="T238" s="245">
        <f>S238*H238</f>
        <v>0</v>
      </c>
      <c r="AR238" s="24" t="s">
        <v>208</v>
      </c>
      <c r="AT238" s="24" t="s">
        <v>203</v>
      </c>
      <c r="AU238" s="24" t="s">
        <v>79</v>
      </c>
      <c r="AY238" s="24" t="s">
        <v>201</v>
      </c>
      <c r="BE238" s="246">
        <f>IF(N238="základní",J238,0)</f>
        <v>0</v>
      </c>
      <c r="BF238" s="246">
        <f>IF(N238="snížená",J238,0)</f>
        <v>0</v>
      </c>
      <c r="BG238" s="246">
        <f>IF(N238="zákl. přenesená",J238,0)</f>
        <v>0</v>
      </c>
      <c r="BH238" s="246">
        <f>IF(N238="sníž. přenesená",J238,0)</f>
        <v>0</v>
      </c>
      <c r="BI238" s="246">
        <f>IF(N238="nulová",J238,0)</f>
        <v>0</v>
      </c>
      <c r="BJ238" s="24" t="s">
        <v>76</v>
      </c>
      <c r="BK238" s="246">
        <f>ROUND(I238*H238,2)</f>
        <v>0</v>
      </c>
      <c r="BL238" s="24" t="s">
        <v>208</v>
      </c>
      <c r="BM238" s="24" t="s">
        <v>523</v>
      </c>
    </row>
    <row r="239" spans="2:63" s="11" customFormat="1" ht="29.85" customHeight="1">
      <c r="B239" s="219"/>
      <c r="C239" s="220"/>
      <c r="D239" s="221" t="s">
        <v>68</v>
      </c>
      <c r="E239" s="233" t="s">
        <v>1587</v>
      </c>
      <c r="F239" s="233" t="s">
        <v>561</v>
      </c>
      <c r="G239" s="220"/>
      <c r="H239" s="220"/>
      <c r="I239" s="223"/>
      <c r="J239" s="234">
        <f>BK239</f>
        <v>0</v>
      </c>
      <c r="K239" s="220"/>
      <c r="L239" s="225"/>
      <c r="M239" s="226"/>
      <c r="N239" s="227"/>
      <c r="O239" s="227"/>
      <c r="P239" s="228">
        <f>P240</f>
        <v>0</v>
      </c>
      <c r="Q239" s="227"/>
      <c r="R239" s="228">
        <f>R240</f>
        <v>0</v>
      </c>
      <c r="S239" s="227"/>
      <c r="T239" s="229">
        <f>T240</f>
        <v>0</v>
      </c>
      <c r="AR239" s="230" t="s">
        <v>76</v>
      </c>
      <c r="AT239" s="231" t="s">
        <v>68</v>
      </c>
      <c r="AU239" s="231" t="s">
        <v>76</v>
      </c>
      <c r="AY239" s="230" t="s">
        <v>201</v>
      </c>
      <c r="BK239" s="232">
        <f>BK240</f>
        <v>0</v>
      </c>
    </row>
    <row r="240" spans="2:65" s="1" customFormat="1" ht="16.5" customHeight="1">
      <c r="B240" s="46"/>
      <c r="C240" s="235" t="s">
        <v>497</v>
      </c>
      <c r="D240" s="235" t="s">
        <v>203</v>
      </c>
      <c r="E240" s="236" t="s">
        <v>1588</v>
      </c>
      <c r="F240" s="237" t="s">
        <v>1589</v>
      </c>
      <c r="G240" s="238" t="s">
        <v>235</v>
      </c>
      <c r="H240" s="239">
        <v>17.959</v>
      </c>
      <c r="I240" s="240"/>
      <c r="J240" s="241">
        <f>ROUND(I240*H240,2)</f>
        <v>0</v>
      </c>
      <c r="K240" s="237" t="s">
        <v>207</v>
      </c>
      <c r="L240" s="72"/>
      <c r="M240" s="242" t="s">
        <v>21</v>
      </c>
      <c r="N240" s="243" t="s">
        <v>40</v>
      </c>
      <c r="O240" s="47"/>
      <c r="P240" s="244">
        <f>O240*H240</f>
        <v>0</v>
      </c>
      <c r="Q240" s="244">
        <v>0</v>
      </c>
      <c r="R240" s="244">
        <f>Q240*H240</f>
        <v>0</v>
      </c>
      <c r="S240" s="244">
        <v>0</v>
      </c>
      <c r="T240" s="245">
        <f>S240*H240</f>
        <v>0</v>
      </c>
      <c r="AR240" s="24" t="s">
        <v>208</v>
      </c>
      <c r="AT240" s="24" t="s">
        <v>203</v>
      </c>
      <c r="AU240" s="24" t="s">
        <v>79</v>
      </c>
      <c r="AY240" s="24" t="s">
        <v>201</v>
      </c>
      <c r="BE240" s="246">
        <f>IF(N240="základní",J240,0)</f>
        <v>0</v>
      </c>
      <c r="BF240" s="246">
        <f>IF(N240="snížená",J240,0)</f>
        <v>0</v>
      </c>
      <c r="BG240" s="246">
        <f>IF(N240="zákl. přenesená",J240,0)</f>
        <v>0</v>
      </c>
      <c r="BH240" s="246">
        <f>IF(N240="sníž. přenesená",J240,0)</f>
        <v>0</v>
      </c>
      <c r="BI240" s="246">
        <f>IF(N240="nulová",J240,0)</f>
        <v>0</v>
      </c>
      <c r="BJ240" s="24" t="s">
        <v>76</v>
      </c>
      <c r="BK240" s="246">
        <f>ROUND(I240*H240,2)</f>
        <v>0</v>
      </c>
      <c r="BL240" s="24" t="s">
        <v>208</v>
      </c>
      <c r="BM240" s="24" t="s">
        <v>1590</v>
      </c>
    </row>
    <row r="241" spans="2:63" s="11" customFormat="1" ht="37.4" customHeight="1">
      <c r="B241" s="219"/>
      <c r="C241" s="220"/>
      <c r="D241" s="221" t="s">
        <v>68</v>
      </c>
      <c r="E241" s="222" t="s">
        <v>524</v>
      </c>
      <c r="F241" s="222" t="s">
        <v>525</v>
      </c>
      <c r="G241" s="220"/>
      <c r="H241" s="220"/>
      <c r="I241" s="223"/>
      <c r="J241" s="224">
        <f>BK241</f>
        <v>0</v>
      </c>
      <c r="K241" s="220"/>
      <c r="L241" s="225"/>
      <c r="M241" s="226"/>
      <c r="N241" s="227"/>
      <c r="O241" s="227"/>
      <c r="P241" s="228">
        <f>P242+P256+P260+P283+P298+P344+P350+P360+P366+P390+P394+P406+P412+P418+P427+P430</f>
        <v>0</v>
      </c>
      <c r="Q241" s="227"/>
      <c r="R241" s="228">
        <f>R242+R256+R260+R283+R298+R344+R350+R360+R366+R390+R394+R406+R412+R418+R427+R430</f>
        <v>5.00275515</v>
      </c>
      <c r="S241" s="227"/>
      <c r="T241" s="229">
        <f>T242+T256+T260+T283+T298+T344+T350+T360+T366+T390+T394+T406+T412+T418+T427+T430</f>
        <v>1.9421220500000003</v>
      </c>
      <c r="AR241" s="230" t="s">
        <v>76</v>
      </c>
      <c r="AT241" s="231" t="s">
        <v>68</v>
      </c>
      <c r="AU241" s="231" t="s">
        <v>69</v>
      </c>
      <c r="AY241" s="230" t="s">
        <v>201</v>
      </c>
      <c r="BK241" s="232">
        <f>BK242+BK256+BK260+BK283+BK298+BK344+BK350+BK360+BK366+BK390+BK394+BK406+BK412+BK418+BK427+BK430</f>
        <v>0</v>
      </c>
    </row>
    <row r="242" spans="2:63" s="11" customFormat="1" ht="19.9" customHeight="1">
      <c r="B242" s="219"/>
      <c r="C242" s="220"/>
      <c r="D242" s="221" t="s">
        <v>68</v>
      </c>
      <c r="E242" s="233" t="s">
        <v>526</v>
      </c>
      <c r="F242" s="233" t="s">
        <v>527</v>
      </c>
      <c r="G242" s="220"/>
      <c r="H242" s="220"/>
      <c r="I242" s="223"/>
      <c r="J242" s="234">
        <f>BK242</f>
        <v>0</v>
      </c>
      <c r="K242" s="220"/>
      <c r="L242" s="225"/>
      <c r="M242" s="226"/>
      <c r="N242" s="227"/>
      <c r="O242" s="227"/>
      <c r="P242" s="228">
        <f>SUM(P243:P255)</f>
        <v>0</v>
      </c>
      <c r="Q242" s="227"/>
      <c r="R242" s="228">
        <f>SUM(R243:R255)</f>
        <v>0.03856</v>
      </c>
      <c r="S242" s="227"/>
      <c r="T242" s="229">
        <f>SUM(T243:T255)</f>
        <v>0.0536</v>
      </c>
      <c r="AR242" s="230" t="s">
        <v>76</v>
      </c>
      <c r="AT242" s="231" t="s">
        <v>68</v>
      </c>
      <c r="AU242" s="231" t="s">
        <v>76</v>
      </c>
      <c r="AY242" s="230" t="s">
        <v>201</v>
      </c>
      <c r="BK242" s="232">
        <f>SUM(BK243:BK255)</f>
        <v>0</v>
      </c>
    </row>
    <row r="243" spans="2:65" s="1" customFormat="1" ht="16.5" customHeight="1">
      <c r="B243" s="46"/>
      <c r="C243" s="235" t="s">
        <v>503</v>
      </c>
      <c r="D243" s="235" t="s">
        <v>203</v>
      </c>
      <c r="E243" s="236" t="s">
        <v>529</v>
      </c>
      <c r="F243" s="237" t="s">
        <v>530</v>
      </c>
      <c r="G243" s="238" t="s">
        <v>358</v>
      </c>
      <c r="H243" s="239">
        <v>8</v>
      </c>
      <c r="I243" s="240"/>
      <c r="J243" s="241">
        <f>ROUND(I243*H243,2)</f>
        <v>0</v>
      </c>
      <c r="K243" s="237" t="s">
        <v>220</v>
      </c>
      <c r="L243" s="72"/>
      <c r="M243" s="242" t="s">
        <v>21</v>
      </c>
      <c r="N243" s="243" t="s">
        <v>40</v>
      </c>
      <c r="O243" s="47"/>
      <c r="P243" s="244">
        <f>O243*H243</f>
        <v>0</v>
      </c>
      <c r="Q243" s="244">
        <v>0</v>
      </c>
      <c r="R243" s="244">
        <f>Q243*H243</f>
        <v>0</v>
      </c>
      <c r="S243" s="244">
        <v>0.0067</v>
      </c>
      <c r="T243" s="245">
        <f>S243*H243</f>
        <v>0.0536</v>
      </c>
      <c r="AR243" s="24" t="s">
        <v>208</v>
      </c>
      <c r="AT243" s="24" t="s">
        <v>203</v>
      </c>
      <c r="AU243" s="24" t="s">
        <v>79</v>
      </c>
      <c r="AY243" s="24" t="s">
        <v>201</v>
      </c>
      <c r="BE243" s="246">
        <f>IF(N243="základní",J243,0)</f>
        <v>0</v>
      </c>
      <c r="BF243" s="246">
        <f>IF(N243="snížená",J243,0)</f>
        <v>0</v>
      </c>
      <c r="BG243" s="246">
        <f>IF(N243="zákl. přenesená",J243,0)</f>
        <v>0</v>
      </c>
      <c r="BH243" s="246">
        <f>IF(N243="sníž. přenesená",J243,0)</f>
        <v>0</v>
      </c>
      <c r="BI243" s="246">
        <f>IF(N243="nulová",J243,0)</f>
        <v>0</v>
      </c>
      <c r="BJ243" s="24" t="s">
        <v>76</v>
      </c>
      <c r="BK243" s="246">
        <f>ROUND(I243*H243,2)</f>
        <v>0</v>
      </c>
      <c r="BL243" s="24" t="s">
        <v>208</v>
      </c>
      <c r="BM243" s="24" t="s">
        <v>531</v>
      </c>
    </row>
    <row r="244" spans="2:65" s="1" customFormat="1" ht="25.5" customHeight="1">
      <c r="B244" s="46"/>
      <c r="C244" s="235" t="s">
        <v>507</v>
      </c>
      <c r="D244" s="235" t="s">
        <v>203</v>
      </c>
      <c r="E244" s="236" t="s">
        <v>534</v>
      </c>
      <c r="F244" s="237" t="s">
        <v>535</v>
      </c>
      <c r="G244" s="238" t="s">
        <v>358</v>
      </c>
      <c r="H244" s="239">
        <v>35</v>
      </c>
      <c r="I244" s="240"/>
      <c r="J244" s="241">
        <f>ROUND(I244*H244,2)</f>
        <v>0</v>
      </c>
      <c r="K244" s="237" t="s">
        <v>21</v>
      </c>
      <c r="L244" s="72"/>
      <c r="M244" s="242" t="s">
        <v>21</v>
      </c>
      <c r="N244" s="243" t="s">
        <v>40</v>
      </c>
      <c r="O244" s="47"/>
      <c r="P244" s="244">
        <f>O244*H244</f>
        <v>0</v>
      </c>
      <c r="Q244" s="244">
        <v>0.00066</v>
      </c>
      <c r="R244" s="244">
        <f>Q244*H244</f>
        <v>0.0231</v>
      </c>
      <c r="S244" s="244">
        <v>0</v>
      </c>
      <c r="T244" s="245">
        <f>S244*H244</f>
        <v>0</v>
      </c>
      <c r="AR244" s="24" t="s">
        <v>208</v>
      </c>
      <c r="AT244" s="24" t="s">
        <v>203</v>
      </c>
      <c r="AU244" s="24" t="s">
        <v>79</v>
      </c>
      <c r="AY244" s="24" t="s">
        <v>201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24" t="s">
        <v>76</v>
      </c>
      <c r="BK244" s="246">
        <f>ROUND(I244*H244,2)</f>
        <v>0</v>
      </c>
      <c r="BL244" s="24" t="s">
        <v>208</v>
      </c>
      <c r="BM244" s="24" t="s">
        <v>536</v>
      </c>
    </row>
    <row r="245" spans="2:51" s="12" customFormat="1" ht="13.5">
      <c r="B245" s="247"/>
      <c r="C245" s="248"/>
      <c r="D245" s="249" t="s">
        <v>210</v>
      </c>
      <c r="E245" s="250" t="s">
        <v>21</v>
      </c>
      <c r="F245" s="251" t="s">
        <v>1947</v>
      </c>
      <c r="G245" s="248"/>
      <c r="H245" s="252">
        <v>35</v>
      </c>
      <c r="I245" s="253"/>
      <c r="J245" s="248"/>
      <c r="K245" s="248"/>
      <c r="L245" s="254"/>
      <c r="M245" s="255"/>
      <c r="N245" s="256"/>
      <c r="O245" s="256"/>
      <c r="P245" s="256"/>
      <c r="Q245" s="256"/>
      <c r="R245" s="256"/>
      <c r="S245" s="256"/>
      <c r="T245" s="257"/>
      <c r="AT245" s="258" t="s">
        <v>210</v>
      </c>
      <c r="AU245" s="258" t="s">
        <v>79</v>
      </c>
      <c r="AV245" s="12" t="s">
        <v>79</v>
      </c>
      <c r="AW245" s="12" t="s">
        <v>33</v>
      </c>
      <c r="AX245" s="12" t="s">
        <v>76</v>
      </c>
      <c r="AY245" s="258" t="s">
        <v>201</v>
      </c>
    </row>
    <row r="246" spans="2:65" s="1" customFormat="1" ht="16.5" customHeight="1">
      <c r="B246" s="46"/>
      <c r="C246" s="235" t="s">
        <v>512</v>
      </c>
      <c r="D246" s="235" t="s">
        <v>203</v>
      </c>
      <c r="E246" s="236" t="s">
        <v>539</v>
      </c>
      <c r="F246" s="237" t="s">
        <v>540</v>
      </c>
      <c r="G246" s="238" t="s">
        <v>541</v>
      </c>
      <c r="H246" s="239">
        <v>4</v>
      </c>
      <c r="I246" s="240"/>
      <c r="J246" s="241">
        <f>ROUND(I246*H246,2)</f>
        <v>0</v>
      </c>
      <c r="K246" s="237" t="s">
        <v>21</v>
      </c>
      <c r="L246" s="72"/>
      <c r="M246" s="242" t="s">
        <v>21</v>
      </c>
      <c r="N246" s="243" t="s">
        <v>40</v>
      </c>
      <c r="O246" s="47"/>
      <c r="P246" s="244">
        <f>O246*H246</f>
        <v>0</v>
      </c>
      <c r="Q246" s="244">
        <v>0.00026</v>
      </c>
      <c r="R246" s="244">
        <f>Q246*H246</f>
        <v>0.00104</v>
      </c>
      <c r="S246" s="244">
        <v>0</v>
      </c>
      <c r="T246" s="245">
        <f>S246*H246</f>
        <v>0</v>
      </c>
      <c r="AR246" s="24" t="s">
        <v>208</v>
      </c>
      <c r="AT246" s="24" t="s">
        <v>203</v>
      </c>
      <c r="AU246" s="24" t="s">
        <v>79</v>
      </c>
      <c r="AY246" s="24" t="s">
        <v>201</v>
      </c>
      <c r="BE246" s="246">
        <f>IF(N246="základní",J246,0)</f>
        <v>0</v>
      </c>
      <c r="BF246" s="246">
        <f>IF(N246="snížená",J246,0)</f>
        <v>0</v>
      </c>
      <c r="BG246" s="246">
        <f>IF(N246="zákl. přenesená",J246,0)</f>
        <v>0</v>
      </c>
      <c r="BH246" s="246">
        <f>IF(N246="sníž. přenesená",J246,0)</f>
        <v>0</v>
      </c>
      <c r="BI246" s="246">
        <f>IF(N246="nulová",J246,0)</f>
        <v>0</v>
      </c>
      <c r="BJ246" s="24" t="s">
        <v>76</v>
      </c>
      <c r="BK246" s="246">
        <f>ROUND(I246*H246,2)</f>
        <v>0</v>
      </c>
      <c r="BL246" s="24" t="s">
        <v>208</v>
      </c>
      <c r="BM246" s="24" t="s">
        <v>542</v>
      </c>
    </row>
    <row r="247" spans="2:65" s="1" customFormat="1" ht="16.5" customHeight="1">
      <c r="B247" s="46"/>
      <c r="C247" s="235" t="s">
        <v>516</v>
      </c>
      <c r="D247" s="235" t="s">
        <v>203</v>
      </c>
      <c r="E247" s="236" t="s">
        <v>545</v>
      </c>
      <c r="F247" s="237" t="s">
        <v>546</v>
      </c>
      <c r="G247" s="238" t="s">
        <v>248</v>
      </c>
      <c r="H247" s="239">
        <v>1</v>
      </c>
      <c r="I247" s="240"/>
      <c r="J247" s="241">
        <f>ROUND(I247*H247,2)</f>
        <v>0</v>
      </c>
      <c r="K247" s="237" t="s">
        <v>21</v>
      </c>
      <c r="L247" s="72"/>
      <c r="M247" s="242" t="s">
        <v>21</v>
      </c>
      <c r="N247" s="243" t="s">
        <v>40</v>
      </c>
      <c r="O247" s="47"/>
      <c r="P247" s="244">
        <f>O247*H247</f>
        <v>0</v>
      </c>
      <c r="Q247" s="244">
        <v>0.00021</v>
      </c>
      <c r="R247" s="244">
        <f>Q247*H247</f>
        <v>0.00021</v>
      </c>
      <c r="S247" s="244">
        <v>0</v>
      </c>
      <c r="T247" s="245">
        <f>S247*H247</f>
        <v>0</v>
      </c>
      <c r="AR247" s="24" t="s">
        <v>208</v>
      </c>
      <c r="AT247" s="24" t="s">
        <v>203</v>
      </c>
      <c r="AU247" s="24" t="s">
        <v>79</v>
      </c>
      <c r="AY247" s="24" t="s">
        <v>201</v>
      </c>
      <c r="BE247" s="246">
        <f>IF(N247="základní",J247,0)</f>
        <v>0</v>
      </c>
      <c r="BF247" s="246">
        <f>IF(N247="snížená",J247,0)</f>
        <v>0</v>
      </c>
      <c r="BG247" s="246">
        <f>IF(N247="zákl. přenesená",J247,0)</f>
        <v>0</v>
      </c>
      <c r="BH247" s="246">
        <f>IF(N247="sníž. přenesená",J247,0)</f>
        <v>0</v>
      </c>
      <c r="BI247" s="246">
        <f>IF(N247="nulová",J247,0)</f>
        <v>0</v>
      </c>
      <c r="BJ247" s="24" t="s">
        <v>76</v>
      </c>
      <c r="BK247" s="246">
        <f>ROUND(I247*H247,2)</f>
        <v>0</v>
      </c>
      <c r="BL247" s="24" t="s">
        <v>208</v>
      </c>
      <c r="BM247" s="24" t="s">
        <v>547</v>
      </c>
    </row>
    <row r="248" spans="2:51" s="12" customFormat="1" ht="13.5">
      <c r="B248" s="247"/>
      <c r="C248" s="248"/>
      <c r="D248" s="249" t="s">
        <v>210</v>
      </c>
      <c r="E248" s="250" t="s">
        <v>21</v>
      </c>
      <c r="F248" s="251" t="s">
        <v>1841</v>
      </c>
      <c r="G248" s="248"/>
      <c r="H248" s="252">
        <v>1</v>
      </c>
      <c r="I248" s="253"/>
      <c r="J248" s="248"/>
      <c r="K248" s="248"/>
      <c r="L248" s="254"/>
      <c r="M248" s="255"/>
      <c r="N248" s="256"/>
      <c r="O248" s="256"/>
      <c r="P248" s="256"/>
      <c r="Q248" s="256"/>
      <c r="R248" s="256"/>
      <c r="S248" s="256"/>
      <c r="T248" s="257"/>
      <c r="AT248" s="258" t="s">
        <v>210</v>
      </c>
      <c r="AU248" s="258" t="s">
        <v>79</v>
      </c>
      <c r="AV248" s="12" t="s">
        <v>79</v>
      </c>
      <c r="AW248" s="12" t="s">
        <v>33</v>
      </c>
      <c r="AX248" s="12" t="s">
        <v>76</v>
      </c>
      <c r="AY248" s="258" t="s">
        <v>201</v>
      </c>
    </row>
    <row r="249" spans="2:65" s="1" customFormat="1" ht="16.5" customHeight="1">
      <c r="B249" s="46"/>
      <c r="C249" s="235" t="s">
        <v>520</v>
      </c>
      <c r="D249" s="235" t="s">
        <v>203</v>
      </c>
      <c r="E249" s="236" t="s">
        <v>550</v>
      </c>
      <c r="F249" s="237" t="s">
        <v>551</v>
      </c>
      <c r="G249" s="238" t="s">
        <v>358</v>
      </c>
      <c r="H249" s="239">
        <v>35</v>
      </c>
      <c r="I249" s="240"/>
      <c r="J249" s="241">
        <f>ROUND(I249*H249,2)</f>
        <v>0</v>
      </c>
      <c r="K249" s="237" t="s">
        <v>552</v>
      </c>
      <c r="L249" s="72"/>
      <c r="M249" s="242" t="s">
        <v>21</v>
      </c>
      <c r="N249" s="243" t="s">
        <v>40</v>
      </c>
      <c r="O249" s="47"/>
      <c r="P249" s="244">
        <f>O249*H249</f>
        <v>0</v>
      </c>
      <c r="Q249" s="244">
        <v>0.00035</v>
      </c>
      <c r="R249" s="244">
        <f>Q249*H249</f>
        <v>0.01225</v>
      </c>
      <c r="S249" s="244">
        <v>0</v>
      </c>
      <c r="T249" s="245">
        <f>S249*H249</f>
        <v>0</v>
      </c>
      <c r="AR249" s="24" t="s">
        <v>208</v>
      </c>
      <c r="AT249" s="24" t="s">
        <v>203</v>
      </c>
      <c r="AU249" s="24" t="s">
        <v>79</v>
      </c>
      <c r="AY249" s="24" t="s">
        <v>201</v>
      </c>
      <c r="BE249" s="246">
        <f>IF(N249="základní",J249,0)</f>
        <v>0</v>
      </c>
      <c r="BF249" s="246">
        <f>IF(N249="snížená",J249,0)</f>
        <v>0</v>
      </c>
      <c r="BG249" s="246">
        <f>IF(N249="zákl. přenesená",J249,0)</f>
        <v>0</v>
      </c>
      <c r="BH249" s="246">
        <f>IF(N249="sníž. přenesená",J249,0)</f>
        <v>0</v>
      </c>
      <c r="BI249" s="246">
        <f>IF(N249="nulová",J249,0)</f>
        <v>0</v>
      </c>
      <c r="BJ249" s="24" t="s">
        <v>76</v>
      </c>
      <c r="BK249" s="246">
        <f>ROUND(I249*H249,2)</f>
        <v>0</v>
      </c>
      <c r="BL249" s="24" t="s">
        <v>208</v>
      </c>
      <c r="BM249" s="24" t="s">
        <v>553</v>
      </c>
    </row>
    <row r="250" spans="2:65" s="1" customFormat="1" ht="16.5" customHeight="1">
      <c r="B250" s="46"/>
      <c r="C250" s="235" t="s">
        <v>528</v>
      </c>
      <c r="D250" s="235" t="s">
        <v>203</v>
      </c>
      <c r="E250" s="236" t="s">
        <v>555</v>
      </c>
      <c r="F250" s="237" t="s">
        <v>556</v>
      </c>
      <c r="G250" s="238" t="s">
        <v>358</v>
      </c>
      <c r="H250" s="239">
        <v>196</v>
      </c>
      <c r="I250" s="240"/>
      <c r="J250" s="241">
        <f>ROUND(I250*H250,2)</f>
        <v>0</v>
      </c>
      <c r="K250" s="237" t="s">
        <v>21</v>
      </c>
      <c r="L250" s="72"/>
      <c r="M250" s="242" t="s">
        <v>21</v>
      </c>
      <c r="N250" s="243" t="s">
        <v>40</v>
      </c>
      <c r="O250" s="47"/>
      <c r="P250" s="244">
        <f>O250*H250</f>
        <v>0</v>
      </c>
      <c r="Q250" s="244">
        <v>1E-05</v>
      </c>
      <c r="R250" s="244">
        <f>Q250*H250</f>
        <v>0.0019600000000000004</v>
      </c>
      <c r="S250" s="244">
        <v>0</v>
      </c>
      <c r="T250" s="245">
        <f>S250*H250</f>
        <v>0</v>
      </c>
      <c r="AR250" s="24" t="s">
        <v>208</v>
      </c>
      <c r="AT250" s="24" t="s">
        <v>203</v>
      </c>
      <c r="AU250" s="24" t="s">
        <v>79</v>
      </c>
      <c r="AY250" s="24" t="s">
        <v>201</v>
      </c>
      <c r="BE250" s="246">
        <f>IF(N250="základní",J250,0)</f>
        <v>0</v>
      </c>
      <c r="BF250" s="246">
        <f>IF(N250="snížená",J250,0)</f>
        <v>0</v>
      </c>
      <c r="BG250" s="246">
        <f>IF(N250="zákl. přenesená",J250,0)</f>
        <v>0</v>
      </c>
      <c r="BH250" s="246">
        <f>IF(N250="sníž. přenesená",J250,0)</f>
        <v>0</v>
      </c>
      <c r="BI250" s="246">
        <f>IF(N250="nulová",J250,0)</f>
        <v>0</v>
      </c>
      <c r="BJ250" s="24" t="s">
        <v>76</v>
      </c>
      <c r="BK250" s="246">
        <f>ROUND(I250*H250,2)</f>
        <v>0</v>
      </c>
      <c r="BL250" s="24" t="s">
        <v>208</v>
      </c>
      <c r="BM250" s="24" t="s">
        <v>557</v>
      </c>
    </row>
    <row r="251" spans="2:65" s="1" customFormat="1" ht="16.5" customHeight="1">
      <c r="B251" s="46"/>
      <c r="C251" s="235" t="s">
        <v>533</v>
      </c>
      <c r="D251" s="235" t="s">
        <v>203</v>
      </c>
      <c r="E251" s="236" t="s">
        <v>1625</v>
      </c>
      <c r="F251" s="237" t="s">
        <v>1626</v>
      </c>
      <c r="G251" s="238" t="s">
        <v>562</v>
      </c>
      <c r="H251" s="282"/>
      <c r="I251" s="240"/>
      <c r="J251" s="241">
        <f>ROUND(I251*H251,2)</f>
        <v>0</v>
      </c>
      <c r="K251" s="237" t="s">
        <v>207</v>
      </c>
      <c r="L251" s="72"/>
      <c r="M251" s="242" t="s">
        <v>21</v>
      </c>
      <c r="N251" s="243" t="s">
        <v>40</v>
      </c>
      <c r="O251" s="47"/>
      <c r="P251" s="244">
        <f>O251*H251</f>
        <v>0</v>
      </c>
      <c r="Q251" s="244">
        <v>0</v>
      </c>
      <c r="R251" s="244">
        <f>Q251*H251</f>
        <v>0</v>
      </c>
      <c r="S251" s="244">
        <v>0</v>
      </c>
      <c r="T251" s="245">
        <f>S251*H251</f>
        <v>0</v>
      </c>
      <c r="AR251" s="24" t="s">
        <v>208</v>
      </c>
      <c r="AT251" s="24" t="s">
        <v>203</v>
      </c>
      <c r="AU251" s="24" t="s">
        <v>79</v>
      </c>
      <c r="AY251" s="24" t="s">
        <v>201</v>
      </c>
      <c r="BE251" s="246">
        <f>IF(N251="základní",J251,0)</f>
        <v>0</v>
      </c>
      <c r="BF251" s="246">
        <f>IF(N251="snížená",J251,0)</f>
        <v>0</v>
      </c>
      <c r="BG251" s="246">
        <f>IF(N251="zákl. přenesená",J251,0)</f>
        <v>0</v>
      </c>
      <c r="BH251" s="246">
        <f>IF(N251="sníž. přenesená",J251,0)</f>
        <v>0</v>
      </c>
      <c r="BI251" s="246">
        <f>IF(N251="nulová",J251,0)</f>
        <v>0</v>
      </c>
      <c r="BJ251" s="24" t="s">
        <v>76</v>
      </c>
      <c r="BK251" s="246">
        <f>ROUND(I251*H251,2)</f>
        <v>0</v>
      </c>
      <c r="BL251" s="24" t="s">
        <v>208</v>
      </c>
      <c r="BM251" s="24" t="s">
        <v>1948</v>
      </c>
    </row>
    <row r="252" spans="2:65" s="1" customFormat="1" ht="16.5" customHeight="1">
      <c r="B252" s="46"/>
      <c r="C252" s="235" t="s">
        <v>538</v>
      </c>
      <c r="D252" s="235" t="s">
        <v>203</v>
      </c>
      <c r="E252" s="236" t="s">
        <v>565</v>
      </c>
      <c r="F252" s="237" t="s">
        <v>566</v>
      </c>
      <c r="G252" s="238" t="s">
        <v>241</v>
      </c>
      <c r="H252" s="239">
        <v>1</v>
      </c>
      <c r="I252" s="240"/>
      <c r="J252" s="241">
        <f>ROUND(I252*H252,2)</f>
        <v>0</v>
      </c>
      <c r="K252" s="237" t="s">
        <v>21</v>
      </c>
      <c r="L252" s="72"/>
      <c r="M252" s="242" t="s">
        <v>21</v>
      </c>
      <c r="N252" s="243" t="s">
        <v>40</v>
      </c>
      <c r="O252" s="47"/>
      <c r="P252" s="244">
        <f>O252*H252</f>
        <v>0</v>
      </c>
      <c r="Q252" s="244">
        <v>0</v>
      </c>
      <c r="R252" s="244">
        <f>Q252*H252</f>
        <v>0</v>
      </c>
      <c r="S252" s="244">
        <v>0</v>
      </c>
      <c r="T252" s="245">
        <f>S252*H252</f>
        <v>0</v>
      </c>
      <c r="AR252" s="24" t="s">
        <v>208</v>
      </c>
      <c r="AT252" s="24" t="s">
        <v>203</v>
      </c>
      <c r="AU252" s="24" t="s">
        <v>79</v>
      </c>
      <c r="AY252" s="24" t="s">
        <v>201</v>
      </c>
      <c r="BE252" s="246">
        <f>IF(N252="základní",J252,0)</f>
        <v>0</v>
      </c>
      <c r="BF252" s="246">
        <f>IF(N252="snížená",J252,0)</f>
        <v>0</v>
      </c>
      <c r="BG252" s="246">
        <f>IF(N252="zákl. přenesená",J252,0)</f>
        <v>0</v>
      </c>
      <c r="BH252" s="246">
        <f>IF(N252="sníž. přenesená",J252,0)</f>
        <v>0</v>
      </c>
      <c r="BI252" s="246">
        <f>IF(N252="nulová",J252,0)</f>
        <v>0</v>
      </c>
      <c r="BJ252" s="24" t="s">
        <v>76</v>
      </c>
      <c r="BK252" s="246">
        <f>ROUND(I252*H252,2)</f>
        <v>0</v>
      </c>
      <c r="BL252" s="24" t="s">
        <v>208</v>
      </c>
      <c r="BM252" s="24" t="s">
        <v>567</v>
      </c>
    </row>
    <row r="253" spans="2:65" s="1" customFormat="1" ht="16.5" customHeight="1">
      <c r="B253" s="46"/>
      <c r="C253" s="235" t="s">
        <v>544</v>
      </c>
      <c r="D253" s="235" t="s">
        <v>203</v>
      </c>
      <c r="E253" s="236" t="s">
        <v>569</v>
      </c>
      <c r="F253" s="237" t="s">
        <v>570</v>
      </c>
      <c r="G253" s="238" t="s">
        <v>241</v>
      </c>
      <c r="H253" s="239">
        <v>4</v>
      </c>
      <c r="I253" s="240"/>
      <c r="J253" s="241">
        <f>ROUND(I253*H253,2)</f>
        <v>0</v>
      </c>
      <c r="K253" s="237" t="s">
        <v>21</v>
      </c>
      <c r="L253" s="72"/>
      <c r="M253" s="242" t="s">
        <v>21</v>
      </c>
      <c r="N253" s="243" t="s">
        <v>40</v>
      </c>
      <c r="O253" s="47"/>
      <c r="P253" s="244">
        <f>O253*H253</f>
        <v>0</v>
      </c>
      <c r="Q253" s="244">
        <v>0</v>
      </c>
      <c r="R253" s="244">
        <f>Q253*H253</f>
        <v>0</v>
      </c>
      <c r="S253" s="244">
        <v>0</v>
      </c>
      <c r="T253" s="245">
        <f>S253*H253</f>
        <v>0</v>
      </c>
      <c r="AR253" s="24" t="s">
        <v>208</v>
      </c>
      <c r="AT253" s="24" t="s">
        <v>203</v>
      </c>
      <c r="AU253" s="24" t="s">
        <v>79</v>
      </c>
      <c r="AY253" s="24" t="s">
        <v>201</v>
      </c>
      <c r="BE253" s="246">
        <f>IF(N253="základní",J253,0)</f>
        <v>0</v>
      </c>
      <c r="BF253" s="246">
        <f>IF(N253="snížená",J253,0)</f>
        <v>0</v>
      </c>
      <c r="BG253" s="246">
        <f>IF(N253="zákl. přenesená",J253,0)</f>
        <v>0</v>
      </c>
      <c r="BH253" s="246">
        <f>IF(N253="sníž. přenesená",J253,0)</f>
        <v>0</v>
      </c>
      <c r="BI253" s="246">
        <f>IF(N253="nulová",J253,0)</f>
        <v>0</v>
      </c>
      <c r="BJ253" s="24" t="s">
        <v>76</v>
      </c>
      <c r="BK253" s="246">
        <f>ROUND(I253*H253,2)</f>
        <v>0</v>
      </c>
      <c r="BL253" s="24" t="s">
        <v>208</v>
      </c>
      <c r="BM253" s="24" t="s">
        <v>571</v>
      </c>
    </row>
    <row r="254" spans="2:65" s="1" customFormat="1" ht="16.5" customHeight="1">
      <c r="B254" s="46"/>
      <c r="C254" s="235" t="s">
        <v>549</v>
      </c>
      <c r="D254" s="235" t="s">
        <v>203</v>
      </c>
      <c r="E254" s="236" t="s">
        <v>573</v>
      </c>
      <c r="F254" s="237" t="s">
        <v>574</v>
      </c>
      <c r="G254" s="238" t="s">
        <v>248</v>
      </c>
      <c r="H254" s="239">
        <v>1</v>
      </c>
      <c r="I254" s="240"/>
      <c r="J254" s="241">
        <f>ROUND(I254*H254,2)</f>
        <v>0</v>
      </c>
      <c r="K254" s="237" t="s">
        <v>21</v>
      </c>
      <c r="L254" s="72"/>
      <c r="M254" s="242" t="s">
        <v>21</v>
      </c>
      <c r="N254" s="243" t="s">
        <v>40</v>
      </c>
      <c r="O254" s="47"/>
      <c r="P254" s="244">
        <f>O254*H254</f>
        <v>0</v>
      </c>
      <c r="Q254" s="244">
        <v>0</v>
      </c>
      <c r="R254" s="244">
        <f>Q254*H254</f>
        <v>0</v>
      </c>
      <c r="S254" s="244">
        <v>0</v>
      </c>
      <c r="T254" s="245">
        <f>S254*H254</f>
        <v>0</v>
      </c>
      <c r="AR254" s="24" t="s">
        <v>208</v>
      </c>
      <c r="AT254" s="24" t="s">
        <v>203</v>
      </c>
      <c r="AU254" s="24" t="s">
        <v>79</v>
      </c>
      <c r="AY254" s="24" t="s">
        <v>201</v>
      </c>
      <c r="BE254" s="246">
        <f>IF(N254="základní",J254,0)</f>
        <v>0</v>
      </c>
      <c r="BF254" s="246">
        <f>IF(N254="snížená",J254,0)</f>
        <v>0</v>
      </c>
      <c r="BG254" s="246">
        <f>IF(N254="zákl. přenesená",J254,0)</f>
        <v>0</v>
      </c>
      <c r="BH254" s="246">
        <f>IF(N254="sníž. přenesená",J254,0)</f>
        <v>0</v>
      </c>
      <c r="BI254" s="246">
        <f>IF(N254="nulová",J254,0)</f>
        <v>0</v>
      </c>
      <c r="BJ254" s="24" t="s">
        <v>76</v>
      </c>
      <c r="BK254" s="246">
        <f>ROUND(I254*H254,2)</f>
        <v>0</v>
      </c>
      <c r="BL254" s="24" t="s">
        <v>208</v>
      </c>
      <c r="BM254" s="24" t="s">
        <v>575</v>
      </c>
    </row>
    <row r="255" spans="2:65" s="1" customFormat="1" ht="16.5" customHeight="1">
      <c r="B255" s="46"/>
      <c r="C255" s="235" t="s">
        <v>554</v>
      </c>
      <c r="D255" s="235" t="s">
        <v>203</v>
      </c>
      <c r="E255" s="236" t="s">
        <v>577</v>
      </c>
      <c r="F255" s="237" t="s">
        <v>578</v>
      </c>
      <c r="G255" s="238" t="s">
        <v>248</v>
      </c>
      <c r="H255" s="239">
        <v>3</v>
      </c>
      <c r="I255" s="240"/>
      <c r="J255" s="241">
        <f>ROUND(I255*H255,2)</f>
        <v>0</v>
      </c>
      <c r="K255" s="237" t="s">
        <v>21</v>
      </c>
      <c r="L255" s="72"/>
      <c r="M255" s="242" t="s">
        <v>21</v>
      </c>
      <c r="N255" s="243" t="s">
        <v>40</v>
      </c>
      <c r="O255" s="47"/>
      <c r="P255" s="244">
        <f>O255*H255</f>
        <v>0</v>
      </c>
      <c r="Q255" s="244">
        <v>0</v>
      </c>
      <c r="R255" s="244">
        <f>Q255*H255</f>
        <v>0</v>
      </c>
      <c r="S255" s="244">
        <v>0</v>
      </c>
      <c r="T255" s="245">
        <f>S255*H255</f>
        <v>0</v>
      </c>
      <c r="AR255" s="24" t="s">
        <v>208</v>
      </c>
      <c r="AT255" s="24" t="s">
        <v>203</v>
      </c>
      <c r="AU255" s="24" t="s">
        <v>79</v>
      </c>
      <c r="AY255" s="24" t="s">
        <v>201</v>
      </c>
      <c r="BE255" s="246">
        <f>IF(N255="základní",J255,0)</f>
        <v>0</v>
      </c>
      <c r="BF255" s="246">
        <f>IF(N255="snížená",J255,0)</f>
        <v>0</v>
      </c>
      <c r="BG255" s="246">
        <f>IF(N255="zákl. přenesená",J255,0)</f>
        <v>0</v>
      </c>
      <c r="BH255" s="246">
        <f>IF(N255="sníž. přenesená",J255,0)</f>
        <v>0</v>
      </c>
      <c r="BI255" s="246">
        <f>IF(N255="nulová",J255,0)</f>
        <v>0</v>
      </c>
      <c r="BJ255" s="24" t="s">
        <v>76</v>
      </c>
      <c r="BK255" s="246">
        <f>ROUND(I255*H255,2)</f>
        <v>0</v>
      </c>
      <c r="BL255" s="24" t="s">
        <v>208</v>
      </c>
      <c r="BM255" s="24" t="s">
        <v>579</v>
      </c>
    </row>
    <row r="256" spans="2:63" s="11" customFormat="1" ht="29.85" customHeight="1">
      <c r="B256" s="219"/>
      <c r="C256" s="220"/>
      <c r="D256" s="221" t="s">
        <v>68</v>
      </c>
      <c r="E256" s="233" t="s">
        <v>580</v>
      </c>
      <c r="F256" s="233" t="s">
        <v>581</v>
      </c>
      <c r="G256" s="220"/>
      <c r="H256" s="220"/>
      <c r="I256" s="223"/>
      <c r="J256" s="234">
        <f>BK256</f>
        <v>0</v>
      </c>
      <c r="K256" s="220"/>
      <c r="L256" s="225"/>
      <c r="M256" s="226"/>
      <c r="N256" s="227"/>
      <c r="O256" s="227"/>
      <c r="P256" s="228">
        <f>SUM(P257:P259)</f>
        <v>0</v>
      </c>
      <c r="Q256" s="227"/>
      <c r="R256" s="228">
        <f>SUM(R257:R259)</f>
        <v>0.0687229</v>
      </c>
      <c r="S256" s="227"/>
      <c r="T256" s="229">
        <f>SUM(T257:T259)</f>
        <v>0</v>
      </c>
      <c r="AR256" s="230" t="s">
        <v>79</v>
      </c>
      <c r="AT256" s="231" t="s">
        <v>68</v>
      </c>
      <c r="AU256" s="231" t="s">
        <v>76</v>
      </c>
      <c r="AY256" s="230" t="s">
        <v>201</v>
      </c>
      <c r="BK256" s="232">
        <f>SUM(BK257:BK259)</f>
        <v>0</v>
      </c>
    </row>
    <row r="257" spans="2:65" s="1" customFormat="1" ht="25.5" customHeight="1">
      <c r="B257" s="46"/>
      <c r="C257" s="235" t="s">
        <v>559</v>
      </c>
      <c r="D257" s="235" t="s">
        <v>203</v>
      </c>
      <c r="E257" s="236" t="s">
        <v>604</v>
      </c>
      <c r="F257" s="237" t="s">
        <v>605</v>
      </c>
      <c r="G257" s="238" t="s">
        <v>206</v>
      </c>
      <c r="H257" s="239">
        <v>15.005</v>
      </c>
      <c r="I257" s="240"/>
      <c r="J257" s="241">
        <f>ROUND(I257*H257,2)</f>
        <v>0</v>
      </c>
      <c r="K257" s="237" t="s">
        <v>220</v>
      </c>
      <c r="L257" s="72"/>
      <c r="M257" s="242" t="s">
        <v>21</v>
      </c>
      <c r="N257" s="243" t="s">
        <v>40</v>
      </c>
      <c r="O257" s="47"/>
      <c r="P257" s="244">
        <f>O257*H257</f>
        <v>0</v>
      </c>
      <c r="Q257" s="244">
        <v>0.00458</v>
      </c>
      <c r="R257" s="244">
        <f>Q257*H257</f>
        <v>0.0687229</v>
      </c>
      <c r="S257" s="244">
        <v>0</v>
      </c>
      <c r="T257" s="245">
        <f>S257*H257</f>
        <v>0</v>
      </c>
      <c r="AR257" s="24" t="s">
        <v>287</v>
      </c>
      <c r="AT257" s="24" t="s">
        <v>203</v>
      </c>
      <c r="AU257" s="24" t="s">
        <v>79</v>
      </c>
      <c r="AY257" s="24" t="s">
        <v>201</v>
      </c>
      <c r="BE257" s="246">
        <f>IF(N257="základní",J257,0)</f>
        <v>0</v>
      </c>
      <c r="BF257" s="246">
        <f>IF(N257="snížená",J257,0)</f>
        <v>0</v>
      </c>
      <c r="BG257" s="246">
        <f>IF(N257="zákl. přenesená",J257,0)</f>
        <v>0</v>
      </c>
      <c r="BH257" s="246">
        <f>IF(N257="sníž. přenesená",J257,0)</f>
        <v>0</v>
      </c>
      <c r="BI257" s="246">
        <f>IF(N257="nulová",J257,0)</f>
        <v>0</v>
      </c>
      <c r="BJ257" s="24" t="s">
        <v>76</v>
      </c>
      <c r="BK257" s="246">
        <f>ROUND(I257*H257,2)</f>
        <v>0</v>
      </c>
      <c r="BL257" s="24" t="s">
        <v>287</v>
      </c>
      <c r="BM257" s="24" t="s">
        <v>606</v>
      </c>
    </row>
    <row r="258" spans="2:51" s="12" customFormat="1" ht="13.5">
      <c r="B258" s="247"/>
      <c r="C258" s="248"/>
      <c r="D258" s="249" t="s">
        <v>210</v>
      </c>
      <c r="E258" s="250" t="s">
        <v>21</v>
      </c>
      <c r="F258" s="251" t="s">
        <v>1949</v>
      </c>
      <c r="G258" s="248"/>
      <c r="H258" s="252">
        <v>15.005</v>
      </c>
      <c r="I258" s="253"/>
      <c r="J258" s="248"/>
      <c r="K258" s="248"/>
      <c r="L258" s="254"/>
      <c r="M258" s="255"/>
      <c r="N258" s="256"/>
      <c r="O258" s="256"/>
      <c r="P258" s="256"/>
      <c r="Q258" s="256"/>
      <c r="R258" s="256"/>
      <c r="S258" s="256"/>
      <c r="T258" s="257"/>
      <c r="AT258" s="258" t="s">
        <v>210</v>
      </c>
      <c r="AU258" s="258" t="s">
        <v>79</v>
      </c>
      <c r="AV258" s="12" t="s">
        <v>79</v>
      </c>
      <c r="AW258" s="12" t="s">
        <v>33</v>
      </c>
      <c r="AX258" s="12" t="s">
        <v>76</v>
      </c>
      <c r="AY258" s="258" t="s">
        <v>201</v>
      </c>
    </row>
    <row r="259" spans="2:65" s="1" customFormat="1" ht="25.5" customHeight="1">
      <c r="B259" s="46"/>
      <c r="C259" s="235" t="s">
        <v>564</v>
      </c>
      <c r="D259" s="235" t="s">
        <v>203</v>
      </c>
      <c r="E259" s="236" t="s">
        <v>1606</v>
      </c>
      <c r="F259" s="237" t="s">
        <v>1607</v>
      </c>
      <c r="G259" s="238" t="s">
        <v>562</v>
      </c>
      <c r="H259" s="282"/>
      <c r="I259" s="240"/>
      <c r="J259" s="241">
        <f>ROUND(I259*H259,2)</f>
        <v>0</v>
      </c>
      <c r="K259" s="237" t="s">
        <v>207</v>
      </c>
      <c r="L259" s="72"/>
      <c r="M259" s="242" t="s">
        <v>21</v>
      </c>
      <c r="N259" s="243" t="s">
        <v>40</v>
      </c>
      <c r="O259" s="47"/>
      <c r="P259" s="244">
        <f>O259*H259</f>
        <v>0</v>
      </c>
      <c r="Q259" s="244">
        <v>0</v>
      </c>
      <c r="R259" s="244">
        <f>Q259*H259</f>
        <v>0</v>
      </c>
      <c r="S259" s="244">
        <v>0</v>
      </c>
      <c r="T259" s="245">
        <f>S259*H259</f>
        <v>0</v>
      </c>
      <c r="AR259" s="24" t="s">
        <v>287</v>
      </c>
      <c r="AT259" s="24" t="s">
        <v>203</v>
      </c>
      <c r="AU259" s="24" t="s">
        <v>79</v>
      </c>
      <c r="AY259" s="24" t="s">
        <v>201</v>
      </c>
      <c r="BE259" s="246">
        <f>IF(N259="základní",J259,0)</f>
        <v>0</v>
      </c>
      <c r="BF259" s="246">
        <f>IF(N259="snížená",J259,0)</f>
        <v>0</v>
      </c>
      <c r="BG259" s="246">
        <f>IF(N259="zákl. přenesená",J259,0)</f>
        <v>0</v>
      </c>
      <c r="BH259" s="246">
        <f>IF(N259="sníž. přenesená",J259,0)</f>
        <v>0</v>
      </c>
      <c r="BI259" s="246">
        <f>IF(N259="nulová",J259,0)</f>
        <v>0</v>
      </c>
      <c r="BJ259" s="24" t="s">
        <v>76</v>
      </c>
      <c r="BK259" s="246">
        <f>ROUND(I259*H259,2)</f>
        <v>0</v>
      </c>
      <c r="BL259" s="24" t="s">
        <v>287</v>
      </c>
      <c r="BM259" s="24" t="s">
        <v>1608</v>
      </c>
    </row>
    <row r="260" spans="2:63" s="11" customFormat="1" ht="29.85" customHeight="1">
      <c r="B260" s="219"/>
      <c r="C260" s="220"/>
      <c r="D260" s="221" t="s">
        <v>68</v>
      </c>
      <c r="E260" s="233" t="s">
        <v>617</v>
      </c>
      <c r="F260" s="233" t="s">
        <v>618</v>
      </c>
      <c r="G260" s="220"/>
      <c r="H260" s="220"/>
      <c r="I260" s="223"/>
      <c r="J260" s="234">
        <f>BK260</f>
        <v>0</v>
      </c>
      <c r="K260" s="220"/>
      <c r="L260" s="225"/>
      <c r="M260" s="226"/>
      <c r="N260" s="227"/>
      <c r="O260" s="227"/>
      <c r="P260" s="228">
        <f>SUM(P261:P282)</f>
        <v>0</v>
      </c>
      <c r="Q260" s="227"/>
      <c r="R260" s="228">
        <f>SUM(R261:R282)</f>
        <v>0.019213999999999995</v>
      </c>
      <c r="S260" s="227"/>
      <c r="T260" s="229">
        <f>SUM(T261:T282)</f>
        <v>0.05744</v>
      </c>
      <c r="AR260" s="230" t="s">
        <v>79</v>
      </c>
      <c r="AT260" s="231" t="s">
        <v>68</v>
      </c>
      <c r="AU260" s="231" t="s">
        <v>76</v>
      </c>
      <c r="AY260" s="230" t="s">
        <v>201</v>
      </c>
      <c r="BK260" s="232">
        <f>SUM(BK261:BK282)</f>
        <v>0</v>
      </c>
    </row>
    <row r="261" spans="2:65" s="1" customFormat="1" ht="25.5" customHeight="1">
      <c r="B261" s="46"/>
      <c r="C261" s="235" t="s">
        <v>568</v>
      </c>
      <c r="D261" s="235" t="s">
        <v>203</v>
      </c>
      <c r="E261" s="236" t="s">
        <v>620</v>
      </c>
      <c r="F261" s="237" t="s">
        <v>621</v>
      </c>
      <c r="G261" s="238" t="s">
        <v>206</v>
      </c>
      <c r="H261" s="239">
        <v>6</v>
      </c>
      <c r="I261" s="240"/>
      <c r="J261" s="241">
        <f>ROUND(I261*H261,2)</f>
        <v>0</v>
      </c>
      <c r="K261" s="237" t="s">
        <v>207</v>
      </c>
      <c r="L261" s="72"/>
      <c r="M261" s="242" t="s">
        <v>21</v>
      </c>
      <c r="N261" s="243" t="s">
        <v>40</v>
      </c>
      <c r="O261" s="47"/>
      <c r="P261" s="244">
        <f>O261*H261</f>
        <v>0</v>
      </c>
      <c r="Q261" s="244">
        <v>0</v>
      </c>
      <c r="R261" s="244">
        <f>Q261*H261</f>
        <v>0</v>
      </c>
      <c r="S261" s="244">
        <v>0</v>
      </c>
      <c r="T261" s="245">
        <f>S261*H261</f>
        <v>0</v>
      </c>
      <c r="AR261" s="24" t="s">
        <v>287</v>
      </c>
      <c r="AT261" s="24" t="s">
        <v>203</v>
      </c>
      <c r="AU261" s="24" t="s">
        <v>79</v>
      </c>
      <c r="AY261" s="24" t="s">
        <v>201</v>
      </c>
      <c r="BE261" s="246">
        <f>IF(N261="základní",J261,0)</f>
        <v>0</v>
      </c>
      <c r="BF261" s="246">
        <f>IF(N261="snížená",J261,0)</f>
        <v>0</v>
      </c>
      <c r="BG261" s="246">
        <f>IF(N261="zákl. přenesená",J261,0)</f>
        <v>0</v>
      </c>
      <c r="BH261" s="246">
        <f>IF(N261="sníž. přenesená",J261,0)</f>
        <v>0</v>
      </c>
      <c r="BI261" s="246">
        <f>IF(N261="nulová",J261,0)</f>
        <v>0</v>
      </c>
      <c r="BJ261" s="24" t="s">
        <v>76</v>
      </c>
      <c r="BK261" s="246">
        <f>ROUND(I261*H261,2)</f>
        <v>0</v>
      </c>
      <c r="BL261" s="24" t="s">
        <v>287</v>
      </c>
      <c r="BM261" s="24" t="s">
        <v>622</v>
      </c>
    </row>
    <row r="262" spans="2:51" s="12" customFormat="1" ht="13.5">
      <c r="B262" s="247"/>
      <c r="C262" s="248"/>
      <c r="D262" s="249" t="s">
        <v>210</v>
      </c>
      <c r="E262" s="250" t="s">
        <v>21</v>
      </c>
      <c r="F262" s="251" t="s">
        <v>1950</v>
      </c>
      <c r="G262" s="248"/>
      <c r="H262" s="252">
        <v>6</v>
      </c>
      <c r="I262" s="253"/>
      <c r="J262" s="248"/>
      <c r="K262" s="248"/>
      <c r="L262" s="254"/>
      <c r="M262" s="255"/>
      <c r="N262" s="256"/>
      <c r="O262" s="256"/>
      <c r="P262" s="256"/>
      <c r="Q262" s="256"/>
      <c r="R262" s="256"/>
      <c r="S262" s="256"/>
      <c r="T262" s="257"/>
      <c r="AT262" s="258" t="s">
        <v>210</v>
      </c>
      <c r="AU262" s="258" t="s">
        <v>79</v>
      </c>
      <c r="AV262" s="12" t="s">
        <v>79</v>
      </c>
      <c r="AW262" s="12" t="s">
        <v>33</v>
      </c>
      <c r="AX262" s="12" t="s">
        <v>76</v>
      </c>
      <c r="AY262" s="258" t="s">
        <v>201</v>
      </c>
    </row>
    <row r="263" spans="2:65" s="1" customFormat="1" ht="16.5" customHeight="1">
      <c r="B263" s="46"/>
      <c r="C263" s="259" t="s">
        <v>572</v>
      </c>
      <c r="D263" s="259" t="s">
        <v>256</v>
      </c>
      <c r="E263" s="260" t="s">
        <v>1951</v>
      </c>
      <c r="F263" s="261" t="s">
        <v>1952</v>
      </c>
      <c r="G263" s="262" t="s">
        <v>206</v>
      </c>
      <c r="H263" s="263">
        <v>6.6</v>
      </c>
      <c r="I263" s="264"/>
      <c r="J263" s="265">
        <f>ROUND(I263*H263,2)</f>
        <v>0</v>
      </c>
      <c r="K263" s="261" t="s">
        <v>207</v>
      </c>
      <c r="L263" s="266"/>
      <c r="M263" s="267" t="s">
        <v>21</v>
      </c>
      <c r="N263" s="268" t="s">
        <v>40</v>
      </c>
      <c r="O263" s="47"/>
      <c r="P263" s="244">
        <f>O263*H263</f>
        <v>0</v>
      </c>
      <c r="Q263" s="244">
        <v>0.0009</v>
      </c>
      <c r="R263" s="244">
        <f>Q263*H263</f>
        <v>0.005939999999999999</v>
      </c>
      <c r="S263" s="244">
        <v>0</v>
      </c>
      <c r="T263" s="245">
        <f>S263*H263</f>
        <v>0</v>
      </c>
      <c r="AR263" s="24" t="s">
        <v>374</v>
      </c>
      <c r="AT263" s="24" t="s">
        <v>256</v>
      </c>
      <c r="AU263" s="24" t="s">
        <v>79</v>
      </c>
      <c r="AY263" s="24" t="s">
        <v>201</v>
      </c>
      <c r="BE263" s="246">
        <f>IF(N263="základní",J263,0)</f>
        <v>0</v>
      </c>
      <c r="BF263" s="246">
        <f>IF(N263="snížená",J263,0)</f>
        <v>0</v>
      </c>
      <c r="BG263" s="246">
        <f>IF(N263="zákl. přenesená",J263,0)</f>
        <v>0</v>
      </c>
      <c r="BH263" s="246">
        <f>IF(N263="sníž. přenesená",J263,0)</f>
        <v>0</v>
      </c>
      <c r="BI263" s="246">
        <f>IF(N263="nulová",J263,0)</f>
        <v>0</v>
      </c>
      <c r="BJ263" s="24" t="s">
        <v>76</v>
      </c>
      <c r="BK263" s="246">
        <f>ROUND(I263*H263,2)</f>
        <v>0</v>
      </c>
      <c r="BL263" s="24" t="s">
        <v>287</v>
      </c>
      <c r="BM263" s="24" t="s">
        <v>1953</v>
      </c>
    </row>
    <row r="264" spans="2:47" s="1" customFormat="1" ht="13.5">
      <c r="B264" s="46"/>
      <c r="C264" s="74"/>
      <c r="D264" s="249" t="s">
        <v>493</v>
      </c>
      <c r="E264" s="74"/>
      <c r="F264" s="280" t="s">
        <v>627</v>
      </c>
      <c r="G264" s="74"/>
      <c r="H264" s="74"/>
      <c r="I264" s="203"/>
      <c r="J264" s="74"/>
      <c r="K264" s="74"/>
      <c r="L264" s="72"/>
      <c r="M264" s="281"/>
      <c r="N264" s="47"/>
      <c r="O264" s="47"/>
      <c r="P264" s="47"/>
      <c r="Q264" s="47"/>
      <c r="R264" s="47"/>
      <c r="S264" s="47"/>
      <c r="T264" s="95"/>
      <c r="AT264" s="24" t="s">
        <v>493</v>
      </c>
      <c r="AU264" s="24" t="s">
        <v>79</v>
      </c>
    </row>
    <row r="265" spans="2:51" s="12" customFormat="1" ht="13.5">
      <c r="B265" s="247"/>
      <c r="C265" s="248"/>
      <c r="D265" s="249" t="s">
        <v>210</v>
      </c>
      <c r="E265" s="250" t="s">
        <v>21</v>
      </c>
      <c r="F265" s="251" t="s">
        <v>1954</v>
      </c>
      <c r="G265" s="248"/>
      <c r="H265" s="252">
        <v>6.6</v>
      </c>
      <c r="I265" s="253"/>
      <c r="J265" s="248"/>
      <c r="K265" s="248"/>
      <c r="L265" s="254"/>
      <c r="M265" s="255"/>
      <c r="N265" s="256"/>
      <c r="O265" s="256"/>
      <c r="P265" s="256"/>
      <c r="Q265" s="256"/>
      <c r="R265" s="256"/>
      <c r="S265" s="256"/>
      <c r="T265" s="257"/>
      <c r="AT265" s="258" t="s">
        <v>210</v>
      </c>
      <c r="AU265" s="258" t="s">
        <v>79</v>
      </c>
      <c r="AV265" s="12" t="s">
        <v>79</v>
      </c>
      <c r="AW265" s="12" t="s">
        <v>33</v>
      </c>
      <c r="AX265" s="12" t="s">
        <v>76</v>
      </c>
      <c r="AY265" s="258" t="s">
        <v>201</v>
      </c>
    </row>
    <row r="266" spans="2:65" s="1" customFormat="1" ht="16.5" customHeight="1">
      <c r="B266" s="46"/>
      <c r="C266" s="259" t="s">
        <v>576</v>
      </c>
      <c r="D266" s="259" t="s">
        <v>256</v>
      </c>
      <c r="E266" s="260" t="s">
        <v>1955</v>
      </c>
      <c r="F266" s="261" t="s">
        <v>1956</v>
      </c>
      <c r="G266" s="262" t="s">
        <v>206</v>
      </c>
      <c r="H266" s="263">
        <v>6.6</v>
      </c>
      <c r="I266" s="264"/>
      <c r="J266" s="265">
        <f>ROUND(I266*H266,2)</f>
        <v>0</v>
      </c>
      <c r="K266" s="261" t="s">
        <v>207</v>
      </c>
      <c r="L266" s="266"/>
      <c r="M266" s="267" t="s">
        <v>21</v>
      </c>
      <c r="N266" s="268" t="s">
        <v>40</v>
      </c>
      <c r="O266" s="47"/>
      <c r="P266" s="244">
        <f>O266*H266</f>
        <v>0</v>
      </c>
      <c r="Q266" s="244">
        <v>0.0012</v>
      </c>
      <c r="R266" s="244">
        <f>Q266*H266</f>
        <v>0.007919999999999998</v>
      </c>
      <c r="S266" s="244">
        <v>0</v>
      </c>
      <c r="T266" s="245">
        <f>S266*H266</f>
        <v>0</v>
      </c>
      <c r="AR266" s="24" t="s">
        <v>374</v>
      </c>
      <c r="AT266" s="24" t="s">
        <v>256</v>
      </c>
      <c r="AU266" s="24" t="s">
        <v>79</v>
      </c>
      <c r="AY266" s="24" t="s">
        <v>201</v>
      </c>
      <c r="BE266" s="246">
        <f>IF(N266="základní",J266,0)</f>
        <v>0</v>
      </c>
      <c r="BF266" s="246">
        <f>IF(N266="snížená",J266,0)</f>
        <v>0</v>
      </c>
      <c r="BG266" s="246">
        <f>IF(N266="zákl. přenesená",J266,0)</f>
        <v>0</v>
      </c>
      <c r="BH266" s="246">
        <f>IF(N266="sníž. přenesená",J266,0)</f>
        <v>0</v>
      </c>
      <c r="BI266" s="246">
        <f>IF(N266="nulová",J266,0)</f>
        <v>0</v>
      </c>
      <c r="BJ266" s="24" t="s">
        <v>76</v>
      </c>
      <c r="BK266" s="246">
        <f>ROUND(I266*H266,2)</f>
        <v>0</v>
      </c>
      <c r="BL266" s="24" t="s">
        <v>287</v>
      </c>
      <c r="BM266" s="24" t="s">
        <v>1957</v>
      </c>
    </row>
    <row r="267" spans="2:47" s="1" customFormat="1" ht="13.5">
      <c r="B267" s="46"/>
      <c r="C267" s="74"/>
      <c r="D267" s="249" t="s">
        <v>493</v>
      </c>
      <c r="E267" s="74"/>
      <c r="F267" s="280" t="s">
        <v>627</v>
      </c>
      <c r="G267" s="74"/>
      <c r="H267" s="74"/>
      <c r="I267" s="203"/>
      <c r="J267" s="74"/>
      <c r="K267" s="74"/>
      <c r="L267" s="72"/>
      <c r="M267" s="281"/>
      <c r="N267" s="47"/>
      <c r="O267" s="47"/>
      <c r="P267" s="47"/>
      <c r="Q267" s="47"/>
      <c r="R267" s="47"/>
      <c r="S267" s="47"/>
      <c r="T267" s="95"/>
      <c r="AT267" s="24" t="s">
        <v>493</v>
      </c>
      <c r="AU267" s="24" t="s">
        <v>79</v>
      </c>
    </row>
    <row r="268" spans="2:51" s="12" customFormat="1" ht="13.5">
      <c r="B268" s="247"/>
      <c r="C268" s="248"/>
      <c r="D268" s="249" t="s">
        <v>210</v>
      </c>
      <c r="E268" s="250" t="s">
        <v>21</v>
      </c>
      <c r="F268" s="251" t="s">
        <v>1954</v>
      </c>
      <c r="G268" s="248"/>
      <c r="H268" s="252">
        <v>6.6</v>
      </c>
      <c r="I268" s="253"/>
      <c r="J268" s="248"/>
      <c r="K268" s="248"/>
      <c r="L268" s="254"/>
      <c r="M268" s="255"/>
      <c r="N268" s="256"/>
      <c r="O268" s="256"/>
      <c r="P268" s="256"/>
      <c r="Q268" s="256"/>
      <c r="R268" s="256"/>
      <c r="S268" s="256"/>
      <c r="T268" s="257"/>
      <c r="AT268" s="258" t="s">
        <v>210</v>
      </c>
      <c r="AU268" s="258" t="s">
        <v>79</v>
      </c>
      <c r="AV268" s="12" t="s">
        <v>79</v>
      </c>
      <c r="AW268" s="12" t="s">
        <v>33</v>
      </c>
      <c r="AX268" s="12" t="s">
        <v>76</v>
      </c>
      <c r="AY268" s="258" t="s">
        <v>201</v>
      </c>
    </row>
    <row r="269" spans="2:65" s="1" customFormat="1" ht="25.5" customHeight="1">
      <c r="B269" s="46"/>
      <c r="C269" s="235" t="s">
        <v>582</v>
      </c>
      <c r="D269" s="235" t="s">
        <v>203</v>
      </c>
      <c r="E269" s="236" t="s">
        <v>630</v>
      </c>
      <c r="F269" s="237" t="s">
        <v>631</v>
      </c>
      <c r="G269" s="238" t="s">
        <v>206</v>
      </c>
      <c r="H269" s="239">
        <v>6</v>
      </c>
      <c r="I269" s="240"/>
      <c r="J269" s="241">
        <f>ROUND(I269*H269,2)</f>
        <v>0</v>
      </c>
      <c r="K269" s="237" t="s">
        <v>207</v>
      </c>
      <c r="L269" s="72"/>
      <c r="M269" s="242" t="s">
        <v>21</v>
      </c>
      <c r="N269" s="243" t="s">
        <v>40</v>
      </c>
      <c r="O269" s="47"/>
      <c r="P269" s="244">
        <f>O269*H269</f>
        <v>0</v>
      </c>
      <c r="Q269" s="244">
        <v>0</v>
      </c>
      <c r="R269" s="244">
        <f>Q269*H269</f>
        <v>0</v>
      </c>
      <c r="S269" s="244">
        <v>0</v>
      </c>
      <c r="T269" s="245">
        <f>S269*H269</f>
        <v>0</v>
      </c>
      <c r="AR269" s="24" t="s">
        <v>287</v>
      </c>
      <c r="AT269" s="24" t="s">
        <v>203</v>
      </c>
      <c r="AU269" s="24" t="s">
        <v>79</v>
      </c>
      <c r="AY269" s="24" t="s">
        <v>201</v>
      </c>
      <c r="BE269" s="246">
        <f>IF(N269="základní",J269,0)</f>
        <v>0</v>
      </c>
      <c r="BF269" s="246">
        <f>IF(N269="snížená",J269,0)</f>
        <v>0</v>
      </c>
      <c r="BG269" s="246">
        <f>IF(N269="zákl. přenesená",J269,0)</f>
        <v>0</v>
      </c>
      <c r="BH269" s="246">
        <f>IF(N269="sníž. přenesená",J269,0)</f>
        <v>0</v>
      </c>
      <c r="BI269" s="246">
        <f>IF(N269="nulová",J269,0)</f>
        <v>0</v>
      </c>
      <c r="BJ269" s="24" t="s">
        <v>76</v>
      </c>
      <c r="BK269" s="246">
        <f>ROUND(I269*H269,2)</f>
        <v>0</v>
      </c>
      <c r="BL269" s="24" t="s">
        <v>287</v>
      </c>
      <c r="BM269" s="24" t="s">
        <v>632</v>
      </c>
    </row>
    <row r="270" spans="2:51" s="12" customFormat="1" ht="13.5">
      <c r="B270" s="247"/>
      <c r="C270" s="248"/>
      <c r="D270" s="249" t="s">
        <v>210</v>
      </c>
      <c r="E270" s="250" t="s">
        <v>21</v>
      </c>
      <c r="F270" s="251" t="s">
        <v>1958</v>
      </c>
      <c r="G270" s="248"/>
      <c r="H270" s="252">
        <v>6</v>
      </c>
      <c r="I270" s="253"/>
      <c r="J270" s="248"/>
      <c r="K270" s="248"/>
      <c r="L270" s="254"/>
      <c r="M270" s="255"/>
      <c r="N270" s="256"/>
      <c r="O270" s="256"/>
      <c r="P270" s="256"/>
      <c r="Q270" s="256"/>
      <c r="R270" s="256"/>
      <c r="S270" s="256"/>
      <c r="T270" s="257"/>
      <c r="AT270" s="258" t="s">
        <v>210</v>
      </c>
      <c r="AU270" s="258" t="s">
        <v>79</v>
      </c>
      <c r="AV270" s="12" t="s">
        <v>79</v>
      </c>
      <c r="AW270" s="12" t="s">
        <v>33</v>
      </c>
      <c r="AX270" s="12" t="s">
        <v>76</v>
      </c>
      <c r="AY270" s="258" t="s">
        <v>201</v>
      </c>
    </row>
    <row r="271" spans="2:65" s="1" customFormat="1" ht="16.5" customHeight="1">
      <c r="B271" s="46"/>
      <c r="C271" s="259" t="s">
        <v>587</v>
      </c>
      <c r="D271" s="259" t="s">
        <v>256</v>
      </c>
      <c r="E271" s="260" t="s">
        <v>634</v>
      </c>
      <c r="F271" s="261" t="s">
        <v>635</v>
      </c>
      <c r="G271" s="262" t="s">
        <v>206</v>
      </c>
      <c r="H271" s="263">
        <v>6.9</v>
      </c>
      <c r="I271" s="264"/>
      <c r="J271" s="265">
        <f>ROUND(I271*H271,2)</f>
        <v>0</v>
      </c>
      <c r="K271" s="261" t="s">
        <v>220</v>
      </c>
      <c r="L271" s="266"/>
      <c r="M271" s="267" t="s">
        <v>21</v>
      </c>
      <c r="N271" s="268" t="s">
        <v>40</v>
      </c>
      <c r="O271" s="47"/>
      <c r="P271" s="244">
        <f>O271*H271</f>
        <v>0</v>
      </c>
      <c r="Q271" s="244">
        <v>0.00011</v>
      </c>
      <c r="R271" s="244">
        <f>Q271*H271</f>
        <v>0.000759</v>
      </c>
      <c r="S271" s="244">
        <v>0</v>
      </c>
      <c r="T271" s="245">
        <f>S271*H271</f>
        <v>0</v>
      </c>
      <c r="AR271" s="24" t="s">
        <v>374</v>
      </c>
      <c r="AT271" s="24" t="s">
        <v>256</v>
      </c>
      <c r="AU271" s="24" t="s">
        <v>79</v>
      </c>
      <c r="AY271" s="24" t="s">
        <v>201</v>
      </c>
      <c r="BE271" s="246">
        <f>IF(N271="základní",J271,0)</f>
        <v>0</v>
      </c>
      <c r="BF271" s="246">
        <f>IF(N271="snížená",J271,0)</f>
        <v>0</v>
      </c>
      <c r="BG271" s="246">
        <f>IF(N271="zákl. přenesená",J271,0)</f>
        <v>0</v>
      </c>
      <c r="BH271" s="246">
        <f>IF(N271="sníž. přenesená",J271,0)</f>
        <v>0</v>
      </c>
      <c r="BI271" s="246">
        <f>IF(N271="nulová",J271,0)</f>
        <v>0</v>
      </c>
      <c r="BJ271" s="24" t="s">
        <v>76</v>
      </c>
      <c r="BK271" s="246">
        <f>ROUND(I271*H271,2)</f>
        <v>0</v>
      </c>
      <c r="BL271" s="24" t="s">
        <v>287</v>
      </c>
      <c r="BM271" s="24" t="s">
        <v>636</v>
      </c>
    </row>
    <row r="272" spans="2:47" s="1" customFormat="1" ht="13.5">
      <c r="B272" s="46"/>
      <c r="C272" s="74"/>
      <c r="D272" s="249" t="s">
        <v>493</v>
      </c>
      <c r="E272" s="74"/>
      <c r="F272" s="280" t="s">
        <v>637</v>
      </c>
      <c r="G272" s="74"/>
      <c r="H272" s="74"/>
      <c r="I272" s="203"/>
      <c r="J272" s="74"/>
      <c r="K272" s="74"/>
      <c r="L272" s="72"/>
      <c r="M272" s="281"/>
      <c r="N272" s="47"/>
      <c r="O272" s="47"/>
      <c r="P272" s="47"/>
      <c r="Q272" s="47"/>
      <c r="R272" s="47"/>
      <c r="S272" s="47"/>
      <c r="T272" s="95"/>
      <c r="AT272" s="24" t="s">
        <v>493</v>
      </c>
      <c r="AU272" s="24" t="s">
        <v>79</v>
      </c>
    </row>
    <row r="273" spans="2:51" s="12" customFormat="1" ht="13.5">
      <c r="B273" s="247"/>
      <c r="C273" s="248"/>
      <c r="D273" s="249" t="s">
        <v>210</v>
      </c>
      <c r="E273" s="250" t="s">
        <v>21</v>
      </c>
      <c r="F273" s="251" t="s">
        <v>1959</v>
      </c>
      <c r="G273" s="248"/>
      <c r="H273" s="252">
        <v>6.9</v>
      </c>
      <c r="I273" s="253"/>
      <c r="J273" s="248"/>
      <c r="K273" s="248"/>
      <c r="L273" s="254"/>
      <c r="M273" s="255"/>
      <c r="N273" s="256"/>
      <c r="O273" s="256"/>
      <c r="P273" s="256"/>
      <c r="Q273" s="256"/>
      <c r="R273" s="256"/>
      <c r="S273" s="256"/>
      <c r="T273" s="257"/>
      <c r="AT273" s="258" t="s">
        <v>210</v>
      </c>
      <c r="AU273" s="258" t="s">
        <v>79</v>
      </c>
      <c r="AV273" s="12" t="s">
        <v>79</v>
      </c>
      <c r="AW273" s="12" t="s">
        <v>33</v>
      </c>
      <c r="AX273" s="12" t="s">
        <v>76</v>
      </c>
      <c r="AY273" s="258" t="s">
        <v>201</v>
      </c>
    </row>
    <row r="274" spans="2:65" s="1" customFormat="1" ht="25.5" customHeight="1">
      <c r="B274" s="46"/>
      <c r="C274" s="235" t="s">
        <v>593</v>
      </c>
      <c r="D274" s="235" t="s">
        <v>203</v>
      </c>
      <c r="E274" s="236" t="s">
        <v>640</v>
      </c>
      <c r="F274" s="237" t="s">
        <v>641</v>
      </c>
      <c r="G274" s="238" t="s">
        <v>358</v>
      </c>
      <c r="H274" s="239">
        <v>8</v>
      </c>
      <c r="I274" s="240"/>
      <c r="J274" s="241">
        <f>ROUND(I274*H274,2)</f>
        <v>0</v>
      </c>
      <c r="K274" s="237" t="s">
        <v>220</v>
      </c>
      <c r="L274" s="72"/>
      <c r="M274" s="242" t="s">
        <v>21</v>
      </c>
      <c r="N274" s="243" t="s">
        <v>40</v>
      </c>
      <c r="O274" s="47"/>
      <c r="P274" s="244">
        <f>O274*H274</f>
        <v>0</v>
      </c>
      <c r="Q274" s="244">
        <v>0</v>
      </c>
      <c r="R274" s="244">
        <f>Q274*H274</f>
        <v>0</v>
      </c>
      <c r="S274" s="244">
        <v>0.00718</v>
      </c>
      <c r="T274" s="245">
        <f>S274*H274</f>
        <v>0.05744</v>
      </c>
      <c r="AR274" s="24" t="s">
        <v>287</v>
      </c>
      <c r="AT274" s="24" t="s">
        <v>203</v>
      </c>
      <c r="AU274" s="24" t="s">
        <v>79</v>
      </c>
      <c r="AY274" s="24" t="s">
        <v>201</v>
      </c>
      <c r="BE274" s="246">
        <f>IF(N274="základní",J274,0)</f>
        <v>0</v>
      </c>
      <c r="BF274" s="246">
        <f>IF(N274="snížená",J274,0)</f>
        <v>0</v>
      </c>
      <c r="BG274" s="246">
        <f>IF(N274="zákl. přenesená",J274,0)</f>
        <v>0</v>
      </c>
      <c r="BH274" s="246">
        <f>IF(N274="sníž. přenesená",J274,0)</f>
        <v>0</v>
      </c>
      <c r="BI274" s="246">
        <f>IF(N274="nulová",J274,0)</f>
        <v>0</v>
      </c>
      <c r="BJ274" s="24" t="s">
        <v>76</v>
      </c>
      <c r="BK274" s="246">
        <f>ROUND(I274*H274,2)</f>
        <v>0</v>
      </c>
      <c r="BL274" s="24" t="s">
        <v>287</v>
      </c>
      <c r="BM274" s="24" t="s">
        <v>642</v>
      </c>
    </row>
    <row r="275" spans="2:65" s="1" customFormat="1" ht="25.5" customHeight="1">
      <c r="B275" s="46"/>
      <c r="C275" s="235" t="s">
        <v>597</v>
      </c>
      <c r="D275" s="235" t="s">
        <v>203</v>
      </c>
      <c r="E275" s="236" t="s">
        <v>644</v>
      </c>
      <c r="F275" s="237" t="s">
        <v>645</v>
      </c>
      <c r="G275" s="238" t="s">
        <v>358</v>
      </c>
      <c r="H275" s="239">
        <v>35</v>
      </c>
      <c r="I275" s="240"/>
      <c r="J275" s="241">
        <f>ROUND(I275*H275,2)</f>
        <v>0</v>
      </c>
      <c r="K275" s="237" t="s">
        <v>552</v>
      </c>
      <c r="L275" s="72"/>
      <c r="M275" s="242" t="s">
        <v>21</v>
      </c>
      <c r="N275" s="243" t="s">
        <v>40</v>
      </c>
      <c r="O275" s="47"/>
      <c r="P275" s="244">
        <f>O275*H275</f>
        <v>0</v>
      </c>
      <c r="Q275" s="244">
        <v>0.0001</v>
      </c>
      <c r="R275" s="244">
        <f>Q275*H275</f>
        <v>0.0035</v>
      </c>
      <c r="S275" s="244">
        <v>0</v>
      </c>
      <c r="T275" s="245">
        <f>S275*H275</f>
        <v>0</v>
      </c>
      <c r="AR275" s="24" t="s">
        <v>287</v>
      </c>
      <c r="AT275" s="24" t="s">
        <v>203</v>
      </c>
      <c r="AU275" s="24" t="s">
        <v>79</v>
      </c>
      <c r="AY275" s="24" t="s">
        <v>201</v>
      </c>
      <c r="BE275" s="246">
        <f>IF(N275="základní",J275,0)</f>
        <v>0</v>
      </c>
      <c r="BF275" s="246">
        <f>IF(N275="snížená",J275,0)</f>
        <v>0</v>
      </c>
      <c r="BG275" s="246">
        <f>IF(N275="zákl. přenesená",J275,0)</f>
        <v>0</v>
      </c>
      <c r="BH275" s="246">
        <f>IF(N275="sníž. přenesená",J275,0)</f>
        <v>0</v>
      </c>
      <c r="BI275" s="246">
        <f>IF(N275="nulová",J275,0)</f>
        <v>0</v>
      </c>
      <c r="BJ275" s="24" t="s">
        <v>76</v>
      </c>
      <c r="BK275" s="246">
        <f>ROUND(I275*H275,2)</f>
        <v>0</v>
      </c>
      <c r="BL275" s="24" t="s">
        <v>287</v>
      </c>
      <c r="BM275" s="24" t="s">
        <v>646</v>
      </c>
    </row>
    <row r="276" spans="2:51" s="12" customFormat="1" ht="13.5">
      <c r="B276" s="247"/>
      <c r="C276" s="248"/>
      <c r="D276" s="249" t="s">
        <v>210</v>
      </c>
      <c r="E276" s="250" t="s">
        <v>21</v>
      </c>
      <c r="F276" s="251" t="s">
        <v>1960</v>
      </c>
      <c r="G276" s="248"/>
      <c r="H276" s="252">
        <v>35</v>
      </c>
      <c r="I276" s="253"/>
      <c r="J276" s="248"/>
      <c r="K276" s="248"/>
      <c r="L276" s="254"/>
      <c r="M276" s="255"/>
      <c r="N276" s="256"/>
      <c r="O276" s="256"/>
      <c r="P276" s="256"/>
      <c r="Q276" s="256"/>
      <c r="R276" s="256"/>
      <c r="S276" s="256"/>
      <c r="T276" s="257"/>
      <c r="AT276" s="258" t="s">
        <v>210</v>
      </c>
      <c r="AU276" s="258" t="s">
        <v>79</v>
      </c>
      <c r="AV276" s="12" t="s">
        <v>79</v>
      </c>
      <c r="AW276" s="12" t="s">
        <v>33</v>
      </c>
      <c r="AX276" s="12" t="s">
        <v>76</v>
      </c>
      <c r="AY276" s="258" t="s">
        <v>201</v>
      </c>
    </row>
    <row r="277" spans="2:65" s="1" customFormat="1" ht="16.5" customHeight="1">
      <c r="B277" s="46"/>
      <c r="C277" s="259" t="s">
        <v>603</v>
      </c>
      <c r="D277" s="259" t="s">
        <v>256</v>
      </c>
      <c r="E277" s="260" t="s">
        <v>649</v>
      </c>
      <c r="F277" s="261" t="s">
        <v>650</v>
      </c>
      <c r="G277" s="262" t="s">
        <v>358</v>
      </c>
      <c r="H277" s="263">
        <v>4.5</v>
      </c>
      <c r="I277" s="264"/>
      <c r="J277" s="265">
        <f>ROUND(I277*H277,2)</f>
        <v>0</v>
      </c>
      <c r="K277" s="261" t="s">
        <v>552</v>
      </c>
      <c r="L277" s="266"/>
      <c r="M277" s="267" t="s">
        <v>21</v>
      </c>
      <c r="N277" s="268" t="s">
        <v>40</v>
      </c>
      <c r="O277" s="47"/>
      <c r="P277" s="244">
        <f>O277*H277</f>
        <v>0</v>
      </c>
      <c r="Q277" s="244">
        <v>4E-05</v>
      </c>
      <c r="R277" s="244">
        <f>Q277*H277</f>
        <v>0.00018</v>
      </c>
      <c r="S277" s="244">
        <v>0</v>
      </c>
      <c r="T277" s="245">
        <f>S277*H277</f>
        <v>0</v>
      </c>
      <c r="AR277" s="24" t="s">
        <v>374</v>
      </c>
      <c r="AT277" s="24" t="s">
        <v>256</v>
      </c>
      <c r="AU277" s="24" t="s">
        <v>79</v>
      </c>
      <c r="AY277" s="24" t="s">
        <v>201</v>
      </c>
      <c r="BE277" s="246">
        <f>IF(N277="základní",J277,0)</f>
        <v>0</v>
      </c>
      <c r="BF277" s="246">
        <f>IF(N277="snížená",J277,0)</f>
        <v>0</v>
      </c>
      <c r="BG277" s="246">
        <f>IF(N277="zákl. přenesená",J277,0)</f>
        <v>0</v>
      </c>
      <c r="BH277" s="246">
        <f>IF(N277="sníž. přenesená",J277,0)</f>
        <v>0</v>
      </c>
      <c r="BI277" s="246">
        <f>IF(N277="nulová",J277,0)</f>
        <v>0</v>
      </c>
      <c r="BJ277" s="24" t="s">
        <v>76</v>
      </c>
      <c r="BK277" s="246">
        <f>ROUND(I277*H277,2)</f>
        <v>0</v>
      </c>
      <c r="BL277" s="24" t="s">
        <v>287</v>
      </c>
      <c r="BM277" s="24" t="s">
        <v>651</v>
      </c>
    </row>
    <row r="278" spans="2:47" s="1" customFormat="1" ht="13.5">
      <c r="B278" s="46"/>
      <c r="C278" s="74"/>
      <c r="D278" s="249" t="s">
        <v>493</v>
      </c>
      <c r="E278" s="74"/>
      <c r="F278" s="280" t="s">
        <v>652</v>
      </c>
      <c r="G278" s="74"/>
      <c r="H278" s="74"/>
      <c r="I278" s="203"/>
      <c r="J278" s="74"/>
      <c r="K278" s="74"/>
      <c r="L278" s="72"/>
      <c r="M278" s="281"/>
      <c r="N278" s="47"/>
      <c r="O278" s="47"/>
      <c r="P278" s="47"/>
      <c r="Q278" s="47"/>
      <c r="R278" s="47"/>
      <c r="S278" s="47"/>
      <c r="T278" s="95"/>
      <c r="AT278" s="24" t="s">
        <v>493</v>
      </c>
      <c r="AU278" s="24" t="s">
        <v>79</v>
      </c>
    </row>
    <row r="279" spans="2:51" s="12" customFormat="1" ht="13.5">
      <c r="B279" s="247"/>
      <c r="C279" s="248"/>
      <c r="D279" s="249" t="s">
        <v>210</v>
      </c>
      <c r="E279" s="250" t="s">
        <v>21</v>
      </c>
      <c r="F279" s="251" t="s">
        <v>1961</v>
      </c>
      <c r="G279" s="248"/>
      <c r="H279" s="252">
        <v>4.5</v>
      </c>
      <c r="I279" s="253"/>
      <c r="J279" s="248"/>
      <c r="K279" s="248"/>
      <c r="L279" s="254"/>
      <c r="M279" s="255"/>
      <c r="N279" s="256"/>
      <c r="O279" s="256"/>
      <c r="P279" s="256"/>
      <c r="Q279" s="256"/>
      <c r="R279" s="256"/>
      <c r="S279" s="256"/>
      <c r="T279" s="257"/>
      <c r="AT279" s="258" t="s">
        <v>210</v>
      </c>
      <c r="AU279" s="258" t="s">
        <v>79</v>
      </c>
      <c r="AV279" s="12" t="s">
        <v>79</v>
      </c>
      <c r="AW279" s="12" t="s">
        <v>33</v>
      </c>
      <c r="AX279" s="12" t="s">
        <v>76</v>
      </c>
      <c r="AY279" s="258" t="s">
        <v>201</v>
      </c>
    </row>
    <row r="280" spans="2:65" s="1" customFormat="1" ht="16.5" customHeight="1">
      <c r="B280" s="46"/>
      <c r="C280" s="259" t="s">
        <v>608</v>
      </c>
      <c r="D280" s="259" t="s">
        <v>256</v>
      </c>
      <c r="E280" s="260" t="s">
        <v>655</v>
      </c>
      <c r="F280" s="261" t="s">
        <v>656</v>
      </c>
      <c r="G280" s="262" t="s">
        <v>358</v>
      </c>
      <c r="H280" s="263">
        <v>30.5</v>
      </c>
      <c r="I280" s="264"/>
      <c r="J280" s="265">
        <f>ROUND(I280*H280,2)</f>
        <v>0</v>
      </c>
      <c r="K280" s="261" t="s">
        <v>220</v>
      </c>
      <c r="L280" s="266"/>
      <c r="M280" s="267" t="s">
        <v>21</v>
      </c>
      <c r="N280" s="268" t="s">
        <v>40</v>
      </c>
      <c r="O280" s="47"/>
      <c r="P280" s="244">
        <f>O280*H280</f>
        <v>0</v>
      </c>
      <c r="Q280" s="244">
        <v>3E-05</v>
      </c>
      <c r="R280" s="244">
        <f>Q280*H280</f>
        <v>0.000915</v>
      </c>
      <c r="S280" s="244">
        <v>0</v>
      </c>
      <c r="T280" s="245">
        <f>S280*H280</f>
        <v>0</v>
      </c>
      <c r="AR280" s="24" t="s">
        <v>374</v>
      </c>
      <c r="AT280" s="24" t="s">
        <v>256</v>
      </c>
      <c r="AU280" s="24" t="s">
        <v>79</v>
      </c>
      <c r="AY280" s="24" t="s">
        <v>201</v>
      </c>
      <c r="BE280" s="246">
        <f>IF(N280="základní",J280,0)</f>
        <v>0</v>
      </c>
      <c r="BF280" s="246">
        <f>IF(N280="snížená",J280,0)</f>
        <v>0</v>
      </c>
      <c r="BG280" s="246">
        <f>IF(N280="zákl. přenesená",J280,0)</f>
        <v>0</v>
      </c>
      <c r="BH280" s="246">
        <f>IF(N280="sníž. přenesená",J280,0)</f>
        <v>0</v>
      </c>
      <c r="BI280" s="246">
        <f>IF(N280="nulová",J280,0)</f>
        <v>0</v>
      </c>
      <c r="BJ280" s="24" t="s">
        <v>76</v>
      </c>
      <c r="BK280" s="246">
        <f>ROUND(I280*H280,2)</f>
        <v>0</v>
      </c>
      <c r="BL280" s="24" t="s">
        <v>287</v>
      </c>
      <c r="BM280" s="24" t="s">
        <v>657</v>
      </c>
    </row>
    <row r="281" spans="2:51" s="12" customFormat="1" ht="13.5">
      <c r="B281" s="247"/>
      <c r="C281" s="248"/>
      <c r="D281" s="249" t="s">
        <v>210</v>
      </c>
      <c r="E281" s="250" t="s">
        <v>21</v>
      </c>
      <c r="F281" s="251" t="s">
        <v>1962</v>
      </c>
      <c r="G281" s="248"/>
      <c r="H281" s="252">
        <v>30.5</v>
      </c>
      <c r="I281" s="253"/>
      <c r="J281" s="248"/>
      <c r="K281" s="248"/>
      <c r="L281" s="254"/>
      <c r="M281" s="255"/>
      <c r="N281" s="256"/>
      <c r="O281" s="256"/>
      <c r="P281" s="256"/>
      <c r="Q281" s="256"/>
      <c r="R281" s="256"/>
      <c r="S281" s="256"/>
      <c r="T281" s="257"/>
      <c r="AT281" s="258" t="s">
        <v>210</v>
      </c>
      <c r="AU281" s="258" t="s">
        <v>79</v>
      </c>
      <c r="AV281" s="12" t="s">
        <v>79</v>
      </c>
      <c r="AW281" s="12" t="s">
        <v>33</v>
      </c>
      <c r="AX281" s="12" t="s">
        <v>76</v>
      </c>
      <c r="AY281" s="258" t="s">
        <v>201</v>
      </c>
    </row>
    <row r="282" spans="2:65" s="1" customFormat="1" ht="16.5" customHeight="1">
      <c r="B282" s="46"/>
      <c r="C282" s="235" t="s">
        <v>612</v>
      </c>
      <c r="D282" s="235" t="s">
        <v>203</v>
      </c>
      <c r="E282" s="236" t="s">
        <v>1963</v>
      </c>
      <c r="F282" s="237" t="s">
        <v>1964</v>
      </c>
      <c r="G282" s="238" t="s">
        <v>562</v>
      </c>
      <c r="H282" s="282"/>
      <c r="I282" s="240"/>
      <c r="J282" s="241">
        <f>ROUND(I282*H282,2)</f>
        <v>0</v>
      </c>
      <c r="K282" s="237" t="s">
        <v>207</v>
      </c>
      <c r="L282" s="72"/>
      <c r="M282" s="242" t="s">
        <v>21</v>
      </c>
      <c r="N282" s="243" t="s">
        <v>40</v>
      </c>
      <c r="O282" s="47"/>
      <c r="P282" s="244">
        <f>O282*H282</f>
        <v>0</v>
      </c>
      <c r="Q282" s="244">
        <v>0</v>
      </c>
      <c r="R282" s="244">
        <f>Q282*H282</f>
        <v>0</v>
      </c>
      <c r="S282" s="244">
        <v>0</v>
      </c>
      <c r="T282" s="245">
        <f>S282*H282</f>
        <v>0</v>
      </c>
      <c r="AR282" s="24" t="s">
        <v>287</v>
      </c>
      <c r="AT282" s="24" t="s">
        <v>203</v>
      </c>
      <c r="AU282" s="24" t="s">
        <v>79</v>
      </c>
      <c r="AY282" s="24" t="s">
        <v>201</v>
      </c>
      <c r="BE282" s="246">
        <f>IF(N282="základní",J282,0)</f>
        <v>0</v>
      </c>
      <c r="BF282" s="246">
        <f>IF(N282="snížená",J282,0)</f>
        <v>0</v>
      </c>
      <c r="BG282" s="246">
        <f>IF(N282="zákl. přenesená",J282,0)</f>
        <v>0</v>
      </c>
      <c r="BH282" s="246">
        <f>IF(N282="sníž. přenesená",J282,0)</f>
        <v>0</v>
      </c>
      <c r="BI282" s="246">
        <f>IF(N282="nulová",J282,0)</f>
        <v>0</v>
      </c>
      <c r="BJ282" s="24" t="s">
        <v>76</v>
      </c>
      <c r="BK282" s="246">
        <f>ROUND(I282*H282,2)</f>
        <v>0</v>
      </c>
      <c r="BL282" s="24" t="s">
        <v>287</v>
      </c>
      <c r="BM282" s="24" t="s">
        <v>1965</v>
      </c>
    </row>
    <row r="283" spans="2:63" s="11" customFormat="1" ht="29.85" customHeight="1">
      <c r="B283" s="219"/>
      <c r="C283" s="220"/>
      <c r="D283" s="221" t="s">
        <v>68</v>
      </c>
      <c r="E283" s="233" t="s">
        <v>663</v>
      </c>
      <c r="F283" s="233" t="s">
        <v>664</v>
      </c>
      <c r="G283" s="220"/>
      <c r="H283" s="220"/>
      <c r="I283" s="223"/>
      <c r="J283" s="234">
        <f>BK283</f>
        <v>0</v>
      </c>
      <c r="K283" s="220"/>
      <c r="L283" s="225"/>
      <c r="M283" s="226"/>
      <c r="N283" s="227"/>
      <c r="O283" s="227"/>
      <c r="P283" s="228">
        <f>SUM(P284:P297)</f>
        <v>0</v>
      </c>
      <c r="Q283" s="227"/>
      <c r="R283" s="228">
        <f>SUM(R284:R297)</f>
        <v>0.03833000000000001</v>
      </c>
      <c r="S283" s="227"/>
      <c r="T283" s="229">
        <f>SUM(T284:T297)</f>
        <v>0.2136</v>
      </c>
      <c r="AR283" s="230" t="s">
        <v>79</v>
      </c>
      <c r="AT283" s="231" t="s">
        <v>68</v>
      </c>
      <c r="AU283" s="231" t="s">
        <v>76</v>
      </c>
      <c r="AY283" s="230" t="s">
        <v>201</v>
      </c>
      <c r="BK283" s="232">
        <f>SUM(BK284:BK297)</f>
        <v>0</v>
      </c>
    </row>
    <row r="284" spans="2:65" s="1" customFormat="1" ht="16.5" customHeight="1">
      <c r="B284" s="46"/>
      <c r="C284" s="235" t="s">
        <v>619</v>
      </c>
      <c r="D284" s="235" t="s">
        <v>203</v>
      </c>
      <c r="E284" s="236" t="s">
        <v>666</v>
      </c>
      <c r="F284" s="237" t="s">
        <v>667</v>
      </c>
      <c r="G284" s="238" t="s">
        <v>358</v>
      </c>
      <c r="H284" s="239">
        <v>8</v>
      </c>
      <c r="I284" s="240"/>
      <c r="J284" s="241">
        <f>ROUND(I284*H284,2)</f>
        <v>0</v>
      </c>
      <c r="K284" s="237" t="s">
        <v>220</v>
      </c>
      <c r="L284" s="72"/>
      <c r="M284" s="242" t="s">
        <v>21</v>
      </c>
      <c r="N284" s="243" t="s">
        <v>40</v>
      </c>
      <c r="O284" s="47"/>
      <c r="P284" s="244">
        <f>O284*H284</f>
        <v>0</v>
      </c>
      <c r="Q284" s="244">
        <v>0</v>
      </c>
      <c r="R284" s="244">
        <f>Q284*H284</f>
        <v>0</v>
      </c>
      <c r="S284" s="244">
        <v>0.0267</v>
      </c>
      <c r="T284" s="245">
        <f>S284*H284</f>
        <v>0.2136</v>
      </c>
      <c r="AR284" s="24" t="s">
        <v>287</v>
      </c>
      <c r="AT284" s="24" t="s">
        <v>203</v>
      </c>
      <c r="AU284" s="24" t="s">
        <v>79</v>
      </c>
      <c r="AY284" s="24" t="s">
        <v>201</v>
      </c>
      <c r="BE284" s="246">
        <f>IF(N284="základní",J284,0)</f>
        <v>0</v>
      </c>
      <c r="BF284" s="246">
        <f>IF(N284="snížená",J284,0)</f>
        <v>0</v>
      </c>
      <c r="BG284" s="246">
        <f>IF(N284="zákl. přenesená",J284,0)</f>
        <v>0</v>
      </c>
      <c r="BH284" s="246">
        <f>IF(N284="sníž. přenesená",J284,0)</f>
        <v>0</v>
      </c>
      <c r="BI284" s="246">
        <f>IF(N284="nulová",J284,0)</f>
        <v>0</v>
      </c>
      <c r="BJ284" s="24" t="s">
        <v>76</v>
      </c>
      <c r="BK284" s="246">
        <f>ROUND(I284*H284,2)</f>
        <v>0</v>
      </c>
      <c r="BL284" s="24" t="s">
        <v>287</v>
      </c>
      <c r="BM284" s="24" t="s">
        <v>668</v>
      </c>
    </row>
    <row r="285" spans="2:65" s="1" customFormat="1" ht="25.5" customHeight="1">
      <c r="B285" s="46"/>
      <c r="C285" s="235" t="s">
        <v>623</v>
      </c>
      <c r="D285" s="235" t="s">
        <v>203</v>
      </c>
      <c r="E285" s="236" t="s">
        <v>670</v>
      </c>
      <c r="F285" s="237" t="s">
        <v>671</v>
      </c>
      <c r="G285" s="238" t="s">
        <v>358</v>
      </c>
      <c r="H285" s="239">
        <v>2</v>
      </c>
      <c r="I285" s="240"/>
      <c r="J285" s="241">
        <f>ROUND(I285*H285,2)</f>
        <v>0</v>
      </c>
      <c r="K285" s="237" t="s">
        <v>220</v>
      </c>
      <c r="L285" s="72"/>
      <c r="M285" s="242" t="s">
        <v>21</v>
      </c>
      <c r="N285" s="243" t="s">
        <v>40</v>
      </c>
      <c r="O285" s="47"/>
      <c r="P285" s="244">
        <f>O285*H285</f>
        <v>0</v>
      </c>
      <c r="Q285" s="244">
        <v>0.00126</v>
      </c>
      <c r="R285" s="244">
        <f>Q285*H285</f>
        <v>0.00252</v>
      </c>
      <c r="S285" s="244">
        <v>0</v>
      </c>
      <c r="T285" s="245">
        <f>S285*H285</f>
        <v>0</v>
      </c>
      <c r="AR285" s="24" t="s">
        <v>287</v>
      </c>
      <c r="AT285" s="24" t="s">
        <v>203</v>
      </c>
      <c r="AU285" s="24" t="s">
        <v>79</v>
      </c>
      <c r="AY285" s="24" t="s">
        <v>201</v>
      </c>
      <c r="BE285" s="246">
        <f>IF(N285="základní",J285,0)</f>
        <v>0</v>
      </c>
      <c r="BF285" s="246">
        <f>IF(N285="snížená",J285,0)</f>
        <v>0</v>
      </c>
      <c r="BG285" s="246">
        <f>IF(N285="zákl. přenesená",J285,0)</f>
        <v>0</v>
      </c>
      <c r="BH285" s="246">
        <f>IF(N285="sníž. přenesená",J285,0)</f>
        <v>0</v>
      </c>
      <c r="BI285" s="246">
        <f>IF(N285="nulová",J285,0)</f>
        <v>0</v>
      </c>
      <c r="BJ285" s="24" t="s">
        <v>76</v>
      </c>
      <c r="BK285" s="246">
        <f>ROUND(I285*H285,2)</f>
        <v>0</v>
      </c>
      <c r="BL285" s="24" t="s">
        <v>287</v>
      </c>
      <c r="BM285" s="24" t="s">
        <v>672</v>
      </c>
    </row>
    <row r="286" spans="2:51" s="12" customFormat="1" ht="13.5">
      <c r="B286" s="247"/>
      <c r="C286" s="248"/>
      <c r="D286" s="249" t="s">
        <v>210</v>
      </c>
      <c r="E286" s="250" t="s">
        <v>21</v>
      </c>
      <c r="F286" s="251" t="s">
        <v>1622</v>
      </c>
      <c r="G286" s="248"/>
      <c r="H286" s="252">
        <v>2</v>
      </c>
      <c r="I286" s="253"/>
      <c r="J286" s="248"/>
      <c r="K286" s="248"/>
      <c r="L286" s="254"/>
      <c r="M286" s="255"/>
      <c r="N286" s="256"/>
      <c r="O286" s="256"/>
      <c r="P286" s="256"/>
      <c r="Q286" s="256"/>
      <c r="R286" s="256"/>
      <c r="S286" s="256"/>
      <c r="T286" s="257"/>
      <c r="AT286" s="258" t="s">
        <v>210</v>
      </c>
      <c r="AU286" s="258" t="s">
        <v>79</v>
      </c>
      <c r="AV286" s="12" t="s">
        <v>79</v>
      </c>
      <c r="AW286" s="12" t="s">
        <v>33</v>
      </c>
      <c r="AX286" s="12" t="s">
        <v>76</v>
      </c>
      <c r="AY286" s="258" t="s">
        <v>201</v>
      </c>
    </row>
    <row r="287" spans="2:65" s="1" customFormat="1" ht="25.5" customHeight="1">
      <c r="B287" s="46"/>
      <c r="C287" s="235" t="s">
        <v>629</v>
      </c>
      <c r="D287" s="235" t="s">
        <v>203</v>
      </c>
      <c r="E287" s="236" t="s">
        <v>675</v>
      </c>
      <c r="F287" s="237" t="s">
        <v>676</v>
      </c>
      <c r="G287" s="238" t="s">
        <v>358</v>
      </c>
      <c r="H287" s="239">
        <v>18.5</v>
      </c>
      <c r="I287" s="240"/>
      <c r="J287" s="241">
        <f>ROUND(I287*H287,2)</f>
        <v>0</v>
      </c>
      <c r="K287" s="237" t="s">
        <v>220</v>
      </c>
      <c r="L287" s="72"/>
      <c r="M287" s="242" t="s">
        <v>21</v>
      </c>
      <c r="N287" s="243" t="s">
        <v>40</v>
      </c>
      <c r="O287" s="47"/>
      <c r="P287" s="244">
        <f>O287*H287</f>
        <v>0</v>
      </c>
      <c r="Q287" s="244">
        <v>0.00177</v>
      </c>
      <c r="R287" s="244">
        <f>Q287*H287</f>
        <v>0.032745</v>
      </c>
      <c r="S287" s="244">
        <v>0</v>
      </c>
      <c r="T287" s="245">
        <f>S287*H287</f>
        <v>0</v>
      </c>
      <c r="AR287" s="24" t="s">
        <v>287</v>
      </c>
      <c r="AT287" s="24" t="s">
        <v>203</v>
      </c>
      <c r="AU287" s="24" t="s">
        <v>79</v>
      </c>
      <c r="AY287" s="24" t="s">
        <v>201</v>
      </c>
      <c r="BE287" s="246">
        <f>IF(N287="základní",J287,0)</f>
        <v>0</v>
      </c>
      <c r="BF287" s="246">
        <f>IF(N287="snížená",J287,0)</f>
        <v>0</v>
      </c>
      <c r="BG287" s="246">
        <f>IF(N287="zákl. přenesená",J287,0)</f>
        <v>0</v>
      </c>
      <c r="BH287" s="246">
        <f>IF(N287="sníž. přenesená",J287,0)</f>
        <v>0</v>
      </c>
      <c r="BI287" s="246">
        <f>IF(N287="nulová",J287,0)</f>
        <v>0</v>
      </c>
      <c r="BJ287" s="24" t="s">
        <v>76</v>
      </c>
      <c r="BK287" s="246">
        <f>ROUND(I287*H287,2)</f>
        <v>0</v>
      </c>
      <c r="BL287" s="24" t="s">
        <v>287</v>
      </c>
      <c r="BM287" s="24" t="s">
        <v>677</v>
      </c>
    </row>
    <row r="288" spans="2:51" s="12" customFormat="1" ht="13.5">
      <c r="B288" s="247"/>
      <c r="C288" s="248"/>
      <c r="D288" s="249" t="s">
        <v>210</v>
      </c>
      <c r="E288" s="250" t="s">
        <v>21</v>
      </c>
      <c r="F288" s="251" t="s">
        <v>1966</v>
      </c>
      <c r="G288" s="248"/>
      <c r="H288" s="252">
        <v>18.5</v>
      </c>
      <c r="I288" s="253"/>
      <c r="J288" s="248"/>
      <c r="K288" s="248"/>
      <c r="L288" s="254"/>
      <c r="M288" s="255"/>
      <c r="N288" s="256"/>
      <c r="O288" s="256"/>
      <c r="P288" s="256"/>
      <c r="Q288" s="256"/>
      <c r="R288" s="256"/>
      <c r="S288" s="256"/>
      <c r="T288" s="257"/>
      <c r="AT288" s="258" t="s">
        <v>210</v>
      </c>
      <c r="AU288" s="258" t="s">
        <v>79</v>
      </c>
      <c r="AV288" s="12" t="s">
        <v>79</v>
      </c>
      <c r="AW288" s="12" t="s">
        <v>33</v>
      </c>
      <c r="AX288" s="12" t="s">
        <v>76</v>
      </c>
      <c r="AY288" s="258" t="s">
        <v>201</v>
      </c>
    </row>
    <row r="289" spans="2:65" s="1" customFormat="1" ht="16.5" customHeight="1">
      <c r="B289" s="46"/>
      <c r="C289" s="235" t="s">
        <v>633</v>
      </c>
      <c r="D289" s="235" t="s">
        <v>203</v>
      </c>
      <c r="E289" s="236" t="s">
        <v>680</v>
      </c>
      <c r="F289" s="237" t="s">
        <v>681</v>
      </c>
      <c r="G289" s="238" t="s">
        <v>358</v>
      </c>
      <c r="H289" s="239">
        <v>5.5</v>
      </c>
      <c r="I289" s="240"/>
      <c r="J289" s="241">
        <f>ROUND(I289*H289,2)</f>
        <v>0</v>
      </c>
      <c r="K289" s="237" t="s">
        <v>552</v>
      </c>
      <c r="L289" s="72"/>
      <c r="M289" s="242" t="s">
        <v>21</v>
      </c>
      <c r="N289" s="243" t="s">
        <v>40</v>
      </c>
      <c r="O289" s="47"/>
      <c r="P289" s="244">
        <f>O289*H289</f>
        <v>0</v>
      </c>
      <c r="Q289" s="244">
        <v>0.00035</v>
      </c>
      <c r="R289" s="244">
        <f>Q289*H289</f>
        <v>0.001925</v>
      </c>
      <c r="S289" s="244">
        <v>0</v>
      </c>
      <c r="T289" s="245">
        <f>S289*H289</f>
        <v>0</v>
      </c>
      <c r="AR289" s="24" t="s">
        <v>287</v>
      </c>
      <c r="AT289" s="24" t="s">
        <v>203</v>
      </c>
      <c r="AU289" s="24" t="s">
        <v>79</v>
      </c>
      <c r="AY289" s="24" t="s">
        <v>201</v>
      </c>
      <c r="BE289" s="246">
        <f>IF(N289="základní",J289,0)</f>
        <v>0</v>
      </c>
      <c r="BF289" s="246">
        <f>IF(N289="snížená",J289,0)</f>
        <v>0</v>
      </c>
      <c r="BG289" s="246">
        <f>IF(N289="zákl. přenesená",J289,0)</f>
        <v>0</v>
      </c>
      <c r="BH289" s="246">
        <f>IF(N289="sníž. přenesená",J289,0)</f>
        <v>0</v>
      </c>
      <c r="BI289" s="246">
        <f>IF(N289="nulová",J289,0)</f>
        <v>0</v>
      </c>
      <c r="BJ289" s="24" t="s">
        <v>76</v>
      </c>
      <c r="BK289" s="246">
        <f>ROUND(I289*H289,2)</f>
        <v>0</v>
      </c>
      <c r="BL289" s="24" t="s">
        <v>287</v>
      </c>
      <c r="BM289" s="24" t="s">
        <v>682</v>
      </c>
    </row>
    <row r="290" spans="2:51" s="12" customFormat="1" ht="13.5">
      <c r="B290" s="247"/>
      <c r="C290" s="248"/>
      <c r="D290" s="249" t="s">
        <v>210</v>
      </c>
      <c r="E290" s="250" t="s">
        <v>21</v>
      </c>
      <c r="F290" s="251" t="s">
        <v>1967</v>
      </c>
      <c r="G290" s="248"/>
      <c r="H290" s="252">
        <v>5.5</v>
      </c>
      <c r="I290" s="253"/>
      <c r="J290" s="248"/>
      <c r="K290" s="248"/>
      <c r="L290" s="254"/>
      <c r="M290" s="255"/>
      <c r="N290" s="256"/>
      <c r="O290" s="256"/>
      <c r="P290" s="256"/>
      <c r="Q290" s="256"/>
      <c r="R290" s="256"/>
      <c r="S290" s="256"/>
      <c r="T290" s="257"/>
      <c r="AT290" s="258" t="s">
        <v>210</v>
      </c>
      <c r="AU290" s="258" t="s">
        <v>79</v>
      </c>
      <c r="AV290" s="12" t="s">
        <v>79</v>
      </c>
      <c r="AW290" s="12" t="s">
        <v>33</v>
      </c>
      <c r="AX290" s="12" t="s">
        <v>76</v>
      </c>
      <c r="AY290" s="258" t="s">
        <v>201</v>
      </c>
    </row>
    <row r="291" spans="2:65" s="1" customFormat="1" ht="16.5" customHeight="1">
      <c r="B291" s="46"/>
      <c r="C291" s="235" t="s">
        <v>639</v>
      </c>
      <c r="D291" s="235" t="s">
        <v>203</v>
      </c>
      <c r="E291" s="236" t="s">
        <v>685</v>
      </c>
      <c r="F291" s="237" t="s">
        <v>686</v>
      </c>
      <c r="G291" s="238" t="s">
        <v>358</v>
      </c>
      <c r="H291" s="239">
        <v>1</v>
      </c>
      <c r="I291" s="240"/>
      <c r="J291" s="241">
        <f>ROUND(I291*H291,2)</f>
        <v>0</v>
      </c>
      <c r="K291" s="237" t="s">
        <v>552</v>
      </c>
      <c r="L291" s="72"/>
      <c r="M291" s="242" t="s">
        <v>21</v>
      </c>
      <c r="N291" s="243" t="s">
        <v>40</v>
      </c>
      <c r="O291" s="47"/>
      <c r="P291" s="244">
        <f>O291*H291</f>
        <v>0</v>
      </c>
      <c r="Q291" s="244">
        <v>0.00114</v>
      </c>
      <c r="R291" s="244">
        <f>Q291*H291</f>
        <v>0.00114</v>
      </c>
      <c r="S291" s="244">
        <v>0</v>
      </c>
      <c r="T291" s="245">
        <f>S291*H291</f>
        <v>0</v>
      </c>
      <c r="AR291" s="24" t="s">
        <v>287</v>
      </c>
      <c r="AT291" s="24" t="s">
        <v>203</v>
      </c>
      <c r="AU291" s="24" t="s">
        <v>79</v>
      </c>
      <c r="AY291" s="24" t="s">
        <v>201</v>
      </c>
      <c r="BE291" s="246">
        <f>IF(N291="základní",J291,0)</f>
        <v>0</v>
      </c>
      <c r="BF291" s="246">
        <f>IF(N291="snížená",J291,0)</f>
        <v>0</v>
      </c>
      <c r="BG291" s="246">
        <f>IF(N291="zákl. přenesená",J291,0)</f>
        <v>0</v>
      </c>
      <c r="BH291" s="246">
        <f>IF(N291="sníž. přenesená",J291,0)</f>
        <v>0</v>
      </c>
      <c r="BI291" s="246">
        <f>IF(N291="nulová",J291,0)</f>
        <v>0</v>
      </c>
      <c r="BJ291" s="24" t="s">
        <v>76</v>
      </c>
      <c r="BK291" s="246">
        <f>ROUND(I291*H291,2)</f>
        <v>0</v>
      </c>
      <c r="BL291" s="24" t="s">
        <v>287</v>
      </c>
      <c r="BM291" s="24" t="s">
        <v>687</v>
      </c>
    </row>
    <row r="292" spans="2:51" s="12" customFormat="1" ht="13.5">
      <c r="B292" s="247"/>
      <c r="C292" s="248"/>
      <c r="D292" s="249" t="s">
        <v>210</v>
      </c>
      <c r="E292" s="250" t="s">
        <v>21</v>
      </c>
      <c r="F292" s="251" t="s">
        <v>1968</v>
      </c>
      <c r="G292" s="248"/>
      <c r="H292" s="252">
        <v>1</v>
      </c>
      <c r="I292" s="253"/>
      <c r="J292" s="248"/>
      <c r="K292" s="248"/>
      <c r="L292" s="254"/>
      <c r="M292" s="255"/>
      <c r="N292" s="256"/>
      <c r="O292" s="256"/>
      <c r="P292" s="256"/>
      <c r="Q292" s="256"/>
      <c r="R292" s="256"/>
      <c r="S292" s="256"/>
      <c r="T292" s="257"/>
      <c r="AT292" s="258" t="s">
        <v>210</v>
      </c>
      <c r="AU292" s="258" t="s">
        <v>79</v>
      </c>
      <c r="AV292" s="12" t="s">
        <v>79</v>
      </c>
      <c r="AW292" s="12" t="s">
        <v>33</v>
      </c>
      <c r="AX292" s="12" t="s">
        <v>76</v>
      </c>
      <c r="AY292" s="258" t="s">
        <v>201</v>
      </c>
    </row>
    <row r="293" spans="2:65" s="1" customFormat="1" ht="16.5" customHeight="1">
      <c r="B293" s="46"/>
      <c r="C293" s="235" t="s">
        <v>643</v>
      </c>
      <c r="D293" s="235" t="s">
        <v>203</v>
      </c>
      <c r="E293" s="236" t="s">
        <v>690</v>
      </c>
      <c r="F293" s="237" t="s">
        <v>691</v>
      </c>
      <c r="G293" s="238" t="s">
        <v>248</v>
      </c>
      <c r="H293" s="239">
        <v>4</v>
      </c>
      <c r="I293" s="240"/>
      <c r="J293" s="241">
        <f>ROUND(I293*H293,2)</f>
        <v>0</v>
      </c>
      <c r="K293" s="237" t="s">
        <v>552</v>
      </c>
      <c r="L293" s="72"/>
      <c r="M293" s="242" t="s">
        <v>21</v>
      </c>
      <c r="N293" s="243" t="s">
        <v>40</v>
      </c>
      <c r="O293" s="47"/>
      <c r="P293" s="244">
        <f>O293*H293</f>
        <v>0</v>
      </c>
      <c r="Q293" s="244">
        <v>0</v>
      </c>
      <c r="R293" s="244">
        <f>Q293*H293</f>
        <v>0</v>
      </c>
      <c r="S293" s="244">
        <v>0</v>
      </c>
      <c r="T293" s="245">
        <f>S293*H293</f>
        <v>0</v>
      </c>
      <c r="AR293" s="24" t="s">
        <v>287</v>
      </c>
      <c r="AT293" s="24" t="s">
        <v>203</v>
      </c>
      <c r="AU293" s="24" t="s">
        <v>79</v>
      </c>
      <c r="AY293" s="24" t="s">
        <v>201</v>
      </c>
      <c r="BE293" s="246">
        <f>IF(N293="základní",J293,0)</f>
        <v>0</v>
      </c>
      <c r="BF293" s="246">
        <f>IF(N293="snížená",J293,0)</f>
        <v>0</v>
      </c>
      <c r="BG293" s="246">
        <f>IF(N293="zákl. přenesená",J293,0)</f>
        <v>0</v>
      </c>
      <c r="BH293" s="246">
        <f>IF(N293="sníž. přenesená",J293,0)</f>
        <v>0</v>
      </c>
      <c r="BI293" s="246">
        <f>IF(N293="nulová",J293,0)</f>
        <v>0</v>
      </c>
      <c r="BJ293" s="24" t="s">
        <v>76</v>
      </c>
      <c r="BK293" s="246">
        <f>ROUND(I293*H293,2)</f>
        <v>0</v>
      </c>
      <c r="BL293" s="24" t="s">
        <v>287</v>
      </c>
      <c r="BM293" s="24" t="s">
        <v>692</v>
      </c>
    </row>
    <row r="294" spans="2:65" s="1" customFormat="1" ht="16.5" customHeight="1">
      <c r="B294" s="46"/>
      <c r="C294" s="235" t="s">
        <v>648</v>
      </c>
      <c r="D294" s="235" t="s">
        <v>203</v>
      </c>
      <c r="E294" s="236" t="s">
        <v>695</v>
      </c>
      <c r="F294" s="237" t="s">
        <v>696</v>
      </c>
      <c r="G294" s="238" t="s">
        <v>248</v>
      </c>
      <c r="H294" s="239">
        <v>1</v>
      </c>
      <c r="I294" s="240"/>
      <c r="J294" s="241">
        <f>ROUND(I294*H294,2)</f>
        <v>0</v>
      </c>
      <c r="K294" s="237" t="s">
        <v>552</v>
      </c>
      <c r="L294" s="72"/>
      <c r="M294" s="242" t="s">
        <v>21</v>
      </c>
      <c r="N294" s="243" t="s">
        <v>40</v>
      </c>
      <c r="O294" s="47"/>
      <c r="P294" s="244">
        <f>O294*H294</f>
        <v>0</v>
      </c>
      <c r="Q294" s="244">
        <v>0</v>
      </c>
      <c r="R294" s="244">
        <f>Q294*H294</f>
        <v>0</v>
      </c>
      <c r="S294" s="244">
        <v>0</v>
      </c>
      <c r="T294" s="245">
        <f>S294*H294</f>
        <v>0</v>
      </c>
      <c r="AR294" s="24" t="s">
        <v>287</v>
      </c>
      <c r="AT294" s="24" t="s">
        <v>203</v>
      </c>
      <c r="AU294" s="24" t="s">
        <v>79</v>
      </c>
      <c r="AY294" s="24" t="s">
        <v>201</v>
      </c>
      <c r="BE294" s="246">
        <f>IF(N294="základní",J294,0)</f>
        <v>0</v>
      </c>
      <c r="BF294" s="246">
        <f>IF(N294="snížená",J294,0)</f>
        <v>0</v>
      </c>
      <c r="BG294" s="246">
        <f>IF(N294="zákl. přenesená",J294,0)</f>
        <v>0</v>
      </c>
      <c r="BH294" s="246">
        <f>IF(N294="sníž. přenesená",J294,0)</f>
        <v>0</v>
      </c>
      <c r="BI294" s="246">
        <f>IF(N294="nulová",J294,0)</f>
        <v>0</v>
      </c>
      <c r="BJ294" s="24" t="s">
        <v>76</v>
      </c>
      <c r="BK294" s="246">
        <f>ROUND(I294*H294,2)</f>
        <v>0</v>
      </c>
      <c r="BL294" s="24" t="s">
        <v>287</v>
      </c>
      <c r="BM294" s="24" t="s">
        <v>697</v>
      </c>
    </row>
    <row r="295" spans="2:65" s="1" customFormat="1" ht="16.5" customHeight="1">
      <c r="B295" s="46"/>
      <c r="C295" s="235" t="s">
        <v>654</v>
      </c>
      <c r="D295" s="235" t="s">
        <v>203</v>
      </c>
      <c r="E295" s="236" t="s">
        <v>703</v>
      </c>
      <c r="F295" s="237" t="s">
        <v>704</v>
      </c>
      <c r="G295" s="238" t="s">
        <v>358</v>
      </c>
      <c r="H295" s="239">
        <v>27</v>
      </c>
      <c r="I295" s="240"/>
      <c r="J295" s="241">
        <f>ROUND(I295*H295,2)</f>
        <v>0</v>
      </c>
      <c r="K295" s="237" t="s">
        <v>552</v>
      </c>
      <c r="L295" s="72"/>
      <c r="M295" s="242" t="s">
        <v>21</v>
      </c>
      <c r="N295" s="243" t="s">
        <v>40</v>
      </c>
      <c r="O295" s="47"/>
      <c r="P295" s="244">
        <f>O295*H295</f>
        <v>0</v>
      </c>
      <c r="Q295" s="244">
        <v>0</v>
      </c>
      <c r="R295" s="244">
        <f>Q295*H295</f>
        <v>0</v>
      </c>
      <c r="S295" s="244">
        <v>0</v>
      </c>
      <c r="T295" s="245">
        <f>S295*H295</f>
        <v>0</v>
      </c>
      <c r="AR295" s="24" t="s">
        <v>287</v>
      </c>
      <c r="AT295" s="24" t="s">
        <v>203</v>
      </c>
      <c r="AU295" s="24" t="s">
        <v>79</v>
      </c>
      <c r="AY295" s="24" t="s">
        <v>201</v>
      </c>
      <c r="BE295" s="246">
        <f>IF(N295="základní",J295,0)</f>
        <v>0</v>
      </c>
      <c r="BF295" s="246">
        <f>IF(N295="snížená",J295,0)</f>
        <v>0</v>
      </c>
      <c r="BG295" s="246">
        <f>IF(N295="zákl. přenesená",J295,0)</f>
        <v>0</v>
      </c>
      <c r="BH295" s="246">
        <f>IF(N295="sníž. přenesená",J295,0)</f>
        <v>0</v>
      </c>
      <c r="BI295" s="246">
        <f>IF(N295="nulová",J295,0)</f>
        <v>0</v>
      </c>
      <c r="BJ295" s="24" t="s">
        <v>76</v>
      </c>
      <c r="BK295" s="246">
        <f>ROUND(I295*H295,2)</f>
        <v>0</v>
      </c>
      <c r="BL295" s="24" t="s">
        <v>287</v>
      </c>
      <c r="BM295" s="24" t="s">
        <v>705</v>
      </c>
    </row>
    <row r="296" spans="2:65" s="1" customFormat="1" ht="16.5" customHeight="1">
      <c r="B296" s="46"/>
      <c r="C296" s="235" t="s">
        <v>659</v>
      </c>
      <c r="D296" s="235" t="s">
        <v>203</v>
      </c>
      <c r="E296" s="236" t="s">
        <v>707</v>
      </c>
      <c r="F296" s="237" t="s">
        <v>708</v>
      </c>
      <c r="G296" s="238" t="s">
        <v>248</v>
      </c>
      <c r="H296" s="239">
        <v>2</v>
      </c>
      <c r="I296" s="240"/>
      <c r="J296" s="241">
        <f>ROUND(I296*H296,2)</f>
        <v>0</v>
      </c>
      <c r="K296" s="237" t="s">
        <v>21</v>
      </c>
      <c r="L296" s="72"/>
      <c r="M296" s="242" t="s">
        <v>21</v>
      </c>
      <c r="N296" s="243" t="s">
        <v>40</v>
      </c>
      <c r="O296" s="47"/>
      <c r="P296" s="244">
        <f>O296*H296</f>
        <v>0</v>
      </c>
      <c r="Q296" s="244">
        <v>0</v>
      </c>
      <c r="R296" s="244">
        <f>Q296*H296</f>
        <v>0</v>
      </c>
      <c r="S296" s="244">
        <v>0</v>
      </c>
      <c r="T296" s="245">
        <f>S296*H296</f>
        <v>0</v>
      </c>
      <c r="AR296" s="24" t="s">
        <v>287</v>
      </c>
      <c r="AT296" s="24" t="s">
        <v>203</v>
      </c>
      <c r="AU296" s="24" t="s">
        <v>79</v>
      </c>
      <c r="AY296" s="24" t="s">
        <v>201</v>
      </c>
      <c r="BE296" s="246">
        <f>IF(N296="základní",J296,0)</f>
        <v>0</v>
      </c>
      <c r="BF296" s="246">
        <f>IF(N296="snížená",J296,0)</f>
        <v>0</v>
      </c>
      <c r="BG296" s="246">
        <f>IF(N296="zákl. přenesená",J296,0)</f>
        <v>0</v>
      </c>
      <c r="BH296" s="246">
        <f>IF(N296="sníž. přenesená",J296,0)</f>
        <v>0</v>
      </c>
      <c r="BI296" s="246">
        <f>IF(N296="nulová",J296,0)</f>
        <v>0</v>
      </c>
      <c r="BJ296" s="24" t="s">
        <v>76</v>
      </c>
      <c r="BK296" s="246">
        <f>ROUND(I296*H296,2)</f>
        <v>0</v>
      </c>
      <c r="BL296" s="24" t="s">
        <v>287</v>
      </c>
      <c r="BM296" s="24" t="s">
        <v>709</v>
      </c>
    </row>
    <row r="297" spans="2:65" s="1" customFormat="1" ht="16.5" customHeight="1">
      <c r="B297" s="46"/>
      <c r="C297" s="235" t="s">
        <v>665</v>
      </c>
      <c r="D297" s="235" t="s">
        <v>203</v>
      </c>
      <c r="E297" s="236" t="s">
        <v>710</v>
      </c>
      <c r="F297" s="237" t="s">
        <v>711</v>
      </c>
      <c r="G297" s="238" t="s">
        <v>248</v>
      </c>
      <c r="H297" s="239">
        <v>1</v>
      </c>
      <c r="I297" s="240"/>
      <c r="J297" s="241">
        <f>ROUND(I297*H297,2)</f>
        <v>0</v>
      </c>
      <c r="K297" s="237" t="s">
        <v>21</v>
      </c>
      <c r="L297" s="72"/>
      <c r="M297" s="242" t="s">
        <v>21</v>
      </c>
      <c r="N297" s="243" t="s">
        <v>40</v>
      </c>
      <c r="O297" s="47"/>
      <c r="P297" s="244">
        <f>O297*H297</f>
        <v>0</v>
      </c>
      <c r="Q297" s="244">
        <v>0</v>
      </c>
      <c r="R297" s="244">
        <f>Q297*H297</f>
        <v>0</v>
      </c>
      <c r="S297" s="244">
        <v>0</v>
      </c>
      <c r="T297" s="245">
        <f>S297*H297</f>
        <v>0</v>
      </c>
      <c r="AR297" s="24" t="s">
        <v>287</v>
      </c>
      <c r="AT297" s="24" t="s">
        <v>203</v>
      </c>
      <c r="AU297" s="24" t="s">
        <v>79</v>
      </c>
      <c r="AY297" s="24" t="s">
        <v>201</v>
      </c>
      <c r="BE297" s="246">
        <f>IF(N297="základní",J297,0)</f>
        <v>0</v>
      </c>
      <c r="BF297" s="246">
        <f>IF(N297="snížená",J297,0)</f>
        <v>0</v>
      </c>
      <c r="BG297" s="246">
        <f>IF(N297="zákl. přenesená",J297,0)</f>
        <v>0</v>
      </c>
      <c r="BH297" s="246">
        <f>IF(N297="sníž. přenesená",J297,0)</f>
        <v>0</v>
      </c>
      <c r="BI297" s="246">
        <f>IF(N297="nulová",J297,0)</f>
        <v>0</v>
      </c>
      <c r="BJ297" s="24" t="s">
        <v>76</v>
      </c>
      <c r="BK297" s="246">
        <f>ROUND(I297*H297,2)</f>
        <v>0</v>
      </c>
      <c r="BL297" s="24" t="s">
        <v>287</v>
      </c>
      <c r="BM297" s="24" t="s">
        <v>712</v>
      </c>
    </row>
    <row r="298" spans="2:63" s="11" customFormat="1" ht="29.85" customHeight="1">
      <c r="B298" s="219"/>
      <c r="C298" s="220"/>
      <c r="D298" s="221" t="s">
        <v>68</v>
      </c>
      <c r="E298" s="233" t="s">
        <v>713</v>
      </c>
      <c r="F298" s="233" t="s">
        <v>714</v>
      </c>
      <c r="G298" s="220"/>
      <c r="H298" s="220"/>
      <c r="I298" s="223"/>
      <c r="J298" s="234">
        <f>BK298</f>
        <v>0</v>
      </c>
      <c r="K298" s="220"/>
      <c r="L298" s="225"/>
      <c r="M298" s="226"/>
      <c r="N298" s="227"/>
      <c r="O298" s="227"/>
      <c r="P298" s="228">
        <f>SUM(P299:P343)</f>
        <v>0</v>
      </c>
      <c r="Q298" s="227"/>
      <c r="R298" s="228">
        <f>SUM(R299:R343)</f>
        <v>0.10469</v>
      </c>
      <c r="S298" s="227"/>
      <c r="T298" s="229">
        <f>SUM(T299:T343)</f>
        <v>0.042140000000000004</v>
      </c>
      <c r="AR298" s="230" t="s">
        <v>79</v>
      </c>
      <c r="AT298" s="231" t="s">
        <v>68</v>
      </c>
      <c r="AU298" s="231" t="s">
        <v>76</v>
      </c>
      <c r="AY298" s="230" t="s">
        <v>201</v>
      </c>
      <c r="BK298" s="232">
        <f>SUM(BK299:BK343)</f>
        <v>0</v>
      </c>
    </row>
    <row r="299" spans="2:65" s="1" customFormat="1" ht="16.5" customHeight="1">
      <c r="B299" s="46"/>
      <c r="C299" s="235" t="s">
        <v>669</v>
      </c>
      <c r="D299" s="235" t="s">
        <v>203</v>
      </c>
      <c r="E299" s="236" t="s">
        <v>721</v>
      </c>
      <c r="F299" s="237" t="s">
        <v>722</v>
      </c>
      <c r="G299" s="238" t="s">
        <v>248</v>
      </c>
      <c r="H299" s="239">
        <v>1</v>
      </c>
      <c r="I299" s="240"/>
      <c r="J299" s="241">
        <f>ROUND(I299*H299,2)</f>
        <v>0</v>
      </c>
      <c r="K299" s="237" t="s">
        <v>21</v>
      </c>
      <c r="L299" s="72"/>
      <c r="M299" s="242" t="s">
        <v>21</v>
      </c>
      <c r="N299" s="243" t="s">
        <v>40</v>
      </c>
      <c r="O299" s="47"/>
      <c r="P299" s="244">
        <f>O299*H299</f>
        <v>0</v>
      </c>
      <c r="Q299" s="244">
        <v>1E-05</v>
      </c>
      <c r="R299" s="244">
        <f>Q299*H299</f>
        <v>1E-05</v>
      </c>
      <c r="S299" s="244">
        <v>0.0001</v>
      </c>
      <c r="T299" s="245">
        <f>S299*H299</f>
        <v>0.0001</v>
      </c>
      <c r="AR299" s="24" t="s">
        <v>208</v>
      </c>
      <c r="AT299" s="24" t="s">
        <v>203</v>
      </c>
      <c r="AU299" s="24" t="s">
        <v>79</v>
      </c>
      <c r="AY299" s="24" t="s">
        <v>201</v>
      </c>
      <c r="BE299" s="246">
        <f>IF(N299="základní",J299,0)</f>
        <v>0</v>
      </c>
      <c r="BF299" s="246">
        <f>IF(N299="snížená",J299,0)</f>
        <v>0</v>
      </c>
      <c r="BG299" s="246">
        <f>IF(N299="zákl. přenesená",J299,0)</f>
        <v>0</v>
      </c>
      <c r="BH299" s="246">
        <f>IF(N299="sníž. přenesená",J299,0)</f>
        <v>0</v>
      </c>
      <c r="BI299" s="246">
        <f>IF(N299="nulová",J299,0)</f>
        <v>0</v>
      </c>
      <c r="BJ299" s="24" t="s">
        <v>76</v>
      </c>
      <c r="BK299" s="246">
        <f>ROUND(I299*H299,2)</f>
        <v>0</v>
      </c>
      <c r="BL299" s="24" t="s">
        <v>208</v>
      </c>
      <c r="BM299" s="24" t="s">
        <v>723</v>
      </c>
    </row>
    <row r="300" spans="2:51" s="12" customFormat="1" ht="13.5">
      <c r="B300" s="247"/>
      <c r="C300" s="248"/>
      <c r="D300" s="249" t="s">
        <v>210</v>
      </c>
      <c r="E300" s="250" t="s">
        <v>21</v>
      </c>
      <c r="F300" s="251" t="s">
        <v>1628</v>
      </c>
      <c r="G300" s="248"/>
      <c r="H300" s="252">
        <v>1</v>
      </c>
      <c r="I300" s="253"/>
      <c r="J300" s="248"/>
      <c r="K300" s="248"/>
      <c r="L300" s="254"/>
      <c r="M300" s="255"/>
      <c r="N300" s="256"/>
      <c r="O300" s="256"/>
      <c r="P300" s="256"/>
      <c r="Q300" s="256"/>
      <c r="R300" s="256"/>
      <c r="S300" s="256"/>
      <c r="T300" s="257"/>
      <c r="AT300" s="258" t="s">
        <v>210</v>
      </c>
      <c r="AU300" s="258" t="s">
        <v>79</v>
      </c>
      <c r="AV300" s="12" t="s">
        <v>79</v>
      </c>
      <c r="AW300" s="12" t="s">
        <v>33</v>
      </c>
      <c r="AX300" s="12" t="s">
        <v>76</v>
      </c>
      <c r="AY300" s="258" t="s">
        <v>201</v>
      </c>
    </row>
    <row r="301" spans="2:65" s="1" customFormat="1" ht="16.5" customHeight="1">
      <c r="B301" s="46"/>
      <c r="C301" s="259" t="s">
        <v>674</v>
      </c>
      <c r="D301" s="259" t="s">
        <v>256</v>
      </c>
      <c r="E301" s="260" t="s">
        <v>726</v>
      </c>
      <c r="F301" s="261" t="s">
        <v>727</v>
      </c>
      <c r="G301" s="262" t="s">
        <v>248</v>
      </c>
      <c r="H301" s="263">
        <v>1</v>
      </c>
      <c r="I301" s="264"/>
      <c r="J301" s="265">
        <f>ROUND(I301*H301,2)</f>
        <v>0</v>
      </c>
      <c r="K301" s="261" t="s">
        <v>21</v>
      </c>
      <c r="L301" s="266"/>
      <c r="M301" s="267" t="s">
        <v>21</v>
      </c>
      <c r="N301" s="268" t="s">
        <v>40</v>
      </c>
      <c r="O301" s="47"/>
      <c r="P301" s="244">
        <f>O301*H301</f>
        <v>0</v>
      </c>
      <c r="Q301" s="244">
        <v>0.0015</v>
      </c>
      <c r="R301" s="244">
        <f>Q301*H301</f>
        <v>0.0015</v>
      </c>
      <c r="S301" s="244">
        <v>0</v>
      </c>
      <c r="T301" s="245">
        <f>S301*H301</f>
        <v>0</v>
      </c>
      <c r="AR301" s="24" t="s">
        <v>245</v>
      </c>
      <c r="AT301" s="24" t="s">
        <v>256</v>
      </c>
      <c r="AU301" s="24" t="s">
        <v>79</v>
      </c>
      <c r="AY301" s="24" t="s">
        <v>201</v>
      </c>
      <c r="BE301" s="246">
        <f>IF(N301="základní",J301,0)</f>
        <v>0</v>
      </c>
      <c r="BF301" s="246">
        <f>IF(N301="snížená",J301,0)</f>
        <v>0</v>
      </c>
      <c r="BG301" s="246">
        <f>IF(N301="zákl. přenesená",J301,0)</f>
        <v>0</v>
      </c>
      <c r="BH301" s="246">
        <f>IF(N301="sníž. přenesená",J301,0)</f>
        <v>0</v>
      </c>
      <c r="BI301" s="246">
        <f>IF(N301="nulová",J301,0)</f>
        <v>0</v>
      </c>
      <c r="BJ301" s="24" t="s">
        <v>76</v>
      </c>
      <c r="BK301" s="246">
        <f>ROUND(I301*H301,2)</f>
        <v>0</v>
      </c>
      <c r="BL301" s="24" t="s">
        <v>208</v>
      </c>
      <c r="BM301" s="24" t="s">
        <v>728</v>
      </c>
    </row>
    <row r="302" spans="2:65" s="1" customFormat="1" ht="16.5" customHeight="1">
      <c r="B302" s="46"/>
      <c r="C302" s="235" t="s">
        <v>679</v>
      </c>
      <c r="D302" s="235" t="s">
        <v>203</v>
      </c>
      <c r="E302" s="236" t="s">
        <v>730</v>
      </c>
      <c r="F302" s="237" t="s">
        <v>731</v>
      </c>
      <c r="G302" s="238" t="s">
        <v>241</v>
      </c>
      <c r="H302" s="239">
        <v>2</v>
      </c>
      <c r="I302" s="240"/>
      <c r="J302" s="241">
        <f>ROUND(I302*H302,2)</f>
        <v>0</v>
      </c>
      <c r="K302" s="237" t="s">
        <v>220</v>
      </c>
      <c r="L302" s="72"/>
      <c r="M302" s="242" t="s">
        <v>21</v>
      </c>
      <c r="N302" s="243" t="s">
        <v>40</v>
      </c>
      <c r="O302" s="47"/>
      <c r="P302" s="244">
        <f>O302*H302</f>
        <v>0</v>
      </c>
      <c r="Q302" s="244">
        <v>0</v>
      </c>
      <c r="R302" s="244">
        <f>Q302*H302</f>
        <v>0</v>
      </c>
      <c r="S302" s="244">
        <v>0.01946</v>
      </c>
      <c r="T302" s="245">
        <f>S302*H302</f>
        <v>0.03892</v>
      </c>
      <c r="AR302" s="24" t="s">
        <v>287</v>
      </c>
      <c r="AT302" s="24" t="s">
        <v>203</v>
      </c>
      <c r="AU302" s="24" t="s">
        <v>79</v>
      </c>
      <c r="AY302" s="24" t="s">
        <v>201</v>
      </c>
      <c r="BE302" s="246">
        <f>IF(N302="základní",J302,0)</f>
        <v>0</v>
      </c>
      <c r="BF302" s="246">
        <f>IF(N302="snížená",J302,0)</f>
        <v>0</v>
      </c>
      <c r="BG302" s="246">
        <f>IF(N302="zákl. přenesená",J302,0)</f>
        <v>0</v>
      </c>
      <c r="BH302" s="246">
        <f>IF(N302="sníž. přenesená",J302,0)</f>
        <v>0</v>
      </c>
      <c r="BI302" s="246">
        <f>IF(N302="nulová",J302,0)</f>
        <v>0</v>
      </c>
      <c r="BJ302" s="24" t="s">
        <v>76</v>
      </c>
      <c r="BK302" s="246">
        <f>ROUND(I302*H302,2)</f>
        <v>0</v>
      </c>
      <c r="BL302" s="24" t="s">
        <v>287</v>
      </c>
      <c r="BM302" s="24" t="s">
        <v>732</v>
      </c>
    </row>
    <row r="303" spans="2:51" s="12" customFormat="1" ht="13.5">
      <c r="B303" s="247"/>
      <c r="C303" s="248"/>
      <c r="D303" s="249" t="s">
        <v>210</v>
      </c>
      <c r="E303" s="250" t="s">
        <v>21</v>
      </c>
      <c r="F303" s="251" t="s">
        <v>1635</v>
      </c>
      <c r="G303" s="248"/>
      <c r="H303" s="252">
        <v>2</v>
      </c>
      <c r="I303" s="253"/>
      <c r="J303" s="248"/>
      <c r="K303" s="248"/>
      <c r="L303" s="254"/>
      <c r="M303" s="255"/>
      <c r="N303" s="256"/>
      <c r="O303" s="256"/>
      <c r="P303" s="256"/>
      <c r="Q303" s="256"/>
      <c r="R303" s="256"/>
      <c r="S303" s="256"/>
      <c r="T303" s="257"/>
      <c r="AT303" s="258" t="s">
        <v>210</v>
      </c>
      <c r="AU303" s="258" t="s">
        <v>79</v>
      </c>
      <c r="AV303" s="12" t="s">
        <v>79</v>
      </c>
      <c r="AW303" s="12" t="s">
        <v>33</v>
      </c>
      <c r="AX303" s="12" t="s">
        <v>76</v>
      </c>
      <c r="AY303" s="258" t="s">
        <v>201</v>
      </c>
    </row>
    <row r="304" spans="2:65" s="1" customFormat="1" ht="16.5" customHeight="1">
      <c r="B304" s="46"/>
      <c r="C304" s="235" t="s">
        <v>684</v>
      </c>
      <c r="D304" s="235" t="s">
        <v>203</v>
      </c>
      <c r="E304" s="236" t="s">
        <v>735</v>
      </c>
      <c r="F304" s="237" t="s">
        <v>736</v>
      </c>
      <c r="G304" s="238" t="s">
        <v>241</v>
      </c>
      <c r="H304" s="239">
        <v>1</v>
      </c>
      <c r="I304" s="240"/>
      <c r="J304" s="241">
        <f>ROUND(I304*H304,2)</f>
        <v>0</v>
      </c>
      <c r="K304" s="237" t="s">
        <v>552</v>
      </c>
      <c r="L304" s="72"/>
      <c r="M304" s="242" t="s">
        <v>21</v>
      </c>
      <c r="N304" s="243" t="s">
        <v>40</v>
      </c>
      <c r="O304" s="47"/>
      <c r="P304" s="244">
        <f>O304*H304</f>
        <v>0</v>
      </c>
      <c r="Q304" s="244">
        <v>0.0034</v>
      </c>
      <c r="R304" s="244">
        <f>Q304*H304</f>
        <v>0.0034</v>
      </c>
      <c r="S304" s="244">
        <v>0</v>
      </c>
      <c r="T304" s="245">
        <f>S304*H304</f>
        <v>0</v>
      </c>
      <c r="AR304" s="24" t="s">
        <v>287</v>
      </c>
      <c r="AT304" s="24" t="s">
        <v>203</v>
      </c>
      <c r="AU304" s="24" t="s">
        <v>79</v>
      </c>
      <c r="AY304" s="24" t="s">
        <v>201</v>
      </c>
      <c r="BE304" s="246">
        <f>IF(N304="základní",J304,0)</f>
        <v>0</v>
      </c>
      <c r="BF304" s="246">
        <f>IF(N304="snížená",J304,0)</f>
        <v>0</v>
      </c>
      <c r="BG304" s="246">
        <f>IF(N304="zákl. přenesená",J304,0)</f>
        <v>0</v>
      </c>
      <c r="BH304" s="246">
        <f>IF(N304="sníž. přenesená",J304,0)</f>
        <v>0</v>
      </c>
      <c r="BI304" s="246">
        <f>IF(N304="nulová",J304,0)</f>
        <v>0</v>
      </c>
      <c r="BJ304" s="24" t="s">
        <v>76</v>
      </c>
      <c r="BK304" s="246">
        <f>ROUND(I304*H304,2)</f>
        <v>0</v>
      </c>
      <c r="BL304" s="24" t="s">
        <v>287</v>
      </c>
      <c r="BM304" s="24" t="s">
        <v>737</v>
      </c>
    </row>
    <row r="305" spans="2:51" s="12" customFormat="1" ht="13.5">
      <c r="B305" s="247"/>
      <c r="C305" s="248"/>
      <c r="D305" s="249" t="s">
        <v>210</v>
      </c>
      <c r="E305" s="250" t="s">
        <v>21</v>
      </c>
      <c r="F305" s="251" t="s">
        <v>1630</v>
      </c>
      <c r="G305" s="248"/>
      <c r="H305" s="252">
        <v>1</v>
      </c>
      <c r="I305" s="253"/>
      <c r="J305" s="248"/>
      <c r="K305" s="248"/>
      <c r="L305" s="254"/>
      <c r="M305" s="255"/>
      <c r="N305" s="256"/>
      <c r="O305" s="256"/>
      <c r="P305" s="256"/>
      <c r="Q305" s="256"/>
      <c r="R305" s="256"/>
      <c r="S305" s="256"/>
      <c r="T305" s="257"/>
      <c r="AT305" s="258" t="s">
        <v>210</v>
      </c>
      <c r="AU305" s="258" t="s">
        <v>79</v>
      </c>
      <c r="AV305" s="12" t="s">
        <v>79</v>
      </c>
      <c r="AW305" s="12" t="s">
        <v>33</v>
      </c>
      <c r="AX305" s="12" t="s">
        <v>76</v>
      </c>
      <c r="AY305" s="258" t="s">
        <v>201</v>
      </c>
    </row>
    <row r="306" spans="2:65" s="1" customFormat="1" ht="16.5" customHeight="1">
      <c r="B306" s="46"/>
      <c r="C306" s="259" t="s">
        <v>689</v>
      </c>
      <c r="D306" s="259" t="s">
        <v>256</v>
      </c>
      <c r="E306" s="260" t="s">
        <v>740</v>
      </c>
      <c r="F306" s="261" t="s">
        <v>741</v>
      </c>
      <c r="G306" s="262" t="s">
        <v>248</v>
      </c>
      <c r="H306" s="263">
        <v>1</v>
      </c>
      <c r="I306" s="264"/>
      <c r="J306" s="265">
        <f>ROUND(I306*H306,2)</f>
        <v>0</v>
      </c>
      <c r="K306" s="261" t="s">
        <v>21</v>
      </c>
      <c r="L306" s="266"/>
      <c r="M306" s="267" t="s">
        <v>21</v>
      </c>
      <c r="N306" s="268" t="s">
        <v>40</v>
      </c>
      <c r="O306" s="47"/>
      <c r="P306" s="244">
        <f>O306*H306</f>
        <v>0</v>
      </c>
      <c r="Q306" s="244">
        <v>0.013</v>
      </c>
      <c r="R306" s="244">
        <f>Q306*H306</f>
        <v>0.013</v>
      </c>
      <c r="S306" s="244">
        <v>0</v>
      </c>
      <c r="T306" s="245">
        <f>S306*H306</f>
        <v>0</v>
      </c>
      <c r="AR306" s="24" t="s">
        <v>245</v>
      </c>
      <c r="AT306" s="24" t="s">
        <v>256</v>
      </c>
      <c r="AU306" s="24" t="s">
        <v>79</v>
      </c>
      <c r="AY306" s="24" t="s">
        <v>201</v>
      </c>
      <c r="BE306" s="246">
        <f>IF(N306="základní",J306,0)</f>
        <v>0</v>
      </c>
      <c r="BF306" s="246">
        <f>IF(N306="snížená",J306,0)</f>
        <v>0</v>
      </c>
      <c r="BG306" s="246">
        <f>IF(N306="zákl. přenesená",J306,0)</f>
        <v>0</v>
      </c>
      <c r="BH306" s="246">
        <f>IF(N306="sníž. přenesená",J306,0)</f>
        <v>0</v>
      </c>
      <c r="BI306" s="246">
        <f>IF(N306="nulová",J306,0)</f>
        <v>0</v>
      </c>
      <c r="BJ306" s="24" t="s">
        <v>76</v>
      </c>
      <c r="BK306" s="246">
        <f>ROUND(I306*H306,2)</f>
        <v>0</v>
      </c>
      <c r="BL306" s="24" t="s">
        <v>208</v>
      </c>
      <c r="BM306" s="24" t="s">
        <v>742</v>
      </c>
    </row>
    <row r="307" spans="2:51" s="12" customFormat="1" ht="13.5">
      <c r="B307" s="247"/>
      <c r="C307" s="248"/>
      <c r="D307" s="249" t="s">
        <v>210</v>
      </c>
      <c r="E307" s="250" t="s">
        <v>21</v>
      </c>
      <c r="F307" s="251" t="s">
        <v>1630</v>
      </c>
      <c r="G307" s="248"/>
      <c r="H307" s="252">
        <v>1</v>
      </c>
      <c r="I307" s="253"/>
      <c r="J307" s="248"/>
      <c r="K307" s="248"/>
      <c r="L307" s="254"/>
      <c r="M307" s="255"/>
      <c r="N307" s="256"/>
      <c r="O307" s="256"/>
      <c r="P307" s="256"/>
      <c r="Q307" s="256"/>
      <c r="R307" s="256"/>
      <c r="S307" s="256"/>
      <c r="T307" s="257"/>
      <c r="AT307" s="258" t="s">
        <v>210</v>
      </c>
      <c r="AU307" s="258" t="s">
        <v>79</v>
      </c>
      <c r="AV307" s="12" t="s">
        <v>79</v>
      </c>
      <c r="AW307" s="12" t="s">
        <v>33</v>
      </c>
      <c r="AX307" s="12" t="s">
        <v>76</v>
      </c>
      <c r="AY307" s="258" t="s">
        <v>201</v>
      </c>
    </row>
    <row r="308" spans="2:65" s="1" customFormat="1" ht="16.5" customHeight="1">
      <c r="B308" s="46"/>
      <c r="C308" s="259" t="s">
        <v>694</v>
      </c>
      <c r="D308" s="259" t="s">
        <v>256</v>
      </c>
      <c r="E308" s="260" t="s">
        <v>744</v>
      </c>
      <c r="F308" s="261" t="s">
        <v>745</v>
      </c>
      <c r="G308" s="262" t="s">
        <v>248</v>
      </c>
      <c r="H308" s="263">
        <v>1</v>
      </c>
      <c r="I308" s="264"/>
      <c r="J308" s="265">
        <f>ROUND(I308*H308,2)</f>
        <v>0</v>
      </c>
      <c r="K308" s="261" t="s">
        <v>552</v>
      </c>
      <c r="L308" s="266"/>
      <c r="M308" s="267" t="s">
        <v>21</v>
      </c>
      <c r="N308" s="268" t="s">
        <v>40</v>
      </c>
      <c r="O308" s="47"/>
      <c r="P308" s="244">
        <f>O308*H308</f>
        <v>0</v>
      </c>
      <c r="Q308" s="244">
        <v>0.004</v>
      </c>
      <c r="R308" s="244">
        <f>Q308*H308</f>
        <v>0.004</v>
      </c>
      <c r="S308" s="244">
        <v>0</v>
      </c>
      <c r="T308" s="245">
        <f>S308*H308</f>
        <v>0</v>
      </c>
      <c r="AR308" s="24" t="s">
        <v>245</v>
      </c>
      <c r="AT308" s="24" t="s">
        <v>256</v>
      </c>
      <c r="AU308" s="24" t="s">
        <v>79</v>
      </c>
      <c r="AY308" s="24" t="s">
        <v>201</v>
      </c>
      <c r="BE308" s="246">
        <f>IF(N308="základní",J308,0)</f>
        <v>0</v>
      </c>
      <c r="BF308" s="246">
        <f>IF(N308="snížená",J308,0)</f>
        <v>0</v>
      </c>
      <c r="BG308" s="246">
        <f>IF(N308="zákl. přenesená",J308,0)</f>
        <v>0</v>
      </c>
      <c r="BH308" s="246">
        <f>IF(N308="sníž. přenesená",J308,0)</f>
        <v>0</v>
      </c>
      <c r="BI308" s="246">
        <f>IF(N308="nulová",J308,0)</f>
        <v>0</v>
      </c>
      <c r="BJ308" s="24" t="s">
        <v>76</v>
      </c>
      <c r="BK308" s="246">
        <f>ROUND(I308*H308,2)</f>
        <v>0</v>
      </c>
      <c r="BL308" s="24" t="s">
        <v>208</v>
      </c>
      <c r="BM308" s="24" t="s">
        <v>746</v>
      </c>
    </row>
    <row r="309" spans="2:51" s="12" customFormat="1" ht="13.5">
      <c r="B309" s="247"/>
      <c r="C309" s="248"/>
      <c r="D309" s="249" t="s">
        <v>210</v>
      </c>
      <c r="E309" s="250" t="s">
        <v>21</v>
      </c>
      <c r="F309" s="251" t="s">
        <v>1630</v>
      </c>
      <c r="G309" s="248"/>
      <c r="H309" s="252">
        <v>1</v>
      </c>
      <c r="I309" s="253"/>
      <c r="J309" s="248"/>
      <c r="K309" s="248"/>
      <c r="L309" s="254"/>
      <c r="M309" s="255"/>
      <c r="N309" s="256"/>
      <c r="O309" s="256"/>
      <c r="P309" s="256"/>
      <c r="Q309" s="256"/>
      <c r="R309" s="256"/>
      <c r="S309" s="256"/>
      <c r="T309" s="257"/>
      <c r="AT309" s="258" t="s">
        <v>210</v>
      </c>
      <c r="AU309" s="258" t="s">
        <v>79</v>
      </c>
      <c r="AV309" s="12" t="s">
        <v>79</v>
      </c>
      <c r="AW309" s="12" t="s">
        <v>33</v>
      </c>
      <c r="AX309" s="12" t="s">
        <v>76</v>
      </c>
      <c r="AY309" s="258" t="s">
        <v>201</v>
      </c>
    </row>
    <row r="310" spans="2:65" s="1" customFormat="1" ht="25.5" customHeight="1">
      <c r="B310" s="46"/>
      <c r="C310" s="235" t="s">
        <v>698</v>
      </c>
      <c r="D310" s="235" t="s">
        <v>203</v>
      </c>
      <c r="E310" s="236" t="s">
        <v>748</v>
      </c>
      <c r="F310" s="237" t="s">
        <v>749</v>
      </c>
      <c r="G310" s="238" t="s">
        <v>241</v>
      </c>
      <c r="H310" s="239">
        <v>1</v>
      </c>
      <c r="I310" s="240"/>
      <c r="J310" s="241">
        <f>ROUND(I310*H310,2)</f>
        <v>0</v>
      </c>
      <c r="K310" s="237" t="s">
        <v>21</v>
      </c>
      <c r="L310" s="72"/>
      <c r="M310" s="242" t="s">
        <v>21</v>
      </c>
      <c r="N310" s="243" t="s">
        <v>40</v>
      </c>
      <c r="O310" s="47"/>
      <c r="P310" s="244">
        <f>O310*H310</f>
        <v>0</v>
      </c>
      <c r="Q310" s="244">
        <v>0.00419</v>
      </c>
      <c r="R310" s="244">
        <f>Q310*H310</f>
        <v>0.00419</v>
      </c>
      <c r="S310" s="244">
        <v>0</v>
      </c>
      <c r="T310" s="245">
        <f>S310*H310</f>
        <v>0</v>
      </c>
      <c r="AR310" s="24" t="s">
        <v>287</v>
      </c>
      <c r="AT310" s="24" t="s">
        <v>203</v>
      </c>
      <c r="AU310" s="24" t="s">
        <v>79</v>
      </c>
      <c r="AY310" s="24" t="s">
        <v>201</v>
      </c>
      <c r="BE310" s="246">
        <f>IF(N310="základní",J310,0)</f>
        <v>0</v>
      </c>
      <c r="BF310" s="246">
        <f>IF(N310="snížená",J310,0)</f>
        <v>0</v>
      </c>
      <c r="BG310" s="246">
        <f>IF(N310="zákl. přenesená",J310,0)</f>
        <v>0</v>
      </c>
      <c r="BH310" s="246">
        <f>IF(N310="sníž. přenesená",J310,0)</f>
        <v>0</v>
      </c>
      <c r="BI310" s="246">
        <f>IF(N310="nulová",J310,0)</f>
        <v>0</v>
      </c>
      <c r="BJ310" s="24" t="s">
        <v>76</v>
      </c>
      <c r="BK310" s="246">
        <f>ROUND(I310*H310,2)</f>
        <v>0</v>
      </c>
      <c r="BL310" s="24" t="s">
        <v>287</v>
      </c>
      <c r="BM310" s="24" t="s">
        <v>750</v>
      </c>
    </row>
    <row r="311" spans="2:65" s="1" customFormat="1" ht="16.5" customHeight="1">
      <c r="B311" s="46"/>
      <c r="C311" s="259" t="s">
        <v>702</v>
      </c>
      <c r="D311" s="259" t="s">
        <v>256</v>
      </c>
      <c r="E311" s="260" t="s">
        <v>752</v>
      </c>
      <c r="F311" s="261" t="s">
        <v>753</v>
      </c>
      <c r="G311" s="262" t="s">
        <v>248</v>
      </c>
      <c r="H311" s="263">
        <v>1</v>
      </c>
      <c r="I311" s="264"/>
      <c r="J311" s="265">
        <f>ROUND(I311*H311,2)</f>
        <v>0</v>
      </c>
      <c r="K311" s="261" t="s">
        <v>21</v>
      </c>
      <c r="L311" s="266"/>
      <c r="M311" s="267" t="s">
        <v>21</v>
      </c>
      <c r="N311" s="268" t="s">
        <v>40</v>
      </c>
      <c r="O311" s="47"/>
      <c r="P311" s="244">
        <f>O311*H311</f>
        <v>0</v>
      </c>
      <c r="Q311" s="244">
        <v>0.0165</v>
      </c>
      <c r="R311" s="244">
        <f>Q311*H311</f>
        <v>0.0165</v>
      </c>
      <c r="S311" s="244">
        <v>0</v>
      </c>
      <c r="T311" s="245">
        <f>S311*H311</f>
        <v>0</v>
      </c>
      <c r="AR311" s="24" t="s">
        <v>245</v>
      </c>
      <c r="AT311" s="24" t="s">
        <v>256</v>
      </c>
      <c r="AU311" s="24" t="s">
        <v>79</v>
      </c>
      <c r="AY311" s="24" t="s">
        <v>201</v>
      </c>
      <c r="BE311" s="246">
        <f>IF(N311="základní",J311,0)</f>
        <v>0</v>
      </c>
      <c r="BF311" s="246">
        <f>IF(N311="snížená",J311,0)</f>
        <v>0</v>
      </c>
      <c r="BG311" s="246">
        <f>IF(N311="zákl. přenesená",J311,0)</f>
        <v>0</v>
      </c>
      <c r="BH311" s="246">
        <f>IF(N311="sníž. přenesená",J311,0)</f>
        <v>0</v>
      </c>
      <c r="BI311" s="246">
        <f>IF(N311="nulová",J311,0)</f>
        <v>0</v>
      </c>
      <c r="BJ311" s="24" t="s">
        <v>76</v>
      </c>
      <c r="BK311" s="246">
        <f>ROUND(I311*H311,2)</f>
        <v>0</v>
      </c>
      <c r="BL311" s="24" t="s">
        <v>208</v>
      </c>
      <c r="BM311" s="24" t="s">
        <v>754</v>
      </c>
    </row>
    <row r="312" spans="2:65" s="1" customFormat="1" ht="25.5" customHeight="1">
      <c r="B312" s="46"/>
      <c r="C312" s="259" t="s">
        <v>706</v>
      </c>
      <c r="D312" s="259" t="s">
        <v>256</v>
      </c>
      <c r="E312" s="260" t="s">
        <v>756</v>
      </c>
      <c r="F312" s="261" t="s">
        <v>757</v>
      </c>
      <c r="G312" s="262" t="s">
        <v>248</v>
      </c>
      <c r="H312" s="263">
        <v>1</v>
      </c>
      <c r="I312" s="264"/>
      <c r="J312" s="265">
        <f>ROUND(I312*H312,2)</f>
        <v>0</v>
      </c>
      <c r="K312" s="261" t="s">
        <v>21</v>
      </c>
      <c r="L312" s="266"/>
      <c r="M312" s="267" t="s">
        <v>21</v>
      </c>
      <c r="N312" s="268" t="s">
        <v>40</v>
      </c>
      <c r="O312" s="47"/>
      <c r="P312" s="244">
        <f>O312*H312</f>
        <v>0</v>
      </c>
      <c r="Q312" s="244">
        <v>0</v>
      </c>
      <c r="R312" s="244">
        <f>Q312*H312</f>
        <v>0</v>
      </c>
      <c r="S312" s="244">
        <v>0</v>
      </c>
      <c r="T312" s="245">
        <f>S312*H312</f>
        <v>0</v>
      </c>
      <c r="AR312" s="24" t="s">
        <v>245</v>
      </c>
      <c r="AT312" s="24" t="s">
        <v>256</v>
      </c>
      <c r="AU312" s="24" t="s">
        <v>79</v>
      </c>
      <c r="AY312" s="24" t="s">
        <v>201</v>
      </c>
      <c r="BE312" s="246">
        <f>IF(N312="základní",J312,0)</f>
        <v>0</v>
      </c>
      <c r="BF312" s="246">
        <f>IF(N312="snížená",J312,0)</f>
        <v>0</v>
      </c>
      <c r="BG312" s="246">
        <f>IF(N312="zákl. přenesená",J312,0)</f>
        <v>0</v>
      </c>
      <c r="BH312" s="246">
        <f>IF(N312="sníž. přenesená",J312,0)</f>
        <v>0</v>
      </c>
      <c r="BI312" s="246">
        <f>IF(N312="nulová",J312,0)</f>
        <v>0</v>
      </c>
      <c r="BJ312" s="24" t="s">
        <v>76</v>
      </c>
      <c r="BK312" s="246">
        <f>ROUND(I312*H312,2)</f>
        <v>0</v>
      </c>
      <c r="BL312" s="24" t="s">
        <v>208</v>
      </c>
      <c r="BM312" s="24" t="s">
        <v>758</v>
      </c>
    </row>
    <row r="313" spans="2:65" s="1" customFormat="1" ht="25.5" customHeight="1">
      <c r="B313" s="46"/>
      <c r="C313" s="259" t="s">
        <v>495</v>
      </c>
      <c r="D313" s="259" t="s">
        <v>256</v>
      </c>
      <c r="E313" s="260" t="s">
        <v>760</v>
      </c>
      <c r="F313" s="261" t="s">
        <v>761</v>
      </c>
      <c r="G313" s="262" t="s">
        <v>248</v>
      </c>
      <c r="H313" s="263">
        <v>1</v>
      </c>
      <c r="I313" s="264"/>
      <c r="J313" s="265">
        <f>ROUND(I313*H313,2)</f>
        <v>0</v>
      </c>
      <c r="K313" s="261" t="s">
        <v>21</v>
      </c>
      <c r="L313" s="266"/>
      <c r="M313" s="267" t="s">
        <v>21</v>
      </c>
      <c r="N313" s="268" t="s">
        <v>40</v>
      </c>
      <c r="O313" s="47"/>
      <c r="P313" s="244">
        <f>O313*H313</f>
        <v>0</v>
      </c>
      <c r="Q313" s="244">
        <v>0.0165</v>
      </c>
      <c r="R313" s="244">
        <f>Q313*H313</f>
        <v>0.0165</v>
      </c>
      <c r="S313" s="244">
        <v>0</v>
      </c>
      <c r="T313" s="245">
        <f>S313*H313</f>
        <v>0</v>
      </c>
      <c r="AR313" s="24" t="s">
        <v>245</v>
      </c>
      <c r="AT313" s="24" t="s">
        <v>256</v>
      </c>
      <c r="AU313" s="24" t="s">
        <v>79</v>
      </c>
      <c r="AY313" s="24" t="s">
        <v>201</v>
      </c>
      <c r="BE313" s="246">
        <f>IF(N313="základní",J313,0)</f>
        <v>0</v>
      </c>
      <c r="BF313" s="246">
        <f>IF(N313="snížená",J313,0)</f>
        <v>0</v>
      </c>
      <c r="BG313" s="246">
        <f>IF(N313="zákl. přenesená",J313,0)</f>
        <v>0</v>
      </c>
      <c r="BH313" s="246">
        <f>IF(N313="sníž. přenesená",J313,0)</f>
        <v>0</v>
      </c>
      <c r="BI313" s="246">
        <f>IF(N313="nulová",J313,0)</f>
        <v>0</v>
      </c>
      <c r="BJ313" s="24" t="s">
        <v>76</v>
      </c>
      <c r="BK313" s="246">
        <f>ROUND(I313*H313,2)</f>
        <v>0</v>
      </c>
      <c r="BL313" s="24" t="s">
        <v>208</v>
      </c>
      <c r="BM313" s="24" t="s">
        <v>762</v>
      </c>
    </row>
    <row r="314" spans="2:65" s="1" customFormat="1" ht="16.5" customHeight="1">
      <c r="B314" s="46"/>
      <c r="C314" s="235" t="s">
        <v>715</v>
      </c>
      <c r="D314" s="235" t="s">
        <v>203</v>
      </c>
      <c r="E314" s="236" t="s">
        <v>773</v>
      </c>
      <c r="F314" s="237" t="s">
        <v>774</v>
      </c>
      <c r="G314" s="238" t="s">
        <v>241</v>
      </c>
      <c r="H314" s="239">
        <v>2</v>
      </c>
      <c r="I314" s="240"/>
      <c r="J314" s="241">
        <f>ROUND(I314*H314,2)</f>
        <v>0</v>
      </c>
      <c r="K314" s="237" t="s">
        <v>220</v>
      </c>
      <c r="L314" s="72"/>
      <c r="M314" s="242" t="s">
        <v>21</v>
      </c>
      <c r="N314" s="243" t="s">
        <v>40</v>
      </c>
      <c r="O314" s="47"/>
      <c r="P314" s="244">
        <f>O314*H314</f>
        <v>0</v>
      </c>
      <c r="Q314" s="244">
        <v>0</v>
      </c>
      <c r="R314" s="244">
        <f>Q314*H314</f>
        <v>0</v>
      </c>
      <c r="S314" s="244">
        <v>0.00156</v>
      </c>
      <c r="T314" s="245">
        <f>S314*H314</f>
        <v>0.00312</v>
      </c>
      <c r="AR314" s="24" t="s">
        <v>287</v>
      </c>
      <c r="AT314" s="24" t="s">
        <v>203</v>
      </c>
      <c r="AU314" s="24" t="s">
        <v>79</v>
      </c>
      <c r="AY314" s="24" t="s">
        <v>201</v>
      </c>
      <c r="BE314" s="246">
        <f>IF(N314="základní",J314,0)</f>
        <v>0</v>
      </c>
      <c r="BF314" s="246">
        <f>IF(N314="snížená",J314,0)</f>
        <v>0</v>
      </c>
      <c r="BG314" s="246">
        <f>IF(N314="zákl. přenesená",J314,0)</f>
        <v>0</v>
      </c>
      <c r="BH314" s="246">
        <f>IF(N314="sníž. přenesená",J314,0)</f>
        <v>0</v>
      </c>
      <c r="BI314" s="246">
        <f>IF(N314="nulová",J314,0)</f>
        <v>0</v>
      </c>
      <c r="BJ314" s="24" t="s">
        <v>76</v>
      </c>
      <c r="BK314" s="246">
        <f>ROUND(I314*H314,2)</f>
        <v>0</v>
      </c>
      <c r="BL314" s="24" t="s">
        <v>287</v>
      </c>
      <c r="BM314" s="24" t="s">
        <v>775</v>
      </c>
    </row>
    <row r="315" spans="2:51" s="12" customFormat="1" ht="13.5">
      <c r="B315" s="247"/>
      <c r="C315" s="248"/>
      <c r="D315" s="249" t="s">
        <v>210</v>
      </c>
      <c r="E315" s="250" t="s">
        <v>21</v>
      </c>
      <c r="F315" s="251" t="s">
        <v>1635</v>
      </c>
      <c r="G315" s="248"/>
      <c r="H315" s="252">
        <v>2</v>
      </c>
      <c r="I315" s="253"/>
      <c r="J315" s="248"/>
      <c r="K315" s="248"/>
      <c r="L315" s="254"/>
      <c r="M315" s="255"/>
      <c r="N315" s="256"/>
      <c r="O315" s="256"/>
      <c r="P315" s="256"/>
      <c r="Q315" s="256"/>
      <c r="R315" s="256"/>
      <c r="S315" s="256"/>
      <c r="T315" s="257"/>
      <c r="AT315" s="258" t="s">
        <v>210</v>
      </c>
      <c r="AU315" s="258" t="s">
        <v>79</v>
      </c>
      <c r="AV315" s="12" t="s">
        <v>79</v>
      </c>
      <c r="AW315" s="12" t="s">
        <v>33</v>
      </c>
      <c r="AX315" s="12" t="s">
        <v>76</v>
      </c>
      <c r="AY315" s="258" t="s">
        <v>201</v>
      </c>
    </row>
    <row r="316" spans="2:65" s="1" customFormat="1" ht="16.5" customHeight="1">
      <c r="B316" s="46"/>
      <c r="C316" s="235" t="s">
        <v>720</v>
      </c>
      <c r="D316" s="235" t="s">
        <v>203</v>
      </c>
      <c r="E316" s="236" t="s">
        <v>786</v>
      </c>
      <c r="F316" s="237" t="s">
        <v>787</v>
      </c>
      <c r="G316" s="238" t="s">
        <v>248</v>
      </c>
      <c r="H316" s="239">
        <v>1</v>
      </c>
      <c r="I316" s="240"/>
      <c r="J316" s="241">
        <f>ROUND(I316*H316,2)</f>
        <v>0</v>
      </c>
      <c r="K316" s="237" t="s">
        <v>552</v>
      </c>
      <c r="L316" s="72"/>
      <c r="M316" s="242" t="s">
        <v>21</v>
      </c>
      <c r="N316" s="243" t="s">
        <v>40</v>
      </c>
      <c r="O316" s="47"/>
      <c r="P316" s="244">
        <f>O316*H316</f>
        <v>0</v>
      </c>
      <c r="Q316" s="244">
        <v>0</v>
      </c>
      <c r="R316" s="244">
        <f>Q316*H316</f>
        <v>0</v>
      </c>
      <c r="S316" s="244">
        <v>0</v>
      </c>
      <c r="T316" s="245">
        <f>S316*H316</f>
        <v>0</v>
      </c>
      <c r="AR316" s="24" t="s">
        <v>287</v>
      </c>
      <c r="AT316" s="24" t="s">
        <v>203</v>
      </c>
      <c r="AU316" s="24" t="s">
        <v>79</v>
      </c>
      <c r="AY316" s="24" t="s">
        <v>201</v>
      </c>
      <c r="BE316" s="246">
        <f>IF(N316="základní",J316,0)</f>
        <v>0</v>
      </c>
      <c r="BF316" s="246">
        <f>IF(N316="snížená",J316,0)</f>
        <v>0</v>
      </c>
      <c r="BG316" s="246">
        <f>IF(N316="zákl. přenesená",J316,0)</f>
        <v>0</v>
      </c>
      <c r="BH316" s="246">
        <f>IF(N316="sníž. přenesená",J316,0)</f>
        <v>0</v>
      </c>
      <c r="BI316" s="246">
        <f>IF(N316="nulová",J316,0)</f>
        <v>0</v>
      </c>
      <c r="BJ316" s="24" t="s">
        <v>76</v>
      </c>
      <c r="BK316" s="246">
        <f>ROUND(I316*H316,2)</f>
        <v>0</v>
      </c>
      <c r="BL316" s="24" t="s">
        <v>287</v>
      </c>
      <c r="BM316" s="24" t="s">
        <v>788</v>
      </c>
    </row>
    <row r="317" spans="2:51" s="12" customFormat="1" ht="13.5">
      <c r="B317" s="247"/>
      <c r="C317" s="248"/>
      <c r="D317" s="249" t="s">
        <v>210</v>
      </c>
      <c r="E317" s="250" t="s">
        <v>21</v>
      </c>
      <c r="F317" s="251" t="s">
        <v>1630</v>
      </c>
      <c r="G317" s="248"/>
      <c r="H317" s="252">
        <v>1</v>
      </c>
      <c r="I317" s="253"/>
      <c r="J317" s="248"/>
      <c r="K317" s="248"/>
      <c r="L317" s="254"/>
      <c r="M317" s="255"/>
      <c r="N317" s="256"/>
      <c r="O317" s="256"/>
      <c r="P317" s="256"/>
      <c r="Q317" s="256"/>
      <c r="R317" s="256"/>
      <c r="S317" s="256"/>
      <c r="T317" s="257"/>
      <c r="AT317" s="258" t="s">
        <v>210</v>
      </c>
      <c r="AU317" s="258" t="s">
        <v>79</v>
      </c>
      <c r="AV317" s="12" t="s">
        <v>79</v>
      </c>
      <c r="AW317" s="12" t="s">
        <v>33</v>
      </c>
      <c r="AX317" s="12" t="s">
        <v>76</v>
      </c>
      <c r="AY317" s="258" t="s">
        <v>201</v>
      </c>
    </row>
    <row r="318" spans="2:65" s="1" customFormat="1" ht="25.5" customHeight="1">
      <c r="B318" s="46"/>
      <c r="C318" s="259" t="s">
        <v>725</v>
      </c>
      <c r="D318" s="259" t="s">
        <v>256</v>
      </c>
      <c r="E318" s="260" t="s">
        <v>795</v>
      </c>
      <c r="F318" s="261" t="s">
        <v>796</v>
      </c>
      <c r="G318" s="262" t="s">
        <v>248</v>
      </c>
      <c r="H318" s="263">
        <v>1</v>
      </c>
      <c r="I318" s="264"/>
      <c r="J318" s="265">
        <f>ROUND(I318*H318,2)</f>
        <v>0</v>
      </c>
      <c r="K318" s="261" t="s">
        <v>21</v>
      </c>
      <c r="L318" s="266"/>
      <c r="M318" s="267" t="s">
        <v>21</v>
      </c>
      <c r="N318" s="268" t="s">
        <v>40</v>
      </c>
      <c r="O318" s="47"/>
      <c r="P318" s="244">
        <f>O318*H318</f>
        <v>0</v>
      </c>
      <c r="Q318" s="244">
        <v>0</v>
      </c>
      <c r="R318" s="244">
        <f>Q318*H318</f>
        <v>0</v>
      </c>
      <c r="S318" s="244">
        <v>0</v>
      </c>
      <c r="T318" s="245">
        <f>S318*H318</f>
        <v>0</v>
      </c>
      <c r="AR318" s="24" t="s">
        <v>245</v>
      </c>
      <c r="AT318" s="24" t="s">
        <v>256</v>
      </c>
      <c r="AU318" s="24" t="s">
        <v>79</v>
      </c>
      <c r="AY318" s="24" t="s">
        <v>201</v>
      </c>
      <c r="BE318" s="246">
        <f>IF(N318="základní",J318,0)</f>
        <v>0</v>
      </c>
      <c r="BF318" s="246">
        <f>IF(N318="snížená",J318,0)</f>
        <v>0</v>
      </c>
      <c r="BG318" s="246">
        <f>IF(N318="zákl. přenesená",J318,0)</f>
        <v>0</v>
      </c>
      <c r="BH318" s="246">
        <f>IF(N318="sníž. přenesená",J318,0)</f>
        <v>0</v>
      </c>
      <c r="BI318" s="246">
        <f>IF(N318="nulová",J318,0)</f>
        <v>0</v>
      </c>
      <c r="BJ318" s="24" t="s">
        <v>76</v>
      </c>
      <c r="BK318" s="246">
        <f>ROUND(I318*H318,2)</f>
        <v>0</v>
      </c>
      <c r="BL318" s="24" t="s">
        <v>208</v>
      </c>
      <c r="BM318" s="24" t="s">
        <v>797</v>
      </c>
    </row>
    <row r="319" spans="2:51" s="12" customFormat="1" ht="13.5">
      <c r="B319" s="247"/>
      <c r="C319" s="248"/>
      <c r="D319" s="249" t="s">
        <v>210</v>
      </c>
      <c r="E319" s="250" t="s">
        <v>21</v>
      </c>
      <c r="F319" s="251" t="s">
        <v>1630</v>
      </c>
      <c r="G319" s="248"/>
      <c r="H319" s="252">
        <v>1</v>
      </c>
      <c r="I319" s="253"/>
      <c r="J319" s="248"/>
      <c r="K319" s="248"/>
      <c r="L319" s="254"/>
      <c r="M319" s="255"/>
      <c r="N319" s="256"/>
      <c r="O319" s="256"/>
      <c r="P319" s="256"/>
      <c r="Q319" s="256"/>
      <c r="R319" s="256"/>
      <c r="S319" s="256"/>
      <c r="T319" s="257"/>
      <c r="AT319" s="258" t="s">
        <v>210</v>
      </c>
      <c r="AU319" s="258" t="s">
        <v>79</v>
      </c>
      <c r="AV319" s="12" t="s">
        <v>79</v>
      </c>
      <c r="AW319" s="12" t="s">
        <v>33</v>
      </c>
      <c r="AX319" s="12" t="s">
        <v>76</v>
      </c>
      <c r="AY319" s="258" t="s">
        <v>201</v>
      </c>
    </row>
    <row r="320" spans="2:65" s="1" customFormat="1" ht="25.5" customHeight="1">
      <c r="B320" s="46"/>
      <c r="C320" s="235" t="s">
        <v>729</v>
      </c>
      <c r="D320" s="235" t="s">
        <v>203</v>
      </c>
      <c r="E320" s="236" t="s">
        <v>1969</v>
      </c>
      <c r="F320" s="237" t="s">
        <v>1970</v>
      </c>
      <c r="G320" s="238" t="s">
        <v>562</v>
      </c>
      <c r="H320" s="282"/>
      <c r="I320" s="240"/>
      <c r="J320" s="241">
        <f>ROUND(I320*H320,2)</f>
        <v>0</v>
      </c>
      <c r="K320" s="237" t="s">
        <v>207</v>
      </c>
      <c r="L320" s="72"/>
      <c r="M320" s="242" t="s">
        <v>21</v>
      </c>
      <c r="N320" s="243" t="s">
        <v>40</v>
      </c>
      <c r="O320" s="47"/>
      <c r="P320" s="244">
        <f>O320*H320</f>
        <v>0</v>
      </c>
      <c r="Q320" s="244">
        <v>0</v>
      </c>
      <c r="R320" s="244">
        <f>Q320*H320</f>
        <v>0</v>
      </c>
      <c r="S320" s="244">
        <v>0</v>
      </c>
      <c r="T320" s="245">
        <f>S320*H320</f>
        <v>0</v>
      </c>
      <c r="AR320" s="24" t="s">
        <v>287</v>
      </c>
      <c r="AT320" s="24" t="s">
        <v>203</v>
      </c>
      <c r="AU320" s="24" t="s">
        <v>79</v>
      </c>
      <c r="AY320" s="24" t="s">
        <v>201</v>
      </c>
      <c r="BE320" s="246">
        <f>IF(N320="základní",J320,0)</f>
        <v>0</v>
      </c>
      <c r="BF320" s="246">
        <f>IF(N320="snížená",J320,0)</f>
        <v>0</v>
      </c>
      <c r="BG320" s="246">
        <f>IF(N320="zákl. přenesená",J320,0)</f>
        <v>0</v>
      </c>
      <c r="BH320" s="246">
        <f>IF(N320="sníž. přenesená",J320,0)</f>
        <v>0</v>
      </c>
      <c r="BI320" s="246">
        <f>IF(N320="nulová",J320,0)</f>
        <v>0</v>
      </c>
      <c r="BJ320" s="24" t="s">
        <v>76</v>
      </c>
      <c r="BK320" s="246">
        <f>ROUND(I320*H320,2)</f>
        <v>0</v>
      </c>
      <c r="BL320" s="24" t="s">
        <v>287</v>
      </c>
      <c r="BM320" s="24" t="s">
        <v>1971</v>
      </c>
    </row>
    <row r="321" spans="2:65" s="1" customFormat="1" ht="16.5" customHeight="1">
      <c r="B321" s="46"/>
      <c r="C321" s="235" t="s">
        <v>734</v>
      </c>
      <c r="D321" s="235" t="s">
        <v>203</v>
      </c>
      <c r="E321" s="236" t="s">
        <v>1171</v>
      </c>
      <c r="F321" s="237" t="s">
        <v>1172</v>
      </c>
      <c r="G321" s="238" t="s">
        <v>248</v>
      </c>
      <c r="H321" s="239">
        <v>2</v>
      </c>
      <c r="I321" s="240"/>
      <c r="J321" s="241">
        <f>ROUND(I321*H321,2)</f>
        <v>0</v>
      </c>
      <c r="K321" s="237" t="s">
        <v>21</v>
      </c>
      <c r="L321" s="72"/>
      <c r="M321" s="242" t="s">
        <v>21</v>
      </c>
      <c r="N321" s="243" t="s">
        <v>40</v>
      </c>
      <c r="O321" s="47"/>
      <c r="P321" s="244">
        <f>O321*H321</f>
        <v>0</v>
      </c>
      <c r="Q321" s="244">
        <v>0</v>
      </c>
      <c r="R321" s="244">
        <f>Q321*H321</f>
        <v>0</v>
      </c>
      <c r="S321" s="244">
        <v>0</v>
      </c>
      <c r="T321" s="245">
        <f>S321*H321</f>
        <v>0</v>
      </c>
      <c r="AR321" s="24" t="s">
        <v>287</v>
      </c>
      <c r="AT321" s="24" t="s">
        <v>203</v>
      </c>
      <c r="AU321" s="24" t="s">
        <v>79</v>
      </c>
      <c r="AY321" s="24" t="s">
        <v>201</v>
      </c>
      <c r="BE321" s="246">
        <f>IF(N321="základní",J321,0)</f>
        <v>0</v>
      </c>
      <c r="BF321" s="246">
        <f>IF(N321="snížená",J321,0)</f>
        <v>0</v>
      </c>
      <c r="BG321" s="246">
        <f>IF(N321="zákl. přenesená",J321,0)</f>
        <v>0</v>
      </c>
      <c r="BH321" s="246">
        <f>IF(N321="sníž. přenesená",J321,0)</f>
        <v>0</v>
      </c>
      <c r="BI321" s="246">
        <f>IF(N321="nulová",J321,0)</f>
        <v>0</v>
      </c>
      <c r="BJ321" s="24" t="s">
        <v>76</v>
      </c>
      <c r="BK321" s="246">
        <f>ROUND(I321*H321,2)</f>
        <v>0</v>
      </c>
      <c r="BL321" s="24" t="s">
        <v>287</v>
      </c>
      <c r="BM321" s="24" t="s">
        <v>1173</v>
      </c>
    </row>
    <row r="322" spans="2:51" s="12" customFormat="1" ht="13.5">
      <c r="B322" s="247"/>
      <c r="C322" s="248"/>
      <c r="D322" s="249" t="s">
        <v>210</v>
      </c>
      <c r="E322" s="250" t="s">
        <v>21</v>
      </c>
      <c r="F322" s="251" t="s">
        <v>1635</v>
      </c>
      <c r="G322" s="248"/>
      <c r="H322" s="252">
        <v>2</v>
      </c>
      <c r="I322" s="253"/>
      <c r="J322" s="248"/>
      <c r="K322" s="248"/>
      <c r="L322" s="254"/>
      <c r="M322" s="255"/>
      <c r="N322" s="256"/>
      <c r="O322" s="256"/>
      <c r="P322" s="256"/>
      <c r="Q322" s="256"/>
      <c r="R322" s="256"/>
      <c r="S322" s="256"/>
      <c r="T322" s="257"/>
      <c r="AT322" s="258" t="s">
        <v>210</v>
      </c>
      <c r="AU322" s="258" t="s">
        <v>79</v>
      </c>
      <c r="AV322" s="12" t="s">
        <v>79</v>
      </c>
      <c r="AW322" s="12" t="s">
        <v>33</v>
      </c>
      <c r="AX322" s="12" t="s">
        <v>76</v>
      </c>
      <c r="AY322" s="258" t="s">
        <v>201</v>
      </c>
    </row>
    <row r="323" spans="2:65" s="1" customFormat="1" ht="16.5" customHeight="1">
      <c r="B323" s="46"/>
      <c r="C323" s="235" t="s">
        <v>739</v>
      </c>
      <c r="D323" s="235" t="s">
        <v>203</v>
      </c>
      <c r="E323" s="236" t="s">
        <v>1174</v>
      </c>
      <c r="F323" s="237" t="s">
        <v>1175</v>
      </c>
      <c r="G323" s="238" t="s">
        <v>248</v>
      </c>
      <c r="H323" s="239">
        <v>2</v>
      </c>
      <c r="I323" s="240"/>
      <c r="J323" s="241">
        <f>ROUND(I323*H323,2)</f>
        <v>0</v>
      </c>
      <c r="K323" s="237" t="s">
        <v>21</v>
      </c>
      <c r="L323" s="72"/>
      <c r="M323" s="242" t="s">
        <v>21</v>
      </c>
      <c r="N323" s="243" t="s">
        <v>40</v>
      </c>
      <c r="O323" s="47"/>
      <c r="P323" s="244">
        <f>O323*H323</f>
        <v>0</v>
      </c>
      <c r="Q323" s="244">
        <v>0</v>
      </c>
      <c r="R323" s="244">
        <f>Q323*H323</f>
        <v>0</v>
      </c>
      <c r="S323" s="244">
        <v>0</v>
      </c>
      <c r="T323" s="245">
        <f>S323*H323</f>
        <v>0</v>
      </c>
      <c r="AR323" s="24" t="s">
        <v>287</v>
      </c>
      <c r="AT323" s="24" t="s">
        <v>203</v>
      </c>
      <c r="AU323" s="24" t="s">
        <v>79</v>
      </c>
      <c r="AY323" s="24" t="s">
        <v>201</v>
      </c>
      <c r="BE323" s="246">
        <f>IF(N323="základní",J323,0)</f>
        <v>0</v>
      </c>
      <c r="BF323" s="246">
        <f>IF(N323="snížená",J323,0)</f>
        <v>0</v>
      </c>
      <c r="BG323" s="246">
        <f>IF(N323="zákl. přenesená",J323,0)</f>
        <v>0</v>
      </c>
      <c r="BH323" s="246">
        <f>IF(N323="sníž. přenesená",J323,0)</f>
        <v>0</v>
      </c>
      <c r="BI323" s="246">
        <f>IF(N323="nulová",J323,0)</f>
        <v>0</v>
      </c>
      <c r="BJ323" s="24" t="s">
        <v>76</v>
      </c>
      <c r="BK323" s="246">
        <f>ROUND(I323*H323,2)</f>
        <v>0</v>
      </c>
      <c r="BL323" s="24" t="s">
        <v>287</v>
      </c>
      <c r="BM323" s="24" t="s">
        <v>1176</v>
      </c>
    </row>
    <row r="324" spans="2:51" s="12" customFormat="1" ht="13.5">
      <c r="B324" s="247"/>
      <c r="C324" s="248"/>
      <c r="D324" s="249" t="s">
        <v>210</v>
      </c>
      <c r="E324" s="250" t="s">
        <v>21</v>
      </c>
      <c r="F324" s="251" t="s">
        <v>1635</v>
      </c>
      <c r="G324" s="248"/>
      <c r="H324" s="252">
        <v>2</v>
      </c>
      <c r="I324" s="253"/>
      <c r="J324" s="248"/>
      <c r="K324" s="248"/>
      <c r="L324" s="254"/>
      <c r="M324" s="255"/>
      <c r="N324" s="256"/>
      <c r="O324" s="256"/>
      <c r="P324" s="256"/>
      <c r="Q324" s="256"/>
      <c r="R324" s="256"/>
      <c r="S324" s="256"/>
      <c r="T324" s="257"/>
      <c r="AT324" s="258" t="s">
        <v>210</v>
      </c>
      <c r="AU324" s="258" t="s">
        <v>79</v>
      </c>
      <c r="AV324" s="12" t="s">
        <v>79</v>
      </c>
      <c r="AW324" s="12" t="s">
        <v>33</v>
      </c>
      <c r="AX324" s="12" t="s">
        <v>69</v>
      </c>
      <c r="AY324" s="258" t="s">
        <v>201</v>
      </c>
    </row>
    <row r="325" spans="2:65" s="1" customFormat="1" ht="16.5" customHeight="1">
      <c r="B325" s="46"/>
      <c r="C325" s="235" t="s">
        <v>743</v>
      </c>
      <c r="D325" s="235" t="s">
        <v>203</v>
      </c>
      <c r="E325" s="236" t="s">
        <v>1177</v>
      </c>
      <c r="F325" s="237" t="s">
        <v>1178</v>
      </c>
      <c r="G325" s="238" t="s">
        <v>248</v>
      </c>
      <c r="H325" s="239">
        <v>2</v>
      </c>
      <c r="I325" s="240"/>
      <c r="J325" s="241">
        <f>ROUND(I325*H325,2)</f>
        <v>0</v>
      </c>
      <c r="K325" s="237" t="s">
        <v>21</v>
      </c>
      <c r="L325" s="72"/>
      <c r="M325" s="242" t="s">
        <v>21</v>
      </c>
      <c r="N325" s="243" t="s">
        <v>40</v>
      </c>
      <c r="O325" s="47"/>
      <c r="P325" s="244">
        <f>O325*H325</f>
        <v>0</v>
      </c>
      <c r="Q325" s="244">
        <v>0</v>
      </c>
      <c r="R325" s="244">
        <f>Q325*H325</f>
        <v>0</v>
      </c>
      <c r="S325" s="244">
        <v>0</v>
      </c>
      <c r="T325" s="245">
        <f>S325*H325</f>
        <v>0</v>
      </c>
      <c r="AR325" s="24" t="s">
        <v>287</v>
      </c>
      <c r="AT325" s="24" t="s">
        <v>203</v>
      </c>
      <c r="AU325" s="24" t="s">
        <v>79</v>
      </c>
      <c r="AY325" s="24" t="s">
        <v>201</v>
      </c>
      <c r="BE325" s="246">
        <f>IF(N325="základní",J325,0)</f>
        <v>0</v>
      </c>
      <c r="BF325" s="246">
        <f>IF(N325="snížená",J325,0)</f>
        <v>0</v>
      </c>
      <c r="BG325" s="246">
        <f>IF(N325="zákl. přenesená",J325,0)</f>
        <v>0</v>
      </c>
      <c r="BH325" s="246">
        <f>IF(N325="sníž. přenesená",J325,0)</f>
        <v>0</v>
      </c>
      <c r="BI325" s="246">
        <f>IF(N325="nulová",J325,0)</f>
        <v>0</v>
      </c>
      <c r="BJ325" s="24" t="s">
        <v>76</v>
      </c>
      <c r="BK325" s="246">
        <f>ROUND(I325*H325,2)</f>
        <v>0</v>
      </c>
      <c r="BL325" s="24" t="s">
        <v>287</v>
      </c>
      <c r="BM325" s="24" t="s">
        <v>1972</v>
      </c>
    </row>
    <row r="326" spans="2:51" s="12" customFormat="1" ht="13.5">
      <c r="B326" s="247"/>
      <c r="C326" s="248"/>
      <c r="D326" s="249" t="s">
        <v>210</v>
      </c>
      <c r="E326" s="250" t="s">
        <v>21</v>
      </c>
      <c r="F326" s="251" t="s">
        <v>1973</v>
      </c>
      <c r="G326" s="248"/>
      <c r="H326" s="252">
        <v>2</v>
      </c>
      <c r="I326" s="253"/>
      <c r="J326" s="248"/>
      <c r="K326" s="248"/>
      <c r="L326" s="254"/>
      <c r="M326" s="255"/>
      <c r="N326" s="256"/>
      <c r="O326" s="256"/>
      <c r="P326" s="256"/>
      <c r="Q326" s="256"/>
      <c r="R326" s="256"/>
      <c r="S326" s="256"/>
      <c r="T326" s="257"/>
      <c r="AT326" s="258" t="s">
        <v>210</v>
      </c>
      <c r="AU326" s="258" t="s">
        <v>79</v>
      </c>
      <c r="AV326" s="12" t="s">
        <v>79</v>
      </c>
      <c r="AW326" s="12" t="s">
        <v>33</v>
      </c>
      <c r="AX326" s="12" t="s">
        <v>69</v>
      </c>
      <c r="AY326" s="258" t="s">
        <v>201</v>
      </c>
    </row>
    <row r="327" spans="2:65" s="1" customFormat="1" ht="25.5" customHeight="1">
      <c r="B327" s="46"/>
      <c r="C327" s="235" t="s">
        <v>747</v>
      </c>
      <c r="D327" s="235" t="s">
        <v>203</v>
      </c>
      <c r="E327" s="236" t="s">
        <v>812</v>
      </c>
      <c r="F327" s="237" t="s">
        <v>813</v>
      </c>
      <c r="G327" s="238" t="s">
        <v>248</v>
      </c>
      <c r="H327" s="239">
        <v>4</v>
      </c>
      <c r="I327" s="240"/>
      <c r="J327" s="241">
        <f>ROUND(I327*H327,2)</f>
        <v>0</v>
      </c>
      <c r="K327" s="237" t="s">
        <v>21</v>
      </c>
      <c r="L327" s="72"/>
      <c r="M327" s="242" t="s">
        <v>21</v>
      </c>
      <c r="N327" s="243" t="s">
        <v>40</v>
      </c>
      <c r="O327" s="47"/>
      <c r="P327" s="244">
        <f>O327*H327</f>
        <v>0</v>
      </c>
      <c r="Q327" s="244">
        <v>0</v>
      </c>
      <c r="R327" s="244">
        <f>Q327*H327</f>
        <v>0</v>
      </c>
      <c r="S327" s="244">
        <v>0</v>
      </c>
      <c r="T327" s="245">
        <f>S327*H327</f>
        <v>0</v>
      </c>
      <c r="AR327" s="24" t="s">
        <v>287</v>
      </c>
      <c r="AT327" s="24" t="s">
        <v>203</v>
      </c>
      <c r="AU327" s="24" t="s">
        <v>79</v>
      </c>
      <c r="AY327" s="24" t="s">
        <v>201</v>
      </c>
      <c r="BE327" s="246">
        <f>IF(N327="základní",J327,0)</f>
        <v>0</v>
      </c>
      <c r="BF327" s="246">
        <f>IF(N327="snížená",J327,0)</f>
        <v>0</v>
      </c>
      <c r="BG327" s="246">
        <f>IF(N327="zákl. přenesená",J327,0)</f>
        <v>0</v>
      </c>
      <c r="BH327" s="246">
        <f>IF(N327="sníž. přenesená",J327,0)</f>
        <v>0</v>
      </c>
      <c r="BI327" s="246">
        <f>IF(N327="nulová",J327,0)</f>
        <v>0</v>
      </c>
      <c r="BJ327" s="24" t="s">
        <v>76</v>
      </c>
      <c r="BK327" s="246">
        <f>ROUND(I327*H327,2)</f>
        <v>0</v>
      </c>
      <c r="BL327" s="24" t="s">
        <v>287</v>
      </c>
      <c r="BM327" s="24" t="s">
        <v>814</v>
      </c>
    </row>
    <row r="328" spans="2:51" s="12" customFormat="1" ht="13.5">
      <c r="B328" s="247"/>
      <c r="C328" s="248"/>
      <c r="D328" s="249" t="s">
        <v>210</v>
      </c>
      <c r="E328" s="250" t="s">
        <v>21</v>
      </c>
      <c r="F328" s="251" t="s">
        <v>1631</v>
      </c>
      <c r="G328" s="248"/>
      <c r="H328" s="252">
        <v>4</v>
      </c>
      <c r="I328" s="253"/>
      <c r="J328" s="248"/>
      <c r="K328" s="248"/>
      <c r="L328" s="254"/>
      <c r="M328" s="255"/>
      <c r="N328" s="256"/>
      <c r="O328" s="256"/>
      <c r="P328" s="256"/>
      <c r="Q328" s="256"/>
      <c r="R328" s="256"/>
      <c r="S328" s="256"/>
      <c r="T328" s="257"/>
      <c r="AT328" s="258" t="s">
        <v>210</v>
      </c>
      <c r="AU328" s="258" t="s">
        <v>79</v>
      </c>
      <c r="AV328" s="12" t="s">
        <v>79</v>
      </c>
      <c r="AW328" s="12" t="s">
        <v>33</v>
      </c>
      <c r="AX328" s="12" t="s">
        <v>76</v>
      </c>
      <c r="AY328" s="258" t="s">
        <v>201</v>
      </c>
    </row>
    <row r="329" spans="2:65" s="1" customFormat="1" ht="25.5" customHeight="1">
      <c r="B329" s="46"/>
      <c r="C329" s="235" t="s">
        <v>751</v>
      </c>
      <c r="D329" s="235" t="s">
        <v>203</v>
      </c>
      <c r="E329" s="236" t="s">
        <v>817</v>
      </c>
      <c r="F329" s="237" t="s">
        <v>818</v>
      </c>
      <c r="G329" s="238" t="s">
        <v>248</v>
      </c>
      <c r="H329" s="239">
        <v>1</v>
      </c>
      <c r="I329" s="240"/>
      <c r="J329" s="241">
        <f>ROUND(I329*H329,2)</f>
        <v>0</v>
      </c>
      <c r="K329" s="237" t="s">
        <v>21</v>
      </c>
      <c r="L329" s="72"/>
      <c r="M329" s="242" t="s">
        <v>21</v>
      </c>
      <c r="N329" s="243" t="s">
        <v>40</v>
      </c>
      <c r="O329" s="47"/>
      <c r="P329" s="244">
        <f>O329*H329</f>
        <v>0</v>
      </c>
      <c r="Q329" s="244">
        <v>0</v>
      </c>
      <c r="R329" s="244">
        <f>Q329*H329</f>
        <v>0</v>
      </c>
      <c r="S329" s="244">
        <v>0</v>
      </c>
      <c r="T329" s="245">
        <f>S329*H329</f>
        <v>0</v>
      </c>
      <c r="AR329" s="24" t="s">
        <v>287</v>
      </c>
      <c r="AT329" s="24" t="s">
        <v>203</v>
      </c>
      <c r="AU329" s="24" t="s">
        <v>79</v>
      </c>
      <c r="AY329" s="24" t="s">
        <v>201</v>
      </c>
      <c r="BE329" s="246">
        <f>IF(N329="základní",J329,0)</f>
        <v>0</v>
      </c>
      <c r="BF329" s="246">
        <f>IF(N329="snížená",J329,0)</f>
        <v>0</v>
      </c>
      <c r="BG329" s="246">
        <f>IF(N329="zákl. přenesená",J329,0)</f>
        <v>0</v>
      </c>
      <c r="BH329" s="246">
        <f>IF(N329="sníž. přenesená",J329,0)</f>
        <v>0</v>
      </c>
      <c r="BI329" s="246">
        <f>IF(N329="nulová",J329,0)</f>
        <v>0</v>
      </c>
      <c r="BJ329" s="24" t="s">
        <v>76</v>
      </c>
      <c r="BK329" s="246">
        <f>ROUND(I329*H329,2)</f>
        <v>0</v>
      </c>
      <c r="BL329" s="24" t="s">
        <v>287</v>
      </c>
      <c r="BM329" s="24" t="s">
        <v>819</v>
      </c>
    </row>
    <row r="330" spans="2:65" s="1" customFormat="1" ht="16.5" customHeight="1">
      <c r="B330" s="46"/>
      <c r="C330" s="235" t="s">
        <v>755</v>
      </c>
      <c r="D330" s="235" t="s">
        <v>203</v>
      </c>
      <c r="E330" s="236" t="s">
        <v>821</v>
      </c>
      <c r="F330" s="237" t="s">
        <v>822</v>
      </c>
      <c r="G330" s="238" t="s">
        <v>248</v>
      </c>
      <c r="H330" s="239">
        <v>1</v>
      </c>
      <c r="I330" s="240"/>
      <c r="J330" s="241">
        <f>ROUND(I330*H330,2)</f>
        <v>0</v>
      </c>
      <c r="K330" s="237" t="s">
        <v>21</v>
      </c>
      <c r="L330" s="72"/>
      <c r="M330" s="242" t="s">
        <v>21</v>
      </c>
      <c r="N330" s="243" t="s">
        <v>40</v>
      </c>
      <c r="O330" s="47"/>
      <c r="P330" s="244">
        <f>O330*H330</f>
        <v>0</v>
      </c>
      <c r="Q330" s="244">
        <v>0</v>
      </c>
      <c r="R330" s="244">
        <f>Q330*H330</f>
        <v>0</v>
      </c>
      <c r="S330" s="244">
        <v>0</v>
      </c>
      <c r="T330" s="245">
        <f>S330*H330</f>
        <v>0</v>
      </c>
      <c r="AR330" s="24" t="s">
        <v>287</v>
      </c>
      <c r="AT330" s="24" t="s">
        <v>203</v>
      </c>
      <c r="AU330" s="24" t="s">
        <v>79</v>
      </c>
      <c r="AY330" s="24" t="s">
        <v>201</v>
      </c>
      <c r="BE330" s="246">
        <f>IF(N330="základní",J330,0)</f>
        <v>0</v>
      </c>
      <c r="BF330" s="246">
        <f>IF(N330="snížená",J330,0)</f>
        <v>0</v>
      </c>
      <c r="BG330" s="246">
        <f>IF(N330="zákl. přenesená",J330,0)</f>
        <v>0</v>
      </c>
      <c r="BH330" s="246">
        <f>IF(N330="sníž. přenesená",J330,0)</f>
        <v>0</v>
      </c>
      <c r="BI330" s="246">
        <f>IF(N330="nulová",J330,0)</f>
        <v>0</v>
      </c>
      <c r="BJ330" s="24" t="s">
        <v>76</v>
      </c>
      <c r="BK330" s="246">
        <f>ROUND(I330*H330,2)</f>
        <v>0</v>
      </c>
      <c r="BL330" s="24" t="s">
        <v>287</v>
      </c>
      <c r="BM330" s="24" t="s">
        <v>823</v>
      </c>
    </row>
    <row r="331" spans="2:65" s="1" customFormat="1" ht="25.5" customHeight="1">
      <c r="B331" s="46"/>
      <c r="C331" s="235" t="s">
        <v>759</v>
      </c>
      <c r="D331" s="235" t="s">
        <v>203</v>
      </c>
      <c r="E331" s="236" t="s">
        <v>825</v>
      </c>
      <c r="F331" s="237" t="s">
        <v>826</v>
      </c>
      <c r="G331" s="238" t="s">
        <v>248</v>
      </c>
      <c r="H331" s="239">
        <v>1</v>
      </c>
      <c r="I331" s="240"/>
      <c r="J331" s="241">
        <f>ROUND(I331*H331,2)</f>
        <v>0</v>
      </c>
      <c r="K331" s="237" t="s">
        <v>21</v>
      </c>
      <c r="L331" s="72"/>
      <c r="M331" s="242" t="s">
        <v>21</v>
      </c>
      <c r="N331" s="243" t="s">
        <v>40</v>
      </c>
      <c r="O331" s="47"/>
      <c r="P331" s="244">
        <f>O331*H331</f>
        <v>0</v>
      </c>
      <c r="Q331" s="244">
        <v>0</v>
      </c>
      <c r="R331" s="244">
        <f>Q331*H331</f>
        <v>0</v>
      </c>
      <c r="S331" s="244">
        <v>0</v>
      </c>
      <c r="T331" s="245">
        <f>S331*H331</f>
        <v>0</v>
      </c>
      <c r="AR331" s="24" t="s">
        <v>287</v>
      </c>
      <c r="AT331" s="24" t="s">
        <v>203</v>
      </c>
      <c r="AU331" s="24" t="s">
        <v>79</v>
      </c>
      <c r="AY331" s="24" t="s">
        <v>201</v>
      </c>
      <c r="BE331" s="246">
        <f>IF(N331="základní",J331,0)</f>
        <v>0</v>
      </c>
      <c r="BF331" s="246">
        <f>IF(N331="snížená",J331,0)</f>
        <v>0</v>
      </c>
      <c r="BG331" s="246">
        <f>IF(N331="zákl. přenesená",J331,0)</f>
        <v>0</v>
      </c>
      <c r="BH331" s="246">
        <f>IF(N331="sníž. přenesená",J331,0)</f>
        <v>0</v>
      </c>
      <c r="BI331" s="246">
        <f>IF(N331="nulová",J331,0)</f>
        <v>0</v>
      </c>
      <c r="BJ331" s="24" t="s">
        <v>76</v>
      </c>
      <c r="BK331" s="246">
        <f>ROUND(I331*H331,2)</f>
        <v>0</v>
      </c>
      <c r="BL331" s="24" t="s">
        <v>287</v>
      </c>
      <c r="BM331" s="24" t="s">
        <v>827</v>
      </c>
    </row>
    <row r="332" spans="2:65" s="1" customFormat="1" ht="25.5" customHeight="1">
      <c r="B332" s="46"/>
      <c r="C332" s="235" t="s">
        <v>763</v>
      </c>
      <c r="D332" s="235" t="s">
        <v>203</v>
      </c>
      <c r="E332" s="236" t="s">
        <v>829</v>
      </c>
      <c r="F332" s="237" t="s">
        <v>830</v>
      </c>
      <c r="G332" s="238" t="s">
        <v>248</v>
      </c>
      <c r="H332" s="239">
        <v>1</v>
      </c>
      <c r="I332" s="240"/>
      <c r="J332" s="241">
        <f>ROUND(I332*H332,2)</f>
        <v>0</v>
      </c>
      <c r="K332" s="237" t="s">
        <v>21</v>
      </c>
      <c r="L332" s="72"/>
      <c r="M332" s="242" t="s">
        <v>21</v>
      </c>
      <c r="N332" s="243" t="s">
        <v>40</v>
      </c>
      <c r="O332" s="47"/>
      <c r="P332" s="244">
        <f>O332*H332</f>
        <v>0</v>
      </c>
      <c r="Q332" s="244">
        <v>0</v>
      </c>
      <c r="R332" s="244">
        <f>Q332*H332</f>
        <v>0</v>
      </c>
      <c r="S332" s="244">
        <v>0</v>
      </c>
      <c r="T332" s="245">
        <f>S332*H332</f>
        <v>0</v>
      </c>
      <c r="AR332" s="24" t="s">
        <v>287</v>
      </c>
      <c r="AT332" s="24" t="s">
        <v>203</v>
      </c>
      <c r="AU332" s="24" t="s">
        <v>79</v>
      </c>
      <c r="AY332" s="24" t="s">
        <v>201</v>
      </c>
      <c r="BE332" s="246">
        <f>IF(N332="základní",J332,0)</f>
        <v>0</v>
      </c>
      <c r="BF332" s="246">
        <f>IF(N332="snížená",J332,0)</f>
        <v>0</v>
      </c>
      <c r="BG332" s="246">
        <f>IF(N332="zákl. přenesená",J332,0)</f>
        <v>0</v>
      </c>
      <c r="BH332" s="246">
        <f>IF(N332="sníž. přenesená",J332,0)</f>
        <v>0</v>
      </c>
      <c r="BI332" s="246">
        <f>IF(N332="nulová",J332,0)</f>
        <v>0</v>
      </c>
      <c r="BJ332" s="24" t="s">
        <v>76</v>
      </c>
      <c r="BK332" s="246">
        <f>ROUND(I332*H332,2)</f>
        <v>0</v>
      </c>
      <c r="BL332" s="24" t="s">
        <v>287</v>
      </c>
      <c r="BM332" s="24" t="s">
        <v>831</v>
      </c>
    </row>
    <row r="333" spans="2:65" s="1" customFormat="1" ht="25.5" customHeight="1">
      <c r="B333" s="46"/>
      <c r="C333" s="235" t="s">
        <v>767</v>
      </c>
      <c r="D333" s="235" t="s">
        <v>203</v>
      </c>
      <c r="E333" s="236" t="s">
        <v>833</v>
      </c>
      <c r="F333" s="237" t="s">
        <v>834</v>
      </c>
      <c r="G333" s="238" t="s">
        <v>248</v>
      </c>
      <c r="H333" s="239">
        <v>1</v>
      </c>
      <c r="I333" s="240"/>
      <c r="J333" s="241">
        <f>ROUND(I333*H333,2)</f>
        <v>0</v>
      </c>
      <c r="K333" s="237" t="s">
        <v>21</v>
      </c>
      <c r="L333" s="72"/>
      <c r="M333" s="242" t="s">
        <v>21</v>
      </c>
      <c r="N333" s="243" t="s">
        <v>40</v>
      </c>
      <c r="O333" s="47"/>
      <c r="P333" s="244">
        <f>O333*H333</f>
        <v>0</v>
      </c>
      <c r="Q333" s="244">
        <v>0</v>
      </c>
      <c r="R333" s="244">
        <f>Q333*H333</f>
        <v>0</v>
      </c>
      <c r="S333" s="244">
        <v>0</v>
      </c>
      <c r="T333" s="245">
        <f>S333*H333</f>
        <v>0</v>
      </c>
      <c r="AR333" s="24" t="s">
        <v>287</v>
      </c>
      <c r="AT333" s="24" t="s">
        <v>203</v>
      </c>
      <c r="AU333" s="24" t="s">
        <v>79</v>
      </c>
      <c r="AY333" s="24" t="s">
        <v>201</v>
      </c>
      <c r="BE333" s="246">
        <f>IF(N333="základní",J333,0)</f>
        <v>0</v>
      </c>
      <c r="BF333" s="246">
        <f>IF(N333="snížená",J333,0)</f>
        <v>0</v>
      </c>
      <c r="BG333" s="246">
        <f>IF(N333="zákl. přenesená",J333,0)</f>
        <v>0</v>
      </c>
      <c r="BH333" s="246">
        <f>IF(N333="sníž. přenesená",J333,0)</f>
        <v>0</v>
      </c>
      <c r="BI333" s="246">
        <f>IF(N333="nulová",J333,0)</f>
        <v>0</v>
      </c>
      <c r="BJ333" s="24" t="s">
        <v>76</v>
      </c>
      <c r="BK333" s="246">
        <f>ROUND(I333*H333,2)</f>
        <v>0</v>
      </c>
      <c r="BL333" s="24" t="s">
        <v>287</v>
      </c>
      <c r="BM333" s="24" t="s">
        <v>835</v>
      </c>
    </row>
    <row r="334" spans="2:65" s="1" customFormat="1" ht="25.5" customHeight="1">
      <c r="B334" s="46"/>
      <c r="C334" s="235" t="s">
        <v>772</v>
      </c>
      <c r="D334" s="235" t="s">
        <v>203</v>
      </c>
      <c r="E334" s="236" t="s">
        <v>837</v>
      </c>
      <c r="F334" s="237" t="s">
        <v>838</v>
      </c>
      <c r="G334" s="238" t="s">
        <v>248</v>
      </c>
      <c r="H334" s="239">
        <v>1</v>
      </c>
      <c r="I334" s="240"/>
      <c r="J334" s="241">
        <f>ROUND(I334*H334,2)</f>
        <v>0</v>
      </c>
      <c r="K334" s="237" t="s">
        <v>21</v>
      </c>
      <c r="L334" s="72"/>
      <c r="M334" s="242" t="s">
        <v>21</v>
      </c>
      <c r="N334" s="243" t="s">
        <v>40</v>
      </c>
      <c r="O334" s="47"/>
      <c r="P334" s="244">
        <f>O334*H334</f>
        <v>0</v>
      </c>
      <c r="Q334" s="244">
        <v>0</v>
      </c>
      <c r="R334" s="244">
        <f>Q334*H334</f>
        <v>0</v>
      </c>
      <c r="S334" s="244">
        <v>0</v>
      </c>
      <c r="T334" s="245">
        <f>S334*H334</f>
        <v>0</v>
      </c>
      <c r="AR334" s="24" t="s">
        <v>287</v>
      </c>
      <c r="AT334" s="24" t="s">
        <v>203</v>
      </c>
      <c r="AU334" s="24" t="s">
        <v>79</v>
      </c>
      <c r="AY334" s="24" t="s">
        <v>201</v>
      </c>
      <c r="BE334" s="246">
        <f>IF(N334="základní",J334,0)</f>
        <v>0</v>
      </c>
      <c r="BF334" s="246">
        <f>IF(N334="snížená",J334,0)</f>
        <v>0</v>
      </c>
      <c r="BG334" s="246">
        <f>IF(N334="zákl. přenesená",J334,0)</f>
        <v>0</v>
      </c>
      <c r="BH334" s="246">
        <f>IF(N334="sníž. přenesená",J334,0)</f>
        <v>0</v>
      </c>
      <c r="BI334" s="246">
        <f>IF(N334="nulová",J334,0)</f>
        <v>0</v>
      </c>
      <c r="BJ334" s="24" t="s">
        <v>76</v>
      </c>
      <c r="BK334" s="246">
        <f>ROUND(I334*H334,2)</f>
        <v>0</v>
      </c>
      <c r="BL334" s="24" t="s">
        <v>287</v>
      </c>
      <c r="BM334" s="24" t="s">
        <v>839</v>
      </c>
    </row>
    <row r="335" spans="2:65" s="1" customFormat="1" ht="25.5" customHeight="1">
      <c r="B335" s="46"/>
      <c r="C335" s="235" t="s">
        <v>777</v>
      </c>
      <c r="D335" s="235" t="s">
        <v>203</v>
      </c>
      <c r="E335" s="236" t="s">
        <v>849</v>
      </c>
      <c r="F335" s="237" t="s">
        <v>850</v>
      </c>
      <c r="G335" s="238" t="s">
        <v>248</v>
      </c>
      <c r="H335" s="239">
        <v>1</v>
      </c>
      <c r="I335" s="240"/>
      <c r="J335" s="241">
        <f>ROUND(I335*H335,2)</f>
        <v>0</v>
      </c>
      <c r="K335" s="237" t="s">
        <v>21</v>
      </c>
      <c r="L335" s="72"/>
      <c r="M335" s="242" t="s">
        <v>21</v>
      </c>
      <c r="N335" s="243" t="s">
        <v>40</v>
      </c>
      <c r="O335" s="47"/>
      <c r="P335" s="244">
        <f>O335*H335</f>
        <v>0</v>
      </c>
      <c r="Q335" s="244">
        <v>0</v>
      </c>
      <c r="R335" s="244">
        <f>Q335*H335</f>
        <v>0</v>
      </c>
      <c r="S335" s="244">
        <v>0</v>
      </c>
      <c r="T335" s="245">
        <f>S335*H335</f>
        <v>0</v>
      </c>
      <c r="AR335" s="24" t="s">
        <v>287</v>
      </c>
      <c r="AT335" s="24" t="s">
        <v>203</v>
      </c>
      <c r="AU335" s="24" t="s">
        <v>79</v>
      </c>
      <c r="AY335" s="24" t="s">
        <v>201</v>
      </c>
      <c r="BE335" s="246">
        <f>IF(N335="základní",J335,0)</f>
        <v>0</v>
      </c>
      <c r="BF335" s="246">
        <f>IF(N335="snížená",J335,0)</f>
        <v>0</v>
      </c>
      <c r="BG335" s="246">
        <f>IF(N335="zákl. přenesená",J335,0)</f>
        <v>0</v>
      </c>
      <c r="BH335" s="246">
        <f>IF(N335="sníž. přenesená",J335,0)</f>
        <v>0</v>
      </c>
      <c r="BI335" s="246">
        <f>IF(N335="nulová",J335,0)</f>
        <v>0</v>
      </c>
      <c r="BJ335" s="24" t="s">
        <v>76</v>
      </c>
      <c r="BK335" s="246">
        <f>ROUND(I335*H335,2)</f>
        <v>0</v>
      </c>
      <c r="BL335" s="24" t="s">
        <v>287</v>
      </c>
      <c r="BM335" s="24" t="s">
        <v>851</v>
      </c>
    </row>
    <row r="336" spans="2:65" s="1" customFormat="1" ht="16.5" customHeight="1">
      <c r="B336" s="46"/>
      <c r="C336" s="235" t="s">
        <v>781</v>
      </c>
      <c r="D336" s="235" t="s">
        <v>203</v>
      </c>
      <c r="E336" s="236" t="s">
        <v>853</v>
      </c>
      <c r="F336" s="237" t="s">
        <v>854</v>
      </c>
      <c r="G336" s="238" t="s">
        <v>241</v>
      </c>
      <c r="H336" s="239">
        <v>1</v>
      </c>
      <c r="I336" s="240"/>
      <c r="J336" s="241">
        <f>ROUND(I336*H336,2)</f>
        <v>0</v>
      </c>
      <c r="K336" s="237" t="s">
        <v>21</v>
      </c>
      <c r="L336" s="72"/>
      <c r="M336" s="242" t="s">
        <v>21</v>
      </c>
      <c r="N336" s="243" t="s">
        <v>40</v>
      </c>
      <c r="O336" s="47"/>
      <c r="P336" s="244">
        <f>O336*H336</f>
        <v>0</v>
      </c>
      <c r="Q336" s="244">
        <v>0.02275</v>
      </c>
      <c r="R336" s="244">
        <f>Q336*H336</f>
        <v>0.02275</v>
      </c>
      <c r="S336" s="244">
        <v>0</v>
      </c>
      <c r="T336" s="245">
        <f>S336*H336</f>
        <v>0</v>
      </c>
      <c r="AR336" s="24" t="s">
        <v>287</v>
      </c>
      <c r="AT336" s="24" t="s">
        <v>203</v>
      </c>
      <c r="AU336" s="24" t="s">
        <v>79</v>
      </c>
      <c r="AY336" s="24" t="s">
        <v>201</v>
      </c>
      <c r="BE336" s="246">
        <f>IF(N336="základní",J336,0)</f>
        <v>0</v>
      </c>
      <c r="BF336" s="246">
        <f>IF(N336="snížená",J336,0)</f>
        <v>0</v>
      </c>
      <c r="BG336" s="246">
        <f>IF(N336="zákl. přenesená",J336,0)</f>
        <v>0</v>
      </c>
      <c r="BH336" s="246">
        <f>IF(N336="sníž. přenesená",J336,0)</f>
        <v>0</v>
      </c>
      <c r="BI336" s="246">
        <f>IF(N336="nulová",J336,0)</f>
        <v>0</v>
      </c>
      <c r="BJ336" s="24" t="s">
        <v>76</v>
      </c>
      <c r="BK336" s="246">
        <f>ROUND(I336*H336,2)</f>
        <v>0</v>
      </c>
      <c r="BL336" s="24" t="s">
        <v>287</v>
      </c>
      <c r="BM336" s="24" t="s">
        <v>855</v>
      </c>
    </row>
    <row r="337" spans="2:65" s="1" customFormat="1" ht="25.5" customHeight="1">
      <c r="B337" s="46"/>
      <c r="C337" s="235" t="s">
        <v>785</v>
      </c>
      <c r="D337" s="235" t="s">
        <v>203</v>
      </c>
      <c r="E337" s="236" t="s">
        <v>857</v>
      </c>
      <c r="F337" s="237" t="s">
        <v>858</v>
      </c>
      <c r="G337" s="238" t="s">
        <v>241</v>
      </c>
      <c r="H337" s="239">
        <v>1</v>
      </c>
      <c r="I337" s="240"/>
      <c r="J337" s="241">
        <f>ROUND(I337*H337,2)</f>
        <v>0</v>
      </c>
      <c r="K337" s="237" t="s">
        <v>21</v>
      </c>
      <c r="L337" s="72"/>
      <c r="M337" s="242" t="s">
        <v>21</v>
      </c>
      <c r="N337" s="243" t="s">
        <v>40</v>
      </c>
      <c r="O337" s="47"/>
      <c r="P337" s="244">
        <f>O337*H337</f>
        <v>0</v>
      </c>
      <c r="Q337" s="244">
        <v>0.02275</v>
      </c>
      <c r="R337" s="244">
        <f>Q337*H337</f>
        <v>0.02275</v>
      </c>
      <c r="S337" s="244">
        <v>0</v>
      </c>
      <c r="T337" s="245">
        <f>S337*H337</f>
        <v>0</v>
      </c>
      <c r="AR337" s="24" t="s">
        <v>287</v>
      </c>
      <c r="AT337" s="24" t="s">
        <v>203</v>
      </c>
      <c r="AU337" s="24" t="s">
        <v>79</v>
      </c>
      <c r="AY337" s="24" t="s">
        <v>201</v>
      </c>
      <c r="BE337" s="246">
        <f>IF(N337="základní",J337,0)</f>
        <v>0</v>
      </c>
      <c r="BF337" s="246">
        <f>IF(N337="snížená",J337,0)</f>
        <v>0</v>
      </c>
      <c r="BG337" s="246">
        <f>IF(N337="zákl. přenesená",J337,0)</f>
        <v>0</v>
      </c>
      <c r="BH337" s="246">
        <f>IF(N337="sníž. přenesená",J337,0)</f>
        <v>0</v>
      </c>
      <c r="BI337" s="246">
        <f>IF(N337="nulová",J337,0)</f>
        <v>0</v>
      </c>
      <c r="BJ337" s="24" t="s">
        <v>76</v>
      </c>
      <c r="BK337" s="246">
        <f>ROUND(I337*H337,2)</f>
        <v>0</v>
      </c>
      <c r="BL337" s="24" t="s">
        <v>287</v>
      </c>
      <c r="BM337" s="24" t="s">
        <v>859</v>
      </c>
    </row>
    <row r="338" spans="2:65" s="1" customFormat="1" ht="25.5" customHeight="1">
      <c r="B338" s="46"/>
      <c r="C338" s="235" t="s">
        <v>790</v>
      </c>
      <c r="D338" s="235" t="s">
        <v>203</v>
      </c>
      <c r="E338" s="236" t="s">
        <v>878</v>
      </c>
      <c r="F338" s="237" t="s">
        <v>879</v>
      </c>
      <c r="G338" s="238" t="s">
        <v>248</v>
      </c>
      <c r="H338" s="239">
        <v>4</v>
      </c>
      <c r="I338" s="240"/>
      <c r="J338" s="241">
        <f>ROUND(I338*H338,2)</f>
        <v>0</v>
      </c>
      <c r="K338" s="237" t="s">
        <v>21</v>
      </c>
      <c r="L338" s="72"/>
      <c r="M338" s="242" t="s">
        <v>21</v>
      </c>
      <c r="N338" s="243" t="s">
        <v>40</v>
      </c>
      <c r="O338" s="47"/>
      <c r="P338" s="244">
        <f>O338*H338</f>
        <v>0</v>
      </c>
      <c r="Q338" s="244">
        <v>0</v>
      </c>
      <c r="R338" s="244">
        <f>Q338*H338</f>
        <v>0</v>
      </c>
      <c r="S338" s="244">
        <v>0</v>
      </c>
      <c r="T338" s="245">
        <f>S338*H338</f>
        <v>0</v>
      </c>
      <c r="AR338" s="24" t="s">
        <v>287</v>
      </c>
      <c r="AT338" s="24" t="s">
        <v>203</v>
      </c>
      <c r="AU338" s="24" t="s">
        <v>79</v>
      </c>
      <c r="AY338" s="24" t="s">
        <v>201</v>
      </c>
      <c r="BE338" s="246">
        <f>IF(N338="základní",J338,0)</f>
        <v>0</v>
      </c>
      <c r="BF338" s="246">
        <f>IF(N338="snížená",J338,0)</f>
        <v>0</v>
      </c>
      <c r="BG338" s="246">
        <f>IF(N338="zákl. přenesená",J338,0)</f>
        <v>0</v>
      </c>
      <c r="BH338" s="246">
        <f>IF(N338="sníž. přenesená",J338,0)</f>
        <v>0</v>
      </c>
      <c r="BI338" s="246">
        <f>IF(N338="nulová",J338,0)</f>
        <v>0</v>
      </c>
      <c r="BJ338" s="24" t="s">
        <v>76</v>
      </c>
      <c r="BK338" s="246">
        <f>ROUND(I338*H338,2)</f>
        <v>0</v>
      </c>
      <c r="BL338" s="24" t="s">
        <v>287</v>
      </c>
      <c r="BM338" s="24" t="s">
        <v>880</v>
      </c>
    </row>
    <row r="339" spans="2:65" s="1" customFormat="1" ht="25.5" customHeight="1">
      <c r="B339" s="46"/>
      <c r="C339" s="235" t="s">
        <v>794</v>
      </c>
      <c r="D339" s="235" t="s">
        <v>203</v>
      </c>
      <c r="E339" s="236" t="s">
        <v>883</v>
      </c>
      <c r="F339" s="237" t="s">
        <v>884</v>
      </c>
      <c r="G339" s="238" t="s">
        <v>248</v>
      </c>
      <c r="H339" s="239">
        <v>2</v>
      </c>
      <c r="I339" s="240"/>
      <c r="J339" s="241">
        <f>ROUND(I339*H339,2)</f>
        <v>0</v>
      </c>
      <c r="K339" s="237" t="s">
        <v>21</v>
      </c>
      <c r="L339" s="72"/>
      <c r="M339" s="242" t="s">
        <v>21</v>
      </c>
      <c r="N339" s="243" t="s">
        <v>40</v>
      </c>
      <c r="O339" s="47"/>
      <c r="P339" s="244">
        <f>O339*H339</f>
        <v>0</v>
      </c>
      <c r="Q339" s="244">
        <v>0</v>
      </c>
      <c r="R339" s="244">
        <f>Q339*H339</f>
        <v>0</v>
      </c>
      <c r="S339" s="244">
        <v>0</v>
      </c>
      <c r="T339" s="245">
        <f>S339*H339</f>
        <v>0</v>
      </c>
      <c r="AR339" s="24" t="s">
        <v>287</v>
      </c>
      <c r="AT339" s="24" t="s">
        <v>203</v>
      </c>
      <c r="AU339" s="24" t="s">
        <v>79</v>
      </c>
      <c r="AY339" s="24" t="s">
        <v>201</v>
      </c>
      <c r="BE339" s="246">
        <f>IF(N339="základní",J339,0)</f>
        <v>0</v>
      </c>
      <c r="BF339" s="246">
        <f>IF(N339="snížená",J339,0)</f>
        <v>0</v>
      </c>
      <c r="BG339" s="246">
        <f>IF(N339="zákl. přenesená",J339,0)</f>
        <v>0</v>
      </c>
      <c r="BH339" s="246">
        <f>IF(N339="sníž. přenesená",J339,0)</f>
        <v>0</v>
      </c>
      <c r="BI339" s="246">
        <f>IF(N339="nulová",J339,0)</f>
        <v>0</v>
      </c>
      <c r="BJ339" s="24" t="s">
        <v>76</v>
      </c>
      <c r="BK339" s="246">
        <f>ROUND(I339*H339,2)</f>
        <v>0</v>
      </c>
      <c r="BL339" s="24" t="s">
        <v>287</v>
      </c>
      <c r="BM339" s="24" t="s">
        <v>885</v>
      </c>
    </row>
    <row r="340" spans="2:51" s="12" customFormat="1" ht="13.5">
      <c r="B340" s="247"/>
      <c r="C340" s="248"/>
      <c r="D340" s="249" t="s">
        <v>210</v>
      </c>
      <c r="E340" s="250" t="s">
        <v>21</v>
      </c>
      <c r="F340" s="251" t="s">
        <v>1635</v>
      </c>
      <c r="G340" s="248"/>
      <c r="H340" s="252">
        <v>2</v>
      </c>
      <c r="I340" s="253"/>
      <c r="J340" s="248"/>
      <c r="K340" s="248"/>
      <c r="L340" s="254"/>
      <c r="M340" s="255"/>
      <c r="N340" s="256"/>
      <c r="O340" s="256"/>
      <c r="P340" s="256"/>
      <c r="Q340" s="256"/>
      <c r="R340" s="256"/>
      <c r="S340" s="256"/>
      <c r="T340" s="257"/>
      <c r="AT340" s="258" t="s">
        <v>210</v>
      </c>
      <c r="AU340" s="258" t="s">
        <v>79</v>
      </c>
      <c r="AV340" s="12" t="s">
        <v>79</v>
      </c>
      <c r="AW340" s="12" t="s">
        <v>33</v>
      </c>
      <c r="AX340" s="12" t="s">
        <v>76</v>
      </c>
      <c r="AY340" s="258" t="s">
        <v>201</v>
      </c>
    </row>
    <row r="341" spans="2:65" s="1" customFormat="1" ht="25.5" customHeight="1">
      <c r="B341" s="46"/>
      <c r="C341" s="235" t="s">
        <v>799</v>
      </c>
      <c r="D341" s="235" t="s">
        <v>203</v>
      </c>
      <c r="E341" s="236" t="s">
        <v>888</v>
      </c>
      <c r="F341" s="237" t="s">
        <v>889</v>
      </c>
      <c r="G341" s="238" t="s">
        <v>248</v>
      </c>
      <c r="H341" s="239">
        <v>1</v>
      </c>
      <c r="I341" s="240"/>
      <c r="J341" s="241">
        <f>ROUND(I341*H341,2)</f>
        <v>0</v>
      </c>
      <c r="K341" s="237" t="s">
        <v>21</v>
      </c>
      <c r="L341" s="72"/>
      <c r="M341" s="242" t="s">
        <v>21</v>
      </c>
      <c r="N341" s="243" t="s">
        <v>40</v>
      </c>
      <c r="O341" s="47"/>
      <c r="P341" s="244">
        <f>O341*H341</f>
        <v>0</v>
      </c>
      <c r="Q341" s="244">
        <v>0</v>
      </c>
      <c r="R341" s="244">
        <f>Q341*H341</f>
        <v>0</v>
      </c>
      <c r="S341" s="244">
        <v>0</v>
      </c>
      <c r="T341" s="245">
        <f>S341*H341</f>
        <v>0</v>
      </c>
      <c r="AR341" s="24" t="s">
        <v>287</v>
      </c>
      <c r="AT341" s="24" t="s">
        <v>203</v>
      </c>
      <c r="AU341" s="24" t="s">
        <v>79</v>
      </c>
      <c r="AY341" s="24" t="s">
        <v>201</v>
      </c>
      <c r="BE341" s="246">
        <f>IF(N341="základní",J341,0)</f>
        <v>0</v>
      </c>
      <c r="BF341" s="246">
        <f>IF(N341="snížená",J341,0)</f>
        <v>0</v>
      </c>
      <c r="BG341" s="246">
        <f>IF(N341="zákl. přenesená",J341,0)</f>
        <v>0</v>
      </c>
      <c r="BH341" s="246">
        <f>IF(N341="sníž. přenesená",J341,0)</f>
        <v>0</v>
      </c>
      <c r="BI341" s="246">
        <f>IF(N341="nulová",J341,0)</f>
        <v>0</v>
      </c>
      <c r="BJ341" s="24" t="s">
        <v>76</v>
      </c>
      <c r="BK341" s="246">
        <f>ROUND(I341*H341,2)</f>
        <v>0</v>
      </c>
      <c r="BL341" s="24" t="s">
        <v>287</v>
      </c>
      <c r="BM341" s="24" t="s">
        <v>890</v>
      </c>
    </row>
    <row r="342" spans="2:65" s="1" customFormat="1" ht="16.5" customHeight="1">
      <c r="B342" s="46"/>
      <c r="C342" s="235" t="s">
        <v>803</v>
      </c>
      <c r="D342" s="235" t="s">
        <v>203</v>
      </c>
      <c r="E342" s="236" t="s">
        <v>896</v>
      </c>
      <c r="F342" s="237" t="s">
        <v>897</v>
      </c>
      <c r="G342" s="238" t="s">
        <v>248</v>
      </c>
      <c r="H342" s="239">
        <v>1</v>
      </c>
      <c r="I342" s="240"/>
      <c r="J342" s="241">
        <f>ROUND(I342*H342,2)</f>
        <v>0</v>
      </c>
      <c r="K342" s="237" t="s">
        <v>21</v>
      </c>
      <c r="L342" s="72"/>
      <c r="M342" s="242" t="s">
        <v>21</v>
      </c>
      <c r="N342" s="243" t="s">
        <v>40</v>
      </c>
      <c r="O342" s="47"/>
      <c r="P342" s="244">
        <f>O342*H342</f>
        <v>0</v>
      </c>
      <c r="Q342" s="244">
        <v>9E-05</v>
      </c>
      <c r="R342" s="244">
        <f>Q342*H342</f>
        <v>9E-05</v>
      </c>
      <c r="S342" s="244">
        <v>0</v>
      </c>
      <c r="T342" s="245">
        <f>S342*H342</f>
        <v>0</v>
      </c>
      <c r="AR342" s="24" t="s">
        <v>208</v>
      </c>
      <c r="AT342" s="24" t="s">
        <v>203</v>
      </c>
      <c r="AU342" s="24" t="s">
        <v>79</v>
      </c>
      <c r="AY342" s="24" t="s">
        <v>201</v>
      </c>
      <c r="BE342" s="246">
        <f>IF(N342="základní",J342,0)</f>
        <v>0</v>
      </c>
      <c r="BF342" s="246">
        <f>IF(N342="snížená",J342,0)</f>
        <v>0</v>
      </c>
      <c r="BG342" s="246">
        <f>IF(N342="zákl. přenesená",J342,0)</f>
        <v>0</v>
      </c>
      <c r="BH342" s="246">
        <f>IF(N342="sníž. přenesená",J342,0)</f>
        <v>0</v>
      </c>
      <c r="BI342" s="246">
        <f>IF(N342="nulová",J342,0)</f>
        <v>0</v>
      </c>
      <c r="BJ342" s="24" t="s">
        <v>76</v>
      </c>
      <c r="BK342" s="246">
        <f>ROUND(I342*H342,2)</f>
        <v>0</v>
      </c>
      <c r="BL342" s="24" t="s">
        <v>208</v>
      </c>
      <c r="BM342" s="24" t="s">
        <v>898</v>
      </c>
    </row>
    <row r="343" spans="2:51" s="12" customFormat="1" ht="13.5">
      <c r="B343" s="247"/>
      <c r="C343" s="248"/>
      <c r="D343" s="249" t="s">
        <v>210</v>
      </c>
      <c r="E343" s="250" t="s">
        <v>21</v>
      </c>
      <c r="F343" s="251" t="s">
        <v>1630</v>
      </c>
      <c r="G343" s="248"/>
      <c r="H343" s="252">
        <v>1</v>
      </c>
      <c r="I343" s="253"/>
      <c r="J343" s="248"/>
      <c r="K343" s="248"/>
      <c r="L343" s="254"/>
      <c r="M343" s="255"/>
      <c r="N343" s="256"/>
      <c r="O343" s="256"/>
      <c r="P343" s="256"/>
      <c r="Q343" s="256"/>
      <c r="R343" s="256"/>
      <c r="S343" s="256"/>
      <c r="T343" s="257"/>
      <c r="AT343" s="258" t="s">
        <v>210</v>
      </c>
      <c r="AU343" s="258" t="s">
        <v>79</v>
      </c>
      <c r="AV343" s="12" t="s">
        <v>79</v>
      </c>
      <c r="AW343" s="12" t="s">
        <v>33</v>
      </c>
      <c r="AX343" s="12" t="s">
        <v>76</v>
      </c>
      <c r="AY343" s="258" t="s">
        <v>201</v>
      </c>
    </row>
    <row r="344" spans="2:63" s="11" customFormat="1" ht="29.85" customHeight="1">
      <c r="B344" s="219"/>
      <c r="C344" s="220"/>
      <c r="D344" s="221" t="s">
        <v>68</v>
      </c>
      <c r="E344" s="233" t="s">
        <v>899</v>
      </c>
      <c r="F344" s="233" t="s">
        <v>900</v>
      </c>
      <c r="G344" s="220"/>
      <c r="H344" s="220"/>
      <c r="I344" s="223"/>
      <c r="J344" s="234">
        <f>BK344</f>
        <v>0</v>
      </c>
      <c r="K344" s="220"/>
      <c r="L344" s="225"/>
      <c r="M344" s="226"/>
      <c r="N344" s="227"/>
      <c r="O344" s="227"/>
      <c r="P344" s="228">
        <f>SUM(P345:P349)</f>
        <v>0</v>
      </c>
      <c r="Q344" s="227"/>
      <c r="R344" s="228">
        <f>SUM(R345:R349)</f>
        <v>0</v>
      </c>
      <c r="S344" s="227"/>
      <c r="T344" s="229">
        <f>SUM(T345:T349)</f>
        <v>0</v>
      </c>
      <c r="AR344" s="230" t="s">
        <v>79</v>
      </c>
      <c r="AT344" s="231" t="s">
        <v>68</v>
      </c>
      <c r="AU344" s="231" t="s">
        <v>76</v>
      </c>
      <c r="AY344" s="230" t="s">
        <v>201</v>
      </c>
      <c r="BK344" s="232">
        <f>SUM(BK345:BK349)</f>
        <v>0</v>
      </c>
    </row>
    <row r="345" spans="2:65" s="1" customFormat="1" ht="16.5" customHeight="1">
      <c r="B345" s="46"/>
      <c r="C345" s="235" t="s">
        <v>807</v>
      </c>
      <c r="D345" s="235" t="s">
        <v>203</v>
      </c>
      <c r="E345" s="236" t="s">
        <v>902</v>
      </c>
      <c r="F345" s="237" t="s">
        <v>903</v>
      </c>
      <c r="G345" s="238" t="s">
        <v>241</v>
      </c>
      <c r="H345" s="239">
        <v>1</v>
      </c>
      <c r="I345" s="240"/>
      <c r="J345" s="241">
        <f>ROUND(I345*H345,2)</f>
        <v>0</v>
      </c>
      <c r="K345" s="237" t="s">
        <v>21</v>
      </c>
      <c r="L345" s="72"/>
      <c r="M345" s="242" t="s">
        <v>21</v>
      </c>
      <c r="N345" s="243" t="s">
        <v>40</v>
      </c>
      <c r="O345" s="47"/>
      <c r="P345" s="244">
        <f>O345*H345</f>
        <v>0</v>
      </c>
      <c r="Q345" s="244">
        <v>0</v>
      </c>
      <c r="R345" s="244">
        <f>Q345*H345</f>
        <v>0</v>
      </c>
      <c r="S345" s="244">
        <v>0</v>
      </c>
      <c r="T345" s="245">
        <f>S345*H345</f>
        <v>0</v>
      </c>
      <c r="AR345" s="24" t="s">
        <v>287</v>
      </c>
      <c r="AT345" s="24" t="s">
        <v>203</v>
      </c>
      <c r="AU345" s="24" t="s">
        <v>79</v>
      </c>
      <c r="AY345" s="24" t="s">
        <v>201</v>
      </c>
      <c r="BE345" s="246">
        <f>IF(N345="základní",J345,0)</f>
        <v>0</v>
      </c>
      <c r="BF345" s="246">
        <f>IF(N345="snížená",J345,0)</f>
        <v>0</v>
      </c>
      <c r="BG345" s="246">
        <f>IF(N345="zákl. přenesená",J345,0)</f>
        <v>0</v>
      </c>
      <c r="BH345" s="246">
        <f>IF(N345="sníž. přenesená",J345,0)</f>
        <v>0</v>
      </c>
      <c r="BI345" s="246">
        <f>IF(N345="nulová",J345,0)</f>
        <v>0</v>
      </c>
      <c r="BJ345" s="24" t="s">
        <v>76</v>
      </c>
      <c r="BK345" s="246">
        <f>ROUND(I345*H345,2)</f>
        <v>0</v>
      </c>
      <c r="BL345" s="24" t="s">
        <v>287</v>
      </c>
      <c r="BM345" s="24" t="s">
        <v>904</v>
      </c>
    </row>
    <row r="346" spans="2:65" s="1" customFormat="1" ht="16.5" customHeight="1">
      <c r="B346" s="46"/>
      <c r="C346" s="235" t="s">
        <v>811</v>
      </c>
      <c r="D346" s="235" t="s">
        <v>203</v>
      </c>
      <c r="E346" s="236" t="s">
        <v>906</v>
      </c>
      <c r="F346" s="237" t="s">
        <v>907</v>
      </c>
      <c r="G346" s="238" t="s">
        <v>908</v>
      </c>
      <c r="H346" s="239">
        <v>7</v>
      </c>
      <c r="I346" s="240"/>
      <c r="J346" s="241">
        <f>ROUND(I346*H346,2)</f>
        <v>0</v>
      </c>
      <c r="K346" s="237" t="s">
        <v>21</v>
      </c>
      <c r="L346" s="72"/>
      <c r="M346" s="242" t="s">
        <v>21</v>
      </c>
      <c r="N346" s="243" t="s">
        <v>40</v>
      </c>
      <c r="O346" s="47"/>
      <c r="P346" s="244">
        <f>O346*H346</f>
        <v>0</v>
      </c>
      <c r="Q346" s="244">
        <v>0</v>
      </c>
      <c r="R346" s="244">
        <f>Q346*H346</f>
        <v>0</v>
      </c>
      <c r="S346" s="244">
        <v>0</v>
      </c>
      <c r="T346" s="245">
        <f>S346*H346</f>
        <v>0</v>
      </c>
      <c r="AR346" s="24" t="s">
        <v>287</v>
      </c>
      <c r="AT346" s="24" t="s">
        <v>203</v>
      </c>
      <c r="AU346" s="24" t="s">
        <v>79</v>
      </c>
      <c r="AY346" s="24" t="s">
        <v>201</v>
      </c>
      <c r="BE346" s="246">
        <f>IF(N346="základní",J346,0)</f>
        <v>0</v>
      </c>
      <c r="BF346" s="246">
        <f>IF(N346="snížená",J346,0)</f>
        <v>0</v>
      </c>
      <c r="BG346" s="246">
        <f>IF(N346="zákl. přenesená",J346,0)</f>
        <v>0</v>
      </c>
      <c r="BH346" s="246">
        <f>IF(N346="sníž. přenesená",J346,0)</f>
        <v>0</v>
      </c>
      <c r="BI346" s="246">
        <f>IF(N346="nulová",J346,0)</f>
        <v>0</v>
      </c>
      <c r="BJ346" s="24" t="s">
        <v>76</v>
      </c>
      <c r="BK346" s="246">
        <f>ROUND(I346*H346,2)</f>
        <v>0</v>
      </c>
      <c r="BL346" s="24" t="s">
        <v>287</v>
      </c>
      <c r="BM346" s="24" t="s">
        <v>909</v>
      </c>
    </row>
    <row r="347" spans="2:51" s="12" customFormat="1" ht="13.5">
      <c r="B347" s="247"/>
      <c r="C347" s="248"/>
      <c r="D347" s="249" t="s">
        <v>210</v>
      </c>
      <c r="E347" s="250" t="s">
        <v>21</v>
      </c>
      <c r="F347" s="251" t="s">
        <v>1974</v>
      </c>
      <c r="G347" s="248"/>
      <c r="H347" s="252">
        <v>7</v>
      </c>
      <c r="I347" s="253"/>
      <c r="J347" s="248"/>
      <c r="K347" s="248"/>
      <c r="L347" s="254"/>
      <c r="M347" s="255"/>
      <c r="N347" s="256"/>
      <c r="O347" s="256"/>
      <c r="P347" s="256"/>
      <c r="Q347" s="256"/>
      <c r="R347" s="256"/>
      <c r="S347" s="256"/>
      <c r="T347" s="257"/>
      <c r="AT347" s="258" t="s">
        <v>210</v>
      </c>
      <c r="AU347" s="258" t="s">
        <v>79</v>
      </c>
      <c r="AV347" s="12" t="s">
        <v>79</v>
      </c>
      <c r="AW347" s="12" t="s">
        <v>33</v>
      </c>
      <c r="AX347" s="12" t="s">
        <v>76</v>
      </c>
      <c r="AY347" s="258" t="s">
        <v>201</v>
      </c>
    </row>
    <row r="348" spans="2:65" s="1" customFormat="1" ht="16.5" customHeight="1">
      <c r="B348" s="46"/>
      <c r="C348" s="235" t="s">
        <v>816</v>
      </c>
      <c r="D348" s="235" t="s">
        <v>203</v>
      </c>
      <c r="E348" s="236" t="s">
        <v>912</v>
      </c>
      <c r="F348" s="237" t="s">
        <v>913</v>
      </c>
      <c r="G348" s="238" t="s">
        <v>241</v>
      </c>
      <c r="H348" s="239">
        <v>1</v>
      </c>
      <c r="I348" s="240"/>
      <c r="J348" s="241">
        <f>ROUND(I348*H348,2)</f>
        <v>0</v>
      </c>
      <c r="K348" s="237" t="s">
        <v>21</v>
      </c>
      <c r="L348" s="72"/>
      <c r="M348" s="242" t="s">
        <v>21</v>
      </c>
      <c r="N348" s="243" t="s">
        <v>40</v>
      </c>
      <c r="O348" s="47"/>
      <c r="P348" s="244">
        <f>O348*H348</f>
        <v>0</v>
      </c>
      <c r="Q348" s="244">
        <v>0</v>
      </c>
      <c r="R348" s="244">
        <f>Q348*H348</f>
        <v>0</v>
      </c>
      <c r="S348" s="244">
        <v>0</v>
      </c>
      <c r="T348" s="245">
        <f>S348*H348</f>
        <v>0</v>
      </c>
      <c r="AR348" s="24" t="s">
        <v>287</v>
      </c>
      <c r="AT348" s="24" t="s">
        <v>203</v>
      </c>
      <c r="AU348" s="24" t="s">
        <v>79</v>
      </c>
      <c r="AY348" s="24" t="s">
        <v>201</v>
      </c>
      <c r="BE348" s="246">
        <f>IF(N348="základní",J348,0)</f>
        <v>0</v>
      </c>
      <c r="BF348" s="246">
        <f>IF(N348="snížená",J348,0)</f>
        <v>0</v>
      </c>
      <c r="BG348" s="246">
        <f>IF(N348="zákl. přenesená",J348,0)</f>
        <v>0</v>
      </c>
      <c r="BH348" s="246">
        <f>IF(N348="sníž. přenesená",J348,0)</f>
        <v>0</v>
      </c>
      <c r="BI348" s="246">
        <f>IF(N348="nulová",J348,0)</f>
        <v>0</v>
      </c>
      <c r="BJ348" s="24" t="s">
        <v>76</v>
      </c>
      <c r="BK348" s="246">
        <f>ROUND(I348*H348,2)</f>
        <v>0</v>
      </c>
      <c r="BL348" s="24" t="s">
        <v>287</v>
      </c>
      <c r="BM348" s="24" t="s">
        <v>914</v>
      </c>
    </row>
    <row r="349" spans="2:65" s="1" customFormat="1" ht="16.5" customHeight="1">
      <c r="B349" s="46"/>
      <c r="C349" s="235" t="s">
        <v>820</v>
      </c>
      <c r="D349" s="235" t="s">
        <v>203</v>
      </c>
      <c r="E349" s="236" t="s">
        <v>916</v>
      </c>
      <c r="F349" s="237" t="s">
        <v>917</v>
      </c>
      <c r="G349" s="238" t="s">
        <v>241</v>
      </c>
      <c r="H349" s="239">
        <v>1</v>
      </c>
      <c r="I349" s="240"/>
      <c r="J349" s="241">
        <f>ROUND(I349*H349,2)</f>
        <v>0</v>
      </c>
      <c r="K349" s="237" t="s">
        <v>21</v>
      </c>
      <c r="L349" s="72"/>
      <c r="M349" s="242" t="s">
        <v>21</v>
      </c>
      <c r="N349" s="243" t="s">
        <v>40</v>
      </c>
      <c r="O349" s="47"/>
      <c r="P349" s="244">
        <f>O349*H349</f>
        <v>0</v>
      </c>
      <c r="Q349" s="244">
        <v>0</v>
      </c>
      <c r="R349" s="244">
        <f>Q349*H349</f>
        <v>0</v>
      </c>
      <c r="S349" s="244">
        <v>0</v>
      </c>
      <c r="T349" s="245">
        <f>S349*H349</f>
        <v>0</v>
      </c>
      <c r="AR349" s="24" t="s">
        <v>287</v>
      </c>
      <c r="AT349" s="24" t="s">
        <v>203</v>
      </c>
      <c r="AU349" s="24" t="s">
        <v>79</v>
      </c>
      <c r="AY349" s="24" t="s">
        <v>201</v>
      </c>
      <c r="BE349" s="246">
        <f>IF(N349="základní",J349,0)</f>
        <v>0</v>
      </c>
      <c r="BF349" s="246">
        <f>IF(N349="snížená",J349,0)</f>
        <v>0</v>
      </c>
      <c r="BG349" s="246">
        <f>IF(N349="zákl. přenesená",J349,0)</f>
        <v>0</v>
      </c>
      <c r="BH349" s="246">
        <f>IF(N349="sníž. přenesená",J349,0)</f>
        <v>0</v>
      </c>
      <c r="BI349" s="246">
        <f>IF(N349="nulová",J349,0)</f>
        <v>0</v>
      </c>
      <c r="BJ349" s="24" t="s">
        <v>76</v>
      </c>
      <c r="BK349" s="246">
        <f>ROUND(I349*H349,2)</f>
        <v>0</v>
      </c>
      <c r="BL349" s="24" t="s">
        <v>287</v>
      </c>
      <c r="BM349" s="24" t="s">
        <v>918</v>
      </c>
    </row>
    <row r="350" spans="2:63" s="11" customFormat="1" ht="29.85" customHeight="1">
      <c r="B350" s="219"/>
      <c r="C350" s="220"/>
      <c r="D350" s="221" t="s">
        <v>68</v>
      </c>
      <c r="E350" s="233" t="s">
        <v>919</v>
      </c>
      <c r="F350" s="233" t="s">
        <v>920</v>
      </c>
      <c r="G350" s="220"/>
      <c r="H350" s="220"/>
      <c r="I350" s="223"/>
      <c r="J350" s="234">
        <f>BK350</f>
        <v>0</v>
      </c>
      <c r="K350" s="220"/>
      <c r="L350" s="225"/>
      <c r="M350" s="226"/>
      <c r="N350" s="227"/>
      <c r="O350" s="227"/>
      <c r="P350" s="228">
        <f>SUM(P351:P359)</f>
        <v>0</v>
      </c>
      <c r="Q350" s="227"/>
      <c r="R350" s="228">
        <f>SUM(R351:R359)</f>
        <v>1.9387536</v>
      </c>
      <c r="S350" s="227"/>
      <c r="T350" s="229">
        <f>SUM(T351:T359)</f>
        <v>0</v>
      </c>
      <c r="AR350" s="230" t="s">
        <v>79</v>
      </c>
      <c r="AT350" s="231" t="s">
        <v>68</v>
      </c>
      <c r="AU350" s="231" t="s">
        <v>76</v>
      </c>
      <c r="AY350" s="230" t="s">
        <v>201</v>
      </c>
      <c r="BK350" s="232">
        <f>SUM(BK351:BK359)</f>
        <v>0</v>
      </c>
    </row>
    <row r="351" spans="2:65" s="1" customFormat="1" ht="25.5" customHeight="1">
      <c r="B351" s="46"/>
      <c r="C351" s="235" t="s">
        <v>824</v>
      </c>
      <c r="D351" s="235" t="s">
        <v>203</v>
      </c>
      <c r="E351" s="236" t="s">
        <v>1975</v>
      </c>
      <c r="F351" s="237" t="s">
        <v>1976</v>
      </c>
      <c r="G351" s="238" t="s">
        <v>206</v>
      </c>
      <c r="H351" s="239">
        <v>17.44</v>
      </c>
      <c r="I351" s="240"/>
      <c r="J351" s="241">
        <f>ROUND(I351*H351,2)</f>
        <v>0</v>
      </c>
      <c r="K351" s="237" t="s">
        <v>207</v>
      </c>
      <c r="L351" s="72"/>
      <c r="M351" s="242" t="s">
        <v>21</v>
      </c>
      <c r="N351" s="243" t="s">
        <v>40</v>
      </c>
      <c r="O351" s="47"/>
      <c r="P351" s="244">
        <f>O351*H351</f>
        <v>0</v>
      </c>
      <c r="Q351" s="244">
        <v>0.02261</v>
      </c>
      <c r="R351" s="244">
        <f>Q351*H351</f>
        <v>0.39431840000000007</v>
      </c>
      <c r="S351" s="244">
        <v>0</v>
      </c>
      <c r="T351" s="245">
        <f>S351*H351</f>
        <v>0</v>
      </c>
      <c r="AR351" s="24" t="s">
        <v>287</v>
      </c>
      <c r="AT351" s="24" t="s">
        <v>203</v>
      </c>
      <c r="AU351" s="24" t="s">
        <v>79</v>
      </c>
      <c r="AY351" s="24" t="s">
        <v>201</v>
      </c>
      <c r="BE351" s="246">
        <f>IF(N351="základní",J351,0)</f>
        <v>0</v>
      </c>
      <c r="BF351" s="246">
        <f>IF(N351="snížená",J351,0)</f>
        <v>0</v>
      </c>
      <c r="BG351" s="246">
        <f>IF(N351="zákl. přenesená",J351,0)</f>
        <v>0</v>
      </c>
      <c r="BH351" s="246">
        <f>IF(N351="sníž. přenesená",J351,0)</f>
        <v>0</v>
      </c>
      <c r="BI351" s="246">
        <f>IF(N351="nulová",J351,0)</f>
        <v>0</v>
      </c>
      <c r="BJ351" s="24" t="s">
        <v>76</v>
      </c>
      <c r="BK351" s="246">
        <f>ROUND(I351*H351,2)</f>
        <v>0</v>
      </c>
      <c r="BL351" s="24" t="s">
        <v>287</v>
      </c>
      <c r="BM351" s="24" t="s">
        <v>1977</v>
      </c>
    </row>
    <row r="352" spans="2:51" s="12" customFormat="1" ht="13.5">
      <c r="B352" s="247"/>
      <c r="C352" s="248"/>
      <c r="D352" s="249" t="s">
        <v>210</v>
      </c>
      <c r="E352" s="250" t="s">
        <v>21</v>
      </c>
      <c r="F352" s="251" t="s">
        <v>1978</v>
      </c>
      <c r="G352" s="248"/>
      <c r="H352" s="252">
        <v>17.44</v>
      </c>
      <c r="I352" s="253"/>
      <c r="J352" s="248"/>
      <c r="K352" s="248"/>
      <c r="L352" s="254"/>
      <c r="M352" s="255"/>
      <c r="N352" s="256"/>
      <c r="O352" s="256"/>
      <c r="P352" s="256"/>
      <c r="Q352" s="256"/>
      <c r="R352" s="256"/>
      <c r="S352" s="256"/>
      <c r="T352" s="257"/>
      <c r="AT352" s="258" t="s">
        <v>210</v>
      </c>
      <c r="AU352" s="258" t="s">
        <v>79</v>
      </c>
      <c r="AV352" s="12" t="s">
        <v>79</v>
      </c>
      <c r="AW352" s="12" t="s">
        <v>33</v>
      </c>
      <c r="AX352" s="12" t="s">
        <v>76</v>
      </c>
      <c r="AY352" s="258" t="s">
        <v>201</v>
      </c>
    </row>
    <row r="353" spans="2:65" s="1" customFormat="1" ht="16.5" customHeight="1">
      <c r="B353" s="46"/>
      <c r="C353" s="235" t="s">
        <v>828</v>
      </c>
      <c r="D353" s="235" t="s">
        <v>203</v>
      </c>
      <c r="E353" s="236" t="s">
        <v>922</v>
      </c>
      <c r="F353" s="237" t="s">
        <v>923</v>
      </c>
      <c r="G353" s="238" t="s">
        <v>206</v>
      </c>
      <c r="H353" s="239">
        <v>8.14</v>
      </c>
      <c r="I353" s="240"/>
      <c r="J353" s="241">
        <f>ROUND(I353*H353,2)</f>
        <v>0</v>
      </c>
      <c r="K353" s="237" t="s">
        <v>220</v>
      </c>
      <c r="L353" s="72"/>
      <c r="M353" s="242" t="s">
        <v>21</v>
      </c>
      <c r="N353" s="243" t="s">
        <v>40</v>
      </c>
      <c r="O353" s="47"/>
      <c r="P353" s="244">
        <f>O353*H353</f>
        <v>0</v>
      </c>
      <c r="Q353" s="244">
        <v>0.01573</v>
      </c>
      <c r="R353" s="244">
        <f>Q353*H353</f>
        <v>0.12804220000000002</v>
      </c>
      <c r="S353" s="244">
        <v>0</v>
      </c>
      <c r="T353" s="245">
        <f>S353*H353</f>
        <v>0</v>
      </c>
      <c r="AR353" s="24" t="s">
        <v>287</v>
      </c>
      <c r="AT353" s="24" t="s">
        <v>203</v>
      </c>
      <c r="AU353" s="24" t="s">
        <v>79</v>
      </c>
      <c r="AY353" s="24" t="s">
        <v>201</v>
      </c>
      <c r="BE353" s="246">
        <f>IF(N353="základní",J353,0)</f>
        <v>0</v>
      </c>
      <c r="BF353" s="246">
        <f>IF(N353="snížená",J353,0)</f>
        <v>0</v>
      </c>
      <c r="BG353" s="246">
        <f>IF(N353="zákl. přenesená",J353,0)</f>
        <v>0</v>
      </c>
      <c r="BH353" s="246">
        <f>IF(N353="sníž. přenesená",J353,0)</f>
        <v>0</v>
      </c>
      <c r="BI353" s="246">
        <f>IF(N353="nulová",J353,0)</f>
        <v>0</v>
      </c>
      <c r="BJ353" s="24" t="s">
        <v>76</v>
      </c>
      <c r="BK353" s="246">
        <f>ROUND(I353*H353,2)</f>
        <v>0</v>
      </c>
      <c r="BL353" s="24" t="s">
        <v>287</v>
      </c>
      <c r="BM353" s="24" t="s">
        <v>924</v>
      </c>
    </row>
    <row r="354" spans="2:51" s="12" customFormat="1" ht="13.5">
      <c r="B354" s="247"/>
      <c r="C354" s="248"/>
      <c r="D354" s="249" t="s">
        <v>210</v>
      </c>
      <c r="E354" s="250" t="s">
        <v>21</v>
      </c>
      <c r="F354" s="251" t="s">
        <v>1979</v>
      </c>
      <c r="G354" s="248"/>
      <c r="H354" s="252">
        <v>8.14</v>
      </c>
      <c r="I354" s="253"/>
      <c r="J354" s="248"/>
      <c r="K354" s="248"/>
      <c r="L354" s="254"/>
      <c r="M354" s="255"/>
      <c r="N354" s="256"/>
      <c r="O354" s="256"/>
      <c r="P354" s="256"/>
      <c r="Q354" s="256"/>
      <c r="R354" s="256"/>
      <c r="S354" s="256"/>
      <c r="T354" s="257"/>
      <c r="AT354" s="258" t="s">
        <v>210</v>
      </c>
      <c r="AU354" s="258" t="s">
        <v>79</v>
      </c>
      <c r="AV354" s="12" t="s">
        <v>79</v>
      </c>
      <c r="AW354" s="12" t="s">
        <v>33</v>
      </c>
      <c r="AX354" s="12" t="s">
        <v>76</v>
      </c>
      <c r="AY354" s="258" t="s">
        <v>201</v>
      </c>
    </row>
    <row r="355" spans="2:65" s="1" customFormat="1" ht="25.5" customHeight="1">
      <c r="B355" s="46"/>
      <c r="C355" s="235" t="s">
        <v>832</v>
      </c>
      <c r="D355" s="235" t="s">
        <v>203</v>
      </c>
      <c r="E355" s="236" t="s">
        <v>927</v>
      </c>
      <c r="F355" s="237" t="s">
        <v>928</v>
      </c>
      <c r="G355" s="238" t="s">
        <v>206</v>
      </c>
      <c r="H355" s="239">
        <v>6</v>
      </c>
      <c r="I355" s="240"/>
      <c r="J355" s="241">
        <f>ROUND(I355*H355,2)</f>
        <v>0</v>
      </c>
      <c r="K355" s="237" t="s">
        <v>220</v>
      </c>
      <c r="L355" s="72"/>
      <c r="M355" s="242" t="s">
        <v>21</v>
      </c>
      <c r="N355" s="243" t="s">
        <v>40</v>
      </c>
      <c r="O355" s="47"/>
      <c r="P355" s="244">
        <f>O355*H355</f>
        <v>0</v>
      </c>
      <c r="Q355" s="244">
        <v>0.01254</v>
      </c>
      <c r="R355" s="244">
        <f>Q355*H355</f>
        <v>0.07524</v>
      </c>
      <c r="S355" s="244">
        <v>0</v>
      </c>
      <c r="T355" s="245">
        <f>S355*H355</f>
        <v>0</v>
      </c>
      <c r="AR355" s="24" t="s">
        <v>287</v>
      </c>
      <c r="AT355" s="24" t="s">
        <v>203</v>
      </c>
      <c r="AU355" s="24" t="s">
        <v>79</v>
      </c>
      <c r="AY355" s="24" t="s">
        <v>201</v>
      </c>
      <c r="BE355" s="246">
        <f>IF(N355="základní",J355,0)</f>
        <v>0</v>
      </c>
      <c r="BF355" s="246">
        <f>IF(N355="snížená",J355,0)</f>
        <v>0</v>
      </c>
      <c r="BG355" s="246">
        <f>IF(N355="zákl. přenesená",J355,0)</f>
        <v>0</v>
      </c>
      <c r="BH355" s="246">
        <f>IF(N355="sníž. přenesená",J355,0)</f>
        <v>0</v>
      </c>
      <c r="BI355" s="246">
        <f>IF(N355="nulová",J355,0)</f>
        <v>0</v>
      </c>
      <c r="BJ355" s="24" t="s">
        <v>76</v>
      </c>
      <c r="BK355" s="246">
        <f>ROUND(I355*H355,2)</f>
        <v>0</v>
      </c>
      <c r="BL355" s="24" t="s">
        <v>287</v>
      </c>
      <c r="BM355" s="24" t="s">
        <v>929</v>
      </c>
    </row>
    <row r="356" spans="2:51" s="12" customFormat="1" ht="13.5">
      <c r="B356" s="247"/>
      <c r="C356" s="248"/>
      <c r="D356" s="249" t="s">
        <v>210</v>
      </c>
      <c r="E356" s="250" t="s">
        <v>21</v>
      </c>
      <c r="F356" s="251" t="s">
        <v>1950</v>
      </c>
      <c r="G356" s="248"/>
      <c r="H356" s="252">
        <v>6</v>
      </c>
      <c r="I356" s="253"/>
      <c r="J356" s="248"/>
      <c r="K356" s="248"/>
      <c r="L356" s="254"/>
      <c r="M356" s="255"/>
      <c r="N356" s="256"/>
      <c r="O356" s="256"/>
      <c r="P356" s="256"/>
      <c r="Q356" s="256"/>
      <c r="R356" s="256"/>
      <c r="S356" s="256"/>
      <c r="T356" s="257"/>
      <c r="AT356" s="258" t="s">
        <v>210</v>
      </c>
      <c r="AU356" s="258" t="s">
        <v>79</v>
      </c>
      <c r="AV356" s="12" t="s">
        <v>79</v>
      </c>
      <c r="AW356" s="12" t="s">
        <v>33</v>
      </c>
      <c r="AX356" s="12" t="s">
        <v>76</v>
      </c>
      <c r="AY356" s="258" t="s">
        <v>201</v>
      </c>
    </row>
    <row r="357" spans="2:65" s="1" customFormat="1" ht="16.5" customHeight="1">
      <c r="B357" s="46"/>
      <c r="C357" s="235" t="s">
        <v>836</v>
      </c>
      <c r="D357" s="235" t="s">
        <v>203</v>
      </c>
      <c r="E357" s="236" t="s">
        <v>932</v>
      </c>
      <c r="F357" s="237" t="s">
        <v>933</v>
      </c>
      <c r="G357" s="238" t="s">
        <v>562</v>
      </c>
      <c r="H357" s="282"/>
      <c r="I357" s="240"/>
      <c r="J357" s="241">
        <f>ROUND(I357*H357,2)</f>
        <v>0</v>
      </c>
      <c r="K357" s="237" t="s">
        <v>220</v>
      </c>
      <c r="L357" s="72"/>
      <c r="M357" s="242" t="s">
        <v>21</v>
      </c>
      <c r="N357" s="243" t="s">
        <v>40</v>
      </c>
      <c r="O357" s="47"/>
      <c r="P357" s="244">
        <f>O357*H357</f>
        <v>0</v>
      </c>
      <c r="Q357" s="244">
        <v>0</v>
      </c>
      <c r="R357" s="244">
        <f>Q357*H357</f>
        <v>0</v>
      </c>
      <c r="S357" s="244">
        <v>0</v>
      </c>
      <c r="T357" s="245">
        <f>S357*H357</f>
        <v>0</v>
      </c>
      <c r="AR357" s="24" t="s">
        <v>287</v>
      </c>
      <c r="AT357" s="24" t="s">
        <v>203</v>
      </c>
      <c r="AU357" s="24" t="s">
        <v>79</v>
      </c>
      <c r="AY357" s="24" t="s">
        <v>201</v>
      </c>
      <c r="BE357" s="246">
        <f>IF(N357="základní",J357,0)</f>
        <v>0</v>
      </c>
      <c r="BF357" s="246">
        <f>IF(N357="snížená",J357,0)</f>
        <v>0</v>
      </c>
      <c r="BG357" s="246">
        <f>IF(N357="zákl. přenesená",J357,0)</f>
        <v>0</v>
      </c>
      <c r="BH357" s="246">
        <f>IF(N357="sníž. přenesená",J357,0)</f>
        <v>0</v>
      </c>
      <c r="BI357" s="246">
        <f>IF(N357="nulová",J357,0)</f>
        <v>0</v>
      </c>
      <c r="BJ357" s="24" t="s">
        <v>76</v>
      </c>
      <c r="BK357" s="246">
        <f>ROUND(I357*H357,2)</f>
        <v>0</v>
      </c>
      <c r="BL357" s="24" t="s">
        <v>287</v>
      </c>
      <c r="BM357" s="24" t="s">
        <v>934</v>
      </c>
    </row>
    <row r="358" spans="2:65" s="1" customFormat="1" ht="25.5" customHeight="1">
      <c r="B358" s="46"/>
      <c r="C358" s="235" t="s">
        <v>840</v>
      </c>
      <c r="D358" s="235" t="s">
        <v>203</v>
      </c>
      <c r="E358" s="236" t="s">
        <v>1638</v>
      </c>
      <c r="F358" s="237" t="s">
        <v>1639</v>
      </c>
      <c r="G358" s="238" t="s">
        <v>206</v>
      </c>
      <c r="H358" s="239">
        <v>106.95</v>
      </c>
      <c r="I358" s="240"/>
      <c r="J358" s="241">
        <f>ROUND(I358*H358,2)</f>
        <v>0</v>
      </c>
      <c r="K358" s="237" t="s">
        <v>21</v>
      </c>
      <c r="L358" s="72"/>
      <c r="M358" s="242" t="s">
        <v>21</v>
      </c>
      <c r="N358" s="243" t="s">
        <v>40</v>
      </c>
      <c r="O358" s="47"/>
      <c r="P358" s="244">
        <f>O358*H358</f>
        <v>0</v>
      </c>
      <c r="Q358" s="244">
        <v>0.01254</v>
      </c>
      <c r="R358" s="244">
        <f>Q358*H358</f>
        <v>1.341153</v>
      </c>
      <c r="S358" s="244">
        <v>0</v>
      </c>
      <c r="T358" s="245">
        <f>S358*H358</f>
        <v>0</v>
      </c>
      <c r="AR358" s="24" t="s">
        <v>287</v>
      </c>
      <c r="AT358" s="24" t="s">
        <v>203</v>
      </c>
      <c r="AU358" s="24" t="s">
        <v>79</v>
      </c>
      <c r="AY358" s="24" t="s">
        <v>201</v>
      </c>
      <c r="BE358" s="246">
        <f>IF(N358="základní",J358,0)</f>
        <v>0</v>
      </c>
      <c r="BF358" s="246">
        <f>IF(N358="snížená",J358,0)</f>
        <v>0</v>
      </c>
      <c r="BG358" s="246">
        <f>IF(N358="zákl. přenesená",J358,0)</f>
        <v>0</v>
      </c>
      <c r="BH358" s="246">
        <f>IF(N358="sníž. přenesená",J358,0)</f>
        <v>0</v>
      </c>
      <c r="BI358" s="246">
        <f>IF(N358="nulová",J358,0)</f>
        <v>0</v>
      </c>
      <c r="BJ358" s="24" t="s">
        <v>76</v>
      </c>
      <c r="BK358" s="246">
        <f>ROUND(I358*H358,2)</f>
        <v>0</v>
      </c>
      <c r="BL358" s="24" t="s">
        <v>287</v>
      </c>
      <c r="BM358" s="24" t="s">
        <v>1640</v>
      </c>
    </row>
    <row r="359" spans="2:51" s="12" customFormat="1" ht="13.5">
      <c r="B359" s="247"/>
      <c r="C359" s="248"/>
      <c r="D359" s="249" t="s">
        <v>210</v>
      </c>
      <c r="E359" s="250" t="s">
        <v>21</v>
      </c>
      <c r="F359" s="251" t="s">
        <v>1980</v>
      </c>
      <c r="G359" s="248"/>
      <c r="H359" s="252">
        <v>106.95</v>
      </c>
      <c r="I359" s="253"/>
      <c r="J359" s="248"/>
      <c r="K359" s="248"/>
      <c r="L359" s="254"/>
      <c r="M359" s="255"/>
      <c r="N359" s="256"/>
      <c r="O359" s="256"/>
      <c r="P359" s="256"/>
      <c r="Q359" s="256"/>
      <c r="R359" s="256"/>
      <c r="S359" s="256"/>
      <c r="T359" s="257"/>
      <c r="AT359" s="258" t="s">
        <v>210</v>
      </c>
      <c r="AU359" s="258" t="s">
        <v>79</v>
      </c>
      <c r="AV359" s="12" t="s">
        <v>79</v>
      </c>
      <c r="AW359" s="12" t="s">
        <v>33</v>
      </c>
      <c r="AX359" s="12" t="s">
        <v>76</v>
      </c>
      <c r="AY359" s="258" t="s">
        <v>201</v>
      </c>
    </row>
    <row r="360" spans="2:63" s="11" customFormat="1" ht="29.85" customHeight="1">
      <c r="B360" s="219"/>
      <c r="C360" s="220"/>
      <c r="D360" s="221" t="s">
        <v>68</v>
      </c>
      <c r="E360" s="233" t="s">
        <v>1981</v>
      </c>
      <c r="F360" s="233" t="s">
        <v>1982</v>
      </c>
      <c r="G360" s="220"/>
      <c r="H360" s="220"/>
      <c r="I360" s="223"/>
      <c r="J360" s="234">
        <f>BK360</f>
        <v>0</v>
      </c>
      <c r="K360" s="220"/>
      <c r="L360" s="225"/>
      <c r="M360" s="226"/>
      <c r="N360" s="227"/>
      <c r="O360" s="227"/>
      <c r="P360" s="228">
        <f>SUM(P361:P365)</f>
        <v>0</v>
      </c>
      <c r="Q360" s="227"/>
      <c r="R360" s="228">
        <f>SUM(R361:R365)</f>
        <v>0.026307</v>
      </c>
      <c r="S360" s="227"/>
      <c r="T360" s="229">
        <f>SUM(T361:T365)</f>
        <v>0.59264125</v>
      </c>
      <c r="AR360" s="230" t="s">
        <v>79</v>
      </c>
      <c r="AT360" s="231" t="s">
        <v>68</v>
      </c>
      <c r="AU360" s="231" t="s">
        <v>76</v>
      </c>
      <c r="AY360" s="230" t="s">
        <v>201</v>
      </c>
      <c r="BK360" s="232">
        <f>SUM(BK361:BK365)</f>
        <v>0</v>
      </c>
    </row>
    <row r="361" spans="2:65" s="1" customFormat="1" ht="16.5" customHeight="1">
      <c r="B361" s="46"/>
      <c r="C361" s="235" t="s">
        <v>844</v>
      </c>
      <c r="D361" s="235" t="s">
        <v>203</v>
      </c>
      <c r="E361" s="236" t="s">
        <v>1983</v>
      </c>
      <c r="F361" s="237" t="s">
        <v>1984</v>
      </c>
      <c r="G361" s="238" t="s">
        <v>358</v>
      </c>
      <c r="H361" s="239">
        <v>354.875</v>
      </c>
      <c r="I361" s="240"/>
      <c r="J361" s="241">
        <f>ROUND(I361*H361,2)</f>
        <v>0</v>
      </c>
      <c r="K361" s="237" t="s">
        <v>220</v>
      </c>
      <c r="L361" s="72"/>
      <c r="M361" s="242" t="s">
        <v>21</v>
      </c>
      <c r="N361" s="243" t="s">
        <v>40</v>
      </c>
      <c r="O361" s="47"/>
      <c r="P361" s="244">
        <f>O361*H361</f>
        <v>0</v>
      </c>
      <c r="Q361" s="244">
        <v>0</v>
      </c>
      <c r="R361" s="244">
        <f>Q361*H361</f>
        <v>0</v>
      </c>
      <c r="S361" s="244">
        <v>0.00167</v>
      </c>
      <c r="T361" s="245">
        <f>S361*H361</f>
        <v>0.59264125</v>
      </c>
      <c r="AR361" s="24" t="s">
        <v>287</v>
      </c>
      <c r="AT361" s="24" t="s">
        <v>203</v>
      </c>
      <c r="AU361" s="24" t="s">
        <v>79</v>
      </c>
      <c r="AY361" s="24" t="s">
        <v>201</v>
      </c>
      <c r="BE361" s="246">
        <f>IF(N361="základní",J361,0)</f>
        <v>0</v>
      </c>
      <c r="BF361" s="246">
        <f>IF(N361="snížená",J361,0)</f>
        <v>0</v>
      </c>
      <c r="BG361" s="246">
        <f>IF(N361="zákl. přenesená",J361,0)</f>
        <v>0</v>
      </c>
      <c r="BH361" s="246">
        <f>IF(N361="sníž. přenesená",J361,0)</f>
        <v>0</v>
      </c>
      <c r="BI361" s="246">
        <f>IF(N361="nulová",J361,0)</f>
        <v>0</v>
      </c>
      <c r="BJ361" s="24" t="s">
        <v>76</v>
      </c>
      <c r="BK361" s="246">
        <f>ROUND(I361*H361,2)</f>
        <v>0</v>
      </c>
      <c r="BL361" s="24" t="s">
        <v>287</v>
      </c>
      <c r="BM361" s="24" t="s">
        <v>1985</v>
      </c>
    </row>
    <row r="362" spans="2:51" s="12" customFormat="1" ht="13.5">
      <c r="B362" s="247"/>
      <c r="C362" s="248"/>
      <c r="D362" s="249" t="s">
        <v>210</v>
      </c>
      <c r="E362" s="250" t="s">
        <v>21</v>
      </c>
      <c r="F362" s="251" t="s">
        <v>1986</v>
      </c>
      <c r="G362" s="248"/>
      <c r="H362" s="252">
        <v>354.875</v>
      </c>
      <c r="I362" s="253"/>
      <c r="J362" s="248"/>
      <c r="K362" s="248"/>
      <c r="L362" s="254"/>
      <c r="M362" s="255"/>
      <c r="N362" s="256"/>
      <c r="O362" s="256"/>
      <c r="P362" s="256"/>
      <c r="Q362" s="256"/>
      <c r="R362" s="256"/>
      <c r="S362" s="256"/>
      <c r="T362" s="257"/>
      <c r="AT362" s="258" t="s">
        <v>210</v>
      </c>
      <c r="AU362" s="258" t="s">
        <v>79</v>
      </c>
      <c r="AV362" s="12" t="s">
        <v>79</v>
      </c>
      <c r="AW362" s="12" t="s">
        <v>33</v>
      </c>
      <c r="AX362" s="12" t="s">
        <v>76</v>
      </c>
      <c r="AY362" s="258" t="s">
        <v>201</v>
      </c>
    </row>
    <row r="363" spans="2:65" s="1" customFormat="1" ht="25.5" customHeight="1">
      <c r="B363" s="46"/>
      <c r="C363" s="235" t="s">
        <v>848</v>
      </c>
      <c r="D363" s="235" t="s">
        <v>203</v>
      </c>
      <c r="E363" s="236" t="s">
        <v>1987</v>
      </c>
      <c r="F363" s="237" t="s">
        <v>1988</v>
      </c>
      <c r="G363" s="238" t="s">
        <v>358</v>
      </c>
      <c r="H363" s="239">
        <v>11.85</v>
      </c>
      <c r="I363" s="240"/>
      <c r="J363" s="241">
        <f>ROUND(I363*H363,2)</f>
        <v>0</v>
      </c>
      <c r="K363" s="237" t="s">
        <v>207</v>
      </c>
      <c r="L363" s="72"/>
      <c r="M363" s="242" t="s">
        <v>21</v>
      </c>
      <c r="N363" s="243" t="s">
        <v>40</v>
      </c>
      <c r="O363" s="47"/>
      <c r="P363" s="244">
        <f>O363*H363</f>
        <v>0</v>
      </c>
      <c r="Q363" s="244">
        <v>0.00222</v>
      </c>
      <c r="R363" s="244">
        <f>Q363*H363</f>
        <v>0.026307</v>
      </c>
      <c r="S363" s="244">
        <v>0</v>
      </c>
      <c r="T363" s="245">
        <f>S363*H363</f>
        <v>0</v>
      </c>
      <c r="AR363" s="24" t="s">
        <v>287</v>
      </c>
      <c r="AT363" s="24" t="s">
        <v>203</v>
      </c>
      <c r="AU363" s="24" t="s">
        <v>79</v>
      </c>
      <c r="AY363" s="24" t="s">
        <v>201</v>
      </c>
      <c r="BE363" s="246">
        <f>IF(N363="základní",J363,0)</f>
        <v>0</v>
      </c>
      <c r="BF363" s="246">
        <f>IF(N363="snížená",J363,0)</f>
        <v>0</v>
      </c>
      <c r="BG363" s="246">
        <f>IF(N363="zákl. přenesená",J363,0)</f>
        <v>0</v>
      </c>
      <c r="BH363" s="246">
        <f>IF(N363="sníž. přenesená",J363,0)</f>
        <v>0</v>
      </c>
      <c r="BI363" s="246">
        <f>IF(N363="nulová",J363,0)</f>
        <v>0</v>
      </c>
      <c r="BJ363" s="24" t="s">
        <v>76</v>
      </c>
      <c r="BK363" s="246">
        <f>ROUND(I363*H363,2)</f>
        <v>0</v>
      </c>
      <c r="BL363" s="24" t="s">
        <v>287</v>
      </c>
      <c r="BM363" s="24" t="s">
        <v>1989</v>
      </c>
    </row>
    <row r="364" spans="2:51" s="12" customFormat="1" ht="13.5">
      <c r="B364" s="247"/>
      <c r="C364" s="248"/>
      <c r="D364" s="249" t="s">
        <v>210</v>
      </c>
      <c r="E364" s="250" t="s">
        <v>21</v>
      </c>
      <c r="F364" s="251" t="s">
        <v>1990</v>
      </c>
      <c r="G364" s="248"/>
      <c r="H364" s="252">
        <v>11.85</v>
      </c>
      <c r="I364" s="253"/>
      <c r="J364" s="248"/>
      <c r="K364" s="248"/>
      <c r="L364" s="254"/>
      <c r="M364" s="255"/>
      <c r="N364" s="256"/>
      <c r="O364" s="256"/>
      <c r="P364" s="256"/>
      <c r="Q364" s="256"/>
      <c r="R364" s="256"/>
      <c r="S364" s="256"/>
      <c r="T364" s="257"/>
      <c r="AT364" s="258" t="s">
        <v>210</v>
      </c>
      <c r="AU364" s="258" t="s">
        <v>79</v>
      </c>
      <c r="AV364" s="12" t="s">
        <v>79</v>
      </c>
      <c r="AW364" s="12" t="s">
        <v>33</v>
      </c>
      <c r="AX364" s="12" t="s">
        <v>76</v>
      </c>
      <c r="AY364" s="258" t="s">
        <v>201</v>
      </c>
    </row>
    <row r="365" spans="2:65" s="1" customFormat="1" ht="25.5" customHeight="1">
      <c r="B365" s="46"/>
      <c r="C365" s="235" t="s">
        <v>852</v>
      </c>
      <c r="D365" s="235" t="s">
        <v>203</v>
      </c>
      <c r="E365" s="236" t="s">
        <v>1991</v>
      </c>
      <c r="F365" s="237" t="s">
        <v>1992</v>
      </c>
      <c r="G365" s="238" t="s">
        <v>562</v>
      </c>
      <c r="H365" s="282"/>
      <c r="I365" s="240"/>
      <c r="J365" s="241">
        <f>ROUND(I365*H365,2)</f>
        <v>0</v>
      </c>
      <c r="K365" s="237" t="s">
        <v>207</v>
      </c>
      <c r="L365" s="72"/>
      <c r="M365" s="242" t="s">
        <v>21</v>
      </c>
      <c r="N365" s="243" t="s">
        <v>40</v>
      </c>
      <c r="O365" s="47"/>
      <c r="P365" s="244">
        <f>O365*H365</f>
        <v>0</v>
      </c>
      <c r="Q365" s="244">
        <v>0</v>
      </c>
      <c r="R365" s="244">
        <f>Q365*H365</f>
        <v>0</v>
      </c>
      <c r="S365" s="244">
        <v>0</v>
      </c>
      <c r="T365" s="245">
        <f>S365*H365</f>
        <v>0</v>
      </c>
      <c r="AR365" s="24" t="s">
        <v>287</v>
      </c>
      <c r="AT365" s="24" t="s">
        <v>203</v>
      </c>
      <c r="AU365" s="24" t="s">
        <v>79</v>
      </c>
      <c r="AY365" s="24" t="s">
        <v>201</v>
      </c>
      <c r="BE365" s="246">
        <f>IF(N365="základní",J365,0)</f>
        <v>0</v>
      </c>
      <c r="BF365" s="246">
        <f>IF(N365="snížená",J365,0)</f>
        <v>0</v>
      </c>
      <c r="BG365" s="246">
        <f>IF(N365="zákl. přenesená",J365,0)</f>
        <v>0</v>
      </c>
      <c r="BH365" s="246">
        <f>IF(N365="sníž. přenesená",J365,0)</f>
        <v>0</v>
      </c>
      <c r="BI365" s="246">
        <f>IF(N365="nulová",J365,0)</f>
        <v>0</v>
      </c>
      <c r="BJ365" s="24" t="s">
        <v>76</v>
      </c>
      <c r="BK365" s="246">
        <f>ROUND(I365*H365,2)</f>
        <v>0</v>
      </c>
      <c r="BL365" s="24" t="s">
        <v>287</v>
      </c>
      <c r="BM365" s="24" t="s">
        <v>1993</v>
      </c>
    </row>
    <row r="366" spans="2:63" s="11" customFormat="1" ht="29.85" customHeight="1">
      <c r="B366" s="219"/>
      <c r="C366" s="220"/>
      <c r="D366" s="221" t="s">
        <v>68</v>
      </c>
      <c r="E366" s="233" t="s">
        <v>935</v>
      </c>
      <c r="F366" s="233" t="s">
        <v>936</v>
      </c>
      <c r="G366" s="220"/>
      <c r="H366" s="220"/>
      <c r="I366" s="223"/>
      <c r="J366" s="234">
        <f>BK366</f>
        <v>0</v>
      </c>
      <c r="K366" s="220"/>
      <c r="L366" s="225"/>
      <c r="M366" s="226"/>
      <c r="N366" s="227"/>
      <c r="O366" s="227"/>
      <c r="P366" s="228">
        <f>SUM(P367:P389)</f>
        <v>0</v>
      </c>
      <c r="Q366" s="227"/>
      <c r="R366" s="228">
        <f>SUM(R367:R389)</f>
        <v>0.0441</v>
      </c>
      <c r="S366" s="227"/>
      <c r="T366" s="229">
        <f>SUM(T367:T389)</f>
        <v>0.4992</v>
      </c>
      <c r="AR366" s="230" t="s">
        <v>79</v>
      </c>
      <c r="AT366" s="231" t="s">
        <v>68</v>
      </c>
      <c r="AU366" s="231" t="s">
        <v>76</v>
      </c>
      <c r="AY366" s="230" t="s">
        <v>201</v>
      </c>
      <c r="BK366" s="232">
        <f>SUM(BK367:BK389)</f>
        <v>0</v>
      </c>
    </row>
    <row r="367" spans="2:65" s="1" customFormat="1" ht="16.5" customHeight="1">
      <c r="B367" s="46"/>
      <c r="C367" s="235" t="s">
        <v>856</v>
      </c>
      <c r="D367" s="235" t="s">
        <v>203</v>
      </c>
      <c r="E367" s="236" t="s">
        <v>938</v>
      </c>
      <c r="F367" s="237" t="s">
        <v>939</v>
      </c>
      <c r="G367" s="238" t="s">
        <v>248</v>
      </c>
      <c r="H367" s="239">
        <v>7</v>
      </c>
      <c r="I367" s="240"/>
      <c r="J367" s="241">
        <f>ROUND(I367*H367,2)</f>
        <v>0</v>
      </c>
      <c r="K367" s="237" t="s">
        <v>220</v>
      </c>
      <c r="L367" s="72"/>
      <c r="M367" s="242" t="s">
        <v>21</v>
      </c>
      <c r="N367" s="243" t="s">
        <v>40</v>
      </c>
      <c r="O367" s="47"/>
      <c r="P367" s="244">
        <f>O367*H367</f>
        <v>0</v>
      </c>
      <c r="Q367" s="244">
        <v>0</v>
      </c>
      <c r="R367" s="244">
        <f>Q367*H367</f>
        <v>0</v>
      </c>
      <c r="S367" s="244">
        <v>0.024</v>
      </c>
      <c r="T367" s="245">
        <f>S367*H367</f>
        <v>0.168</v>
      </c>
      <c r="AR367" s="24" t="s">
        <v>287</v>
      </c>
      <c r="AT367" s="24" t="s">
        <v>203</v>
      </c>
      <c r="AU367" s="24" t="s">
        <v>79</v>
      </c>
      <c r="AY367" s="24" t="s">
        <v>201</v>
      </c>
      <c r="BE367" s="246">
        <f>IF(N367="základní",J367,0)</f>
        <v>0</v>
      </c>
      <c r="BF367" s="246">
        <f>IF(N367="snížená",J367,0)</f>
        <v>0</v>
      </c>
      <c r="BG367" s="246">
        <f>IF(N367="zákl. přenesená",J367,0)</f>
        <v>0</v>
      </c>
      <c r="BH367" s="246">
        <f>IF(N367="sníž. přenesená",J367,0)</f>
        <v>0</v>
      </c>
      <c r="BI367" s="246">
        <f>IF(N367="nulová",J367,0)</f>
        <v>0</v>
      </c>
      <c r="BJ367" s="24" t="s">
        <v>76</v>
      </c>
      <c r="BK367" s="246">
        <f>ROUND(I367*H367,2)</f>
        <v>0</v>
      </c>
      <c r="BL367" s="24" t="s">
        <v>287</v>
      </c>
      <c r="BM367" s="24" t="s">
        <v>940</v>
      </c>
    </row>
    <row r="368" spans="2:51" s="12" customFormat="1" ht="13.5">
      <c r="B368" s="247"/>
      <c r="C368" s="248"/>
      <c r="D368" s="249" t="s">
        <v>210</v>
      </c>
      <c r="E368" s="250" t="s">
        <v>21</v>
      </c>
      <c r="F368" s="251" t="s">
        <v>1994</v>
      </c>
      <c r="G368" s="248"/>
      <c r="H368" s="252">
        <v>7</v>
      </c>
      <c r="I368" s="253"/>
      <c r="J368" s="248"/>
      <c r="K368" s="248"/>
      <c r="L368" s="254"/>
      <c r="M368" s="255"/>
      <c r="N368" s="256"/>
      <c r="O368" s="256"/>
      <c r="P368" s="256"/>
      <c r="Q368" s="256"/>
      <c r="R368" s="256"/>
      <c r="S368" s="256"/>
      <c r="T368" s="257"/>
      <c r="AT368" s="258" t="s">
        <v>210</v>
      </c>
      <c r="AU368" s="258" t="s">
        <v>79</v>
      </c>
      <c r="AV368" s="12" t="s">
        <v>79</v>
      </c>
      <c r="AW368" s="12" t="s">
        <v>33</v>
      </c>
      <c r="AX368" s="12" t="s">
        <v>76</v>
      </c>
      <c r="AY368" s="258" t="s">
        <v>201</v>
      </c>
    </row>
    <row r="369" spans="2:65" s="1" customFormat="1" ht="25.5" customHeight="1">
      <c r="B369" s="46"/>
      <c r="C369" s="235" t="s">
        <v>860</v>
      </c>
      <c r="D369" s="235" t="s">
        <v>203</v>
      </c>
      <c r="E369" s="236" t="s">
        <v>1995</v>
      </c>
      <c r="F369" s="237" t="s">
        <v>1996</v>
      </c>
      <c r="G369" s="238" t="s">
        <v>248</v>
      </c>
      <c r="H369" s="239">
        <v>7</v>
      </c>
      <c r="I369" s="240"/>
      <c r="J369" s="241">
        <f>ROUND(I369*H369,2)</f>
        <v>0</v>
      </c>
      <c r="K369" s="237" t="s">
        <v>207</v>
      </c>
      <c r="L369" s="72"/>
      <c r="M369" s="242" t="s">
        <v>21</v>
      </c>
      <c r="N369" s="243" t="s">
        <v>40</v>
      </c>
      <c r="O369" s="47"/>
      <c r="P369" s="244">
        <f>O369*H369</f>
        <v>0</v>
      </c>
      <c r="Q369" s="244">
        <v>0</v>
      </c>
      <c r="R369" s="244">
        <f>Q369*H369</f>
        <v>0</v>
      </c>
      <c r="S369" s="244">
        <v>0</v>
      </c>
      <c r="T369" s="245">
        <f>S369*H369</f>
        <v>0</v>
      </c>
      <c r="AR369" s="24" t="s">
        <v>287</v>
      </c>
      <c r="AT369" s="24" t="s">
        <v>203</v>
      </c>
      <c r="AU369" s="24" t="s">
        <v>79</v>
      </c>
      <c r="AY369" s="24" t="s">
        <v>201</v>
      </c>
      <c r="BE369" s="246">
        <f>IF(N369="základní",J369,0)</f>
        <v>0</v>
      </c>
      <c r="BF369" s="246">
        <f>IF(N369="snížená",J369,0)</f>
        <v>0</v>
      </c>
      <c r="BG369" s="246">
        <f>IF(N369="zákl. přenesená",J369,0)</f>
        <v>0</v>
      </c>
      <c r="BH369" s="246">
        <f>IF(N369="sníž. přenesená",J369,0)</f>
        <v>0</v>
      </c>
      <c r="BI369" s="246">
        <f>IF(N369="nulová",J369,0)</f>
        <v>0</v>
      </c>
      <c r="BJ369" s="24" t="s">
        <v>76</v>
      </c>
      <c r="BK369" s="246">
        <f>ROUND(I369*H369,2)</f>
        <v>0</v>
      </c>
      <c r="BL369" s="24" t="s">
        <v>287</v>
      </c>
      <c r="BM369" s="24" t="s">
        <v>1997</v>
      </c>
    </row>
    <row r="370" spans="2:51" s="12" customFormat="1" ht="13.5">
      <c r="B370" s="247"/>
      <c r="C370" s="248"/>
      <c r="D370" s="249" t="s">
        <v>210</v>
      </c>
      <c r="E370" s="250" t="s">
        <v>21</v>
      </c>
      <c r="F370" s="251" t="s">
        <v>1998</v>
      </c>
      <c r="G370" s="248"/>
      <c r="H370" s="252">
        <v>7</v>
      </c>
      <c r="I370" s="253"/>
      <c r="J370" s="248"/>
      <c r="K370" s="248"/>
      <c r="L370" s="254"/>
      <c r="M370" s="255"/>
      <c r="N370" s="256"/>
      <c r="O370" s="256"/>
      <c r="P370" s="256"/>
      <c r="Q370" s="256"/>
      <c r="R370" s="256"/>
      <c r="S370" s="256"/>
      <c r="T370" s="257"/>
      <c r="AT370" s="258" t="s">
        <v>210</v>
      </c>
      <c r="AU370" s="258" t="s">
        <v>79</v>
      </c>
      <c r="AV370" s="12" t="s">
        <v>79</v>
      </c>
      <c r="AW370" s="12" t="s">
        <v>33</v>
      </c>
      <c r="AX370" s="12" t="s">
        <v>76</v>
      </c>
      <c r="AY370" s="258" t="s">
        <v>201</v>
      </c>
    </row>
    <row r="371" spans="2:65" s="1" customFormat="1" ht="16.5" customHeight="1">
      <c r="B371" s="46"/>
      <c r="C371" s="259" t="s">
        <v>864</v>
      </c>
      <c r="D371" s="259" t="s">
        <v>256</v>
      </c>
      <c r="E371" s="260" t="s">
        <v>1999</v>
      </c>
      <c r="F371" s="261" t="s">
        <v>2000</v>
      </c>
      <c r="G371" s="262" t="s">
        <v>358</v>
      </c>
      <c r="H371" s="263">
        <v>11.025</v>
      </c>
      <c r="I371" s="264"/>
      <c r="J371" s="265">
        <f>ROUND(I371*H371,2)</f>
        <v>0</v>
      </c>
      <c r="K371" s="261" t="s">
        <v>207</v>
      </c>
      <c r="L371" s="266"/>
      <c r="M371" s="267" t="s">
        <v>21</v>
      </c>
      <c r="N371" s="268" t="s">
        <v>40</v>
      </c>
      <c r="O371" s="47"/>
      <c r="P371" s="244">
        <f>O371*H371</f>
        <v>0</v>
      </c>
      <c r="Q371" s="244">
        <v>0.004</v>
      </c>
      <c r="R371" s="244">
        <f>Q371*H371</f>
        <v>0.0441</v>
      </c>
      <c r="S371" s="244">
        <v>0</v>
      </c>
      <c r="T371" s="245">
        <f>S371*H371</f>
        <v>0</v>
      </c>
      <c r="AR371" s="24" t="s">
        <v>374</v>
      </c>
      <c r="AT371" s="24" t="s">
        <v>256</v>
      </c>
      <c r="AU371" s="24" t="s">
        <v>79</v>
      </c>
      <c r="AY371" s="24" t="s">
        <v>201</v>
      </c>
      <c r="BE371" s="246">
        <f>IF(N371="základní",J371,0)</f>
        <v>0</v>
      </c>
      <c r="BF371" s="246">
        <f>IF(N371="snížená",J371,0)</f>
        <v>0</v>
      </c>
      <c r="BG371" s="246">
        <f>IF(N371="zákl. přenesená",J371,0)</f>
        <v>0</v>
      </c>
      <c r="BH371" s="246">
        <f>IF(N371="sníž. přenesená",J371,0)</f>
        <v>0</v>
      </c>
      <c r="BI371" s="246">
        <f>IF(N371="nulová",J371,0)</f>
        <v>0</v>
      </c>
      <c r="BJ371" s="24" t="s">
        <v>76</v>
      </c>
      <c r="BK371" s="246">
        <f>ROUND(I371*H371,2)</f>
        <v>0</v>
      </c>
      <c r="BL371" s="24" t="s">
        <v>287</v>
      </c>
      <c r="BM371" s="24" t="s">
        <v>2001</v>
      </c>
    </row>
    <row r="372" spans="2:51" s="12" customFormat="1" ht="13.5">
      <c r="B372" s="247"/>
      <c r="C372" s="248"/>
      <c r="D372" s="249" t="s">
        <v>210</v>
      </c>
      <c r="E372" s="250" t="s">
        <v>21</v>
      </c>
      <c r="F372" s="251" t="s">
        <v>2002</v>
      </c>
      <c r="G372" s="248"/>
      <c r="H372" s="252">
        <v>11.025</v>
      </c>
      <c r="I372" s="253"/>
      <c r="J372" s="248"/>
      <c r="K372" s="248"/>
      <c r="L372" s="254"/>
      <c r="M372" s="255"/>
      <c r="N372" s="256"/>
      <c r="O372" s="256"/>
      <c r="P372" s="256"/>
      <c r="Q372" s="256"/>
      <c r="R372" s="256"/>
      <c r="S372" s="256"/>
      <c r="T372" s="257"/>
      <c r="AT372" s="258" t="s">
        <v>210</v>
      </c>
      <c r="AU372" s="258" t="s">
        <v>79</v>
      </c>
      <c r="AV372" s="12" t="s">
        <v>79</v>
      </c>
      <c r="AW372" s="12" t="s">
        <v>33</v>
      </c>
      <c r="AX372" s="12" t="s">
        <v>76</v>
      </c>
      <c r="AY372" s="258" t="s">
        <v>201</v>
      </c>
    </row>
    <row r="373" spans="2:65" s="1" customFormat="1" ht="16.5" customHeight="1">
      <c r="B373" s="46"/>
      <c r="C373" s="235" t="s">
        <v>869</v>
      </c>
      <c r="D373" s="235" t="s">
        <v>203</v>
      </c>
      <c r="E373" s="236" t="s">
        <v>943</v>
      </c>
      <c r="F373" s="237" t="s">
        <v>944</v>
      </c>
      <c r="G373" s="238" t="s">
        <v>248</v>
      </c>
      <c r="H373" s="239">
        <v>3</v>
      </c>
      <c r="I373" s="240"/>
      <c r="J373" s="241">
        <f>ROUND(I373*H373,2)</f>
        <v>0</v>
      </c>
      <c r="K373" s="237" t="s">
        <v>207</v>
      </c>
      <c r="L373" s="72"/>
      <c r="M373" s="242" t="s">
        <v>21</v>
      </c>
      <c r="N373" s="243" t="s">
        <v>40</v>
      </c>
      <c r="O373" s="47"/>
      <c r="P373" s="244">
        <f>O373*H373</f>
        <v>0</v>
      </c>
      <c r="Q373" s="244">
        <v>0</v>
      </c>
      <c r="R373" s="244">
        <f>Q373*H373</f>
        <v>0</v>
      </c>
      <c r="S373" s="244">
        <v>0.1104</v>
      </c>
      <c r="T373" s="245">
        <f>S373*H373</f>
        <v>0.3312</v>
      </c>
      <c r="AR373" s="24" t="s">
        <v>287</v>
      </c>
      <c r="AT373" s="24" t="s">
        <v>203</v>
      </c>
      <c r="AU373" s="24" t="s">
        <v>79</v>
      </c>
      <c r="AY373" s="24" t="s">
        <v>201</v>
      </c>
      <c r="BE373" s="246">
        <f>IF(N373="základní",J373,0)</f>
        <v>0</v>
      </c>
      <c r="BF373" s="246">
        <f>IF(N373="snížená",J373,0)</f>
        <v>0</v>
      </c>
      <c r="BG373" s="246">
        <f>IF(N373="zákl. přenesená",J373,0)</f>
        <v>0</v>
      </c>
      <c r="BH373" s="246">
        <f>IF(N373="sníž. přenesená",J373,0)</f>
        <v>0</v>
      </c>
      <c r="BI373" s="246">
        <f>IF(N373="nulová",J373,0)</f>
        <v>0</v>
      </c>
      <c r="BJ373" s="24" t="s">
        <v>76</v>
      </c>
      <c r="BK373" s="246">
        <f>ROUND(I373*H373,2)</f>
        <v>0</v>
      </c>
      <c r="BL373" s="24" t="s">
        <v>287</v>
      </c>
      <c r="BM373" s="24" t="s">
        <v>2003</v>
      </c>
    </row>
    <row r="374" spans="2:51" s="12" customFormat="1" ht="13.5">
      <c r="B374" s="247"/>
      <c r="C374" s="248"/>
      <c r="D374" s="249" t="s">
        <v>210</v>
      </c>
      <c r="E374" s="250" t="s">
        <v>21</v>
      </c>
      <c r="F374" s="251" t="s">
        <v>2004</v>
      </c>
      <c r="G374" s="248"/>
      <c r="H374" s="252">
        <v>3</v>
      </c>
      <c r="I374" s="253"/>
      <c r="J374" s="248"/>
      <c r="K374" s="248"/>
      <c r="L374" s="254"/>
      <c r="M374" s="255"/>
      <c r="N374" s="256"/>
      <c r="O374" s="256"/>
      <c r="P374" s="256"/>
      <c r="Q374" s="256"/>
      <c r="R374" s="256"/>
      <c r="S374" s="256"/>
      <c r="T374" s="257"/>
      <c r="AT374" s="258" t="s">
        <v>210</v>
      </c>
      <c r="AU374" s="258" t="s">
        <v>79</v>
      </c>
      <c r="AV374" s="12" t="s">
        <v>79</v>
      </c>
      <c r="AW374" s="12" t="s">
        <v>33</v>
      </c>
      <c r="AX374" s="12" t="s">
        <v>76</v>
      </c>
      <c r="AY374" s="258" t="s">
        <v>201</v>
      </c>
    </row>
    <row r="375" spans="2:65" s="1" customFormat="1" ht="25.5" customHeight="1">
      <c r="B375" s="46"/>
      <c r="C375" s="235" t="s">
        <v>873</v>
      </c>
      <c r="D375" s="235" t="s">
        <v>203</v>
      </c>
      <c r="E375" s="236" t="s">
        <v>1643</v>
      </c>
      <c r="F375" s="237" t="s">
        <v>1644</v>
      </c>
      <c r="G375" s="238" t="s">
        <v>562</v>
      </c>
      <c r="H375" s="282"/>
      <c r="I375" s="240"/>
      <c r="J375" s="241">
        <f>ROUND(I375*H375,2)</f>
        <v>0</v>
      </c>
      <c r="K375" s="237" t="s">
        <v>207</v>
      </c>
      <c r="L375" s="72"/>
      <c r="M375" s="242" t="s">
        <v>21</v>
      </c>
      <c r="N375" s="243" t="s">
        <v>40</v>
      </c>
      <c r="O375" s="47"/>
      <c r="P375" s="244">
        <f>O375*H375</f>
        <v>0</v>
      </c>
      <c r="Q375" s="244">
        <v>0</v>
      </c>
      <c r="R375" s="244">
        <f>Q375*H375</f>
        <v>0</v>
      </c>
      <c r="S375" s="244">
        <v>0</v>
      </c>
      <c r="T375" s="245">
        <f>S375*H375</f>
        <v>0</v>
      </c>
      <c r="AR375" s="24" t="s">
        <v>287</v>
      </c>
      <c r="AT375" s="24" t="s">
        <v>203</v>
      </c>
      <c r="AU375" s="24" t="s">
        <v>79</v>
      </c>
      <c r="AY375" s="24" t="s">
        <v>201</v>
      </c>
      <c r="BE375" s="246">
        <f>IF(N375="základní",J375,0)</f>
        <v>0</v>
      </c>
      <c r="BF375" s="246">
        <f>IF(N375="snížená",J375,0)</f>
        <v>0</v>
      </c>
      <c r="BG375" s="246">
        <f>IF(N375="zákl. přenesená",J375,0)</f>
        <v>0</v>
      </c>
      <c r="BH375" s="246">
        <f>IF(N375="sníž. přenesená",J375,0)</f>
        <v>0</v>
      </c>
      <c r="BI375" s="246">
        <f>IF(N375="nulová",J375,0)</f>
        <v>0</v>
      </c>
      <c r="BJ375" s="24" t="s">
        <v>76</v>
      </c>
      <c r="BK375" s="246">
        <f>ROUND(I375*H375,2)</f>
        <v>0</v>
      </c>
      <c r="BL375" s="24" t="s">
        <v>287</v>
      </c>
      <c r="BM375" s="24" t="s">
        <v>1645</v>
      </c>
    </row>
    <row r="376" spans="2:65" s="1" customFormat="1" ht="25.5" customHeight="1">
      <c r="B376" s="46"/>
      <c r="C376" s="235" t="s">
        <v>877</v>
      </c>
      <c r="D376" s="235" t="s">
        <v>203</v>
      </c>
      <c r="E376" s="236" t="s">
        <v>2005</v>
      </c>
      <c r="F376" s="237" t="s">
        <v>2006</v>
      </c>
      <c r="G376" s="238" t="s">
        <v>248</v>
      </c>
      <c r="H376" s="239">
        <v>1</v>
      </c>
      <c r="I376" s="240"/>
      <c r="J376" s="241">
        <f>ROUND(I376*H376,2)</f>
        <v>0</v>
      </c>
      <c r="K376" s="237" t="s">
        <v>21</v>
      </c>
      <c r="L376" s="72"/>
      <c r="M376" s="242" t="s">
        <v>21</v>
      </c>
      <c r="N376" s="243" t="s">
        <v>40</v>
      </c>
      <c r="O376" s="47"/>
      <c r="P376" s="244">
        <f>O376*H376</f>
        <v>0</v>
      </c>
      <c r="Q376" s="244">
        <v>0</v>
      </c>
      <c r="R376" s="244">
        <f>Q376*H376</f>
        <v>0</v>
      </c>
      <c r="S376" s="244">
        <v>0</v>
      </c>
      <c r="T376" s="245">
        <f>S376*H376</f>
        <v>0</v>
      </c>
      <c r="AR376" s="24" t="s">
        <v>287</v>
      </c>
      <c r="AT376" s="24" t="s">
        <v>203</v>
      </c>
      <c r="AU376" s="24" t="s">
        <v>79</v>
      </c>
      <c r="AY376" s="24" t="s">
        <v>201</v>
      </c>
      <c r="BE376" s="246">
        <f>IF(N376="základní",J376,0)</f>
        <v>0</v>
      </c>
      <c r="BF376" s="246">
        <f>IF(N376="snížená",J376,0)</f>
        <v>0</v>
      </c>
      <c r="BG376" s="246">
        <f>IF(N376="zákl. přenesená",J376,0)</f>
        <v>0</v>
      </c>
      <c r="BH376" s="246">
        <f>IF(N376="sníž. přenesená",J376,0)</f>
        <v>0</v>
      </c>
      <c r="BI376" s="246">
        <f>IF(N376="nulová",J376,0)</f>
        <v>0</v>
      </c>
      <c r="BJ376" s="24" t="s">
        <v>76</v>
      </c>
      <c r="BK376" s="246">
        <f>ROUND(I376*H376,2)</f>
        <v>0</v>
      </c>
      <c r="BL376" s="24" t="s">
        <v>287</v>
      </c>
      <c r="BM376" s="24" t="s">
        <v>2007</v>
      </c>
    </row>
    <row r="377" spans="2:51" s="12" customFormat="1" ht="13.5">
      <c r="B377" s="247"/>
      <c r="C377" s="248"/>
      <c r="D377" s="249" t="s">
        <v>210</v>
      </c>
      <c r="E377" s="250" t="s">
        <v>21</v>
      </c>
      <c r="F377" s="251" t="s">
        <v>2008</v>
      </c>
      <c r="G377" s="248"/>
      <c r="H377" s="252">
        <v>1</v>
      </c>
      <c r="I377" s="253"/>
      <c r="J377" s="248"/>
      <c r="K377" s="248"/>
      <c r="L377" s="254"/>
      <c r="M377" s="255"/>
      <c r="N377" s="256"/>
      <c r="O377" s="256"/>
      <c r="P377" s="256"/>
      <c r="Q377" s="256"/>
      <c r="R377" s="256"/>
      <c r="S377" s="256"/>
      <c r="T377" s="257"/>
      <c r="AT377" s="258" t="s">
        <v>210</v>
      </c>
      <c r="AU377" s="258" t="s">
        <v>79</v>
      </c>
      <c r="AV377" s="12" t="s">
        <v>79</v>
      </c>
      <c r="AW377" s="12" t="s">
        <v>33</v>
      </c>
      <c r="AX377" s="12" t="s">
        <v>76</v>
      </c>
      <c r="AY377" s="258" t="s">
        <v>201</v>
      </c>
    </row>
    <row r="378" spans="2:65" s="1" customFormat="1" ht="25.5" customHeight="1">
      <c r="B378" s="46"/>
      <c r="C378" s="235" t="s">
        <v>882</v>
      </c>
      <c r="D378" s="235" t="s">
        <v>203</v>
      </c>
      <c r="E378" s="236" t="s">
        <v>2009</v>
      </c>
      <c r="F378" s="237" t="s">
        <v>2010</v>
      </c>
      <c r="G378" s="238" t="s">
        <v>248</v>
      </c>
      <c r="H378" s="239">
        <v>7</v>
      </c>
      <c r="I378" s="240"/>
      <c r="J378" s="241">
        <f>ROUND(I378*H378,2)</f>
        <v>0</v>
      </c>
      <c r="K378" s="237" t="s">
        <v>21</v>
      </c>
      <c r="L378" s="72"/>
      <c r="M378" s="242" t="s">
        <v>21</v>
      </c>
      <c r="N378" s="243" t="s">
        <v>40</v>
      </c>
      <c r="O378" s="47"/>
      <c r="P378" s="244">
        <f>O378*H378</f>
        <v>0</v>
      </c>
      <c r="Q378" s="244">
        <v>0</v>
      </c>
      <c r="R378" s="244">
        <f>Q378*H378</f>
        <v>0</v>
      </c>
      <c r="S378" s="244">
        <v>0</v>
      </c>
      <c r="T378" s="245">
        <f>S378*H378</f>
        <v>0</v>
      </c>
      <c r="AR378" s="24" t="s">
        <v>287</v>
      </c>
      <c r="AT378" s="24" t="s">
        <v>203</v>
      </c>
      <c r="AU378" s="24" t="s">
        <v>79</v>
      </c>
      <c r="AY378" s="24" t="s">
        <v>201</v>
      </c>
      <c r="BE378" s="246">
        <f>IF(N378="základní",J378,0)</f>
        <v>0</v>
      </c>
      <c r="BF378" s="246">
        <f>IF(N378="snížená",J378,0)</f>
        <v>0</v>
      </c>
      <c r="BG378" s="246">
        <f>IF(N378="zákl. přenesená",J378,0)</f>
        <v>0</v>
      </c>
      <c r="BH378" s="246">
        <f>IF(N378="sníž. přenesená",J378,0)</f>
        <v>0</v>
      </c>
      <c r="BI378" s="246">
        <f>IF(N378="nulová",J378,0)</f>
        <v>0</v>
      </c>
      <c r="BJ378" s="24" t="s">
        <v>76</v>
      </c>
      <c r="BK378" s="246">
        <f>ROUND(I378*H378,2)</f>
        <v>0</v>
      </c>
      <c r="BL378" s="24" t="s">
        <v>287</v>
      </c>
      <c r="BM378" s="24" t="s">
        <v>2011</v>
      </c>
    </row>
    <row r="379" spans="2:51" s="12" customFormat="1" ht="13.5">
      <c r="B379" s="247"/>
      <c r="C379" s="248"/>
      <c r="D379" s="249" t="s">
        <v>210</v>
      </c>
      <c r="E379" s="250" t="s">
        <v>21</v>
      </c>
      <c r="F379" s="251" t="s">
        <v>2012</v>
      </c>
      <c r="G379" s="248"/>
      <c r="H379" s="252">
        <v>7</v>
      </c>
      <c r="I379" s="253"/>
      <c r="J379" s="248"/>
      <c r="K379" s="248"/>
      <c r="L379" s="254"/>
      <c r="M379" s="255"/>
      <c r="N379" s="256"/>
      <c r="O379" s="256"/>
      <c r="P379" s="256"/>
      <c r="Q379" s="256"/>
      <c r="R379" s="256"/>
      <c r="S379" s="256"/>
      <c r="T379" s="257"/>
      <c r="AT379" s="258" t="s">
        <v>210</v>
      </c>
      <c r="AU379" s="258" t="s">
        <v>79</v>
      </c>
      <c r="AV379" s="12" t="s">
        <v>79</v>
      </c>
      <c r="AW379" s="12" t="s">
        <v>33</v>
      </c>
      <c r="AX379" s="12" t="s">
        <v>76</v>
      </c>
      <c r="AY379" s="258" t="s">
        <v>201</v>
      </c>
    </row>
    <row r="380" spans="2:65" s="1" customFormat="1" ht="25.5" customHeight="1">
      <c r="B380" s="46"/>
      <c r="C380" s="235" t="s">
        <v>887</v>
      </c>
      <c r="D380" s="235" t="s">
        <v>203</v>
      </c>
      <c r="E380" s="236" t="s">
        <v>2013</v>
      </c>
      <c r="F380" s="237" t="s">
        <v>2014</v>
      </c>
      <c r="G380" s="238" t="s">
        <v>248</v>
      </c>
      <c r="H380" s="239">
        <v>1</v>
      </c>
      <c r="I380" s="240"/>
      <c r="J380" s="241">
        <f>ROUND(I380*H380,2)</f>
        <v>0</v>
      </c>
      <c r="K380" s="237" t="s">
        <v>21</v>
      </c>
      <c r="L380" s="72"/>
      <c r="M380" s="242" t="s">
        <v>21</v>
      </c>
      <c r="N380" s="243" t="s">
        <v>40</v>
      </c>
      <c r="O380" s="47"/>
      <c r="P380" s="244">
        <f>O380*H380</f>
        <v>0</v>
      </c>
      <c r="Q380" s="244">
        <v>0</v>
      </c>
      <c r="R380" s="244">
        <f>Q380*H380</f>
        <v>0</v>
      </c>
      <c r="S380" s="244">
        <v>0</v>
      </c>
      <c r="T380" s="245">
        <f>S380*H380</f>
        <v>0</v>
      </c>
      <c r="AR380" s="24" t="s">
        <v>287</v>
      </c>
      <c r="AT380" s="24" t="s">
        <v>203</v>
      </c>
      <c r="AU380" s="24" t="s">
        <v>79</v>
      </c>
      <c r="AY380" s="24" t="s">
        <v>201</v>
      </c>
      <c r="BE380" s="246">
        <f>IF(N380="základní",J380,0)</f>
        <v>0</v>
      </c>
      <c r="BF380" s="246">
        <f>IF(N380="snížená",J380,0)</f>
        <v>0</v>
      </c>
      <c r="BG380" s="246">
        <f>IF(N380="zákl. přenesená",J380,0)</f>
        <v>0</v>
      </c>
      <c r="BH380" s="246">
        <f>IF(N380="sníž. přenesená",J380,0)</f>
        <v>0</v>
      </c>
      <c r="BI380" s="246">
        <f>IF(N380="nulová",J380,0)</f>
        <v>0</v>
      </c>
      <c r="BJ380" s="24" t="s">
        <v>76</v>
      </c>
      <c r="BK380" s="246">
        <f>ROUND(I380*H380,2)</f>
        <v>0</v>
      </c>
      <c r="BL380" s="24" t="s">
        <v>287</v>
      </c>
      <c r="BM380" s="24" t="s">
        <v>2015</v>
      </c>
    </row>
    <row r="381" spans="2:51" s="12" customFormat="1" ht="13.5">
      <c r="B381" s="247"/>
      <c r="C381" s="248"/>
      <c r="D381" s="249" t="s">
        <v>210</v>
      </c>
      <c r="E381" s="250" t="s">
        <v>21</v>
      </c>
      <c r="F381" s="251" t="s">
        <v>1649</v>
      </c>
      <c r="G381" s="248"/>
      <c r="H381" s="252">
        <v>1</v>
      </c>
      <c r="I381" s="253"/>
      <c r="J381" s="248"/>
      <c r="K381" s="248"/>
      <c r="L381" s="254"/>
      <c r="M381" s="255"/>
      <c r="N381" s="256"/>
      <c r="O381" s="256"/>
      <c r="P381" s="256"/>
      <c r="Q381" s="256"/>
      <c r="R381" s="256"/>
      <c r="S381" s="256"/>
      <c r="T381" s="257"/>
      <c r="AT381" s="258" t="s">
        <v>210</v>
      </c>
      <c r="AU381" s="258" t="s">
        <v>79</v>
      </c>
      <c r="AV381" s="12" t="s">
        <v>79</v>
      </c>
      <c r="AW381" s="12" t="s">
        <v>33</v>
      </c>
      <c r="AX381" s="12" t="s">
        <v>76</v>
      </c>
      <c r="AY381" s="258" t="s">
        <v>201</v>
      </c>
    </row>
    <row r="382" spans="2:65" s="1" customFormat="1" ht="25.5" customHeight="1">
      <c r="B382" s="46"/>
      <c r="C382" s="235" t="s">
        <v>891</v>
      </c>
      <c r="D382" s="235" t="s">
        <v>203</v>
      </c>
      <c r="E382" s="236" t="s">
        <v>2016</v>
      </c>
      <c r="F382" s="237" t="s">
        <v>2017</v>
      </c>
      <c r="G382" s="238" t="s">
        <v>248</v>
      </c>
      <c r="H382" s="239">
        <v>1</v>
      </c>
      <c r="I382" s="240"/>
      <c r="J382" s="241">
        <f>ROUND(I382*H382,2)</f>
        <v>0</v>
      </c>
      <c r="K382" s="237" t="s">
        <v>21</v>
      </c>
      <c r="L382" s="72"/>
      <c r="M382" s="242" t="s">
        <v>21</v>
      </c>
      <c r="N382" s="243" t="s">
        <v>40</v>
      </c>
      <c r="O382" s="47"/>
      <c r="P382" s="244">
        <f>O382*H382</f>
        <v>0</v>
      </c>
      <c r="Q382" s="244">
        <v>0</v>
      </c>
      <c r="R382" s="244">
        <f>Q382*H382</f>
        <v>0</v>
      </c>
      <c r="S382" s="244">
        <v>0</v>
      </c>
      <c r="T382" s="245">
        <f>S382*H382</f>
        <v>0</v>
      </c>
      <c r="AR382" s="24" t="s">
        <v>287</v>
      </c>
      <c r="AT382" s="24" t="s">
        <v>203</v>
      </c>
      <c r="AU382" s="24" t="s">
        <v>79</v>
      </c>
      <c r="AY382" s="24" t="s">
        <v>201</v>
      </c>
      <c r="BE382" s="246">
        <f>IF(N382="základní",J382,0)</f>
        <v>0</v>
      </c>
      <c r="BF382" s="246">
        <f>IF(N382="snížená",J382,0)</f>
        <v>0</v>
      </c>
      <c r="BG382" s="246">
        <f>IF(N382="zákl. přenesená",J382,0)</f>
        <v>0</v>
      </c>
      <c r="BH382" s="246">
        <f>IF(N382="sníž. přenesená",J382,0)</f>
        <v>0</v>
      </c>
      <c r="BI382" s="246">
        <f>IF(N382="nulová",J382,0)</f>
        <v>0</v>
      </c>
      <c r="BJ382" s="24" t="s">
        <v>76</v>
      </c>
      <c r="BK382" s="246">
        <f>ROUND(I382*H382,2)</f>
        <v>0</v>
      </c>
      <c r="BL382" s="24" t="s">
        <v>287</v>
      </c>
      <c r="BM382" s="24" t="s">
        <v>2018</v>
      </c>
    </row>
    <row r="383" spans="2:51" s="12" customFormat="1" ht="13.5">
      <c r="B383" s="247"/>
      <c r="C383" s="248"/>
      <c r="D383" s="249" t="s">
        <v>210</v>
      </c>
      <c r="E383" s="250" t="s">
        <v>21</v>
      </c>
      <c r="F383" s="251" t="s">
        <v>960</v>
      </c>
      <c r="G383" s="248"/>
      <c r="H383" s="252">
        <v>1</v>
      </c>
      <c r="I383" s="253"/>
      <c r="J383" s="248"/>
      <c r="K383" s="248"/>
      <c r="L383" s="254"/>
      <c r="M383" s="255"/>
      <c r="N383" s="256"/>
      <c r="O383" s="256"/>
      <c r="P383" s="256"/>
      <c r="Q383" s="256"/>
      <c r="R383" s="256"/>
      <c r="S383" s="256"/>
      <c r="T383" s="257"/>
      <c r="AT383" s="258" t="s">
        <v>210</v>
      </c>
      <c r="AU383" s="258" t="s">
        <v>79</v>
      </c>
      <c r="AV383" s="12" t="s">
        <v>79</v>
      </c>
      <c r="AW383" s="12" t="s">
        <v>33</v>
      </c>
      <c r="AX383" s="12" t="s">
        <v>76</v>
      </c>
      <c r="AY383" s="258" t="s">
        <v>201</v>
      </c>
    </row>
    <row r="384" spans="2:65" s="1" customFormat="1" ht="25.5" customHeight="1">
      <c r="B384" s="46"/>
      <c r="C384" s="235" t="s">
        <v>895</v>
      </c>
      <c r="D384" s="235" t="s">
        <v>203</v>
      </c>
      <c r="E384" s="236" t="s">
        <v>2019</v>
      </c>
      <c r="F384" s="237" t="s">
        <v>2020</v>
      </c>
      <c r="G384" s="238" t="s">
        <v>248</v>
      </c>
      <c r="H384" s="239">
        <v>1</v>
      </c>
      <c r="I384" s="240"/>
      <c r="J384" s="241">
        <f>ROUND(I384*H384,2)</f>
        <v>0</v>
      </c>
      <c r="K384" s="237" t="s">
        <v>21</v>
      </c>
      <c r="L384" s="72"/>
      <c r="M384" s="242" t="s">
        <v>21</v>
      </c>
      <c r="N384" s="243" t="s">
        <v>40</v>
      </c>
      <c r="O384" s="47"/>
      <c r="P384" s="244">
        <f>O384*H384</f>
        <v>0</v>
      </c>
      <c r="Q384" s="244">
        <v>0</v>
      </c>
      <c r="R384" s="244">
        <f>Q384*H384</f>
        <v>0</v>
      </c>
      <c r="S384" s="244">
        <v>0</v>
      </c>
      <c r="T384" s="245">
        <f>S384*H384</f>
        <v>0</v>
      </c>
      <c r="AR384" s="24" t="s">
        <v>287</v>
      </c>
      <c r="AT384" s="24" t="s">
        <v>203</v>
      </c>
      <c r="AU384" s="24" t="s">
        <v>79</v>
      </c>
      <c r="AY384" s="24" t="s">
        <v>201</v>
      </c>
      <c r="BE384" s="246">
        <f>IF(N384="základní",J384,0)</f>
        <v>0</v>
      </c>
      <c r="BF384" s="246">
        <f>IF(N384="snížená",J384,0)</f>
        <v>0</v>
      </c>
      <c r="BG384" s="246">
        <f>IF(N384="zákl. přenesená",J384,0)</f>
        <v>0</v>
      </c>
      <c r="BH384" s="246">
        <f>IF(N384="sníž. přenesená",J384,0)</f>
        <v>0</v>
      </c>
      <c r="BI384" s="246">
        <f>IF(N384="nulová",J384,0)</f>
        <v>0</v>
      </c>
      <c r="BJ384" s="24" t="s">
        <v>76</v>
      </c>
      <c r="BK384" s="246">
        <f>ROUND(I384*H384,2)</f>
        <v>0</v>
      </c>
      <c r="BL384" s="24" t="s">
        <v>287</v>
      </c>
      <c r="BM384" s="24" t="s">
        <v>2021</v>
      </c>
    </row>
    <row r="385" spans="2:51" s="12" customFormat="1" ht="13.5">
      <c r="B385" s="247"/>
      <c r="C385" s="248"/>
      <c r="D385" s="249" t="s">
        <v>210</v>
      </c>
      <c r="E385" s="250" t="s">
        <v>21</v>
      </c>
      <c r="F385" s="251" t="s">
        <v>1193</v>
      </c>
      <c r="G385" s="248"/>
      <c r="H385" s="252">
        <v>1</v>
      </c>
      <c r="I385" s="253"/>
      <c r="J385" s="248"/>
      <c r="K385" s="248"/>
      <c r="L385" s="254"/>
      <c r="M385" s="255"/>
      <c r="N385" s="256"/>
      <c r="O385" s="256"/>
      <c r="P385" s="256"/>
      <c r="Q385" s="256"/>
      <c r="R385" s="256"/>
      <c r="S385" s="256"/>
      <c r="T385" s="257"/>
      <c r="AT385" s="258" t="s">
        <v>210</v>
      </c>
      <c r="AU385" s="258" t="s">
        <v>79</v>
      </c>
      <c r="AV385" s="12" t="s">
        <v>79</v>
      </c>
      <c r="AW385" s="12" t="s">
        <v>33</v>
      </c>
      <c r="AX385" s="12" t="s">
        <v>76</v>
      </c>
      <c r="AY385" s="258" t="s">
        <v>201</v>
      </c>
    </row>
    <row r="386" spans="2:65" s="1" customFormat="1" ht="25.5" customHeight="1">
      <c r="B386" s="46"/>
      <c r="C386" s="235" t="s">
        <v>901</v>
      </c>
      <c r="D386" s="235" t="s">
        <v>203</v>
      </c>
      <c r="E386" s="236" t="s">
        <v>2022</v>
      </c>
      <c r="F386" s="237" t="s">
        <v>2023</v>
      </c>
      <c r="G386" s="238" t="s">
        <v>248</v>
      </c>
      <c r="H386" s="239">
        <v>1</v>
      </c>
      <c r="I386" s="240"/>
      <c r="J386" s="241">
        <f>ROUND(I386*H386,2)</f>
        <v>0</v>
      </c>
      <c r="K386" s="237" t="s">
        <v>21</v>
      </c>
      <c r="L386" s="72"/>
      <c r="M386" s="242" t="s">
        <v>21</v>
      </c>
      <c r="N386" s="243" t="s">
        <v>40</v>
      </c>
      <c r="O386" s="47"/>
      <c r="P386" s="244">
        <f>O386*H386</f>
        <v>0</v>
      </c>
      <c r="Q386" s="244">
        <v>0</v>
      </c>
      <c r="R386" s="244">
        <f>Q386*H386</f>
        <v>0</v>
      </c>
      <c r="S386" s="244">
        <v>0</v>
      </c>
      <c r="T386" s="245">
        <f>S386*H386</f>
        <v>0</v>
      </c>
      <c r="AR386" s="24" t="s">
        <v>287</v>
      </c>
      <c r="AT386" s="24" t="s">
        <v>203</v>
      </c>
      <c r="AU386" s="24" t="s">
        <v>79</v>
      </c>
      <c r="AY386" s="24" t="s">
        <v>201</v>
      </c>
      <c r="BE386" s="246">
        <f>IF(N386="základní",J386,0)</f>
        <v>0</v>
      </c>
      <c r="BF386" s="246">
        <f>IF(N386="snížená",J386,0)</f>
        <v>0</v>
      </c>
      <c r="BG386" s="246">
        <f>IF(N386="zákl. přenesená",J386,0)</f>
        <v>0</v>
      </c>
      <c r="BH386" s="246">
        <f>IF(N386="sníž. přenesená",J386,0)</f>
        <v>0</v>
      </c>
      <c r="BI386" s="246">
        <f>IF(N386="nulová",J386,0)</f>
        <v>0</v>
      </c>
      <c r="BJ386" s="24" t="s">
        <v>76</v>
      </c>
      <c r="BK386" s="246">
        <f>ROUND(I386*H386,2)</f>
        <v>0</v>
      </c>
      <c r="BL386" s="24" t="s">
        <v>287</v>
      </c>
      <c r="BM386" s="24" t="s">
        <v>2024</v>
      </c>
    </row>
    <row r="387" spans="2:51" s="12" customFormat="1" ht="13.5">
      <c r="B387" s="247"/>
      <c r="C387" s="248"/>
      <c r="D387" s="249" t="s">
        <v>210</v>
      </c>
      <c r="E387" s="250" t="s">
        <v>21</v>
      </c>
      <c r="F387" s="251" t="s">
        <v>970</v>
      </c>
      <c r="G387" s="248"/>
      <c r="H387" s="252">
        <v>1</v>
      </c>
      <c r="I387" s="253"/>
      <c r="J387" s="248"/>
      <c r="K387" s="248"/>
      <c r="L387" s="254"/>
      <c r="M387" s="255"/>
      <c r="N387" s="256"/>
      <c r="O387" s="256"/>
      <c r="P387" s="256"/>
      <c r="Q387" s="256"/>
      <c r="R387" s="256"/>
      <c r="S387" s="256"/>
      <c r="T387" s="257"/>
      <c r="AT387" s="258" t="s">
        <v>210</v>
      </c>
      <c r="AU387" s="258" t="s">
        <v>79</v>
      </c>
      <c r="AV387" s="12" t="s">
        <v>79</v>
      </c>
      <c r="AW387" s="12" t="s">
        <v>33</v>
      </c>
      <c r="AX387" s="12" t="s">
        <v>76</v>
      </c>
      <c r="AY387" s="258" t="s">
        <v>201</v>
      </c>
    </row>
    <row r="388" spans="2:65" s="1" customFormat="1" ht="25.5" customHeight="1">
      <c r="B388" s="46"/>
      <c r="C388" s="235" t="s">
        <v>905</v>
      </c>
      <c r="D388" s="235" t="s">
        <v>203</v>
      </c>
      <c r="E388" s="236" t="s">
        <v>2025</v>
      </c>
      <c r="F388" s="237" t="s">
        <v>2026</v>
      </c>
      <c r="G388" s="238" t="s">
        <v>248</v>
      </c>
      <c r="H388" s="239">
        <v>1</v>
      </c>
      <c r="I388" s="240"/>
      <c r="J388" s="241">
        <f>ROUND(I388*H388,2)</f>
        <v>0</v>
      </c>
      <c r="K388" s="237" t="s">
        <v>21</v>
      </c>
      <c r="L388" s="72"/>
      <c r="M388" s="242" t="s">
        <v>21</v>
      </c>
      <c r="N388" s="243" t="s">
        <v>40</v>
      </c>
      <c r="O388" s="47"/>
      <c r="P388" s="244">
        <f>O388*H388</f>
        <v>0</v>
      </c>
      <c r="Q388" s="244">
        <v>0</v>
      </c>
      <c r="R388" s="244">
        <f>Q388*H388</f>
        <v>0</v>
      </c>
      <c r="S388" s="244">
        <v>0</v>
      </c>
      <c r="T388" s="245">
        <f>S388*H388</f>
        <v>0</v>
      </c>
      <c r="AR388" s="24" t="s">
        <v>287</v>
      </c>
      <c r="AT388" s="24" t="s">
        <v>203</v>
      </c>
      <c r="AU388" s="24" t="s">
        <v>79</v>
      </c>
      <c r="AY388" s="24" t="s">
        <v>201</v>
      </c>
      <c r="BE388" s="246">
        <f>IF(N388="základní",J388,0)</f>
        <v>0</v>
      </c>
      <c r="BF388" s="246">
        <f>IF(N388="snížená",J388,0)</f>
        <v>0</v>
      </c>
      <c r="BG388" s="246">
        <f>IF(N388="zákl. přenesená",J388,0)</f>
        <v>0</v>
      </c>
      <c r="BH388" s="246">
        <f>IF(N388="sníž. přenesená",J388,0)</f>
        <v>0</v>
      </c>
      <c r="BI388" s="246">
        <f>IF(N388="nulová",J388,0)</f>
        <v>0</v>
      </c>
      <c r="BJ388" s="24" t="s">
        <v>76</v>
      </c>
      <c r="BK388" s="246">
        <f>ROUND(I388*H388,2)</f>
        <v>0</v>
      </c>
      <c r="BL388" s="24" t="s">
        <v>287</v>
      </c>
      <c r="BM388" s="24" t="s">
        <v>2027</v>
      </c>
    </row>
    <row r="389" spans="2:51" s="12" customFormat="1" ht="13.5">
      <c r="B389" s="247"/>
      <c r="C389" s="248"/>
      <c r="D389" s="249" t="s">
        <v>210</v>
      </c>
      <c r="E389" s="250" t="s">
        <v>21</v>
      </c>
      <c r="F389" s="251" t="s">
        <v>975</v>
      </c>
      <c r="G389" s="248"/>
      <c r="H389" s="252">
        <v>1</v>
      </c>
      <c r="I389" s="253"/>
      <c r="J389" s="248"/>
      <c r="K389" s="248"/>
      <c r="L389" s="254"/>
      <c r="M389" s="255"/>
      <c r="N389" s="256"/>
      <c r="O389" s="256"/>
      <c r="P389" s="256"/>
      <c r="Q389" s="256"/>
      <c r="R389" s="256"/>
      <c r="S389" s="256"/>
      <c r="T389" s="257"/>
      <c r="AT389" s="258" t="s">
        <v>210</v>
      </c>
      <c r="AU389" s="258" t="s">
        <v>79</v>
      </c>
      <c r="AV389" s="12" t="s">
        <v>79</v>
      </c>
      <c r="AW389" s="12" t="s">
        <v>33</v>
      </c>
      <c r="AX389" s="12" t="s">
        <v>76</v>
      </c>
      <c r="AY389" s="258" t="s">
        <v>201</v>
      </c>
    </row>
    <row r="390" spans="2:63" s="11" customFormat="1" ht="29.85" customHeight="1">
      <c r="B390" s="219"/>
      <c r="C390" s="220"/>
      <c r="D390" s="221" t="s">
        <v>68</v>
      </c>
      <c r="E390" s="233" t="s">
        <v>986</v>
      </c>
      <c r="F390" s="233" t="s">
        <v>987</v>
      </c>
      <c r="G390" s="220"/>
      <c r="H390" s="220"/>
      <c r="I390" s="223"/>
      <c r="J390" s="234">
        <f>BK390</f>
        <v>0</v>
      </c>
      <c r="K390" s="220"/>
      <c r="L390" s="225"/>
      <c r="M390" s="226"/>
      <c r="N390" s="227"/>
      <c r="O390" s="227"/>
      <c r="P390" s="228">
        <f>SUM(P391:P393)</f>
        <v>0</v>
      </c>
      <c r="Q390" s="227"/>
      <c r="R390" s="228">
        <f>SUM(R391:R393)</f>
        <v>0</v>
      </c>
      <c r="S390" s="227"/>
      <c r="T390" s="229">
        <f>SUM(T391:T393)</f>
        <v>0</v>
      </c>
      <c r="AR390" s="230" t="s">
        <v>79</v>
      </c>
      <c r="AT390" s="231" t="s">
        <v>68</v>
      </c>
      <c r="AU390" s="231" t="s">
        <v>76</v>
      </c>
      <c r="AY390" s="230" t="s">
        <v>201</v>
      </c>
      <c r="BK390" s="232">
        <f>SUM(BK391:BK393)</f>
        <v>0</v>
      </c>
    </row>
    <row r="391" spans="2:65" s="1" customFormat="1" ht="25.5" customHeight="1">
      <c r="B391" s="46"/>
      <c r="C391" s="235" t="s">
        <v>911</v>
      </c>
      <c r="D391" s="235" t="s">
        <v>203</v>
      </c>
      <c r="E391" s="236" t="s">
        <v>1652</v>
      </c>
      <c r="F391" s="237" t="s">
        <v>1653</v>
      </c>
      <c r="G391" s="238" t="s">
        <v>562</v>
      </c>
      <c r="H391" s="282"/>
      <c r="I391" s="240"/>
      <c r="J391" s="241">
        <f>ROUND(I391*H391,2)</f>
        <v>0</v>
      </c>
      <c r="K391" s="237" t="s">
        <v>207</v>
      </c>
      <c r="L391" s="72"/>
      <c r="M391" s="242" t="s">
        <v>21</v>
      </c>
      <c r="N391" s="243" t="s">
        <v>40</v>
      </c>
      <c r="O391" s="47"/>
      <c r="P391" s="244">
        <f>O391*H391</f>
        <v>0</v>
      </c>
      <c r="Q391" s="244">
        <v>0</v>
      </c>
      <c r="R391" s="244">
        <f>Q391*H391</f>
        <v>0</v>
      </c>
      <c r="S391" s="244">
        <v>0</v>
      </c>
      <c r="T391" s="245">
        <f>S391*H391</f>
        <v>0</v>
      </c>
      <c r="AR391" s="24" t="s">
        <v>287</v>
      </c>
      <c r="AT391" s="24" t="s">
        <v>203</v>
      </c>
      <c r="AU391" s="24" t="s">
        <v>79</v>
      </c>
      <c r="AY391" s="24" t="s">
        <v>201</v>
      </c>
      <c r="BE391" s="246">
        <f>IF(N391="základní",J391,0)</f>
        <v>0</v>
      </c>
      <c r="BF391" s="246">
        <f>IF(N391="snížená",J391,0)</f>
        <v>0</v>
      </c>
      <c r="BG391" s="246">
        <f>IF(N391="zákl. přenesená",J391,0)</f>
        <v>0</v>
      </c>
      <c r="BH391" s="246">
        <f>IF(N391="sníž. přenesená",J391,0)</f>
        <v>0</v>
      </c>
      <c r="BI391" s="246">
        <f>IF(N391="nulová",J391,0)</f>
        <v>0</v>
      </c>
      <c r="BJ391" s="24" t="s">
        <v>76</v>
      </c>
      <c r="BK391" s="246">
        <f>ROUND(I391*H391,2)</f>
        <v>0</v>
      </c>
      <c r="BL391" s="24" t="s">
        <v>287</v>
      </c>
      <c r="BM391" s="24" t="s">
        <v>2028</v>
      </c>
    </row>
    <row r="392" spans="2:65" s="1" customFormat="1" ht="25.5" customHeight="1">
      <c r="B392" s="46"/>
      <c r="C392" s="235" t="s">
        <v>915</v>
      </c>
      <c r="D392" s="235" t="s">
        <v>203</v>
      </c>
      <c r="E392" s="236" t="s">
        <v>2029</v>
      </c>
      <c r="F392" s="237" t="s">
        <v>2030</v>
      </c>
      <c r="G392" s="238" t="s">
        <v>248</v>
      </c>
      <c r="H392" s="239">
        <v>1</v>
      </c>
      <c r="I392" s="240"/>
      <c r="J392" s="241">
        <f>ROUND(I392*H392,2)</f>
        <v>0</v>
      </c>
      <c r="K392" s="237" t="s">
        <v>21</v>
      </c>
      <c r="L392" s="72"/>
      <c r="M392" s="242" t="s">
        <v>21</v>
      </c>
      <c r="N392" s="243" t="s">
        <v>40</v>
      </c>
      <c r="O392" s="47"/>
      <c r="P392" s="244">
        <f>O392*H392</f>
        <v>0</v>
      </c>
      <c r="Q392" s="244">
        <v>0</v>
      </c>
      <c r="R392" s="244">
        <f>Q392*H392</f>
        <v>0</v>
      </c>
      <c r="S392" s="244">
        <v>0</v>
      </c>
      <c r="T392" s="245">
        <f>S392*H392</f>
        <v>0</v>
      </c>
      <c r="AR392" s="24" t="s">
        <v>287</v>
      </c>
      <c r="AT392" s="24" t="s">
        <v>203</v>
      </c>
      <c r="AU392" s="24" t="s">
        <v>79</v>
      </c>
      <c r="AY392" s="24" t="s">
        <v>201</v>
      </c>
      <c r="BE392" s="246">
        <f>IF(N392="základní",J392,0)</f>
        <v>0</v>
      </c>
      <c r="BF392" s="246">
        <f>IF(N392="snížená",J392,0)</f>
        <v>0</v>
      </c>
      <c r="BG392" s="246">
        <f>IF(N392="zákl. přenesená",J392,0)</f>
        <v>0</v>
      </c>
      <c r="BH392" s="246">
        <f>IF(N392="sníž. přenesená",J392,0)</f>
        <v>0</v>
      </c>
      <c r="BI392" s="246">
        <f>IF(N392="nulová",J392,0)</f>
        <v>0</v>
      </c>
      <c r="BJ392" s="24" t="s">
        <v>76</v>
      </c>
      <c r="BK392" s="246">
        <f>ROUND(I392*H392,2)</f>
        <v>0</v>
      </c>
      <c r="BL392" s="24" t="s">
        <v>287</v>
      </c>
      <c r="BM392" s="24" t="s">
        <v>2031</v>
      </c>
    </row>
    <row r="393" spans="2:51" s="12" customFormat="1" ht="13.5">
      <c r="B393" s="247"/>
      <c r="C393" s="248"/>
      <c r="D393" s="249" t="s">
        <v>210</v>
      </c>
      <c r="E393" s="250" t="s">
        <v>21</v>
      </c>
      <c r="F393" s="251" t="s">
        <v>2032</v>
      </c>
      <c r="G393" s="248"/>
      <c r="H393" s="252">
        <v>1</v>
      </c>
      <c r="I393" s="253"/>
      <c r="J393" s="248"/>
      <c r="K393" s="248"/>
      <c r="L393" s="254"/>
      <c r="M393" s="255"/>
      <c r="N393" s="256"/>
      <c r="O393" s="256"/>
      <c r="P393" s="256"/>
      <c r="Q393" s="256"/>
      <c r="R393" s="256"/>
      <c r="S393" s="256"/>
      <c r="T393" s="257"/>
      <c r="AT393" s="258" t="s">
        <v>210</v>
      </c>
      <c r="AU393" s="258" t="s">
        <v>79</v>
      </c>
      <c r="AV393" s="12" t="s">
        <v>79</v>
      </c>
      <c r="AW393" s="12" t="s">
        <v>33</v>
      </c>
      <c r="AX393" s="12" t="s">
        <v>76</v>
      </c>
      <c r="AY393" s="258" t="s">
        <v>201</v>
      </c>
    </row>
    <row r="394" spans="2:63" s="11" customFormat="1" ht="29.85" customHeight="1">
      <c r="B394" s="219"/>
      <c r="C394" s="220"/>
      <c r="D394" s="221" t="s">
        <v>68</v>
      </c>
      <c r="E394" s="233" t="s">
        <v>1002</v>
      </c>
      <c r="F394" s="233" t="s">
        <v>1003</v>
      </c>
      <c r="G394" s="220"/>
      <c r="H394" s="220"/>
      <c r="I394" s="223"/>
      <c r="J394" s="234">
        <f>BK394</f>
        <v>0</v>
      </c>
      <c r="K394" s="220"/>
      <c r="L394" s="225"/>
      <c r="M394" s="226"/>
      <c r="N394" s="227"/>
      <c r="O394" s="227"/>
      <c r="P394" s="228">
        <f>SUM(P395:P405)</f>
        <v>0</v>
      </c>
      <c r="Q394" s="227"/>
      <c r="R394" s="228">
        <f>SUM(R395:R405)</f>
        <v>0.12666899999999998</v>
      </c>
      <c r="S394" s="227"/>
      <c r="T394" s="229">
        <f>SUM(T395:T405)</f>
        <v>0</v>
      </c>
      <c r="AR394" s="230" t="s">
        <v>79</v>
      </c>
      <c r="AT394" s="231" t="s">
        <v>68</v>
      </c>
      <c r="AU394" s="231" t="s">
        <v>76</v>
      </c>
      <c r="AY394" s="230" t="s">
        <v>201</v>
      </c>
      <c r="BK394" s="232">
        <f>SUM(BK395:BK405)</f>
        <v>0</v>
      </c>
    </row>
    <row r="395" spans="2:65" s="1" customFormat="1" ht="25.5" customHeight="1">
      <c r="B395" s="46"/>
      <c r="C395" s="235" t="s">
        <v>921</v>
      </c>
      <c r="D395" s="235" t="s">
        <v>203</v>
      </c>
      <c r="E395" s="236" t="s">
        <v>1005</v>
      </c>
      <c r="F395" s="237" t="s">
        <v>1006</v>
      </c>
      <c r="G395" s="238" t="s">
        <v>206</v>
      </c>
      <c r="H395" s="239">
        <v>6</v>
      </c>
      <c r="I395" s="240"/>
      <c r="J395" s="241">
        <f>ROUND(I395*H395,2)</f>
        <v>0</v>
      </c>
      <c r="K395" s="237" t="s">
        <v>220</v>
      </c>
      <c r="L395" s="72"/>
      <c r="M395" s="242" t="s">
        <v>21</v>
      </c>
      <c r="N395" s="243" t="s">
        <v>40</v>
      </c>
      <c r="O395" s="47"/>
      <c r="P395" s="244">
        <f>O395*H395</f>
        <v>0</v>
      </c>
      <c r="Q395" s="244">
        <v>0.00416</v>
      </c>
      <c r="R395" s="244">
        <f>Q395*H395</f>
        <v>0.024959999999999996</v>
      </c>
      <c r="S395" s="244">
        <v>0</v>
      </c>
      <c r="T395" s="245">
        <f>S395*H395</f>
        <v>0</v>
      </c>
      <c r="AR395" s="24" t="s">
        <v>287</v>
      </c>
      <c r="AT395" s="24" t="s">
        <v>203</v>
      </c>
      <c r="AU395" s="24" t="s">
        <v>79</v>
      </c>
      <c r="AY395" s="24" t="s">
        <v>201</v>
      </c>
      <c r="BE395" s="246">
        <f>IF(N395="základní",J395,0)</f>
        <v>0</v>
      </c>
      <c r="BF395" s="246">
        <f>IF(N395="snížená",J395,0)</f>
        <v>0</v>
      </c>
      <c r="BG395" s="246">
        <f>IF(N395="zákl. přenesená",J395,0)</f>
        <v>0</v>
      </c>
      <c r="BH395" s="246">
        <f>IF(N395="sníž. přenesená",J395,0)</f>
        <v>0</v>
      </c>
      <c r="BI395" s="246">
        <f>IF(N395="nulová",J395,0)</f>
        <v>0</v>
      </c>
      <c r="BJ395" s="24" t="s">
        <v>76</v>
      </c>
      <c r="BK395" s="246">
        <f>ROUND(I395*H395,2)</f>
        <v>0</v>
      </c>
      <c r="BL395" s="24" t="s">
        <v>287</v>
      </c>
      <c r="BM395" s="24" t="s">
        <v>1007</v>
      </c>
    </row>
    <row r="396" spans="2:51" s="12" customFormat="1" ht="13.5">
      <c r="B396" s="247"/>
      <c r="C396" s="248"/>
      <c r="D396" s="249" t="s">
        <v>210</v>
      </c>
      <c r="E396" s="250" t="s">
        <v>21</v>
      </c>
      <c r="F396" s="251" t="s">
        <v>2033</v>
      </c>
      <c r="G396" s="248"/>
      <c r="H396" s="252">
        <v>6</v>
      </c>
      <c r="I396" s="253"/>
      <c r="J396" s="248"/>
      <c r="K396" s="248"/>
      <c r="L396" s="254"/>
      <c r="M396" s="255"/>
      <c r="N396" s="256"/>
      <c r="O396" s="256"/>
      <c r="P396" s="256"/>
      <c r="Q396" s="256"/>
      <c r="R396" s="256"/>
      <c r="S396" s="256"/>
      <c r="T396" s="257"/>
      <c r="AT396" s="258" t="s">
        <v>210</v>
      </c>
      <c r="AU396" s="258" t="s">
        <v>79</v>
      </c>
      <c r="AV396" s="12" t="s">
        <v>79</v>
      </c>
      <c r="AW396" s="12" t="s">
        <v>33</v>
      </c>
      <c r="AX396" s="12" t="s">
        <v>76</v>
      </c>
      <c r="AY396" s="258" t="s">
        <v>201</v>
      </c>
    </row>
    <row r="397" spans="2:65" s="1" customFormat="1" ht="16.5" customHeight="1">
      <c r="B397" s="46"/>
      <c r="C397" s="259" t="s">
        <v>926</v>
      </c>
      <c r="D397" s="259" t="s">
        <v>256</v>
      </c>
      <c r="E397" s="260" t="s">
        <v>1009</v>
      </c>
      <c r="F397" s="261" t="s">
        <v>1010</v>
      </c>
      <c r="G397" s="262" t="s">
        <v>206</v>
      </c>
      <c r="H397" s="263">
        <v>6.6</v>
      </c>
      <c r="I397" s="264"/>
      <c r="J397" s="265">
        <f>ROUND(I397*H397,2)</f>
        <v>0</v>
      </c>
      <c r="K397" s="261" t="s">
        <v>21</v>
      </c>
      <c r="L397" s="266"/>
      <c r="M397" s="267" t="s">
        <v>21</v>
      </c>
      <c r="N397" s="268" t="s">
        <v>40</v>
      </c>
      <c r="O397" s="47"/>
      <c r="P397" s="244">
        <f>O397*H397</f>
        <v>0</v>
      </c>
      <c r="Q397" s="244">
        <v>0</v>
      </c>
      <c r="R397" s="244">
        <f>Q397*H397</f>
        <v>0</v>
      </c>
      <c r="S397" s="244">
        <v>0</v>
      </c>
      <c r="T397" s="245">
        <f>S397*H397</f>
        <v>0</v>
      </c>
      <c r="AR397" s="24" t="s">
        <v>374</v>
      </c>
      <c r="AT397" s="24" t="s">
        <v>256</v>
      </c>
      <c r="AU397" s="24" t="s">
        <v>79</v>
      </c>
      <c r="AY397" s="24" t="s">
        <v>201</v>
      </c>
      <c r="BE397" s="246">
        <f>IF(N397="základní",J397,0)</f>
        <v>0</v>
      </c>
      <c r="BF397" s="246">
        <f>IF(N397="snížená",J397,0)</f>
        <v>0</v>
      </c>
      <c r="BG397" s="246">
        <f>IF(N397="zákl. přenesená",J397,0)</f>
        <v>0</v>
      </c>
      <c r="BH397" s="246">
        <f>IF(N397="sníž. přenesená",J397,0)</f>
        <v>0</v>
      </c>
      <c r="BI397" s="246">
        <f>IF(N397="nulová",J397,0)</f>
        <v>0</v>
      </c>
      <c r="BJ397" s="24" t="s">
        <v>76</v>
      </c>
      <c r="BK397" s="246">
        <f>ROUND(I397*H397,2)</f>
        <v>0</v>
      </c>
      <c r="BL397" s="24" t="s">
        <v>287</v>
      </c>
      <c r="BM397" s="24" t="s">
        <v>1011</v>
      </c>
    </row>
    <row r="398" spans="2:51" s="12" customFormat="1" ht="13.5">
      <c r="B398" s="247"/>
      <c r="C398" s="248"/>
      <c r="D398" s="249" t="s">
        <v>210</v>
      </c>
      <c r="E398" s="250" t="s">
        <v>21</v>
      </c>
      <c r="F398" s="251" t="s">
        <v>2034</v>
      </c>
      <c r="G398" s="248"/>
      <c r="H398" s="252">
        <v>6.6</v>
      </c>
      <c r="I398" s="253"/>
      <c r="J398" s="248"/>
      <c r="K398" s="248"/>
      <c r="L398" s="254"/>
      <c r="M398" s="255"/>
      <c r="N398" s="256"/>
      <c r="O398" s="256"/>
      <c r="P398" s="256"/>
      <c r="Q398" s="256"/>
      <c r="R398" s="256"/>
      <c r="S398" s="256"/>
      <c r="T398" s="257"/>
      <c r="AT398" s="258" t="s">
        <v>210</v>
      </c>
      <c r="AU398" s="258" t="s">
        <v>79</v>
      </c>
      <c r="AV398" s="12" t="s">
        <v>79</v>
      </c>
      <c r="AW398" s="12" t="s">
        <v>33</v>
      </c>
      <c r="AX398" s="12" t="s">
        <v>76</v>
      </c>
      <c r="AY398" s="258" t="s">
        <v>201</v>
      </c>
    </row>
    <row r="399" spans="2:65" s="1" customFormat="1" ht="16.5" customHeight="1">
      <c r="B399" s="46"/>
      <c r="C399" s="235" t="s">
        <v>931</v>
      </c>
      <c r="D399" s="235" t="s">
        <v>203</v>
      </c>
      <c r="E399" s="236" t="s">
        <v>1014</v>
      </c>
      <c r="F399" s="237" t="s">
        <v>1015</v>
      </c>
      <c r="G399" s="238" t="s">
        <v>206</v>
      </c>
      <c r="H399" s="239">
        <v>6</v>
      </c>
      <c r="I399" s="240"/>
      <c r="J399" s="241">
        <f>ROUND(I399*H399,2)</f>
        <v>0</v>
      </c>
      <c r="K399" s="237" t="s">
        <v>220</v>
      </c>
      <c r="L399" s="72"/>
      <c r="M399" s="242" t="s">
        <v>21</v>
      </c>
      <c r="N399" s="243" t="s">
        <v>40</v>
      </c>
      <c r="O399" s="47"/>
      <c r="P399" s="244">
        <f>O399*H399</f>
        <v>0</v>
      </c>
      <c r="Q399" s="244">
        <v>0</v>
      </c>
      <c r="R399" s="244">
        <f>Q399*H399</f>
        <v>0</v>
      </c>
      <c r="S399" s="244">
        <v>0</v>
      </c>
      <c r="T399" s="245">
        <f>S399*H399</f>
        <v>0</v>
      </c>
      <c r="AR399" s="24" t="s">
        <v>287</v>
      </c>
      <c r="AT399" s="24" t="s">
        <v>203</v>
      </c>
      <c r="AU399" s="24" t="s">
        <v>79</v>
      </c>
      <c r="AY399" s="24" t="s">
        <v>201</v>
      </c>
      <c r="BE399" s="246">
        <f>IF(N399="základní",J399,0)</f>
        <v>0</v>
      </c>
      <c r="BF399" s="246">
        <f>IF(N399="snížená",J399,0)</f>
        <v>0</v>
      </c>
      <c r="BG399" s="246">
        <f>IF(N399="zákl. přenesená",J399,0)</f>
        <v>0</v>
      </c>
      <c r="BH399" s="246">
        <f>IF(N399="sníž. přenesená",J399,0)</f>
        <v>0</v>
      </c>
      <c r="BI399" s="246">
        <f>IF(N399="nulová",J399,0)</f>
        <v>0</v>
      </c>
      <c r="BJ399" s="24" t="s">
        <v>76</v>
      </c>
      <c r="BK399" s="246">
        <f>ROUND(I399*H399,2)</f>
        <v>0</v>
      </c>
      <c r="BL399" s="24" t="s">
        <v>287</v>
      </c>
      <c r="BM399" s="24" t="s">
        <v>1016</v>
      </c>
    </row>
    <row r="400" spans="2:65" s="1" customFormat="1" ht="25.5" customHeight="1">
      <c r="B400" s="46"/>
      <c r="C400" s="235" t="s">
        <v>937</v>
      </c>
      <c r="D400" s="235" t="s">
        <v>203</v>
      </c>
      <c r="E400" s="236" t="s">
        <v>1018</v>
      </c>
      <c r="F400" s="237" t="s">
        <v>1019</v>
      </c>
      <c r="G400" s="238" t="s">
        <v>206</v>
      </c>
      <c r="H400" s="239">
        <v>6</v>
      </c>
      <c r="I400" s="240"/>
      <c r="J400" s="241">
        <f>ROUND(I400*H400,2)</f>
        <v>0</v>
      </c>
      <c r="K400" s="237" t="s">
        <v>220</v>
      </c>
      <c r="L400" s="72"/>
      <c r="M400" s="242" t="s">
        <v>21</v>
      </c>
      <c r="N400" s="243" t="s">
        <v>40</v>
      </c>
      <c r="O400" s="47"/>
      <c r="P400" s="244">
        <f>O400*H400</f>
        <v>0</v>
      </c>
      <c r="Q400" s="244">
        <v>0</v>
      </c>
      <c r="R400" s="244">
        <f>Q400*H400</f>
        <v>0</v>
      </c>
      <c r="S400" s="244">
        <v>0</v>
      </c>
      <c r="T400" s="245">
        <f>S400*H400</f>
        <v>0</v>
      </c>
      <c r="AR400" s="24" t="s">
        <v>287</v>
      </c>
      <c r="AT400" s="24" t="s">
        <v>203</v>
      </c>
      <c r="AU400" s="24" t="s">
        <v>79</v>
      </c>
      <c r="AY400" s="24" t="s">
        <v>201</v>
      </c>
      <c r="BE400" s="246">
        <f>IF(N400="základní",J400,0)</f>
        <v>0</v>
      </c>
      <c r="BF400" s="246">
        <f>IF(N400="snížená",J400,0)</f>
        <v>0</v>
      </c>
      <c r="BG400" s="246">
        <f>IF(N400="zákl. přenesená",J400,0)</f>
        <v>0</v>
      </c>
      <c r="BH400" s="246">
        <f>IF(N400="sníž. přenesená",J400,0)</f>
        <v>0</v>
      </c>
      <c r="BI400" s="246">
        <f>IF(N400="nulová",J400,0)</f>
        <v>0</v>
      </c>
      <c r="BJ400" s="24" t="s">
        <v>76</v>
      </c>
      <c r="BK400" s="246">
        <f>ROUND(I400*H400,2)</f>
        <v>0</v>
      </c>
      <c r="BL400" s="24" t="s">
        <v>287</v>
      </c>
      <c r="BM400" s="24" t="s">
        <v>1020</v>
      </c>
    </row>
    <row r="401" spans="2:65" s="1" customFormat="1" ht="16.5" customHeight="1">
      <c r="B401" s="46"/>
      <c r="C401" s="235" t="s">
        <v>942</v>
      </c>
      <c r="D401" s="235" t="s">
        <v>203</v>
      </c>
      <c r="E401" s="236" t="s">
        <v>1022</v>
      </c>
      <c r="F401" s="237" t="s">
        <v>1023</v>
      </c>
      <c r="G401" s="238" t="s">
        <v>206</v>
      </c>
      <c r="H401" s="239">
        <v>339.03</v>
      </c>
      <c r="I401" s="240"/>
      <c r="J401" s="241">
        <f>ROUND(I401*H401,2)</f>
        <v>0</v>
      </c>
      <c r="K401" s="237" t="s">
        <v>220</v>
      </c>
      <c r="L401" s="72"/>
      <c r="M401" s="242" t="s">
        <v>21</v>
      </c>
      <c r="N401" s="243" t="s">
        <v>40</v>
      </c>
      <c r="O401" s="47"/>
      <c r="P401" s="244">
        <f>O401*H401</f>
        <v>0</v>
      </c>
      <c r="Q401" s="244">
        <v>0.0003</v>
      </c>
      <c r="R401" s="244">
        <f>Q401*H401</f>
        <v>0.10170899999999998</v>
      </c>
      <c r="S401" s="244">
        <v>0</v>
      </c>
      <c r="T401" s="245">
        <f>S401*H401</f>
        <v>0</v>
      </c>
      <c r="AR401" s="24" t="s">
        <v>287</v>
      </c>
      <c r="AT401" s="24" t="s">
        <v>203</v>
      </c>
      <c r="AU401" s="24" t="s">
        <v>79</v>
      </c>
      <c r="AY401" s="24" t="s">
        <v>201</v>
      </c>
      <c r="BE401" s="246">
        <f>IF(N401="základní",J401,0)</f>
        <v>0</v>
      </c>
      <c r="BF401" s="246">
        <f>IF(N401="snížená",J401,0)</f>
        <v>0</v>
      </c>
      <c r="BG401" s="246">
        <f>IF(N401="zákl. přenesená",J401,0)</f>
        <v>0</v>
      </c>
      <c r="BH401" s="246">
        <f>IF(N401="sníž. přenesená",J401,0)</f>
        <v>0</v>
      </c>
      <c r="BI401" s="246">
        <f>IF(N401="nulová",J401,0)</f>
        <v>0</v>
      </c>
      <c r="BJ401" s="24" t="s">
        <v>76</v>
      </c>
      <c r="BK401" s="246">
        <f>ROUND(I401*H401,2)</f>
        <v>0</v>
      </c>
      <c r="BL401" s="24" t="s">
        <v>287</v>
      </c>
      <c r="BM401" s="24" t="s">
        <v>1024</v>
      </c>
    </row>
    <row r="402" spans="2:51" s="12" customFormat="1" ht="13.5">
      <c r="B402" s="247"/>
      <c r="C402" s="248"/>
      <c r="D402" s="249" t="s">
        <v>210</v>
      </c>
      <c r="E402" s="250" t="s">
        <v>21</v>
      </c>
      <c r="F402" s="251" t="s">
        <v>2035</v>
      </c>
      <c r="G402" s="248"/>
      <c r="H402" s="252">
        <v>757.71</v>
      </c>
      <c r="I402" s="253"/>
      <c r="J402" s="248"/>
      <c r="K402" s="248"/>
      <c r="L402" s="254"/>
      <c r="M402" s="255"/>
      <c r="N402" s="256"/>
      <c r="O402" s="256"/>
      <c r="P402" s="256"/>
      <c r="Q402" s="256"/>
      <c r="R402" s="256"/>
      <c r="S402" s="256"/>
      <c r="T402" s="257"/>
      <c r="AT402" s="258" t="s">
        <v>210</v>
      </c>
      <c r="AU402" s="258" t="s">
        <v>79</v>
      </c>
      <c r="AV402" s="12" t="s">
        <v>79</v>
      </c>
      <c r="AW402" s="12" t="s">
        <v>33</v>
      </c>
      <c r="AX402" s="12" t="s">
        <v>69</v>
      </c>
      <c r="AY402" s="258" t="s">
        <v>201</v>
      </c>
    </row>
    <row r="403" spans="2:51" s="12" customFormat="1" ht="13.5">
      <c r="B403" s="247"/>
      <c r="C403" s="248"/>
      <c r="D403" s="249" t="s">
        <v>210</v>
      </c>
      <c r="E403" s="250" t="s">
        <v>21</v>
      </c>
      <c r="F403" s="251" t="s">
        <v>2036</v>
      </c>
      <c r="G403" s="248"/>
      <c r="H403" s="252">
        <v>-418.68</v>
      </c>
      <c r="I403" s="253"/>
      <c r="J403" s="248"/>
      <c r="K403" s="248"/>
      <c r="L403" s="254"/>
      <c r="M403" s="255"/>
      <c r="N403" s="256"/>
      <c r="O403" s="256"/>
      <c r="P403" s="256"/>
      <c r="Q403" s="256"/>
      <c r="R403" s="256"/>
      <c r="S403" s="256"/>
      <c r="T403" s="257"/>
      <c r="AT403" s="258" t="s">
        <v>210</v>
      </c>
      <c r="AU403" s="258" t="s">
        <v>79</v>
      </c>
      <c r="AV403" s="12" t="s">
        <v>79</v>
      </c>
      <c r="AW403" s="12" t="s">
        <v>33</v>
      </c>
      <c r="AX403" s="12" t="s">
        <v>69</v>
      </c>
      <c r="AY403" s="258" t="s">
        <v>201</v>
      </c>
    </row>
    <row r="404" spans="2:51" s="13" customFormat="1" ht="13.5">
      <c r="B404" s="269"/>
      <c r="C404" s="270"/>
      <c r="D404" s="249" t="s">
        <v>210</v>
      </c>
      <c r="E404" s="271" t="s">
        <v>21</v>
      </c>
      <c r="F404" s="272" t="s">
        <v>271</v>
      </c>
      <c r="G404" s="270"/>
      <c r="H404" s="273">
        <v>339.03</v>
      </c>
      <c r="I404" s="274"/>
      <c r="J404" s="270"/>
      <c r="K404" s="270"/>
      <c r="L404" s="275"/>
      <c r="M404" s="276"/>
      <c r="N404" s="277"/>
      <c r="O404" s="277"/>
      <c r="P404" s="277"/>
      <c r="Q404" s="277"/>
      <c r="R404" s="277"/>
      <c r="S404" s="277"/>
      <c r="T404" s="278"/>
      <c r="AT404" s="279" t="s">
        <v>210</v>
      </c>
      <c r="AU404" s="279" t="s">
        <v>79</v>
      </c>
      <c r="AV404" s="13" t="s">
        <v>208</v>
      </c>
      <c r="AW404" s="13" t="s">
        <v>33</v>
      </c>
      <c r="AX404" s="13" t="s">
        <v>76</v>
      </c>
      <c r="AY404" s="279" t="s">
        <v>201</v>
      </c>
    </row>
    <row r="405" spans="2:65" s="1" customFormat="1" ht="25.5" customHeight="1">
      <c r="B405" s="46"/>
      <c r="C405" s="235" t="s">
        <v>947</v>
      </c>
      <c r="D405" s="235" t="s">
        <v>203</v>
      </c>
      <c r="E405" s="236" t="s">
        <v>1661</v>
      </c>
      <c r="F405" s="237" t="s">
        <v>1662</v>
      </c>
      <c r="G405" s="238" t="s">
        <v>562</v>
      </c>
      <c r="H405" s="282"/>
      <c r="I405" s="240"/>
      <c r="J405" s="241">
        <f>ROUND(I405*H405,2)</f>
        <v>0</v>
      </c>
      <c r="K405" s="237" t="s">
        <v>207</v>
      </c>
      <c r="L405" s="72"/>
      <c r="M405" s="242" t="s">
        <v>21</v>
      </c>
      <c r="N405" s="243" t="s">
        <v>40</v>
      </c>
      <c r="O405" s="47"/>
      <c r="P405" s="244">
        <f>O405*H405</f>
        <v>0</v>
      </c>
      <c r="Q405" s="244">
        <v>0</v>
      </c>
      <c r="R405" s="244">
        <f>Q405*H405</f>
        <v>0</v>
      </c>
      <c r="S405" s="244">
        <v>0</v>
      </c>
      <c r="T405" s="245">
        <f>S405*H405</f>
        <v>0</v>
      </c>
      <c r="AR405" s="24" t="s">
        <v>287</v>
      </c>
      <c r="AT405" s="24" t="s">
        <v>203</v>
      </c>
      <c r="AU405" s="24" t="s">
        <v>79</v>
      </c>
      <c r="AY405" s="24" t="s">
        <v>201</v>
      </c>
      <c r="BE405" s="246">
        <f>IF(N405="základní",J405,0)</f>
        <v>0</v>
      </c>
      <c r="BF405" s="246">
        <f>IF(N405="snížená",J405,0)</f>
        <v>0</v>
      </c>
      <c r="BG405" s="246">
        <f>IF(N405="zákl. přenesená",J405,0)</f>
        <v>0</v>
      </c>
      <c r="BH405" s="246">
        <f>IF(N405="sníž. přenesená",J405,0)</f>
        <v>0</v>
      </c>
      <c r="BI405" s="246">
        <f>IF(N405="nulová",J405,0)</f>
        <v>0</v>
      </c>
      <c r="BJ405" s="24" t="s">
        <v>76</v>
      </c>
      <c r="BK405" s="246">
        <f>ROUND(I405*H405,2)</f>
        <v>0</v>
      </c>
      <c r="BL405" s="24" t="s">
        <v>287</v>
      </c>
      <c r="BM405" s="24" t="s">
        <v>1663</v>
      </c>
    </row>
    <row r="406" spans="2:63" s="11" customFormat="1" ht="29.85" customHeight="1">
      <c r="B406" s="219"/>
      <c r="C406" s="220"/>
      <c r="D406" s="221" t="s">
        <v>68</v>
      </c>
      <c r="E406" s="233" t="s">
        <v>1030</v>
      </c>
      <c r="F406" s="233" t="s">
        <v>1031</v>
      </c>
      <c r="G406" s="220"/>
      <c r="H406" s="220"/>
      <c r="I406" s="223"/>
      <c r="J406" s="234">
        <f>BK406</f>
        <v>0</v>
      </c>
      <c r="K406" s="220"/>
      <c r="L406" s="225"/>
      <c r="M406" s="226"/>
      <c r="N406" s="227"/>
      <c r="O406" s="227"/>
      <c r="P406" s="228">
        <f>SUM(P407:P411)</f>
        <v>0</v>
      </c>
      <c r="Q406" s="227"/>
      <c r="R406" s="228">
        <f>SUM(R407:R411)</f>
        <v>0</v>
      </c>
      <c r="S406" s="227"/>
      <c r="T406" s="229">
        <f>SUM(T407:T411)</f>
        <v>0.32085</v>
      </c>
      <c r="AR406" s="230" t="s">
        <v>79</v>
      </c>
      <c r="AT406" s="231" t="s">
        <v>68</v>
      </c>
      <c r="AU406" s="231" t="s">
        <v>76</v>
      </c>
      <c r="AY406" s="230" t="s">
        <v>201</v>
      </c>
      <c r="BK406" s="232">
        <f>SUM(BK407:BK411)</f>
        <v>0</v>
      </c>
    </row>
    <row r="407" spans="2:65" s="1" customFormat="1" ht="16.5" customHeight="1">
      <c r="B407" s="46"/>
      <c r="C407" s="235" t="s">
        <v>951</v>
      </c>
      <c r="D407" s="235" t="s">
        <v>203</v>
      </c>
      <c r="E407" s="236" t="s">
        <v>1033</v>
      </c>
      <c r="F407" s="237" t="s">
        <v>1034</v>
      </c>
      <c r="G407" s="238" t="s">
        <v>206</v>
      </c>
      <c r="H407" s="239">
        <v>106.95</v>
      </c>
      <c r="I407" s="240"/>
      <c r="J407" s="241">
        <f>ROUND(I407*H407,2)</f>
        <v>0</v>
      </c>
      <c r="K407" s="237" t="s">
        <v>220</v>
      </c>
      <c r="L407" s="72"/>
      <c r="M407" s="242" t="s">
        <v>21</v>
      </c>
      <c r="N407" s="243" t="s">
        <v>40</v>
      </c>
      <c r="O407" s="47"/>
      <c r="P407" s="244">
        <f>O407*H407</f>
        <v>0</v>
      </c>
      <c r="Q407" s="244">
        <v>0</v>
      </c>
      <c r="R407" s="244">
        <f>Q407*H407</f>
        <v>0</v>
      </c>
      <c r="S407" s="244">
        <v>0.003</v>
      </c>
      <c r="T407" s="245">
        <f>S407*H407</f>
        <v>0.32085</v>
      </c>
      <c r="AR407" s="24" t="s">
        <v>287</v>
      </c>
      <c r="AT407" s="24" t="s">
        <v>203</v>
      </c>
      <c r="AU407" s="24" t="s">
        <v>79</v>
      </c>
      <c r="AY407" s="24" t="s">
        <v>201</v>
      </c>
      <c r="BE407" s="246">
        <f>IF(N407="základní",J407,0)</f>
        <v>0</v>
      </c>
      <c r="BF407" s="246">
        <f>IF(N407="snížená",J407,0)</f>
        <v>0</v>
      </c>
      <c r="BG407" s="246">
        <f>IF(N407="zákl. přenesená",J407,0)</f>
        <v>0</v>
      </c>
      <c r="BH407" s="246">
        <f>IF(N407="sníž. přenesená",J407,0)</f>
        <v>0</v>
      </c>
      <c r="BI407" s="246">
        <f>IF(N407="nulová",J407,0)</f>
        <v>0</v>
      </c>
      <c r="BJ407" s="24" t="s">
        <v>76</v>
      </c>
      <c r="BK407" s="246">
        <f>ROUND(I407*H407,2)</f>
        <v>0</v>
      </c>
      <c r="BL407" s="24" t="s">
        <v>287</v>
      </c>
      <c r="BM407" s="24" t="s">
        <v>1035</v>
      </c>
    </row>
    <row r="408" spans="2:51" s="12" customFormat="1" ht="13.5">
      <c r="B408" s="247"/>
      <c r="C408" s="248"/>
      <c r="D408" s="249" t="s">
        <v>210</v>
      </c>
      <c r="E408" s="250" t="s">
        <v>21</v>
      </c>
      <c r="F408" s="251" t="s">
        <v>2037</v>
      </c>
      <c r="G408" s="248"/>
      <c r="H408" s="252">
        <v>106.95</v>
      </c>
      <c r="I408" s="253"/>
      <c r="J408" s="248"/>
      <c r="K408" s="248"/>
      <c r="L408" s="254"/>
      <c r="M408" s="255"/>
      <c r="N408" s="256"/>
      <c r="O408" s="256"/>
      <c r="P408" s="256"/>
      <c r="Q408" s="256"/>
      <c r="R408" s="256"/>
      <c r="S408" s="256"/>
      <c r="T408" s="257"/>
      <c r="AT408" s="258" t="s">
        <v>210</v>
      </c>
      <c r="AU408" s="258" t="s">
        <v>79</v>
      </c>
      <c r="AV408" s="12" t="s">
        <v>79</v>
      </c>
      <c r="AW408" s="12" t="s">
        <v>33</v>
      </c>
      <c r="AX408" s="12" t="s">
        <v>76</v>
      </c>
      <c r="AY408" s="258" t="s">
        <v>201</v>
      </c>
    </row>
    <row r="409" spans="2:65" s="1" customFormat="1" ht="25.5" customHeight="1">
      <c r="B409" s="46"/>
      <c r="C409" s="235" t="s">
        <v>956</v>
      </c>
      <c r="D409" s="235" t="s">
        <v>203</v>
      </c>
      <c r="E409" s="236" t="s">
        <v>1665</v>
      </c>
      <c r="F409" s="237" t="s">
        <v>1666</v>
      </c>
      <c r="G409" s="238" t="s">
        <v>562</v>
      </c>
      <c r="H409" s="282"/>
      <c r="I409" s="240"/>
      <c r="J409" s="241">
        <f>ROUND(I409*H409,2)</f>
        <v>0</v>
      </c>
      <c r="K409" s="237" t="s">
        <v>207</v>
      </c>
      <c r="L409" s="72"/>
      <c r="M409" s="242" t="s">
        <v>21</v>
      </c>
      <c r="N409" s="243" t="s">
        <v>40</v>
      </c>
      <c r="O409" s="47"/>
      <c r="P409" s="244">
        <f>O409*H409</f>
        <v>0</v>
      </c>
      <c r="Q409" s="244">
        <v>0</v>
      </c>
      <c r="R409" s="244">
        <f>Q409*H409</f>
        <v>0</v>
      </c>
      <c r="S409" s="244">
        <v>0</v>
      </c>
      <c r="T409" s="245">
        <f>S409*H409</f>
        <v>0</v>
      </c>
      <c r="AR409" s="24" t="s">
        <v>287</v>
      </c>
      <c r="AT409" s="24" t="s">
        <v>203</v>
      </c>
      <c r="AU409" s="24" t="s">
        <v>79</v>
      </c>
      <c r="AY409" s="24" t="s">
        <v>201</v>
      </c>
      <c r="BE409" s="246">
        <f>IF(N409="základní",J409,0)</f>
        <v>0</v>
      </c>
      <c r="BF409" s="246">
        <f>IF(N409="snížená",J409,0)</f>
        <v>0</v>
      </c>
      <c r="BG409" s="246">
        <f>IF(N409="zákl. přenesená",J409,0)</f>
        <v>0</v>
      </c>
      <c r="BH409" s="246">
        <f>IF(N409="sníž. přenesená",J409,0)</f>
        <v>0</v>
      </c>
      <c r="BI409" s="246">
        <f>IF(N409="nulová",J409,0)</f>
        <v>0</v>
      </c>
      <c r="BJ409" s="24" t="s">
        <v>76</v>
      </c>
      <c r="BK409" s="246">
        <f>ROUND(I409*H409,2)</f>
        <v>0</v>
      </c>
      <c r="BL409" s="24" t="s">
        <v>287</v>
      </c>
      <c r="BM409" s="24" t="s">
        <v>1667</v>
      </c>
    </row>
    <row r="410" spans="2:65" s="1" customFormat="1" ht="25.5" customHeight="1">
      <c r="B410" s="46"/>
      <c r="C410" s="235" t="s">
        <v>961</v>
      </c>
      <c r="D410" s="235" t="s">
        <v>203</v>
      </c>
      <c r="E410" s="236" t="s">
        <v>1042</v>
      </c>
      <c r="F410" s="237" t="s">
        <v>1043</v>
      </c>
      <c r="G410" s="238" t="s">
        <v>206</v>
      </c>
      <c r="H410" s="239">
        <v>106.95</v>
      </c>
      <c r="I410" s="240"/>
      <c r="J410" s="241">
        <f>ROUND(I410*H410,2)</f>
        <v>0</v>
      </c>
      <c r="K410" s="237" t="s">
        <v>21</v>
      </c>
      <c r="L410" s="72"/>
      <c r="M410" s="242" t="s">
        <v>21</v>
      </c>
      <c r="N410" s="243" t="s">
        <v>40</v>
      </c>
      <c r="O410" s="47"/>
      <c r="P410" s="244">
        <f>O410*H410</f>
        <v>0</v>
      </c>
      <c r="Q410" s="244">
        <v>0</v>
      </c>
      <c r="R410" s="244">
        <f>Q410*H410</f>
        <v>0</v>
      </c>
      <c r="S410" s="244">
        <v>0</v>
      </c>
      <c r="T410" s="245">
        <f>S410*H410</f>
        <v>0</v>
      </c>
      <c r="AR410" s="24" t="s">
        <v>287</v>
      </c>
      <c r="AT410" s="24" t="s">
        <v>203</v>
      </c>
      <c r="AU410" s="24" t="s">
        <v>79</v>
      </c>
      <c r="AY410" s="24" t="s">
        <v>201</v>
      </c>
      <c r="BE410" s="246">
        <f>IF(N410="základní",J410,0)</f>
        <v>0</v>
      </c>
      <c r="BF410" s="246">
        <f>IF(N410="snížená",J410,0)</f>
        <v>0</v>
      </c>
      <c r="BG410" s="246">
        <f>IF(N410="zákl. přenesená",J410,0)</f>
        <v>0</v>
      </c>
      <c r="BH410" s="246">
        <f>IF(N410="sníž. přenesená",J410,0)</f>
        <v>0</v>
      </c>
      <c r="BI410" s="246">
        <f>IF(N410="nulová",J410,0)</f>
        <v>0</v>
      </c>
      <c r="BJ410" s="24" t="s">
        <v>76</v>
      </c>
      <c r="BK410" s="246">
        <f>ROUND(I410*H410,2)</f>
        <v>0</v>
      </c>
      <c r="BL410" s="24" t="s">
        <v>287</v>
      </c>
      <c r="BM410" s="24" t="s">
        <v>1044</v>
      </c>
    </row>
    <row r="411" spans="2:51" s="12" customFormat="1" ht="13.5">
      <c r="B411" s="247"/>
      <c r="C411" s="248"/>
      <c r="D411" s="249" t="s">
        <v>210</v>
      </c>
      <c r="E411" s="250" t="s">
        <v>21</v>
      </c>
      <c r="F411" s="251" t="s">
        <v>2038</v>
      </c>
      <c r="G411" s="248"/>
      <c r="H411" s="252">
        <v>106.95</v>
      </c>
      <c r="I411" s="253"/>
      <c r="J411" s="248"/>
      <c r="K411" s="248"/>
      <c r="L411" s="254"/>
      <c r="M411" s="255"/>
      <c r="N411" s="256"/>
      <c r="O411" s="256"/>
      <c r="P411" s="256"/>
      <c r="Q411" s="256"/>
      <c r="R411" s="256"/>
      <c r="S411" s="256"/>
      <c r="T411" s="257"/>
      <c r="AT411" s="258" t="s">
        <v>210</v>
      </c>
      <c r="AU411" s="258" t="s">
        <v>79</v>
      </c>
      <c r="AV411" s="12" t="s">
        <v>79</v>
      </c>
      <c r="AW411" s="12" t="s">
        <v>33</v>
      </c>
      <c r="AX411" s="12" t="s">
        <v>76</v>
      </c>
      <c r="AY411" s="258" t="s">
        <v>201</v>
      </c>
    </row>
    <row r="412" spans="2:63" s="11" customFormat="1" ht="29.85" customHeight="1">
      <c r="B412" s="219"/>
      <c r="C412" s="220"/>
      <c r="D412" s="221" t="s">
        <v>68</v>
      </c>
      <c r="E412" s="233" t="s">
        <v>1046</v>
      </c>
      <c r="F412" s="233" t="s">
        <v>1047</v>
      </c>
      <c r="G412" s="220"/>
      <c r="H412" s="220"/>
      <c r="I412" s="223"/>
      <c r="J412" s="234">
        <f>BK412</f>
        <v>0</v>
      </c>
      <c r="K412" s="220"/>
      <c r="L412" s="225"/>
      <c r="M412" s="226"/>
      <c r="N412" s="227"/>
      <c r="O412" s="227"/>
      <c r="P412" s="228">
        <f>SUM(P413:P417)</f>
        <v>0</v>
      </c>
      <c r="Q412" s="227"/>
      <c r="R412" s="228">
        <f>SUM(R413:R417)</f>
        <v>1.76925</v>
      </c>
      <c r="S412" s="227"/>
      <c r="T412" s="229">
        <f>SUM(T413:T417)</f>
        <v>0</v>
      </c>
      <c r="AR412" s="230" t="s">
        <v>79</v>
      </c>
      <c r="AT412" s="231" t="s">
        <v>68</v>
      </c>
      <c r="AU412" s="231" t="s">
        <v>76</v>
      </c>
      <c r="AY412" s="230" t="s">
        <v>201</v>
      </c>
      <c r="BK412" s="232">
        <f>SUM(BK413:BK417)</f>
        <v>0</v>
      </c>
    </row>
    <row r="413" spans="2:65" s="1" customFormat="1" ht="16.5" customHeight="1">
      <c r="B413" s="46"/>
      <c r="C413" s="235" t="s">
        <v>966</v>
      </c>
      <c r="D413" s="235" t="s">
        <v>203</v>
      </c>
      <c r="E413" s="236" t="s">
        <v>1669</v>
      </c>
      <c r="F413" s="237" t="s">
        <v>1670</v>
      </c>
      <c r="G413" s="238" t="s">
        <v>562</v>
      </c>
      <c r="H413" s="282"/>
      <c r="I413" s="240"/>
      <c r="J413" s="241">
        <f>ROUND(I413*H413,2)</f>
        <v>0</v>
      </c>
      <c r="K413" s="237" t="s">
        <v>207</v>
      </c>
      <c r="L413" s="72"/>
      <c r="M413" s="242" t="s">
        <v>21</v>
      </c>
      <c r="N413" s="243" t="s">
        <v>40</v>
      </c>
      <c r="O413" s="47"/>
      <c r="P413" s="244">
        <f>O413*H413</f>
        <v>0</v>
      </c>
      <c r="Q413" s="244">
        <v>0</v>
      </c>
      <c r="R413" s="244">
        <f>Q413*H413</f>
        <v>0</v>
      </c>
      <c r="S413" s="244">
        <v>0</v>
      </c>
      <c r="T413" s="245">
        <f>S413*H413</f>
        <v>0</v>
      </c>
      <c r="AR413" s="24" t="s">
        <v>287</v>
      </c>
      <c r="AT413" s="24" t="s">
        <v>203</v>
      </c>
      <c r="AU413" s="24" t="s">
        <v>79</v>
      </c>
      <c r="AY413" s="24" t="s">
        <v>201</v>
      </c>
      <c r="BE413" s="246">
        <f>IF(N413="základní",J413,0)</f>
        <v>0</v>
      </c>
      <c r="BF413" s="246">
        <f>IF(N413="snížená",J413,0)</f>
        <v>0</v>
      </c>
      <c r="BG413" s="246">
        <f>IF(N413="zákl. přenesená",J413,0)</f>
        <v>0</v>
      </c>
      <c r="BH413" s="246">
        <f>IF(N413="sníž. přenesená",J413,0)</f>
        <v>0</v>
      </c>
      <c r="BI413" s="246">
        <f>IF(N413="nulová",J413,0)</f>
        <v>0</v>
      </c>
      <c r="BJ413" s="24" t="s">
        <v>76</v>
      </c>
      <c r="BK413" s="246">
        <f>ROUND(I413*H413,2)</f>
        <v>0</v>
      </c>
      <c r="BL413" s="24" t="s">
        <v>287</v>
      </c>
      <c r="BM413" s="24" t="s">
        <v>1671</v>
      </c>
    </row>
    <row r="414" spans="2:65" s="1" customFormat="1" ht="16.5" customHeight="1">
      <c r="B414" s="46"/>
      <c r="C414" s="235" t="s">
        <v>971</v>
      </c>
      <c r="D414" s="235" t="s">
        <v>203</v>
      </c>
      <c r="E414" s="236" t="s">
        <v>1053</v>
      </c>
      <c r="F414" s="237" t="s">
        <v>2039</v>
      </c>
      <c r="G414" s="238" t="s">
        <v>206</v>
      </c>
      <c r="H414" s="239">
        <v>112.95</v>
      </c>
      <c r="I414" s="240"/>
      <c r="J414" s="241">
        <f>ROUND(I414*H414,2)</f>
        <v>0</v>
      </c>
      <c r="K414" s="237" t="s">
        <v>21</v>
      </c>
      <c r="L414" s="72"/>
      <c r="M414" s="242" t="s">
        <v>21</v>
      </c>
      <c r="N414" s="243" t="s">
        <v>40</v>
      </c>
      <c r="O414" s="47"/>
      <c r="P414" s="244">
        <f>O414*H414</f>
        <v>0</v>
      </c>
      <c r="Q414" s="244">
        <v>0.0075</v>
      </c>
      <c r="R414" s="244">
        <f>Q414*H414</f>
        <v>0.847125</v>
      </c>
      <c r="S414" s="244">
        <v>0</v>
      </c>
      <c r="T414" s="245">
        <f>S414*H414</f>
        <v>0</v>
      </c>
      <c r="AR414" s="24" t="s">
        <v>287</v>
      </c>
      <c r="AT414" s="24" t="s">
        <v>203</v>
      </c>
      <c r="AU414" s="24" t="s">
        <v>79</v>
      </c>
      <c r="AY414" s="24" t="s">
        <v>201</v>
      </c>
      <c r="BE414" s="246">
        <f>IF(N414="základní",J414,0)</f>
        <v>0</v>
      </c>
      <c r="BF414" s="246">
        <f>IF(N414="snížená",J414,0)</f>
        <v>0</v>
      </c>
      <c r="BG414" s="246">
        <f>IF(N414="zákl. přenesená",J414,0)</f>
        <v>0</v>
      </c>
      <c r="BH414" s="246">
        <f>IF(N414="sníž. přenesená",J414,0)</f>
        <v>0</v>
      </c>
      <c r="BI414" s="246">
        <f>IF(N414="nulová",J414,0)</f>
        <v>0</v>
      </c>
      <c r="BJ414" s="24" t="s">
        <v>76</v>
      </c>
      <c r="BK414" s="246">
        <f>ROUND(I414*H414,2)</f>
        <v>0</v>
      </c>
      <c r="BL414" s="24" t="s">
        <v>287</v>
      </c>
      <c r="BM414" s="24" t="s">
        <v>1055</v>
      </c>
    </row>
    <row r="415" spans="2:51" s="12" customFormat="1" ht="13.5">
      <c r="B415" s="247"/>
      <c r="C415" s="248"/>
      <c r="D415" s="249" t="s">
        <v>210</v>
      </c>
      <c r="E415" s="250" t="s">
        <v>21</v>
      </c>
      <c r="F415" s="251" t="s">
        <v>2040</v>
      </c>
      <c r="G415" s="248"/>
      <c r="H415" s="252">
        <v>112.95</v>
      </c>
      <c r="I415" s="253"/>
      <c r="J415" s="248"/>
      <c r="K415" s="248"/>
      <c r="L415" s="254"/>
      <c r="M415" s="255"/>
      <c r="N415" s="256"/>
      <c r="O415" s="256"/>
      <c r="P415" s="256"/>
      <c r="Q415" s="256"/>
      <c r="R415" s="256"/>
      <c r="S415" s="256"/>
      <c r="T415" s="257"/>
      <c r="AT415" s="258" t="s">
        <v>210</v>
      </c>
      <c r="AU415" s="258" t="s">
        <v>79</v>
      </c>
      <c r="AV415" s="12" t="s">
        <v>79</v>
      </c>
      <c r="AW415" s="12" t="s">
        <v>33</v>
      </c>
      <c r="AX415" s="12" t="s">
        <v>76</v>
      </c>
      <c r="AY415" s="258" t="s">
        <v>201</v>
      </c>
    </row>
    <row r="416" spans="2:65" s="1" customFormat="1" ht="16.5" customHeight="1">
      <c r="B416" s="46"/>
      <c r="C416" s="235" t="s">
        <v>976</v>
      </c>
      <c r="D416" s="235" t="s">
        <v>203</v>
      </c>
      <c r="E416" s="236" t="s">
        <v>1058</v>
      </c>
      <c r="F416" s="237" t="s">
        <v>1059</v>
      </c>
      <c r="G416" s="238" t="s">
        <v>206</v>
      </c>
      <c r="H416" s="239">
        <v>122.95</v>
      </c>
      <c r="I416" s="240"/>
      <c r="J416" s="241">
        <f>ROUND(I416*H416,2)</f>
        <v>0</v>
      </c>
      <c r="K416" s="237" t="s">
        <v>21</v>
      </c>
      <c r="L416" s="72"/>
      <c r="M416" s="242" t="s">
        <v>21</v>
      </c>
      <c r="N416" s="243" t="s">
        <v>40</v>
      </c>
      <c r="O416" s="47"/>
      <c r="P416" s="244">
        <f>O416*H416</f>
        <v>0</v>
      </c>
      <c r="Q416" s="244">
        <v>0.0075</v>
      </c>
      <c r="R416" s="244">
        <f>Q416*H416</f>
        <v>0.922125</v>
      </c>
      <c r="S416" s="244">
        <v>0</v>
      </c>
      <c r="T416" s="245">
        <f>S416*H416</f>
        <v>0</v>
      </c>
      <c r="AR416" s="24" t="s">
        <v>287</v>
      </c>
      <c r="AT416" s="24" t="s">
        <v>203</v>
      </c>
      <c r="AU416" s="24" t="s">
        <v>79</v>
      </c>
      <c r="AY416" s="24" t="s">
        <v>201</v>
      </c>
      <c r="BE416" s="246">
        <f>IF(N416="základní",J416,0)</f>
        <v>0</v>
      </c>
      <c r="BF416" s="246">
        <f>IF(N416="snížená",J416,0)</f>
        <v>0</v>
      </c>
      <c r="BG416" s="246">
        <f>IF(N416="zákl. přenesená",J416,0)</f>
        <v>0</v>
      </c>
      <c r="BH416" s="246">
        <f>IF(N416="sníž. přenesená",J416,0)</f>
        <v>0</v>
      </c>
      <c r="BI416" s="246">
        <f>IF(N416="nulová",J416,0)</f>
        <v>0</v>
      </c>
      <c r="BJ416" s="24" t="s">
        <v>76</v>
      </c>
      <c r="BK416" s="246">
        <f>ROUND(I416*H416,2)</f>
        <v>0</v>
      </c>
      <c r="BL416" s="24" t="s">
        <v>287</v>
      </c>
      <c r="BM416" s="24" t="s">
        <v>1060</v>
      </c>
    </row>
    <row r="417" spans="2:51" s="12" customFormat="1" ht="13.5">
      <c r="B417" s="247"/>
      <c r="C417" s="248"/>
      <c r="D417" s="249" t="s">
        <v>210</v>
      </c>
      <c r="E417" s="250" t="s">
        <v>21</v>
      </c>
      <c r="F417" s="251" t="s">
        <v>2041</v>
      </c>
      <c r="G417" s="248"/>
      <c r="H417" s="252">
        <v>122.95</v>
      </c>
      <c r="I417" s="253"/>
      <c r="J417" s="248"/>
      <c r="K417" s="248"/>
      <c r="L417" s="254"/>
      <c r="M417" s="255"/>
      <c r="N417" s="256"/>
      <c r="O417" s="256"/>
      <c r="P417" s="256"/>
      <c r="Q417" s="256"/>
      <c r="R417" s="256"/>
      <c r="S417" s="256"/>
      <c r="T417" s="257"/>
      <c r="AT417" s="258" t="s">
        <v>210</v>
      </c>
      <c r="AU417" s="258" t="s">
        <v>79</v>
      </c>
      <c r="AV417" s="12" t="s">
        <v>79</v>
      </c>
      <c r="AW417" s="12" t="s">
        <v>33</v>
      </c>
      <c r="AX417" s="12" t="s">
        <v>76</v>
      </c>
      <c r="AY417" s="258" t="s">
        <v>201</v>
      </c>
    </row>
    <row r="418" spans="2:63" s="11" customFormat="1" ht="29.85" customHeight="1">
      <c r="B418" s="219"/>
      <c r="C418" s="220"/>
      <c r="D418" s="221" t="s">
        <v>68</v>
      </c>
      <c r="E418" s="233" t="s">
        <v>1061</v>
      </c>
      <c r="F418" s="233" t="s">
        <v>1062</v>
      </c>
      <c r="G418" s="220"/>
      <c r="H418" s="220"/>
      <c r="I418" s="223"/>
      <c r="J418" s="234">
        <f>BK418</f>
        <v>0</v>
      </c>
      <c r="K418" s="220"/>
      <c r="L418" s="225"/>
      <c r="M418" s="226"/>
      <c r="N418" s="227"/>
      <c r="O418" s="227"/>
      <c r="P418" s="228">
        <f>SUM(P419:P426)</f>
        <v>0</v>
      </c>
      <c r="Q418" s="227"/>
      <c r="R418" s="228">
        <f>SUM(R419:R426)</f>
        <v>0.08589985</v>
      </c>
      <c r="S418" s="227"/>
      <c r="T418" s="229">
        <f>SUM(T419:T426)</f>
        <v>0</v>
      </c>
      <c r="AR418" s="230" t="s">
        <v>79</v>
      </c>
      <c r="AT418" s="231" t="s">
        <v>68</v>
      </c>
      <c r="AU418" s="231" t="s">
        <v>76</v>
      </c>
      <c r="AY418" s="230" t="s">
        <v>201</v>
      </c>
      <c r="BK418" s="232">
        <f>SUM(BK419:BK426)</f>
        <v>0</v>
      </c>
    </row>
    <row r="419" spans="2:65" s="1" customFormat="1" ht="25.5" customHeight="1">
      <c r="B419" s="46"/>
      <c r="C419" s="235" t="s">
        <v>981</v>
      </c>
      <c r="D419" s="235" t="s">
        <v>203</v>
      </c>
      <c r="E419" s="236" t="s">
        <v>1064</v>
      </c>
      <c r="F419" s="237" t="s">
        <v>1065</v>
      </c>
      <c r="G419" s="238" t="s">
        <v>206</v>
      </c>
      <c r="H419" s="239">
        <v>24.755</v>
      </c>
      <c r="I419" s="240"/>
      <c r="J419" s="241">
        <f>ROUND(I419*H419,2)</f>
        <v>0</v>
      </c>
      <c r="K419" s="237" t="s">
        <v>220</v>
      </c>
      <c r="L419" s="72"/>
      <c r="M419" s="242" t="s">
        <v>21</v>
      </c>
      <c r="N419" s="243" t="s">
        <v>40</v>
      </c>
      <c r="O419" s="47"/>
      <c r="P419" s="244">
        <f>O419*H419</f>
        <v>0</v>
      </c>
      <c r="Q419" s="244">
        <v>0.0032</v>
      </c>
      <c r="R419" s="244">
        <f>Q419*H419</f>
        <v>0.079216</v>
      </c>
      <c r="S419" s="244">
        <v>0</v>
      </c>
      <c r="T419" s="245">
        <f>S419*H419</f>
        <v>0</v>
      </c>
      <c r="AR419" s="24" t="s">
        <v>287</v>
      </c>
      <c r="AT419" s="24" t="s">
        <v>203</v>
      </c>
      <c r="AU419" s="24" t="s">
        <v>79</v>
      </c>
      <c r="AY419" s="24" t="s">
        <v>201</v>
      </c>
      <c r="BE419" s="246">
        <f>IF(N419="základní",J419,0)</f>
        <v>0</v>
      </c>
      <c r="BF419" s="246">
        <f>IF(N419="snížená",J419,0)</f>
        <v>0</v>
      </c>
      <c r="BG419" s="246">
        <f>IF(N419="zákl. přenesená",J419,0)</f>
        <v>0</v>
      </c>
      <c r="BH419" s="246">
        <f>IF(N419="sníž. přenesená",J419,0)</f>
        <v>0</v>
      </c>
      <c r="BI419" s="246">
        <f>IF(N419="nulová",J419,0)</f>
        <v>0</v>
      </c>
      <c r="BJ419" s="24" t="s">
        <v>76</v>
      </c>
      <c r="BK419" s="246">
        <f>ROUND(I419*H419,2)</f>
        <v>0</v>
      </c>
      <c r="BL419" s="24" t="s">
        <v>287</v>
      </c>
      <c r="BM419" s="24" t="s">
        <v>1066</v>
      </c>
    </row>
    <row r="420" spans="2:51" s="12" customFormat="1" ht="13.5">
      <c r="B420" s="247"/>
      <c r="C420" s="248"/>
      <c r="D420" s="249" t="s">
        <v>210</v>
      </c>
      <c r="E420" s="250" t="s">
        <v>21</v>
      </c>
      <c r="F420" s="251" t="s">
        <v>2042</v>
      </c>
      <c r="G420" s="248"/>
      <c r="H420" s="252">
        <v>6.08</v>
      </c>
      <c r="I420" s="253"/>
      <c r="J420" s="248"/>
      <c r="K420" s="248"/>
      <c r="L420" s="254"/>
      <c r="M420" s="255"/>
      <c r="N420" s="256"/>
      <c r="O420" s="256"/>
      <c r="P420" s="256"/>
      <c r="Q420" s="256"/>
      <c r="R420" s="256"/>
      <c r="S420" s="256"/>
      <c r="T420" s="257"/>
      <c r="AT420" s="258" t="s">
        <v>210</v>
      </c>
      <c r="AU420" s="258" t="s">
        <v>79</v>
      </c>
      <c r="AV420" s="12" t="s">
        <v>79</v>
      </c>
      <c r="AW420" s="12" t="s">
        <v>33</v>
      </c>
      <c r="AX420" s="12" t="s">
        <v>69</v>
      </c>
      <c r="AY420" s="258" t="s">
        <v>201</v>
      </c>
    </row>
    <row r="421" spans="2:51" s="12" customFormat="1" ht="13.5">
      <c r="B421" s="247"/>
      <c r="C421" s="248"/>
      <c r="D421" s="249" t="s">
        <v>210</v>
      </c>
      <c r="E421" s="250" t="s">
        <v>21</v>
      </c>
      <c r="F421" s="251" t="s">
        <v>2043</v>
      </c>
      <c r="G421" s="248"/>
      <c r="H421" s="252">
        <v>18.675</v>
      </c>
      <c r="I421" s="253"/>
      <c r="J421" s="248"/>
      <c r="K421" s="248"/>
      <c r="L421" s="254"/>
      <c r="M421" s="255"/>
      <c r="N421" s="256"/>
      <c r="O421" s="256"/>
      <c r="P421" s="256"/>
      <c r="Q421" s="256"/>
      <c r="R421" s="256"/>
      <c r="S421" s="256"/>
      <c r="T421" s="257"/>
      <c r="AT421" s="258" t="s">
        <v>210</v>
      </c>
      <c r="AU421" s="258" t="s">
        <v>79</v>
      </c>
      <c r="AV421" s="12" t="s">
        <v>79</v>
      </c>
      <c r="AW421" s="12" t="s">
        <v>33</v>
      </c>
      <c r="AX421" s="12" t="s">
        <v>69</v>
      </c>
      <c r="AY421" s="258" t="s">
        <v>201</v>
      </c>
    </row>
    <row r="422" spans="2:51" s="13" customFormat="1" ht="13.5">
      <c r="B422" s="269"/>
      <c r="C422" s="270"/>
      <c r="D422" s="249" t="s">
        <v>210</v>
      </c>
      <c r="E422" s="271" t="s">
        <v>21</v>
      </c>
      <c r="F422" s="272" t="s">
        <v>271</v>
      </c>
      <c r="G422" s="270"/>
      <c r="H422" s="273">
        <v>24.755</v>
      </c>
      <c r="I422" s="274"/>
      <c r="J422" s="270"/>
      <c r="K422" s="270"/>
      <c r="L422" s="275"/>
      <c r="M422" s="276"/>
      <c r="N422" s="277"/>
      <c r="O422" s="277"/>
      <c r="P422" s="277"/>
      <c r="Q422" s="277"/>
      <c r="R422" s="277"/>
      <c r="S422" s="277"/>
      <c r="T422" s="278"/>
      <c r="AT422" s="279" t="s">
        <v>210</v>
      </c>
      <c r="AU422" s="279" t="s">
        <v>79</v>
      </c>
      <c r="AV422" s="13" t="s">
        <v>208</v>
      </c>
      <c r="AW422" s="13" t="s">
        <v>33</v>
      </c>
      <c r="AX422" s="13" t="s">
        <v>76</v>
      </c>
      <c r="AY422" s="279" t="s">
        <v>201</v>
      </c>
    </row>
    <row r="423" spans="2:65" s="1" customFormat="1" ht="16.5" customHeight="1">
      <c r="B423" s="46"/>
      <c r="C423" s="259" t="s">
        <v>988</v>
      </c>
      <c r="D423" s="259" t="s">
        <v>256</v>
      </c>
      <c r="E423" s="260" t="s">
        <v>1069</v>
      </c>
      <c r="F423" s="261" t="s">
        <v>1070</v>
      </c>
      <c r="G423" s="262" t="s">
        <v>206</v>
      </c>
      <c r="H423" s="263">
        <v>27.231</v>
      </c>
      <c r="I423" s="264"/>
      <c r="J423" s="265">
        <f>ROUND(I423*H423,2)</f>
        <v>0</v>
      </c>
      <c r="K423" s="261" t="s">
        <v>21</v>
      </c>
      <c r="L423" s="266"/>
      <c r="M423" s="267" t="s">
        <v>21</v>
      </c>
      <c r="N423" s="268" t="s">
        <v>40</v>
      </c>
      <c r="O423" s="47"/>
      <c r="P423" s="244">
        <f>O423*H423</f>
        <v>0</v>
      </c>
      <c r="Q423" s="244">
        <v>0</v>
      </c>
      <c r="R423" s="244">
        <f>Q423*H423</f>
        <v>0</v>
      </c>
      <c r="S423" s="244">
        <v>0</v>
      </c>
      <c r="T423" s="245">
        <f>S423*H423</f>
        <v>0</v>
      </c>
      <c r="AR423" s="24" t="s">
        <v>374</v>
      </c>
      <c r="AT423" s="24" t="s">
        <v>256</v>
      </c>
      <c r="AU423" s="24" t="s">
        <v>79</v>
      </c>
      <c r="AY423" s="24" t="s">
        <v>201</v>
      </c>
      <c r="BE423" s="246">
        <f>IF(N423="základní",J423,0)</f>
        <v>0</v>
      </c>
      <c r="BF423" s="246">
        <f>IF(N423="snížená",J423,0)</f>
        <v>0</v>
      </c>
      <c r="BG423" s="246">
        <f>IF(N423="zákl. přenesená",J423,0)</f>
        <v>0</v>
      </c>
      <c r="BH423" s="246">
        <f>IF(N423="sníž. přenesená",J423,0)</f>
        <v>0</v>
      </c>
      <c r="BI423" s="246">
        <f>IF(N423="nulová",J423,0)</f>
        <v>0</v>
      </c>
      <c r="BJ423" s="24" t="s">
        <v>76</v>
      </c>
      <c r="BK423" s="246">
        <f>ROUND(I423*H423,2)</f>
        <v>0</v>
      </c>
      <c r="BL423" s="24" t="s">
        <v>287</v>
      </c>
      <c r="BM423" s="24" t="s">
        <v>1071</v>
      </c>
    </row>
    <row r="424" spans="2:51" s="12" customFormat="1" ht="13.5">
      <c r="B424" s="247"/>
      <c r="C424" s="248"/>
      <c r="D424" s="249" t="s">
        <v>210</v>
      </c>
      <c r="E424" s="250" t="s">
        <v>21</v>
      </c>
      <c r="F424" s="251" t="s">
        <v>2044</v>
      </c>
      <c r="G424" s="248"/>
      <c r="H424" s="252">
        <v>27.231</v>
      </c>
      <c r="I424" s="253"/>
      <c r="J424" s="248"/>
      <c r="K424" s="248"/>
      <c r="L424" s="254"/>
      <c r="M424" s="255"/>
      <c r="N424" s="256"/>
      <c r="O424" s="256"/>
      <c r="P424" s="256"/>
      <c r="Q424" s="256"/>
      <c r="R424" s="256"/>
      <c r="S424" s="256"/>
      <c r="T424" s="257"/>
      <c r="AT424" s="258" t="s">
        <v>210</v>
      </c>
      <c r="AU424" s="258" t="s">
        <v>79</v>
      </c>
      <c r="AV424" s="12" t="s">
        <v>79</v>
      </c>
      <c r="AW424" s="12" t="s">
        <v>33</v>
      </c>
      <c r="AX424" s="12" t="s">
        <v>76</v>
      </c>
      <c r="AY424" s="258" t="s">
        <v>201</v>
      </c>
    </row>
    <row r="425" spans="2:65" s="1" customFormat="1" ht="25.5" customHeight="1">
      <c r="B425" s="46"/>
      <c r="C425" s="235" t="s">
        <v>992</v>
      </c>
      <c r="D425" s="235" t="s">
        <v>203</v>
      </c>
      <c r="E425" s="236" t="s">
        <v>1074</v>
      </c>
      <c r="F425" s="237" t="s">
        <v>1075</v>
      </c>
      <c r="G425" s="238" t="s">
        <v>206</v>
      </c>
      <c r="H425" s="239">
        <v>24.755</v>
      </c>
      <c r="I425" s="240"/>
      <c r="J425" s="241">
        <f>ROUND(I425*H425,2)</f>
        <v>0</v>
      </c>
      <c r="K425" s="237" t="s">
        <v>220</v>
      </c>
      <c r="L425" s="72"/>
      <c r="M425" s="242" t="s">
        <v>21</v>
      </c>
      <c r="N425" s="243" t="s">
        <v>40</v>
      </c>
      <c r="O425" s="47"/>
      <c r="P425" s="244">
        <f>O425*H425</f>
        <v>0</v>
      </c>
      <c r="Q425" s="244">
        <v>0.00027</v>
      </c>
      <c r="R425" s="244">
        <f>Q425*H425</f>
        <v>0.00668385</v>
      </c>
      <c r="S425" s="244">
        <v>0</v>
      </c>
      <c r="T425" s="245">
        <f>S425*H425</f>
        <v>0</v>
      </c>
      <c r="AR425" s="24" t="s">
        <v>287</v>
      </c>
      <c r="AT425" s="24" t="s">
        <v>203</v>
      </c>
      <c r="AU425" s="24" t="s">
        <v>79</v>
      </c>
      <c r="AY425" s="24" t="s">
        <v>201</v>
      </c>
      <c r="BE425" s="246">
        <f>IF(N425="základní",J425,0)</f>
        <v>0</v>
      </c>
      <c r="BF425" s="246">
        <f>IF(N425="snížená",J425,0)</f>
        <v>0</v>
      </c>
      <c r="BG425" s="246">
        <f>IF(N425="zákl. přenesená",J425,0)</f>
        <v>0</v>
      </c>
      <c r="BH425" s="246">
        <f>IF(N425="sníž. přenesená",J425,0)</f>
        <v>0</v>
      </c>
      <c r="BI425" s="246">
        <f>IF(N425="nulová",J425,0)</f>
        <v>0</v>
      </c>
      <c r="BJ425" s="24" t="s">
        <v>76</v>
      </c>
      <c r="BK425" s="246">
        <f>ROUND(I425*H425,2)</f>
        <v>0</v>
      </c>
      <c r="BL425" s="24" t="s">
        <v>287</v>
      </c>
      <c r="BM425" s="24" t="s">
        <v>1076</v>
      </c>
    </row>
    <row r="426" spans="2:65" s="1" customFormat="1" ht="25.5" customHeight="1">
      <c r="B426" s="46"/>
      <c r="C426" s="235" t="s">
        <v>997</v>
      </c>
      <c r="D426" s="235" t="s">
        <v>203</v>
      </c>
      <c r="E426" s="236" t="s">
        <v>1677</v>
      </c>
      <c r="F426" s="237" t="s">
        <v>1678</v>
      </c>
      <c r="G426" s="238" t="s">
        <v>562</v>
      </c>
      <c r="H426" s="282"/>
      <c r="I426" s="240"/>
      <c r="J426" s="241">
        <f>ROUND(I426*H426,2)</f>
        <v>0</v>
      </c>
      <c r="K426" s="237" t="s">
        <v>207</v>
      </c>
      <c r="L426" s="72"/>
      <c r="M426" s="242" t="s">
        <v>21</v>
      </c>
      <c r="N426" s="243" t="s">
        <v>40</v>
      </c>
      <c r="O426" s="47"/>
      <c r="P426" s="244">
        <f>O426*H426</f>
        <v>0</v>
      </c>
      <c r="Q426" s="244">
        <v>0</v>
      </c>
      <c r="R426" s="244">
        <f>Q426*H426</f>
        <v>0</v>
      </c>
      <c r="S426" s="244">
        <v>0</v>
      </c>
      <c r="T426" s="245">
        <f>S426*H426</f>
        <v>0</v>
      </c>
      <c r="AR426" s="24" t="s">
        <v>287</v>
      </c>
      <c r="AT426" s="24" t="s">
        <v>203</v>
      </c>
      <c r="AU426" s="24" t="s">
        <v>79</v>
      </c>
      <c r="AY426" s="24" t="s">
        <v>201</v>
      </c>
      <c r="BE426" s="246">
        <f>IF(N426="základní",J426,0)</f>
        <v>0</v>
      </c>
      <c r="BF426" s="246">
        <f>IF(N426="snížená",J426,0)</f>
        <v>0</v>
      </c>
      <c r="BG426" s="246">
        <f>IF(N426="zákl. přenesená",J426,0)</f>
        <v>0</v>
      </c>
      <c r="BH426" s="246">
        <f>IF(N426="sníž. přenesená",J426,0)</f>
        <v>0</v>
      </c>
      <c r="BI426" s="246">
        <f>IF(N426="nulová",J426,0)</f>
        <v>0</v>
      </c>
      <c r="BJ426" s="24" t="s">
        <v>76</v>
      </c>
      <c r="BK426" s="246">
        <f>ROUND(I426*H426,2)</f>
        <v>0</v>
      </c>
      <c r="BL426" s="24" t="s">
        <v>287</v>
      </c>
      <c r="BM426" s="24" t="s">
        <v>1679</v>
      </c>
    </row>
    <row r="427" spans="2:63" s="11" customFormat="1" ht="29.85" customHeight="1">
      <c r="B427" s="219"/>
      <c r="C427" s="220"/>
      <c r="D427" s="221" t="s">
        <v>68</v>
      </c>
      <c r="E427" s="233" t="s">
        <v>1081</v>
      </c>
      <c r="F427" s="233" t="s">
        <v>1082</v>
      </c>
      <c r="G427" s="220"/>
      <c r="H427" s="220"/>
      <c r="I427" s="223"/>
      <c r="J427" s="234">
        <f>BK427</f>
        <v>0</v>
      </c>
      <c r="K427" s="220"/>
      <c r="L427" s="225"/>
      <c r="M427" s="226"/>
      <c r="N427" s="227"/>
      <c r="O427" s="227"/>
      <c r="P427" s="228">
        <f>SUM(P428:P429)</f>
        <v>0</v>
      </c>
      <c r="Q427" s="227"/>
      <c r="R427" s="228">
        <f>SUM(R428:R429)</f>
        <v>0</v>
      </c>
      <c r="S427" s="227"/>
      <c r="T427" s="229">
        <f>SUM(T428:T429)</f>
        <v>0</v>
      </c>
      <c r="AR427" s="230" t="s">
        <v>79</v>
      </c>
      <c r="AT427" s="231" t="s">
        <v>68</v>
      </c>
      <c r="AU427" s="231" t="s">
        <v>76</v>
      </c>
      <c r="AY427" s="230" t="s">
        <v>201</v>
      </c>
      <c r="BK427" s="232">
        <f>SUM(BK428:BK429)</f>
        <v>0</v>
      </c>
    </row>
    <row r="428" spans="2:65" s="1" customFormat="1" ht="16.5" customHeight="1">
      <c r="B428" s="46"/>
      <c r="C428" s="235" t="s">
        <v>1004</v>
      </c>
      <c r="D428" s="235" t="s">
        <v>203</v>
      </c>
      <c r="E428" s="236" t="s">
        <v>1084</v>
      </c>
      <c r="F428" s="237" t="s">
        <v>1085</v>
      </c>
      <c r="G428" s="238" t="s">
        <v>248</v>
      </c>
      <c r="H428" s="239">
        <v>6</v>
      </c>
      <c r="I428" s="240"/>
      <c r="J428" s="241">
        <f>ROUND(I428*H428,2)</f>
        <v>0</v>
      </c>
      <c r="K428" s="237" t="s">
        <v>21</v>
      </c>
      <c r="L428" s="72"/>
      <c r="M428" s="242" t="s">
        <v>21</v>
      </c>
      <c r="N428" s="243" t="s">
        <v>40</v>
      </c>
      <c r="O428" s="47"/>
      <c r="P428" s="244">
        <f>O428*H428</f>
        <v>0</v>
      </c>
      <c r="Q428" s="244">
        <v>0</v>
      </c>
      <c r="R428" s="244">
        <f>Q428*H428</f>
        <v>0</v>
      </c>
      <c r="S428" s="244">
        <v>0</v>
      </c>
      <c r="T428" s="245">
        <f>S428*H428</f>
        <v>0</v>
      </c>
      <c r="AR428" s="24" t="s">
        <v>287</v>
      </c>
      <c r="AT428" s="24" t="s">
        <v>203</v>
      </c>
      <c r="AU428" s="24" t="s">
        <v>79</v>
      </c>
      <c r="AY428" s="24" t="s">
        <v>201</v>
      </c>
      <c r="BE428" s="246">
        <f>IF(N428="základní",J428,0)</f>
        <v>0</v>
      </c>
      <c r="BF428" s="246">
        <f>IF(N428="snížená",J428,0)</f>
        <v>0</v>
      </c>
      <c r="BG428" s="246">
        <f>IF(N428="zákl. přenesená",J428,0)</f>
        <v>0</v>
      </c>
      <c r="BH428" s="246">
        <f>IF(N428="sníž. přenesená",J428,0)</f>
        <v>0</v>
      </c>
      <c r="BI428" s="246">
        <f>IF(N428="nulová",J428,0)</f>
        <v>0</v>
      </c>
      <c r="BJ428" s="24" t="s">
        <v>76</v>
      </c>
      <c r="BK428" s="246">
        <f>ROUND(I428*H428,2)</f>
        <v>0</v>
      </c>
      <c r="BL428" s="24" t="s">
        <v>287</v>
      </c>
      <c r="BM428" s="24" t="s">
        <v>1086</v>
      </c>
    </row>
    <row r="429" spans="2:51" s="12" customFormat="1" ht="13.5">
      <c r="B429" s="247"/>
      <c r="C429" s="248"/>
      <c r="D429" s="249" t="s">
        <v>210</v>
      </c>
      <c r="E429" s="250" t="s">
        <v>21</v>
      </c>
      <c r="F429" s="251" t="s">
        <v>1950</v>
      </c>
      <c r="G429" s="248"/>
      <c r="H429" s="252">
        <v>6</v>
      </c>
      <c r="I429" s="253"/>
      <c r="J429" s="248"/>
      <c r="K429" s="248"/>
      <c r="L429" s="254"/>
      <c r="M429" s="255"/>
      <c r="N429" s="256"/>
      <c r="O429" s="256"/>
      <c r="P429" s="256"/>
      <c r="Q429" s="256"/>
      <c r="R429" s="256"/>
      <c r="S429" s="256"/>
      <c r="T429" s="257"/>
      <c r="AT429" s="258" t="s">
        <v>210</v>
      </c>
      <c r="AU429" s="258" t="s">
        <v>79</v>
      </c>
      <c r="AV429" s="12" t="s">
        <v>79</v>
      </c>
      <c r="AW429" s="12" t="s">
        <v>33</v>
      </c>
      <c r="AX429" s="12" t="s">
        <v>76</v>
      </c>
      <c r="AY429" s="258" t="s">
        <v>201</v>
      </c>
    </row>
    <row r="430" spans="2:63" s="11" customFormat="1" ht="29.85" customHeight="1">
      <c r="B430" s="219"/>
      <c r="C430" s="220"/>
      <c r="D430" s="221" t="s">
        <v>68</v>
      </c>
      <c r="E430" s="233" t="s">
        <v>1088</v>
      </c>
      <c r="F430" s="233" t="s">
        <v>1089</v>
      </c>
      <c r="G430" s="220"/>
      <c r="H430" s="220"/>
      <c r="I430" s="223"/>
      <c r="J430" s="234">
        <f>BK430</f>
        <v>0</v>
      </c>
      <c r="K430" s="220"/>
      <c r="L430" s="225"/>
      <c r="M430" s="226"/>
      <c r="N430" s="227"/>
      <c r="O430" s="227"/>
      <c r="P430" s="228">
        <f>SUM(P431:P445)</f>
        <v>0</v>
      </c>
      <c r="Q430" s="227"/>
      <c r="R430" s="228">
        <f>SUM(R431:R445)</f>
        <v>0.7422587999999999</v>
      </c>
      <c r="S430" s="227"/>
      <c r="T430" s="229">
        <f>SUM(T431:T445)</f>
        <v>0.16265079999999998</v>
      </c>
      <c r="AR430" s="230" t="s">
        <v>79</v>
      </c>
      <c r="AT430" s="231" t="s">
        <v>68</v>
      </c>
      <c r="AU430" s="231" t="s">
        <v>76</v>
      </c>
      <c r="AY430" s="230" t="s">
        <v>201</v>
      </c>
      <c r="BK430" s="232">
        <f>SUM(BK431:BK445)</f>
        <v>0</v>
      </c>
    </row>
    <row r="431" spans="2:65" s="1" customFormat="1" ht="16.5" customHeight="1">
      <c r="B431" s="46"/>
      <c r="C431" s="235" t="s">
        <v>1008</v>
      </c>
      <c r="D431" s="235" t="s">
        <v>203</v>
      </c>
      <c r="E431" s="236" t="s">
        <v>1091</v>
      </c>
      <c r="F431" s="237" t="s">
        <v>1092</v>
      </c>
      <c r="G431" s="238" t="s">
        <v>206</v>
      </c>
      <c r="H431" s="239">
        <v>524.68</v>
      </c>
      <c r="I431" s="240"/>
      <c r="J431" s="241">
        <f>ROUND(I431*H431,2)</f>
        <v>0</v>
      </c>
      <c r="K431" s="237" t="s">
        <v>220</v>
      </c>
      <c r="L431" s="72"/>
      <c r="M431" s="242" t="s">
        <v>21</v>
      </c>
      <c r="N431" s="243" t="s">
        <v>40</v>
      </c>
      <c r="O431" s="47"/>
      <c r="P431" s="244">
        <f>O431*H431</f>
        <v>0</v>
      </c>
      <c r="Q431" s="244">
        <v>0.001</v>
      </c>
      <c r="R431" s="244">
        <f>Q431*H431</f>
        <v>0.5246799999999999</v>
      </c>
      <c r="S431" s="244">
        <v>0.00031</v>
      </c>
      <c r="T431" s="245">
        <f>S431*H431</f>
        <v>0.16265079999999998</v>
      </c>
      <c r="AR431" s="24" t="s">
        <v>287</v>
      </c>
      <c r="AT431" s="24" t="s">
        <v>203</v>
      </c>
      <c r="AU431" s="24" t="s">
        <v>79</v>
      </c>
      <c r="AY431" s="24" t="s">
        <v>201</v>
      </c>
      <c r="BE431" s="246">
        <f>IF(N431="základní",J431,0)</f>
        <v>0</v>
      </c>
      <c r="BF431" s="246">
        <f>IF(N431="snížená",J431,0)</f>
        <v>0</v>
      </c>
      <c r="BG431" s="246">
        <f>IF(N431="zákl. přenesená",J431,0)</f>
        <v>0</v>
      </c>
      <c r="BH431" s="246">
        <f>IF(N431="sníž. přenesená",J431,0)</f>
        <v>0</v>
      </c>
      <c r="BI431" s="246">
        <f>IF(N431="nulová",J431,0)</f>
        <v>0</v>
      </c>
      <c r="BJ431" s="24" t="s">
        <v>76</v>
      </c>
      <c r="BK431" s="246">
        <f>ROUND(I431*H431,2)</f>
        <v>0</v>
      </c>
      <c r="BL431" s="24" t="s">
        <v>287</v>
      </c>
      <c r="BM431" s="24" t="s">
        <v>1093</v>
      </c>
    </row>
    <row r="432" spans="2:51" s="14" customFormat="1" ht="13.5">
      <c r="B432" s="286"/>
      <c r="C432" s="287"/>
      <c r="D432" s="249" t="s">
        <v>210</v>
      </c>
      <c r="E432" s="288" t="s">
        <v>21</v>
      </c>
      <c r="F432" s="289" t="s">
        <v>1553</v>
      </c>
      <c r="G432" s="287"/>
      <c r="H432" s="288" t="s">
        <v>21</v>
      </c>
      <c r="I432" s="290"/>
      <c r="J432" s="287"/>
      <c r="K432" s="287"/>
      <c r="L432" s="291"/>
      <c r="M432" s="292"/>
      <c r="N432" s="293"/>
      <c r="O432" s="293"/>
      <c r="P432" s="293"/>
      <c r="Q432" s="293"/>
      <c r="R432" s="293"/>
      <c r="S432" s="293"/>
      <c r="T432" s="294"/>
      <c r="AT432" s="295" t="s">
        <v>210</v>
      </c>
      <c r="AU432" s="295" t="s">
        <v>79</v>
      </c>
      <c r="AV432" s="14" t="s">
        <v>76</v>
      </c>
      <c r="AW432" s="14" t="s">
        <v>33</v>
      </c>
      <c r="AX432" s="14" t="s">
        <v>69</v>
      </c>
      <c r="AY432" s="295" t="s">
        <v>201</v>
      </c>
    </row>
    <row r="433" spans="2:51" s="12" customFormat="1" ht="13.5">
      <c r="B433" s="247"/>
      <c r="C433" s="248"/>
      <c r="D433" s="249" t="s">
        <v>210</v>
      </c>
      <c r="E433" s="250" t="s">
        <v>21</v>
      </c>
      <c r="F433" s="251" t="s">
        <v>1861</v>
      </c>
      <c r="G433" s="248"/>
      <c r="H433" s="252">
        <v>208.68</v>
      </c>
      <c r="I433" s="253"/>
      <c r="J433" s="248"/>
      <c r="K433" s="248"/>
      <c r="L433" s="254"/>
      <c r="M433" s="255"/>
      <c r="N433" s="256"/>
      <c r="O433" s="256"/>
      <c r="P433" s="256"/>
      <c r="Q433" s="256"/>
      <c r="R433" s="256"/>
      <c r="S433" s="256"/>
      <c r="T433" s="257"/>
      <c r="AT433" s="258" t="s">
        <v>210</v>
      </c>
      <c r="AU433" s="258" t="s">
        <v>79</v>
      </c>
      <c r="AV433" s="12" t="s">
        <v>79</v>
      </c>
      <c r="AW433" s="12" t="s">
        <v>33</v>
      </c>
      <c r="AX433" s="12" t="s">
        <v>69</v>
      </c>
      <c r="AY433" s="258" t="s">
        <v>201</v>
      </c>
    </row>
    <row r="434" spans="2:51" s="12" customFormat="1" ht="13.5">
      <c r="B434" s="247"/>
      <c r="C434" s="248"/>
      <c r="D434" s="249" t="s">
        <v>210</v>
      </c>
      <c r="E434" s="250" t="s">
        <v>21</v>
      </c>
      <c r="F434" s="251" t="s">
        <v>2045</v>
      </c>
      <c r="G434" s="248"/>
      <c r="H434" s="252">
        <v>316</v>
      </c>
      <c r="I434" s="253"/>
      <c r="J434" s="248"/>
      <c r="K434" s="248"/>
      <c r="L434" s="254"/>
      <c r="M434" s="255"/>
      <c r="N434" s="256"/>
      <c r="O434" s="256"/>
      <c r="P434" s="256"/>
      <c r="Q434" s="256"/>
      <c r="R434" s="256"/>
      <c r="S434" s="256"/>
      <c r="T434" s="257"/>
      <c r="AT434" s="258" t="s">
        <v>210</v>
      </c>
      <c r="AU434" s="258" t="s">
        <v>79</v>
      </c>
      <c r="AV434" s="12" t="s">
        <v>79</v>
      </c>
      <c r="AW434" s="12" t="s">
        <v>33</v>
      </c>
      <c r="AX434" s="12" t="s">
        <v>69</v>
      </c>
      <c r="AY434" s="258" t="s">
        <v>201</v>
      </c>
    </row>
    <row r="435" spans="2:51" s="13" customFormat="1" ht="13.5">
      <c r="B435" s="269"/>
      <c r="C435" s="270"/>
      <c r="D435" s="249" t="s">
        <v>210</v>
      </c>
      <c r="E435" s="271" t="s">
        <v>21</v>
      </c>
      <c r="F435" s="272" t="s">
        <v>271</v>
      </c>
      <c r="G435" s="270"/>
      <c r="H435" s="273">
        <v>524.68</v>
      </c>
      <c r="I435" s="274"/>
      <c r="J435" s="270"/>
      <c r="K435" s="270"/>
      <c r="L435" s="275"/>
      <c r="M435" s="276"/>
      <c r="N435" s="277"/>
      <c r="O435" s="277"/>
      <c r="P435" s="277"/>
      <c r="Q435" s="277"/>
      <c r="R435" s="277"/>
      <c r="S435" s="277"/>
      <c r="T435" s="278"/>
      <c r="AT435" s="279" t="s">
        <v>210</v>
      </c>
      <c r="AU435" s="279" t="s">
        <v>79</v>
      </c>
      <c r="AV435" s="13" t="s">
        <v>208</v>
      </c>
      <c r="AW435" s="13" t="s">
        <v>33</v>
      </c>
      <c r="AX435" s="13" t="s">
        <v>76</v>
      </c>
      <c r="AY435" s="279" t="s">
        <v>201</v>
      </c>
    </row>
    <row r="436" spans="2:65" s="1" customFormat="1" ht="25.5" customHeight="1">
      <c r="B436" s="46"/>
      <c r="C436" s="235" t="s">
        <v>1013</v>
      </c>
      <c r="D436" s="235" t="s">
        <v>203</v>
      </c>
      <c r="E436" s="236" t="s">
        <v>1097</v>
      </c>
      <c r="F436" s="237" t="s">
        <v>1098</v>
      </c>
      <c r="G436" s="238" t="s">
        <v>206</v>
      </c>
      <c r="H436" s="239">
        <v>530.68</v>
      </c>
      <c r="I436" s="240"/>
      <c r="J436" s="241">
        <f>ROUND(I436*H436,2)</f>
        <v>0</v>
      </c>
      <c r="K436" s="237" t="s">
        <v>220</v>
      </c>
      <c r="L436" s="72"/>
      <c r="M436" s="242" t="s">
        <v>21</v>
      </c>
      <c r="N436" s="243" t="s">
        <v>40</v>
      </c>
      <c r="O436" s="47"/>
      <c r="P436" s="244">
        <f>O436*H436</f>
        <v>0</v>
      </c>
      <c r="Q436" s="244">
        <v>0.00021</v>
      </c>
      <c r="R436" s="244">
        <f>Q436*H436</f>
        <v>0.1114428</v>
      </c>
      <c r="S436" s="244">
        <v>0</v>
      </c>
      <c r="T436" s="245">
        <f>S436*H436</f>
        <v>0</v>
      </c>
      <c r="AR436" s="24" t="s">
        <v>287</v>
      </c>
      <c r="AT436" s="24" t="s">
        <v>203</v>
      </c>
      <c r="AU436" s="24" t="s">
        <v>79</v>
      </c>
      <c r="AY436" s="24" t="s">
        <v>201</v>
      </c>
      <c r="BE436" s="246">
        <f>IF(N436="základní",J436,0)</f>
        <v>0</v>
      </c>
      <c r="BF436" s="246">
        <f>IF(N436="snížená",J436,0)</f>
        <v>0</v>
      </c>
      <c r="BG436" s="246">
        <f>IF(N436="zákl. přenesená",J436,0)</f>
        <v>0</v>
      </c>
      <c r="BH436" s="246">
        <f>IF(N436="sníž. přenesená",J436,0)</f>
        <v>0</v>
      </c>
      <c r="BI436" s="246">
        <f>IF(N436="nulová",J436,0)</f>
        <v>0</v>
      </c>
      <c r="BJ436" s="24" t="s">
        <v>76</v>
      </c>
      <c r="BK436" s="246">
        <f>ROUND(I436*H436,2)</f>
        <v>0</v>
      </c>
      <c r="BL436" s="24" t="s">
        <v>287</v>
      </c>
      <c r="BM436" s="24" t="s">
        <v>1099</v>
      </c>
    </row>
    <row r="437" spans="2:51" s="14" customFormat="1" ht="13.5">
      <c r="B437" s="286"/>
      <c r="C437" s="287"/>
      <c r="D437" s="249" t="s">
        <v>210</v>
      </c>
      <c r="E437" s="288" t="s">
        <v>21</v>
      </c>
      <c r="F437" s="289" t="s">
        <v>1553</v>
      </c>
      <c r="G437" s="287"/>
      <c r="H437" s="288" t="s">
        <v>21</v>
      </c>
      <c r="I437" s="290"/>
      <c r="J437" s="287"/>
      <c r="K437" s="287"/>
      <c r="L437" s="291"/>
      <c r="M437" s="292"/>
      <c r="N437" s="293"/>
      <c r="O437" s="293"/>
      <c r="P437" s="293"/>
      <c r="Q437" s="293"/>
      <c r="R437" s="293"/>
      <c r="S437" s="293"/>
      <c r="T437" s="294"/>
      <c r="AT437" s="295" t="s">
        <v>210</v>
      </c>
      <c r="AU437" s="295" t="s">
        <v>79</v>
      </c>
      <c r="AV437" s="14" t="s">
        <v>76</v>
      </c>
      <c r="AW437" s="14" t="s">
        <v>33</v>
      </c>
      <c r="AX437" s="14" t="s">
        <v>69</v>
      </c>
      <c r="AY437" s="295" t="s">
        <v>201</v>
      </c>
    </row>
    <row r="438" spans="2:51" s="12" customFormat="1" ht="13.5">
      <c r="B438" s="247"/>
      <c r="C438" s="248"/>
      <c r="D438" s="249" t="s">
        <v>210</v>
      </c>
      <c r="E438" s="250" t="s">
        <v>21</v>
      </c>
      <c r="F438" s="251" t="s">
        <v>1861</v>
      </c>
      <c r="G438" s="248"/>
      <c r="H438" s="252">
        <v>208.68</v>
      </c>
      <c r="I438" s="253"/>
      <c r="J438" s="248"/>
      <c r="K438" s="248"/>
      <c r="L438" s="254"/>
      <c r="M438" s="255"/>
      <c r="N438" s="256"/>
      <c r="O438" s="256"/>
      <c r="P438" s="256"/>
      <c r="Q438" s="256"/>
      <c r="R438" s="256"/>
      <c r="S438" s="256"/>
      <c r="T438" s="257"/>
      <c r="AT438" s="258" t="s">
        <v>210</v>
      </c>
      <c r="AU438" s="258" t="s">
        <v>79</v>
      </c>
      <c r="AV438" s="12" t="s">
        <v>79</v>
      </c>
      <c r="AW438" s="12" t="s">
        <v>33</v>
      </c>
      <c r="AX438" s="12" t="s">
        <v>69</v>
      </c>
      <c r="AY438" s="258" t="s">
        <v>201</v>
      </c>
    </row>
    <row r="439" spans="2:51" s="12" customFormat="1" ht="13.5">
      <c r="B439" s="247"/>
      <c r="C439" s="248"/>
      <c r="D439" s="249" t="s">
        <v>210</v>
      </c>
      <c r="E439" s="250" t="s">
        <v>21</v>
      </c>
      <c r="F439" s="251" t="s">
        <v>2046</v>
      </c>
      <c r="G439" s="248"/>
      <c r="H439" s="252">
        <v>322</v>
      </c>
      <c r="I439" s="253"/>
      <c r="J439" s="248"/>
      <c r="K439" s="248"/>
      <c r="L439" s="254"/>
      <c r="M439" s="255"/>
      <c r="N439" s="256"/>
      <c r="O439" s="256"/>
      <c r="P439" s="256"/>
      <c r="Q439" s="256"/>
      <c r="R439" s="256"/>
      <c r="S439" s="256"/>
      <c r="T439" s="257"/>
      <c r="AT439" s="258" t="s">
        <v>210</v>
      </c>
      <c r="AU439" s="258" t="s">
        <v>79</v>
      </c>
      <c r="AV439" s="12" t="s">
        <v>79</v>
      </c>
      <c r="AW439" s="12" t="s">
        <v>33</v>
      </c>
      <c r="AX439" s="12" t="s">
        <v>69</v>
      </c>
      <c r="AY439" s="258" t="s">
        <v>201</v>
      </c>
    </row>
    <row r="440" spans="2:51" s="13" customFormat="1" ht="13.5">
      <c r="B440" s="269"/>
      <c r="C440" s="270"/>
      <c r="D440" s="249" t="s">
        <v>210</v>
      </c>
      <c r="E440" s="271" t="s">
        <v>21</v>
      </c>
      <c r="F440" s="272" t="s">
        <v>271</v>
      </c>
      <c r="G440" s="270"/>
      <c r="H440" s="273">
        <v>530.68</v>
      </c>
      <c r="I440" s="274"/>
      <c r="J440" s="270"/>
      <c r="K440" s="270"/>
      <c r="L440" s="275"/>
      <c r="M440" s="276"/>
      <c r="N440" s="277"/>
      <c r="O440" s="277"/>
      <c r="P440" s="277"/>
      <c r="Q440" s="277"/>
      <c r="R440" s="277"/>
      <c r="S440" s="277"/>
      <c r="T440" s="278"/>
      <c r="AT440" s="279" t="s">
        <v>210</v>
      </c>
      <c r="AU440" s="279" t="s">
        <v>79</v>
      </c>
      <c r="AV440" s="13" t="s">
        <v>208</v>
      </c>
      <c r="AW440" s="13" t="s">
        <v>33</v>
      </c>
      <c r="AX440" s="13" t="s">
        <v>76</v>
      </c>
      <c r="AY440" s="279" t="s">
        <v>201</v>
      </c>
    </row>
    <row r="441" spans="2:65" s="1" customFormat="1" ht="25.5" customHeight="1">
      <c r="B441" s="46"/>
      <c r="C441" s="235" t="s">
        <v>1017</v>
      </c>
      <c r="D441" s="235" t="s">
        <v>203</v>
      </c>
      <c r="E441" s="236" t="s">
        <v>1104</v>
      </c>
      <c r="F441" s="237" t="s">
        <v>1105</v>
      </c>
      <c r="G441" s="238" t="s">
        <v>206</v>
      </c>
      <c r="H441" s="239">
        <v>530.68</v>
      </c>
      <c r="I441" s="240"/>
      <c r="J441" s="241">
        <f>ROUND(I441*H441,2)</f>
        <v>0</v>
      </c>
      <c r="K441" s="237" t="s">
        <v>220</v>
      </c>
      <c r="L441" s="72"/>
      <c r="M441" s="242" t="s">
        <v>21</v>
      </c>
      <c r="N441" s="243" t="s">
        <v>40</v>
      </c>
      <c r="O441" s="47"/>
      <c r="P441" s="244">
        <f>O441*H441</f>
        <v>0</v>
      </c>
      <c r="Q441" s="244">
        <v>0.0002</v>
      </c>
      <c r="R441" s="244">
        <f>Q441*H441</f>
        <v>0.106136</v>
      </c>
      <c r="S441" s="244">
        <v>0</v>
      </c>
      <c r="T441" s="245">
        <f>S441*H441</f>
        <v>0</v>
      </c>
      <c r="AR441" s="24" t="s">
        <v>287</v>
      </c>
      <c r="AT441" s="24" t="s">
        <v>203</v>
      </c>
      <c r="AU441" s="24" t="s">
        <v>79</v>
      </c>
      <c r="AY441" s="24" t="s">
        <v>201</v>
      </c>
      <c r="BE441" s="246">
        <f>IF(N441="základní",J441,0)</f>
        <v>0</v>
      </c>
      <c r="BF441" s="246">
        <f>IF(N441="snížená",J441,0)</f>
        <v>0</v>
      </c>
      <c r="BG441" s="246">
        <f>IF(N441="zákl. přenesená",J441,0)</f>
        <v>0</v>
      </c>
      <c r="BH441" s="246">
        <f>IF(N441="sníž. přenesená",J441,0)</f>
        <v>0</v>
      </c>
      <c r="BI441" s="246">
        <f>IF(N441="nulová",J441,0)</f>
        <v>0</v>
      </c>
      <c r="BJ441" s="24" t="s">
        <v>76</v>
      </c>
      <c r="BK441" s="246">
        <f>ROUND(I441*H441,2)</f>
        <v>0</v>
      </c>
      <c r="BL441" s="24" t="s">
        <v>287</v>
      </c>
      <c r="BM441" s="24" t="s">
        <v>1106</v>
      </c>
    </row>
    <row r="442" spans="2:51" s="14" customFormat="1" ht="13.5">
      <c r="B442" s="286"/>
      <c r="C442" s="287"/>
      <c r="D442" s="249" t="s">
        <v>210</v>
      </c>
      <c r="E442" s="288" t="s">
        <v>21</v>
      </c>
      <c r="F442" s="289" t="s">
        <v>1553</v>
      </c>
      <c r="G442" s="287"/>
      <c r="H442" s="288" t="s">
        <v>21</v>
      </c>
      <c r="I442" s="290"/>
      <c r="J442" s="287"/>
      <c r="K442" s="287"/>
      <c r="L442" s="291"/>
      <c r="M442" s="292"/>
      <c r="N442" s="293"/>
      <c r="O442" s="293"/>
      <c r="P442" s="293"/>
      <c r="Q442" s="293"/>
      <c r="R442" s="293"/>
      <c r="S442" s="293"/>
      <c r="T442" s="294"/>
      <c r="AT442" s="295" t="s">
        <v>210</v>
      </c>
      <c r="AU442" s="295" t="s">
        <v>79</v>
      </c>
      <c r="AV442" s="14" t="s">
        <v>76</v>
      </c>
      <c r="AW442" s="14" t="s">
        <v>33</v>
      </c>
      <c r="AX442" s="14" t="s">
        <v>69</v>
      </c>
      <c r="AY442" s="295" t="s">
        <v>201</v>
      </c>
    </row>
    <row r="443" spans="2:51" s="12" customFormat="1" ht="13.5">
      <c r="B443" s="247"/>
      <c r="C443" s="248"/>
      <c r="D443" s="249" t="s">
        <v>210</v>
      </c>
      <c r="E443" s="250" t="s">
        <v>21</v>
      </c>
      <c r="F443" s="251" t="s">
        <v>1861</v>
      </c>
      <c r="G443" s="248"/>
      <c r="H443" s="252">
        <v>208.68</v>
      </c>
      <c r="I443" s="253"/>
      <c r="J443" s="248"/>
      <c r="K443" s="248"/>
      <c r="L443" s="254"/>
      <c r="M443" s="255"/>
      <c r="N443" s="256"/>
      <c r="O443" s="256"/>
      <c r="P443" s="256"/>
      <c r="Q443" s="256"/>
      <c r="R443" s="256"/>
      <c r="S443" s="256"/>
      <c r="T443" s="257"/>
      <c r="AT443" s="258" t="s">
        <v>210</v>
      </c>
      <c r="AU443" s="258" t="s">
        <v>79</v>
      </c>
      <c r="AV443" s="12" t="s">
        <v>79</v>
      </c>
      <c r="AW443" s="12" t="s">
        <v>33</v>
      </c>
      <c r="AX443" s="12" t="s">
        <v>69</v>
      </c>
      <c r="AY443" s="258" t="s">
        <v>201</v>
      </c>
    </row>
    <row r="444" spans="2:51" s="12" customFormat="1" ht="13.5">
      <c r="B444" s="247"/>
      <c r="C444" s="248"/>
      <c r="D444" s="249" t="s">
        <v>210</v>
      </c>
      <c r="E444" s="250" t="s">
        <v>21</v>
      </c>
      <c r="F444" s="251" t="s">
        <v>2046</v>
      </c>
      <c r="G444" s="248"/>
      <c r="H444" s="252">
        <v>322</v>
      </c>
      <c r="I444" s="253"/>
      <c r="J444" s="248"/>
      <c r="K444" s="248"/>
      <c r="L444" s="254"/>
      <c r="M444" s="255"/>
      <c r="N444" s="256"/>
      <c r="O444" s="256"/>
      <c r="P444" s="256"/>
      <c r="Q444" s="256"/>
      <c r="R444" s="256"/>
      <c r="S444" s="256"/>
      <c r="T444" s="257"/>
      <c r="AT444" s="258" t="s">
        <v>210</v>
      </c>
      <c r="AU444" s="258" t="s">
        <v>79</v>
      </c>
      <c r="AV444" s="12" t="s">
        <v>79</v>
      </c>
      <c r="AW444" s="12" t="s">
        <v>33</v>
      </c>
      <c r="AX444" s="12" t="s">
        <v>69</v>
      </c>
      <c r="AY444" s="258" t="s">
        <v>201</v>
      </c>
    </row>
    <row r="445" spans="2:51" s="13" customFormat="1" ht="13.5">
      <c r="B445" s="269"/>
      <c r="C445" s="270"/>
      <c r="D445" s="249" t="s">
        <v>210</v>
      </c>
      <c r="E445" s="271" t="s">
        <v>21</v>
      </c>
      <c r="F445" s="272" t="s">
        <v>271</v>
      </c>
      <c r="G445" s="270"/>
      <c r="H445" s="273">
        <v>530.68</v>
      </c>
      <c r="I445" s="274"/>
      <c r="J445" s="270"/>
      <c r="K445" s="270"/>
      <c r="L445" s="275"/>
      <c r="M445" s="276"/>
      <c r="N445" s="277"/>
      <c r="O445" s="277"/>
      <c r="P445" s="277"/>
      <c r="Q445" s="277"/>
      <c r="R445" s="277"/>
      <c r="S445" s="277"/>
      <c r="T445" s="278"/>
      <c r="AT445" s="279" t="s">
        <v>210</v>
      </c>
      <c r="AU445" s="279" t="s">
        <v>79</v>
      </c>
      <c r="AV445" s="13" t="s">
        <v>208</v>
      </c>
      <c r="AW445" s="13" t="s">
        <v>33</v>
      </c>
      <c r="AX445" s="13" t="s">
        <v>76</v>
      </c>
      <c r="AY445" s="279" t="s">
        <v>201</v>
      </c>
    </row>
    <row r="446" spans="2:63" s="11" customFormat="1" ht="37.4" customHeight="1">
      <c r="B446" s="219"/>
      <c r="C446" s="220"/>
      <c r="D446" s="221" t="s">
        <v>68</v>
      </c>
      <c r="E446" s="222" t="s">
        <v>1108</v>
      </c>
      <c r="F446" s="222" t="s">
        <v>1108</v>
      </c>
      <c r="G446" s="220"/>
      <c r="H446" s="220"/>
      <c r="I446" s="223"/>
      <c r="J446" s="224">
        <f>BK446</f>
        <v>0</v>
      </c>
      <c r="K446" s="220"/>
      <c r="L446" s="225"/>
      <c r="M446" s="226"/>
      <c r="N446" s="227"/>
      <c r="O446" s="227"/>
      <c r="P446" s="228">
        <f>P447+P452</f>
        <v>0</v>
      </c>
      <c r="Q446" s="227"/>
      <c r="R446" s="228">
        <f>R447+R452</f>
        <v>0</v>
      </c>
      <c r="S446" s="227"/>
      <c r="T446" s="229">
        <f>T447+T452</f>
        <v>0</v>
      </c>
      <c r="AR446" s="230" t="s">
        <v>227</v>
      </c>
      <c r="AT446" s="231" t="s">
        <v>68</v>
      </c>
      <c r="AU446" s="231" t="s">
        <v>69</v>
      </c>
      <c r="AY446" s="230" t="s">
        <v>201</v>
      </c>
      <c r="BK446" s="232">
        <f>BK447+BK452</f>
        <v>0</v>
      </c>
    </row>
    <row r="447" spans="2:63" s="11" customFormat="1" ht="19.9" customHeight="1">
      <c r="B447" s="219"/>
      <c r="C447" s="220"/>
      <c r="D447" s="221" t="s">
        <v>68</v>
      </c>
      <c r="E447" s="233" t="s">
        <v>69</v>
      </c>
      <c r="F447" s="233" t="s">
        <v>1109</v>
      </c>
      <c r="G447" s="220"/>
      <c r="H447" s="220"/>
      <c r="I447" s="223"/>
      <c r="J447" s="234">
        <f>BK447</f>
        <v>0</v>
      </c>
      <c r="K447" s="220"/>
      <c r="L447" s="225"/>
      <c r="M447" s="226"/>
      <c r="N447" s="227"/>
      <c r="O447" s="227"/>
      <c r="P447" s="228">
        <f>SUM(P448:P451)</f>
        <v>0</v>
      </c>
      <c r="Q447" s="227"/>
      <c r="R447" s="228">
        <f>SUM(R448:R451)</f>
        <v>0</v>
      </c>
      <c r="S447" s="227"/>
      <c r="T447" s="229">
        <f>SUM(T448:T451)</f>
        <v>0</v>
      </c>
      <c r="AR447" s="230" t="s">
        <v>227</v>
      </c>
      <c r="AT447" s="231" t="s">
        <v>68</v>
      </c>
      <c r="AU447" s="231" t="s">
        <v>76</v>
      </c>
      <c r="AY447" s="230" t="s">
        <v>201</v>
      </c>
      <c r="BK447" s="232">
        <f>SUM(BK448:BK451)</f>
        <v>0</v>
      </c>
    </row>
    <row r="448" spans="2:65" s="1" customFormat="1" ht="16.5" customHeight="1">
      <c r="B448" s="46"/>
      <c r="C448" s="235" t="s">
        <v>1021</v>
      </c>
      <c r="D448" s="235" t="s">
        <v>203</v>
      </c>
      <c r="E448" s="236" t="s">
        <v>1111</v>
      </c>
      <c r="F448" s="237" t="s">
        <v>1112</v>
      </c>
      <c r="G448" s="238" t="s">
        <v>241</v>
      </c>
      <c r="H448" s="239">
        <v>1</v>
      </c>
      <c r="I448" s="240"/>
      <c r="J448" s="241">
        <f>ROUND(I448*H448,2)</f>
        <v>0</v>
      </c>
      <c r="K448" s="237" t="s">
        <v>21</v>
      </c>
      <c r="L448" s="72"/>
      <c r="M448" s="242" t="s">
        <v>21</v>
      </c>
      <c r="N448" s="243" t="s">
        <v>40</v>
      </c>
      <c r="O448" s="47"/>
      <c r="P448" s="244">
        <f>O448*H448</f>
        <v>0</v>
      </c>
      <c r="Q448" s="244">
        <v>0</v>
      </c>
      <c r="R448" s="244">
        <f>Q448*H448</f>
        <v>0</v>
      </c>
      <c r="S448" s="244">
        <v>0</v>
      </c>
      <c r="T448" s="245">
        <f>S448*H448</f>
        <v>0</v>
      </c>
      <c r="AR448" s="24" t="s">
        <v>208</v>
      </c>
      <c r="AT448" s="24" t="s">
        <v>203</v>
      </c>
      <c r="AU448" s="24" t="s">
        <v>79</v>
      </c>
      <c r="AY448" s="24" t="s">
        <v>201</v>
      </c>
      <c r="BE448" s="246">
        <f>IF(N448="základní",J448,0)</f>
        <v>0</v>
      </c>
      <c r="BF448" s="246">
        <f>IF(N448="snížená",J448,0)</f>
        <v>0</v>
      </c>
      <c r="BG448" s="246">
        <f>IF(N448="zákl. přenesená",J448,0)</f>
        <v>0</v>
      </c>
      <c r="BH448" s="246">
        <f>IF(N448="sníž. přenesená",J448,0)</f>
        <v>0</v>
      </c>
      <c r="BI448" s="246">
        <f>IF(N448="nulová",J448,0)</f>
        <v>0</v>
      </c>
      <c r="BJ448" s="24" t="s">
        <v>76</v>
      </c>
      <c r="BK448" s="246">
        <f>ROUND(I448*H448,2)</f>
        <v>0</v>
      </c>
      <c r="BL448" s="24" t="s">
        <v>208</v>
      </c>
      <c r="BM448" s="24" t="s">
        <v>1113</v>
      </c>
    </row>
    <row r="449" spans="2:65" s="1" customFormat="1" ht="16.5" customHeight="1">
      <c r="B449" s="46"/>
      <c r="C449" s="235" t="s">
        <v>1026</v>
      </c>
      <c r="D449" s="235" t="s">
        <v>203</v>
      </c>
      <c r="E449" s="236" t="s">
        <v>1115</v>
      </c>
      <c r="F449" s="237" t="s">
        <v>1116</v>
      </c>
      <c r="G449" s="238" t="s">
        <v>241</v>
      </c>
      <c r="H449" s="239">
        <v>1</v>
      </c>
      <c r="I449" s="240"/>
      <c r="J449" s="241">
        <f>ROUND(I449*H449,2)</f>
        <v>0</v>
      </c>
      <c r="K449" s="237" t="s">
        <v>21</v>
      </c>
      <c r="L449" s="72"/>
      <c r="M449" s="242" t="s">
        <v>21</v>
      </c>
      <c r="N449" s="243" t="s">
        <v>40</v>
      </c>
      <c r="O449" s="47"/>
      <c r="P449" s="244">
        <f>O449*H449</f>
        <v>0</v>
      </c>
      <c r="Q449" s="244">
        <v>0</v>
      </c>
      <c r="R449" s="244">
        <f>Q449*H449</f>
        <v>0</v>
      </c>
      <c r="S449" s="244">
        <v>0</v>
      </c>
      <c r="T449" s="245">
        <f>S449*H449</f>
        <v>0</v>
      </c>
      <c r="AR449" s="24" t="s">
        <v>208</v>
      </c>
      <c r="AT449" s="24" t="s">
        <v>203</v>
      </c>
      <c r="AU449" s="24" t="s">
        <v>79</v>
      </c>
      <c r="AY449" s="24" t="s">
        <v>201</v>
      </c>
      <c r="BE449" s="246">
        <f>IF(N449="základní",J449,0)</f>
        <v>0</v>
      </c>
      <c r="BF449" s="246">
        <f>IF(N449="snížená",J449,0)</f>
        <v>0</v>
      </c>
      <c r="BG449" s="246">
        <f>IF(N449="zákl. přenesená",J449,0)</f>
        <v>0</v>
      </c>
      <c r="BH449" s="246">
        <f>IF(N449="sníž. přenesená",J449,0)</f>
        <v>0</v>
      </c>
      <c r="BI449" s="246">
        <f>IF(N449="nulová",J449,0)</f>
        <v>0</v>
      </c>
      <c r="BJ449" s="24" t="s">
        <v>76</v>
      </c>
      <c r="BK449" s="246">
        <f>ROUND(I449*H449,2)</f>
        <v>0</v>
      </c>
      <c r="BL449" s="24" t="s">
        <v>208</v>
      </c>
      <c r="BM449" s="24" t="s">
        <v>2047</v>
      </c>
    </row>
    <row r="450" spans="2:65" s="1" customFormat="1" ht="16.5" customHeight="1">
      <c r="B450" s="46"/>
      <c r="C450" s="235" t="s">
        <v>1032</v>
      </c>
      <c r="D450" s="235" t="s">
        <v>203</v>
      </c>
      <c r="E450" s="236" t="s">
        <v>1119</v>
      </c>
      <c r="F450" s="237" t="s">
        <v>1120</v>
      </c>
      <c r="G450" s="238" t="s">
        <v>241</v>
      </c>
      <c r="H450" s="239">
        <v>1</v>
      </c>
      <c r="I450" s="240"/>
      <c r="J450" s="241">
        <f>ROUND(I450*H450,2)</f>
        <v>0</v>
      </c>
      <c r="K450" s="237" t="s">
        <v>21</v>
      </c>
      <c r="L450" s="72"/>
      <c r="M450" s="242" t="s">
        <v>21</v>
      </c>
      <c r="N450" s="243" t="s">
        <v>40</v>
      </c>
      <c r="O450" s="47"/>
      <c r="P450" s="244">
        <f>O450*H450</f>
        <v>0</v>
      </c>
      <c r="Q450" s="244">
        <v>0</v>
      </c>
      <c r="R450" s="244">
        <f>Q450*H450</f>
        <v>0</v>
      </c>
      <c r="S450" s="244">
        <v>0</v>
      </c>
      <c r="T450" s="245">
        <f>S450*H450</f>
        <v>0</v>
      </c>
      <c r="AR450" s="24" t="s">
        <v>208</v>
      </c>
      <c r="AT450" s="24" t="s">
        <v>203</v>
      </c>
      <c r="AU450" s="24" t="s">
        <v>79</v>
      </c>
      <c r="AY450" s="24" t="s">
        <v>201</v>
      </c>
      <c r="BE450" s="246">
        <f>IF(N450="základní",J450,0)</f>
        <v>0</v>
      </c>
      <c r="BF450" s="246">
        <f>IF(N450="snížená",J450,0)</f>
        <v>0</v>
      </c>
      <c r="BG450" s="246">
        <f>IF(N450="zákl. přenesená",J450,0)</f>
        <v>0</v>
      </c>
      <c r="BH450" s="246">
        <f>IF(N450="sníž. přenesená",J450,0)</f>
        <v>0</v>
      </c>
      <c r="BI450" s="246">
        <f>IF(N450="nulová",J450,0)</f>
        <v>0</v>
      </c>
      <c r="BJ450" s="24" t="s">
        <v>76</v>
      </c>
      <c r="BK450" s="246">
        <f>ROUND(I450*H450,2)</f>
        <v>0</v>
      </c>
      <c r="BL450" s="24" t="s">
        <v>208</v>
      </c>
      <c r="BM450" s="24" t="s">
        <v>1121</v>
      </c>
    </row>
    <row r="451" spans="2:47" s="1" customFormat="1" ht="13.5">
      <c r="B451" s="46"/>
      <c r="C451" s="74"/>
      <c r="D451" s="249" t="s">
        <v>493</v>
      </c>
      <c r="E451" s="74"/>
      <c r="F451" s="280" t="s">
        <v>1122</v>
      </c>
      <c r="G451" s="74"/>
      <c r="H451" s="74"/>
      <c r="I451" s="203"/>
      <c r="J451" s="74"/>
      <c r="K451" s="74"/>
      <c r="L451" s="72"/>
      <c r="M451" s="281"/>
      <c r="N451" s="47"/>
      <c r="O451" s="47"/>
      <c r="P451" s="47"/>
      <c r="Q451" s="47"/>
      <c r="R451" s="47"/>
      <c r="S451" s="47"/>
      <c r="T451" s="95"/>
      <c r="AT451" s="24" t="s">
        <v>493</v>
      </c>
      <c r="AU451" s="24" t="s">
        <v>79</v>
      </c>
    </row>
    <row r="452" spans="2:63" s="11" customFormat="1" ht="29.85" customHeight="1">
      <c r="B452" s="219"/>
      <c r="C452" s="220"/>
      <c r="D452" s="221" t="s">
        <v>68</v>
      </c>
      <c r="E452" s="233" t="s">
        <v>1123</v>
      </c>
      <c r="F452" s="233" t="s">
        <v>1124</v>
      </c>
      <c r="G452" s="220"/>
      <c r="H452" s="220"/>
      <c r="I452" s="223"/>
      <c r="J452" s="234">
        <f>BK452</f>
        <v>0</v>
      </c>
      <c r="K452" s="220"/>
      <c r="L452" s="225"/>
      <c r="M452" s="226"/>
      <c r="N452" s="227"/>
      <c r="O452" s="227"/>
      <c r="P452" s="228">
        <f>SUM(P453:P458)</f>
        <v>0</v>
      </c>
      <c r="Q452" s="227"/>
      <c r="R452" s="228">
        <f>SUM(R453:R458)</f>
        <v>0</v>
      </c>
      <c r="S452" s="227"/>
      <c r="T452" s="229">
        <f>SUM(T453:T458)</f>
        <v>0</v>
      </c>
      <c r="AR452" s="230" t="s">
        <v>227</v>
      </c>
      <c r="AT452" s="231" t="s">
        <v>68</v>
      </c>
      <c r="AU452" s="231" t="s">
        <v>76</v>
      </c>
      <c r="AY452" s="230" t="s">
        <v>201</v>
      </c>
      <c r="BK452" s="232">
        <f>SUM(BK453:BK458)</f>
        <v>0</v>
      </c>
    </row>
    <row r="453" spans="2:65" s="1" customFormat="1" ht="16.5" customHeight="1">
      <c r="B453" s="46"/>
      <c r="C453" s="235" t="s">
        <v>1037</v>
      </c>
      <c r="D453" s="235" t="s">
        <v>203</v>
      </c>
      <c r="E453" s="236" t="s">
        <v>1126</v>
      </c>
      <c r="F453" s="237" t="s">
        <v>1127</v>
      </c>
      <c r="G453" s="238" t="s">
        <v>241</v>
      </c>
      <c r="H453" s="239">
        <v>1</v>
      </c>
      <c r="I453" s="240"/>
      <c r="J453" s="241">
        <f>ROUND(I453*H453,2)</f>
        <v>0</v>
      </c>
      <c r="K453" s="237" t="s">
        <v>220</v>
      </c>
      <c r="L453" s="72"/>
      <c r="M453" s="242" t="s">
        <v>21</v>
      </c>
      <c r="N453" s="243" t="s">
        <v>40</v>
      </c>
      <c r="O453" s="47"/>
      <c r="P453" s="244">
        <f>O453*H453</f>
        <v>0</v>
      </c>
      <c r="Q453" s="244">
        <v>0</v>
      </c>
      <c r="R453" s="244">
        <f>Q453*H453</f>
        <v>0</v>
      </c>
      <c r="S453" s="244">
        <v>0</v>
      </c>
      <c r="T453" s="245">
        <f>S453*H453</f>
        <v>0</v>
      </c>
      <c r="AR453" s="24" t="s">
        <v>1128</v>
      </c>
      <c r="AT453" s="24" t="s">
        <v>203</v>
      </c>
      <c r="AU453" s="24" t="s">
        <v>79</v>
      </c>
      <c r="AY453" s="24" t="s">
        <v>201</v>
      </c>
      <c r="BE453" s="246">
        <f>IF(N453="základní",J453,0)</f>
        <v>0</v>
      </c>
      <c r="BF453" s="246">
        <f>IF(N453="snížená",J453,0)</f>
        <v>0</v>
      </c>
      <c r="BG453" s="246">
        <f>IF(N453="zákl. přenesená",J453,0)</f>
        <v>0</v>
      </c>
      <c r="BH453" s="246">
        <f>IF(N453="sníž. přenesená",J453,0)</f>
        <v>0</v>
      </c>
      <c r="BI453" s="246">
        <f>IF(N453="nulová",J453,0)</f>
        <v>0</v>
      </c>
      <c r="BJ453" s="24" t="s">
        <v>76</v>
      </c>
      <c r="BK453" s="246">
        <f>ROUND(I453*H453,2)</f>
        <v>0</v>
      </c>
      <c r="BL453" s="24" t="s">
        <v>1128</v>
      </c>
      <c r="BM453" s="24" t="s">
        <v>1129</v>
      </c>
    </row>
    <row r="454" spans="2:47" s="1" customFormat="1" ht="13.5">
      <c r="B454" s="46"/>
      <c r="C454" s="74"/>
      <c r="D454" s="249" t="s">
        <v>493</v>
      </c>
      <c r="E454" s="74"/>
      <c r="F454" s="280" t="s">
        <v>1130</v>
      </c>
      <c r="G454" s="74"/>
      <c r="H454" s="74"/>
      <c r="I454" s="203"/>
      <c r="J454" s="74"/>
      <c r="K454" s="74"/>
      <c r="L454" s="72"/>
      <c r="M454" s="281"/>
      <c r="N454" s="47"/>
      <c r="O454" s="47"/>
      <c r="P454" s="47"/>
      <c r="Q454" s="47"/>
      <c r="R454" s="47"/>
      <c r="S454" s="47"/>
      <c r="T454" s="95"/>
      <c r="AT454" s="24" t="s">
        <v>493</v>
      </c>
      <c r="AU454" s="24" t="s">
        <v>79</v>
      </c>
    </row>
    <row r="455" spans="2:65" s="1" customFormat="1" ht="16.5" customHeight="1">
      <c r="B455" s="46"/>
      <c r="C455" s="235" t="s">
        <v>1041</v>
      </c>
      <c r="D455" s="235" t="s">
        <v>203</v>
      </c>
      <c r="E455" s="236" t="s">
        <v>1132</v>
      </c>
      <c r="F455" s="237" t="s">
        <v>1133</v>
      </c>
      <c r="G455" s="238" t="s">
        <v>241</v>
      </c>
      <c r="H455" s="239">
        <v>1</v>
      </c>
      <c r="I455" s="240"/>
      <c r="J455" s="241">
        <f>ROUND(I455*H455,2)</f>
        <v>0</v>
      </c>
      <c r="K455" s="237" t="s">
        <v>220</v>
      </c>
      <c r="L455" s="72"/>
      <c r="M455" s="242" t="s">
        <v>21</v>
      </c>
      <c r="N455" s="243" t="s">
        <v>40</v>
      </c>
      <c r="O455" s="47"/>
      <c r="P455" s="244">
        <f>O455*H455</f>
        <v>0</v>
      </c>
      <c r="Q455" s="244">
        <v>0</v>
      </c>
      <c r="R455" s="244">
        <f>Q455*H455</f>
        <v>0</v>
      </c>
      <c r="S455" s="244">
        <v>0</v>
      </c>
      <c r="T455" s="245">
        <f>S455*H455</f>
        <v>0</v>
      </c>
      <c r="AR455" s="24" t="s">
        <v>1128</v>
      </c>
      <c r="AT455" s="24" t="s">
        <v>203</v>
      </c>
      <c r="AU455" s="24" t="s">
        <v>79</v>
      </c>
      <c r="AY455" s="24" t="s">
        <v>201</v>
      </c>
      <c r="BE455" s="246">
        <f>IF(N455="základní",J455,0)</f>
        <v>0</v>
      </c>
      <c r="BF455" s="246">
        <f>IF(N455="snížená",J455,0)</f>
        <v>0</v>
      </c>
      <c r="BG455" s="246">
        <f>IF(N455="zákl. přenesená",J455,0)</f>
        <v>0</v>
      </c>
      <c r="BH455" s="246">
        <f>IF(N455="sníž. přenesená",J455,0)</f>
        <v>0</v>
      </c>
      <c r="BI455" s="246">
        <f>IF(N455="nulová",J455,0)</f>
        <v>0</v>
      </c>
      <c r="BJ455" s="24" t="s">
        <v>76</v>
      </c>
      <c r="BK455" s="246">
        <f>ROUND(I455*H455,2)</f>
        <v>0</v>
      </c>
      <c r="BL455" s="24" t="s">
        <v>1128</v>
      </c>
      <c r="BM455" s="24" t="s">
        <v>1134</v>
      </c>
    </row>
    <row r="456" spans="2:47" s="1" customFormat="1" ht="13.5">
      <c r="B456" s="46"/>
      <c r="C456" s="74"/>
      <c r="D456" s="249" t="s">
        <v>493</v>
      </c>
      <c r="E456" s="74"/>
      <c r="F456" s="280" t="s">
        <v>1135</v>
      </c>
      <c r="G456" s="74"/>
      <c r="H456" s="74"/>
      <c r="I456" s="203"/>
      <c r="J456" s="74"/>
      <c r="K456" s="74"/>
      <c r="L456" s="72"/>
      <c r="M456" s="281"/>
      <c r="N456" s="47"/>
      <c r="O456" s="47"/>
      <c r="P456" s="47"/>
      <c r="Q456" s="47"/>
      <c r="R456" s="47"/>
      <c r="S456" s="47"/>
      <c r="T456" s="95"/>
      <c r="AT456" s="24" t="s">
        <v>493</v>
      </c>
      <c r="AU456" s="24" t="s">
        <v>79</v>
      </c>
    </row>
    <row r="457" spans="2:65" s="1" customFormat="1" ht="16.5" customHeight="1">
      <c r="B457" s="46"/>
      <c r="C457" s="235" t="s">
        <v>1048</v>
      </c>
      <c r="D457" s="235" t="s">
        <v>203</v>
      </c>
      <c r="E457" s="236" t="s">
        <v>1137</v>
      </c>
      <c r="F457" s="237" t="s">
        <v>1138</v>
      </c>
      <c r="G457" s="238" t="s">
        <v>241</v>
      </c>
      <c r="H457" s="239">
        <v>1</v>
      </c>
      <c r="I457" s="240"/>
      <c r="J457" s="241">
        <f>ROUND(I457*H457,2)</f>
        <v>0</v>
      </c>
      <c r="K457" s="237" t="s">
        <v>220</v>
      </c>
      <c r="L457" s="72"/>
      <c r="M457" s="242" t="s">
        <v>21</v>
      </c>
      <c r="N457" s="243" t="s">
        <v>40</v>
      </c>
      <c r="O457" s="47"/>
      <c r="P457" s="244">
        <f>O457*H457</f>
        <v>0</v>
      </c>
      <c r="Q457" s="244">
        <v>0</v>
      </c>
      <c r="R457" s="244">
        <f>Q457*H457</f>
        <v>0</v>
      </c>
      <c r="S457" s="244">
        <v>0</v>
      </c>
      <c r="T457" s="245">
        <f>S457*H457</f>
        <v>0</v>
      </c>
      <c r="AR457" s="24" t="s">
        <v>1128</v>
      </c>
      <c r="AT457" s="24" t="s">
        <v>203</v>
      </c>
      <c r="AU457" s="24" t="s">
        <v>79</v>
      </c>
      <c r="AY457" s="24" t="s">
        <v>201</v>
      </c>
      <c r="BE457" s="246">
        <f>IF(N457="základní",J457,0)</f>
        <v>0</v>
      </c>
      <c r="BF457" s="246">
        <f>IF(N457="snížená",J457,0)</f>
        <v>0</v>
      </c>
      <c r="BG457" s="246">
        <f>IF(N457="zákl. přenesená",J457,0)</f>
        <v>0</v>
      </c>
      <c r="BH457" s="246">
        <f>IF(N457="sníž. přenesená",J457,0)</f>
        <v>0</v>
      </c>
      <c r="BI457" s="246">
        <f>IF(N457="nulová",J457,0)</f>
        <v>0</v>
      </c>
      <c r="BJ457" s="24" t="s">
        <v>76</v>
      </c>
      <c r="BK457" s="246">
        <f>ROUND(I457*H457,2)</f>
        <v>0</v>
      </c>
      <c r="BL457" s="24" t="s">
        <v>1128</v>
      </c>
      <c r="BM457" s="24" t="s">
        <v>1139</v>
      </c>
    </row>
    <row r="458" spans="2:47" s="1" customFormat="1" ht="13.5">
      <c r="B458" s="46"/>
      <c r="C458" s="74"/>
      <c r="D458" s="249" t="s">
        <v>493</v>
      </c>
      <c r="E458" s="74"/>
      <c r="F458" s="280" t="s">
        <v>1140</v>
      </c>
      <c r="G458" s="74"/>
      <c r="H458" s="74"/>
      <c r="I458" s="203"/>
      <c r="J458" s="74"/>
      <c r="K458" s="74"/>
      <c r="L458" s="72"/>
      <c r="M458" s="283"/>
      <c r="N458" s="284"/>
      <c r="O458" s="284"/>
      <c r="P458" s="284"/>
      <c r="Q458" s="284"/>
      <c r="R458" s="284"/>
      <c r="S458" s="284"/>
      <c r="T458" s="285"/>
      <c r="AT458" s="24" t="s">
        <v>493</v>
      </c>
      <c r="AU458" s="24" t="s">
        <v>79</v>
      </c>
    </row>
    <row r="459" spans="2:12" s="1" customFormat="1" ht="6.95" customHeight="1">
      <c r="B459" s="67"/>
      <c r="C459" s="68"/>
      <c r="D459" s="68"/>
      <c r="E459" s="68"/>
      <c r="F459" s="68"/>
      <c r="G459" s="68"/>
      <c r="H459" s="68"/>
      <c r="I459" s="178"/>
      <c r="J459" s="68"/>
      <c r="K459" s="68"/>
      <c r="L459" s="72"/>
    </row>
  </sheetData>
  <sheetProtection password="CC35" sheet="1" objects="1" scenarios="1" formatColumns="0" formatRows="0" autoFilter="0"/>
  <autoFilter ref="C110:K458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99:H99"/>
    <mergeCell ref="E101:H101"/>
    <mergeCell ref="E103:H103"/>
    <mergeCell ref="G1:H1"/>
    <mergeCell ref="L2:V2"/>
  </mergeCells>
  <hyperlinks>
    <hyperlink ref="F1:G1" location="C2" display="1) Krycí list soupisu"/>
    <hyperlink ref="G1:H1" location="C58" display="2) Rekapitulace"/>
    <hyperlink ref="J1" location="C11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8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141</v>
      </c>
      <c r="G1" s="151" t="s">
        <v>142</v>
      </c>
      <c r="H1" s="151"/>
      <c r="I1" s="152"/>
      <c r="J1" s="151" t="s">
        <v>143</v>
      </c>
      <c r="K1" s="150" t="s">
        <v>144</v>
      </c>
      <c r="L1" s="151" t="s">
        <v>145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127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146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ZŠ Karviná - školy II - stavba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147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1826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149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2048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78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ROUND(J107,2)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ROUND(SUM(BE107:BE287),2)</f>
        <v>0</v>
      </c>
      <c r="G32" s="47"/>
      <c r="H32" s="47"/>
      <c r="I32" s="170">
        <v>0.21</v>
      </c>
      <c r="J32" s="169">
        <f>ROUND(ROUND((SUM(BE107:BE287)),2)*I32,2)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ROUND(SUM(BF107:BF287),2)</f>
        <v>0</v>
      </c>
      <c r="G33" s="47"/>
      <c r="H33" s="47"/>
      <c r="I33" s="170">
        <v>0.15</v>
      </c>
      <c r="J33" s="169">
        <f>ROUND(ROUND((SUM(BF107:BF287)),2)*I33,2)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ROUND(SUM(BG107:BG287),2)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ROUND(SUM(BH107:BH287),2)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ROUND(SUM(BI107:BI287),2)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151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ZŠ Karviná - školy II - stavba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147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1826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149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004 - Rekonstrukce odborných učeben ZŠ a MŠ Cihelní  Karviná - jazyková učebna 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152</v>
      </c>
      <c r="D58" s="171"/>
      <c r="E58" s="171"/>
      <c r="F58" s="171"/>
      <c r="G58" s="171"/>
      <c r="H58" s="171"/>
      <c r="I58" s="185"/>
      <c r="J58" s="186" t="s">
        <v>153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154</v>
      </c>
      <c r="D60" s="47"/>
      <c r="E60" s="47"/>
      <c r="F60" s="47"/>
      <c r="G60" s="47"/>
      <c r="H60" s="47"/>
      <c r="I60" s="156"/>
      <c r="J60" s="167">
        <f>J107</f>
        <v>0</v>
      </c>
      <c r="K60" s="51"/>
      <c r="AU60" s="24" t="s">
        <v>155</v>
      </c>
    </row>
    <row r="61" spans="2:11" s="8" customFormat="1" ht="24.95" customHeight="1">
      <c r="B61" s="189"/>
      <c r="C61" s="190"/>
      <c r="D61" s="191" t="s">
        <v>156</v>
      </c>
      <c r="E61" s="192"/>
      <c r="F61" s="192"/>
      <c r="G61" s="192"/>
      <c r="H61" s="192"/>
      <c r="I61" s="193"/>
      <c r="J61" s="194">
        <f>J108</f>
        <v>0</v>
      </c>
      <c r="K61" s="195"/>
    </row>
    <row r="62" spans="2:11" s="9" customFormat="1" ht="19.9" customHeight="1">
      <c r="B62" s="196"/>
      <c r="C62" s="197"/>
      <c r="D62" s="198" t="s">
        <v>161</v>
      </c>
      <c r="E62" s="199"/>
      <c r="F62" s="199"/>
      <c r="G62" s="199"/>
      <c r="H62" s="199"/>
      <c r="I62" s="200"/>
      <c r="J62" s="201">
        <f>J109</f>
        <v>0</v>
      </c>
      <c r="K62" s="202"/>
    </row>
    <row r="63" spans="2:11" s="9" customFormat="1" ht="19.9" customHeight="1">
      <c r="B63" s="196"/>
      <c r="C63" s="197"/>
      <c r="D63" s="198" t="s">
        <v>162</v>
      </c>
      <c r="E63" s="199"/>
      <c r="F63" s="199"/>
      <c r="G63" s="199"/>
      <c r="H63" s="199"/>
      <c r="I63" s="200"/>
      <c r="J63" s="201">
        <f>J136</f>
        <v>0</v>
      </c>
      <c r="K63" s="202"/>
    </row>
    <row r="64" spans="2:11" s="9" customFormat="1" ht="19.9" customHeight="1">
      <c r="B64" s="196"/>
      <c r="C64" s="197"/>
      <c r="D64" s="198" t="s">
        <v>1828</v>
      </c>
      <c r="E64" s="199"/>
      <c r="F64" s="199"/>
      <c r="G64" s="199"/>
      <c r="H64" s="199"/>
      <c r="I64" s="200"/>
      <c r="J64" s="201">
        <f>J153</f>
        <v>0</v>
      </c>
      <c r="K64" s="202"/>
    </row>
    <row r="65" spans="2:11" s="9" customFormat="1" ht="19.9" customHeight="1">
      <c r="B65" s="196"/>
      <c r="C65" s="197"/>
      <c r="D65" s="198" t="s">
        <v>164</v>
      </c>
      <c r="E65" s="199"/>
      <c r="F65" s="199"/>
      <c r="G65" s="199"/>
      <c r="H65" s="199"/>
      <c r="I65" s="200"/>
      <c r="J65" s="201">
        <f>J156</f>
        <v>0</v>
      </c>
      <c r="K65" s="202"/>
    </row>
    <row r="66" spans="2:11" s="9" customFormat="1" ht="19.9" customHeight="1">
      <c r="B66" s="196"/>
      <c r="C66" s="197"/>
      <c r="D66" s="198" t="s">
        <v>1537</v>
      </c>
      <c r="E66" s="199"/>
      <c r="F66" s="199"/>
      <c r="G66" s="199"/>
      <c r="H66" s="199"/>
      <c r="I66" s="200"/>
      <c r="J66" s="201">
        <f>J163</f>
        <v>0</v>
      </c>
      <c r="K66" s="202"/>
    </row>
    <row r="67" spans="2:11" s="8" customFormat="1" ht="24.95" customHeight="1">
      <c r="B67" s="189"/>
      <c r="C67" s="190"/>
      <c r="D67" s="191" t="s">
        <v>165</v>
      </c>
      <c r="E67" s="192"/>
      <c r="F67" s="192"/>
      <c r="G67" s="192"/>
      <c r="H67" s="192"/>
      <c r="I67" s="193"/>
      <c r="J67" s="194">
        <f>J165</f>
        <v>0</v>
      </c>
      <c r="K67" s="195"/>
    </row>
    <row r="68" spans="2:11" s="9" customFormat="1" ht="19.9" customHeight="1">
      <c r="B68" s="196"/>
      <c r="C68" s="197"/>
      <c r="D68" s="198" t="s">
        <v>166</v>
      </c>
      <c r="E68" s="199"/>
      <c r="F68" s="199"/>
      <c r="G68" s="199"/>
      <c r="H68" s="199"/>
      <c r="I68" s="200"/>
      <c r="J68" s="201">
        <f>J166</f>
        <v>0</v>
      </c>
      <c r="K68" s="202"/>
    </row>
    <row r="69" spans="2:11" s="9" customFormat="1" ht="19.9" customHeight="1">
      <c r="B69" s="196"/>
      <c r="C69" s="197"/>
      <c r="D69" s="198" t="s">
        <v>167</v>
      </c>
      <c r="E69" s="199"/>
      <c r="F69" s="199"/>
      <c r="G69" s="199"/>
      <c r="H69" s="199"/>
      <c r="I69" s="200"/>
      <c r="J69" s="201">
        <f>J175</f>
        <v>0</v>
      </c>
      <c r="K69" s="202"/>
    </row>
    <row r="70" spans="2:11" s="9" customFormat="1" ht="19.9" customHeight="1">
      <c r="B70" s="196"/>
      <c r="C70" s="197"/>
      <c r="D70" s="198" t="s">
        <v>168</v>
      </c>
      <c r="E70" s="199"/>
      <c r="F70" s="199"/>
      <c r="G70" s="199"/>
      <c r="H70" s="199"/>
      <c r="I70" s="200"/>
      <c r="J70" s="201">
        <f>J179</f>
        <v>0</v>
      </c>
      <c r="K70" s="202"/>
    </row>
    <row r="71" spans="2:11" s="9" customFormat="1" ht="19.9" customHeight="1">
      <c r="B71" s="196"/>
      <c r="C71" s="197"/>
      <c r="D71" s="198" t="s">
        <v>169</v>
      </c>
      <c r="E71" s="199"/>
      <c r="F71" s="199"/>
      <c r="G71" s="199"/>
      <c r="H71" s="199"/>
      <c r="I71" s="200"/>
      <c r="J71" s="201">
        <f>J185</f>
        <v>0</v>
      </c>
      <c r="K71" s="202"/>
    </row>
    <row r="72" spans="2:11" s="9" customFormat="1" ht="19.9" customHeight="1">
      <c r="B72" s="196"/>
      <c r="C72" s="197"/>
      <c r="D72" s="198" t="s">
        <v>170</v>
      </c>
      <c r="E72" s="199"/>
      <c r="F72" s="199"/>
      <c r="G72" s="199"/>
      <c r="H72" s="199"/>
      <c r="I72" s="200"/>
      <c r="J72" s="201">
        <f>J192</f>
        <v>0</v>
      </c>
      <c r="K72" s="202"/>
    </row>
    <row r="73" spans="2:11" s="9" customFormat="1" ht="19.9" customHeight="1">
      <c r="B73" s="196"/>
      <c r="C73" s="197"/>
      <c r="D73" s="198" t="s">
        <v>171</v>
      </c>
      <c r="E73" s="199"/>
      <c r="F73" s="199"/>
      <c r="G73" s="199"/>
      <c r="H73" s="199"/>
      <c r="I73" s="200"/>
      <c r="J73" s="201">
        <f>J212</f>
        <v>0</v>
      </c>
      <c r="K73" s="202"/>
    </row>
    <row r="74" spans="2:11" s="9" customFormat="1" ht="19.9" customHeight="1">
      <c r="B74" s="196"/>
      <c r="C74" s="197"/>
      <c r="D74" s="198" t="s">
        <v>172</v>
      </c>
      <c r="E74" s="199"/>
      <c r="F74" s="199"/>
      <c r="G74" s="199"/>
      <c r="H74" s="199"/>
      <c r="I74" s="200"/>
      <c r="J74" s="201">
        <f>J215</f>
        <v>0</v>
      </c>
      <c r="K74" s="202"/>
    </row>
    <row r="75" spans="2:11" s="9" customFormat="1" ht="19.9" customHeight="1">
      <c r="B75" s="196"/>
      <c r="C75" s="197"/>
      <c r="D75" s="198" t="s">
        <v>1829</v>
      </c>
      <c r="E75" s="199"/>
      <c r="F75" s="199"/>
      <c r="G75" s="199"/>
      <c r="H75" s="199"/>
      <c r="I75" s="200"/>
      <c r="J75" s="201">
        <f>J219</f>
        <v>0</v>
      </c>
      <c r="K75" s="202"/>
    </row>
    <row r="76" spans="2:11" s="9" customFormat="1" ht="19.9" customHeight="1">
      <c r="B76" s="196"/>
      <c r="C76" s="197"/>
      <c r="D76" s="198" t="s">
        <v>173</v>
      </c>
      <c r="E76" s="199"/>
      <c r="F76" s="199"/>
      <c r="G76" s="199"/>
      <c r="H76" s="199"/>
      <c r="I76" s="200"/>
      <c r="J76" s="201">
        <f>J225</f>
        <v>0</v>
      </c>
      <c r="K76" s="202"/>
    </row>
    <row r="77" spans="2:11" s="9" customFormat="1" ht="19.9" customHeight="1">
      <c r="B77" s="196"/>
      <c r="C77" s="197"/>
      <c r="D77" s="198" t="s">
        <v>175</v>
      </c>
      <c r="E77" s="199"/>
      <c r="F77" s="199"/>
      <c r="G77" s="199"/>
      <c r="H77" s="199"/>
      <c r="I77" s="200"/>
      <c r="J77" s="201">
        <f>J239</f>
        <v>0</v>
      </c>
      <c r="K77" s="202"/>
    </row>
    <row r="78" spans="2:11" s="9" customFormat="1" ht="19.9" customHeight="1">
      <c r="B78" s="196"/>
      <c r="C78" s="197"/>
      <c r="D78" s="198" t="s">
        <v>176</v>
      </c>
      <c r="E78" s="199"/>
      <c r="F78" s="199"/>
      <c r="G78" s="199"/>
      <c r="H78" s="199"/>
      <c r="I78" s="200"/>
      <c r="J78" s="201">
        <f>J243</f>
        <v>0</v>
      </c>
      <c r="K78" s="202"/>
    </row>
    <row r="79" spans="2:11" s="9" customFormat="1" ht="19.9" customHeight="1">
      <c r="B79" s="196"/>
      <c r="C79" s="197"/>
      <c r="D79" s="198" t="s">
        <v>177</v>
      </c>
      <c r="E79" s="199"/>
      <c r="F79" s="199"/>
      <c r="G79" s="199"/>
      <c r="H79" s="199"/>
      <c r="I79" s="200"/>
      <c r="J79" s="201">
        <f>J249</f>
        <v>0</v>
      </c>
      <c r="K79" s="202"/>
    </row>
    <row r="80" spans="2:11" s="9" customFormat="1" ht="19.9" customHeight="1">
      <c r="B80" s="196"/>
      <c r="C80" s="197"/>
      <c r="D80" s="198" t="s">
        <v>178</v>
      </c>
      <c r="E80" s="199"/>
      <c r="F80" s="199"/>
      <c r="G80" s="199"/>
      <c r="H80" s="199"/>
      <c r="I80" s="200"/>
      <c r="J80" s="201">
        <f>J255</f>
        <v>0</v>
      </c>
      <c r="K80" s="202"/>
    </row>
    <row r="81" spans="2:11" s="9" customFormat="1" ht="19.9" customHeight="1">
      <c r="B81" s="196"/>
      <c r="C81" s="197"/>
      <c r="D81" s="198" t="s">
        <v>179</v>
      </c>
      <c r="E81" s="199"/>
      <c r="F81" s="199"/>
      <c r="G81" s="199"/>
      <c r="H81" s="199"/>
      <c r="I81" s="200"/>
      <c r="J81" s="201">
        <f>J262</f>
        <v>0</v>
      </c>
      <c r="K81" s="202"/>
    </row>
    <row r="82" spans="2:11" s="9" customFormat="1" ht="19.9" customHeight="1">
      <c r="B82" s="196"/>
      <c r="C82" s="197"/>
      <c r="D82" s="198" t="s">
        <v>180</v>
      </c>
      <c r="E82" s="199"/>
      <c r="F82" s="199"/>
      <c r="G82" s="199"/>
      <c r="H82" s="199"/>
      <c r="I82" s="200"/>
      <c r="J82" s="201">
        <f>J265</f>
        <v>0</v>
      </c>
      <c r="K82" s="202"/>
    </row>
    <row r="83" spans="2:11" s="8" customFormat="1" ht="24.95" customHeight="1">
      <c r="B83" s="189"/>
      <c r="C83" s="190"/>
      <c r="D83" s="191" t="s">
        <v>182</v>
      </c>
      <c r="E83" s="192"/>
      <c r="F83" s="192"/>
      <c r="G83" s="192"/>
      <c r="H83" s="192"/>
      <c r="I83" s="193"/>
      <c r="J83" s="194">
        <f>J275</f>
        <v>0</v>
      </c>
      <c r="K83" s="195"/>
    </row>
    <row r="84" spans="2:11" s="9" customFormat="1" ht="19.9" customHeight="1">
      <c r="B84" s="196"/>
      <c r="C84" s="197"/>
      <c r="D84" s="198" t="s">
        <v>183</v>
      </c>
      <c r="E84" s="199"/>
      <c r="F84" s="199"/>
      <c r="G84" s="199"/>
      <c r="H84" s="199"/>
      <c r="I84" s="200"/>
      <c r="J84" s="201">
        <f>J276</f>
        <v>0</v>
      </c>
      <c r="K84" s="202"/>
    </row>
    <row r="85" spans="2:11" s="9" customFormat="1" ht="19.9" customHeight="1">
      <c r="B85" s="196"/>
      <c r="C85" s="197"/>
      <c r="D85" s="198" t="s">
        <v>184</v>
      </c>
      <c r="E85" s="199"/>
      <c r="F85" s="199"/>
      <c r="G85" s="199"/>
      <c r="H85" s="199"/>
      <c r="I85" s="200"/>
      <c r="J85" s="201">
        <f>J281</f>
        <v>0</v>
      </c>
      <c r="K85" s="202"/>
    </row>
    <row r="86" spans="2:11" s="1" customFormat="1" ht="21.8" customHeight="1">
      <c r="B86" s="46"/>
      <c r="C86" s="47"/>
      <c r="D86" s="47"/>
      <c r="E86" s="47"/>
      <c r="F86" s="47"/>
      <c r="G86" s="47"/>
      <c r="H86" s="47"/>
      <c r="I86" s="156"/>
      <c r="J86" s="47"/>
      <c r="K86" s="51"/>
    </row>
    <row r="87" spans="2:11" s="1" customFormat="1" ht="6.95" customHeight="1">
      <c r="B87" s="67"/>
      <c r="C87" s="68"/>
      <c r="D87" s="68"/>
      <c r="E87" s="68"/>
      <c r="F87" s="68"/>
      <c r="G87" s="68"/>
      <c r="H87" s="68"/>
      <c r="I87" s="178"/>
      <c r="J87" s="68"/>
      <c r="K87" s="69"/>
    </row>
    <row r="91" spans="2:12" s="1" customFormat="1" ht="6.95" customHeight="1">
      <c r="B91" s="70"/>
      <c r="C91" s="71"/>
      <c r="D91" s="71"/>
      <c r="E91" s="71"/>
      <c r="F91" s="71"/>
      <c r="G91" s="71"/>
      <c r="H91" s="71"/>
      <c r="I91" s="181"/>
      <c r="J91" s="71"/>
      <c r="K91" s="71"/>
      <c r="L91" s="72"/>
    </row>
    <row r="92" spans="2:12" s="1" customFormat="1" ht="36.95" customHeight="1">
      <c r="B92" s="46"/>
      <c r="C92" s="73" t="s">
        <v>185</v>
      </c>
      <c r="D92" s="74"/>
      <c r="E92" s="74"/>
      <c r="F92" s="74"/>
      <c r="G92" s="74"/>
      <c r="H92" s="74"/>
      <c r="I92" s="203"/>
      <c r="J92" s="74"/>
      <c r="K92" s="74"/>
      <c r="L92" s="72"/>
    </row>
    <row r="93" spans="2:12" s="1" customFormat="1" ht="6.95" customHeight="1">
      <c r="B93" s="46"/>
      <c r="C93" s="74"/>
      <c r="D93" s="74"/>
      <c r="E93" s="74"/>
      <c r="F93" s="74"/>
      <c r="G93" s="74"/>
      <c r="H93" s="74"/>
      <c r="I93" s="203"/>
      <c r="J93" s="74"/>
      <c r="K93" s="74"/>
      <c r="L93" s="72"/>
    </row>
    <row r="94" spans="2:12" s="1" customFormat="1" ht="14.4" customHeight="1">
      <c r="B94" s="46"/>
      <c r="C94" s="76" t="s">
        <v>18</v>
      </c>
      <c r="D94" s="74"/>
      <c r="E94" s="74"/>
      <c r="F94" s="74"/>
      <c r="G94" s="74"/>
      <c r="H94" s="74"/>
      <c r="I94" s="203"/>
      <c r="J94" s="74"/>
      <c r="K94" s="74"/>
      <c r="L94" s="72"/>
    </row>
    <row r="95" spans="2:12" s="1" customFormat="1" ht="16.5" customHeight="1">
      <c r="B95" s="46"/>
      <c r="C95" s="74"/>
      <c r="D95" s="74"/>
      <c r="E95" s="204" t="str">
        <f>E7</f>
        <v>Rekonstrukce odborných učeben ZŠ Karviná - školy II - stavba</v>
      </c>
      <c r="F95" s="76"/>
      <c r="G95" s="76"/>
      <c r="H95" s="76"/>
      <c r="I95" s="203"/>
      <c r="J95" s="74"/>
      <c r="K95" s="74"/>
      <c r="L95" s="72"/>
    </row>
    <row r="96" spans="2:12" ht="13.5">
      <c r="B96" s="28"/>
      <c r="C96" s="76" t="s">
        <v>147</v>
      </c>
      <c r="D96" s="205"/>
      <c r="E96" s="205"/>
      <c r="F96" s="205"/>
      <c r="G96" s="205"/>
      <c r="H96" s="205"/>
      <c r="I96" s="148"/>
      <c r="J96" s="205"/>
      <c r="K96" s="205"/>
      <c r="L96" s="206"/>
    </row>
    <row r="97" spans="2:12" s="1" customFormat="1" ht="16.5" customHeight="1">
      <c r="B97" s="46"/>
      <c r="C97" s="74"/>
      <c r="D97" s="74"/>
      <c r="E97" s="204" t="s">
        <v>1826</v>
      </c>
      <c r="F97" s="74"/>
      <c r="G97" s="74"/>
      <c r="H97" s="74"/>
      <c r="I97" s="203"/>
      <c r="J97" s="74"/>
      <c r="K97" s="74"/>
      <c r="L97" s="72"/>
    </row>
    <row r="98" spans="2:12" s="1" customFormat="1" ht="14.4" customHeight="1">
      <c r="B98" s="46"/>
      <c r="C98" s="76" t="s">
        <v>149</v>
      </c>
      <c r="D98" s="74"/>
      <c r="E98" s="74"/>
      <c r="F98" s="74"/>
      <c r="G98" s="74"/>
      <c r="H98" s="74"/>
      <c r="I98" s="203"/>
      <c r="J98" s="74"/>
      <c r="K98" s="74"/>
      <c r="L98" s="72"/>
    </row>
    <row r="99" spans="2:12" s="1" customFormat="1" ht="17.25" customHeight="1">
      <c r="B99" s="46"/>
      <c r="C99" s="74"/>
      <c r="D99" s="74"/>
      <c r="E99" s="82" t="str">
        <f>E11</f>
        <v xml:space="preserve">004 - Rekonstrukce odborných učeben ZŠ a MŠ Cihelní  Karviná - jazyková učebna </v>
      </c>
      <c r="F99" s="74"/>
      <c r="G99" s="74"/>
      <c r="H99" s="74"/>
      <c r="I99" s="203"/>
      <c r="J99" s="74"/>
      <c r="K99" s="74"/>
      <c r="L99" s="72"/>
    </row>
    <row r="100" spans="2:12" s="1" customFormat="1" ht="6.95" customHeight="1">
      <c r="B100" s="46"/>
      <c r="C100" s="74"/>
      <c r="D100" s="74"/>
      <c r="E100" s="74"/>
      <c r="F100" s="74"/>
      <c r="G100" s="74"/>
      <c r="H100" s="74"/>
      <c r="I100" s="203"/>
      <c r="J100" s="74"/>
      <c r="K100" s="74"/>
      <c r="L100" s="72"/>
    </row>
    <row r="101" spans="2:12" s="1" customFormat="1" ht="18" customHeight="1">
      <c r="B101" s="46"/>
      <c r="C101" s="76" t="s">
        <v>23</v>
      </c>
      <c r="D101" s="74"/>
      <c r="E101" s="74"/>
      <c r="F101" s="207" t="str">
        <f>F14</f>
        <v xml:space="preserve"> </v>
      </c>
      <c r="G101" s="74"/>
      <c r="H101" s="74"/>
      <c r="I101" s="208" t="s">
        <v>25</v>
      </c>
      <c r="J101" s="85" t="str">
        <f>IF(J14="","",J14)</f>
        <v>4. 9. 2017</v>
      </c>
      <c r="K101" s="74"/>
      <c r="L101" s="72"/>
    </row>
    <row r="102" spans="2:12" s="1" customFormat="1" ht="6.95" customHeight="1">
      <c r="B102" s="46"/>
      <c r="C102" s="74"/>
      <c r="D102" s="74"/>
      <c r="E102" s="74"/>
      <c r="F102" s="74"/>
      <c r="G102" s="74"/>
      <c r="H102" s="74"/>
      <c r="I102" s="203"/>
      <c r="J102" s="74"/>
      <c r="K102" s="74"/>
      <c r="L102" s="72"/>
    </row>
    <row r="103" spans="2:12" s="1" customFormat="1" ht="13.5">
      <c r="B103" s="46"/>
      <c r="C103" s="76" t="s">
        <v>27</v>
      </c>
      <c r="D103" s="74"/>
      <c r="E103" s="74"/>
      <c r="F103" s="207" t="str">
        <f>E17</f>
        <v xml:space="preserve"> </v>
      </c>
      <c r="G103" s="74"/>
      <c r="H103" s="74"/>
      <c r="I103" s="208" t="s">
        <v>32</v>
      </c>
      <c r="J103" s="207" t="str">
        <f>E23</f>
        <v xml:space="preserve"> </v>
      </c>
      <c r="K103" s="74"/>
      <c r="L103" s="72"/>
    </row>
    <row r="104" spans="2:12" s="1" customFormat="1" ht="14.4" customHeight="1">
      <c r="B104" s="46"/>
      <c r="C104" s="76" t="s">
        <v>30</v>
      </c>
      <c r="D104" s="74"/>
      <c r="E104" s="74"/>
      <c r="F104" s="207" t="str">
        <f>IF(E20="","",E20)</f>
        <v/>
      </c>
      <c r="G104" s="74"/>
      <c r="H104" s="74"/>
      <c r="I104" s="203"/>
      <c r="J104" s="74"/>
      <c r="K104" s="74"/>
      <c r="L104" s="72"/>
    </row>
    <row r="105" spans="2:12" s="1" customFormat="1" ht="10.3" customHeight="1">
      <c r="B105" s="46"/>
      <c r="C105" s="74"/>
      <c r="D105" s="74"/>
      <c r="E105" s="74"/>
      <c r="F105" s="74"/>
      <c r="G105" s="74"/>
      <c r="H105" s="74"/>
      <c r="I105" s="203"/>
      <c r="J105" s="74"/>
      <c r="K105" s="74"/>
      <c r="L105" s="72"/>
    </row>
    <row r="106" spans="2:20" s="10" customFormat="1" ht="29.25" customHeight="1">
      <c r="B106" s="209"/>
      <c r="C106" s="210" t="s">
        <v>186</v>
      </c>
      <c r="D106" s="211" t="s">
        <v>54</v>
      </c>
      <c r="E106" s="211" t="s">
        <v>50</v>
      </c>
      <c r="F106" s="211" t="s">
        <v>187</v>
      </c>
      <c r="G106" s="211" t="s">
        <v>188</v>
      </c>
      <c r="H106" s="211" t="s">
        <v>189</v>
      </c>
      <c r="I106" s="212" t="s">
        <v>190</v>
      </c>
      <c r="J106" s="211" t="s">
        <v>153</v>
      </c>
      <c r="K106" s="213" t="s">
        <v>191</v>
      </c>
      <c r="L106" s="214"/>
      <c r="M106" s="102" t="s">
        <v>192</v>
      </c>
      <c r="N106" s="103" t="s">
        <v>39</v>
      </c>
      <c r="O106" s="103" t="s">
        <v>193</v>
      </c>
      <c r="P106" s="103" t="s">
        <v>194</v>
      </c>
      <c r="Q106" s="103" t="s">
        <v>195</v>
      </c>
      <c r="R106" s="103" t="s">
        <v>196</v>
      </c>
      <c r="S106" s="103" t="s">
        <v>197</v>
      </c>
      <c r="T106" s="104" t="s">
        <v>198</v>
      </c>
    </row>
    <row r="107" spans="2:63" s="1" customFormat="1" ht="29.25" customHeight="1">
      <c r="B107" s="46"/>
      <c r="C107" s="108" t="s">
        <v>154</v>
      </c>
      <c r="D107" s="74"/>
      <c r="E107" s="74"/>
      <c r="F107" s="74"/>
      <c r="G107" s="74"/>
      <c r="H107" s="74"/>
      <c r="I107" s="203"/>
      <c r="J107" s="215">
        <f>BK107</f>
        <v>0</v>
      </c>
      <c r="K107" s="74"/>
      <c r="L107" s="72"/>
      <c r="M107" s="105"/>
      <c r="N107" s="106"/>
      <c r="O107" s="106"/>
      <c r="P107" s="216">
        <f>P108+P165+P275</f>
        <v>0</v>
      </c>
      <c r="Q107" s="106"/>
      <c r="R107" s="216">
        <f>R108+R165+R275</f>
        <v>8.412703400000002</v>
      </c>
      <c r="S107" s="106"/>
      <c r="T107" s="217">
        <f>T108+T165+T275</f>
        <v>3.3477170000000003</v>
      </c>
      <c r="AT107" s="24" t="s">
        <v>68</v>
      </c>
      <c r="AU107" s="24" t="s">
        <v>155</v>
      </c>
      <c r="BK107" s="218">
        <f>BK108+BK165+BK275</f>
        <v>0</v>
      </c>
    </row>
    <row r="108" spans="2:63" s="11" customFormat="1" ht="37.4" customHeight="1">
      <c r="B108" s="219"/>
      <c r="C108" s="220"/>
      <c r="D108" s="221" t="s">
        <v>68</v>
      </c>
      <c r="E108" s="222" t="s">
        <v>199</v>
      </c>
      <c r="F108" s="222" t="s">
        <v>200</v>
      </c>
      <c r="G108" s="220"/>
      <c r="H108" s="220"/>
      <c r="I108" s="223"/>
      <c r="J108" s="224">
        <f>BK108</f>
        <v>0</v>
      </c>
      <c r="K108" s="220"/>
      <c r="L108" s="225"/>
      <c r="M108" s="226"/>
      <c r="N108" s="227"/>
      <c r="O108" s="227"/>
      <c r="P108" s="228">
        <f>P109+P136+P153+P156+P163</f>
        <v>0</v>
      </c>
      <c r="Q108" s="227"/>
      <c r="R108" s="228">
        <f>R109+R136+R153+R156+R163</f>
        <v>6.406149800000001</v>
      </c>
      <c r="S108" s="227"/>
      <c r="T108" s="229">
        <f>T109+T136+T153+T156+T163</f>
        <v>2.78412</v>
      </c>
      <c r="AR108" s="230" t="s">
        <v>76</v>
      </c>
      <c r="AT108" s="231" t="s">
        <v>68</v>
      </c>
      <c r="AU108" s="231" t="s">
        <v>69</v>
      </c>
      <c r="AY108" s="230" t="s">
        <v>201</v>
      </c>
      <c r="BK108" s="232">
        <f>BK109+BK136+BK153+BK156+BK163</f>
        <v>0</v>
      </c>
    </row>
    <row r="109" spans="2:63" s="11" customFormat="1" ht="19.9" customHeight="1">
      <c r="B109" s="219"/>
      <c r="C109" s="220"/>
      <c r="D109" s="221" t="s">
        <v>68</v>
      </c>
      <c r="E109" s="233" t="s">
        <v>232</v>
      </c>
      <c r="F109" s="233" t="s">
        <v>302</v>
      </c>
      <c r="G109" s="220"/>
      <c r="H109" s="220"/>
      <c r="I109" s="223"/>
      <c r="J109" s="234">
        <f>BK109</f>
        <v>0</v>
      </c>
      <c r="K109" s="220"/>
      <c r="L109" s="225"/>
      <c r="M109" s="226"/>
      <c r="N109" s="227"/>
      <c r="O109" s="227"/>
      <c r="P109" s="228">
        <f>SUM(P110:P135)</f>
        <v>0</v>
      </c>
      <c r="Q109" s="227"/>
      <c r="R109" s="228">
        <f>SUM(R110:R135)</f>
        <v>6.3906898000000005</v>
      </c>
      <c r="S109" s="227"/>
      <c r="T109" s="229">
        <f>SUM(T110:T135)</f>
        <v>0</v>
      </c>
      <c r="AR109" s="230" t="s">
        <v>76</v>
      </c>
      <c r="AT109" s="231" t="s">
        <v>68</v>
      </c>
      <c r="AU109" s="231" t="s">
        <v>76</v>
      </c>
      <c r="AY109" s="230" t="s">
        <v>201</v>
      </c>
      <c r="BK109" s="232">
        <f>SUM(BK110:BK135)</f>
        <v>0</v>
      </c>
    </row>
    <row r="110" spans="2:65" s="1" customFormat="1" ht="16.5" customHeight="1">
      <c r="B110" s="46"/>
      <c r="C110" s="235" t="s">
        <v>76</v>
      </c>
      <c r="D110" s="235" t="s">
        <v>203</v>
      </c>
      <c r="E110" s="236" t="s">
        <v>317</v>
      </c>
      <c r="F110" s="237" t="s">
        <v>318</v>
      </c>
      <c r="G110" s="238" t="s">
        <v>206</v>
      </c>
      <c r="H110" s="239">
        <v>0.3</v>
      </c>
      <c r="I110" s="240"/>
      <c r="J110" s="241">
        <f>ROUND(I110*H110,2)</f>
        <v>0</v>
      </c>
      <c r="K110" s="237" t="s">
        <v>220</v>
      </c>
      <c r="L110" s="72"/>
      <c r="M110" s="242" t="s">
        <v>21</v>
      </c>
      <c r="N110" s="243" t="s">
        <v>40</v>
      </c>
      <c r="O110" s="47"/>
      <c r="P110" s="244">
        <f>O110*H110</f>
        <v>0</v>
      </c>
      <c r="Q110" s="244">
        <v>0.04</v>
      </c>
      <c r="R110" s="244">
        <f>Q110*H110</f>
        <v>0.012</v>
      </c>
      <c r="S110" s="244">
        <v>0</v>
      </c>
      <c r="T110" s="245">
        <f>S110*H110</f>
        <v>0</v>
      </c>
      <c r="AR110" s="24" t="s">
        <v>208</v>
      </c>
      <c r="AT110" s="24" t="s">
        <v>203</v>
      </c>
      <c r="AU110" s="24" t="s">
        <v>79</v>
      </c>
      <c r="AY110" s="24" t="s">
        <v>201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76</v>
      </c>
      <c r="BK110" s="246">
        <f>ROUND(I110*H110,2)</f>
        <v>0</v>
      </c>
      <c r="BL110" s="24" t="s">
        <v>208</v>
      </c>
      <c r="BM110" s="24" t="s">
        <v>319</v>
      </c>
    </row>
    <row r="111" spans="2:51" s="12" customFormat="1" ht="13.5">
      <c r="B111" s="247"/>
      <c r="C111" s="248"/>
      <c r="D111" s="249" t="s">
        <v>210</v>
      </c>
      <c r="E111" s="250" t="s">
        <v>21</v>
      </c>
      <c r="F111" s="251" t="s">
        <v>2049</v>
      </c>
      <c r="G111" s="248"/>
      <c r="H111" s="252">
        <v>0.3</v>
      </c>
      <c r="I111" s="253"/>
      <c r="J111" s="248"/>
      <c r="K111" s="248"/>
      <c r="L111" s="254"/>
      <c r="M111" s="255"/>
      <c r="N111" s="256"/>
      <c r="O111" s="256"/>
      <c r="P111" s="256"/>
      <c r="Q111" s="256"/>
      <c r="R111" s="256"/>
      <c r="S111" s="256"/>
      <c r="T111" s="257"/>
      <c r="AT111" s="258" t="s">
        <v>210</v>
      </c>
      <c r="AU111" s="258" t="s">
        <v>79</v>
      </c>
      <c r="AV111" s="12" t="s">
        <v>79</v>
      </c>
      <c r="AW111" s="12" t="s">
        <v>33</v>
      </c>
      <c r="AX111" s="12" t="s">
        <v>76</v>
      </c>
      <c r="AY111" s="258" t="s">
        <v>201</v>
      </c>
    </row>
    <row r="112" spans="2:65" s="1" customFormat="1" ht="16.5" customHeight="1">
      <c r="B112" s="46"/>
      <c r="C112" s="235" t="s">
        <v>79</v>
      </c>
      <c r="D112" s="235" t="s">
        <v>203</v>
      </c>
      <c r="E112" s="236" t="s">
        <v>335</v>
      </c>
      <c r="F112" s="237" t="s">
        <v>336</v>
      </c>
      <c r="G112" s="238" t="s">
        <v>206</v>
      </c>
      <c r="H112" s="239">
        <v>0.3</v>
      </c>
      <c r="I112" s="240"/>
      <c r="J112" s="241">
        <f>ROUND(I112*H112,2)</f>
        <v>0</v>
      </c>
      <c r="K112" s="237" t="s">
        <v>220</v>
      </c>
      <c r="L112" s="72"/>
      <c r="M112" s="242" t="s">
        <v>21</v>
      </c>
      <c r="N112" s="243" t="s">
        <v>40</v>
      </c>
      <c r="O112" s="47"/>
      <c r="P112" s="244">
        <f>O112*H112</f>
        <v>0</v>
      </c>
      <c r="Q112" s="244">
        <v>0.04153</v>
      </c>
      <c r="R112" s="244">
        <f>Q112*H112</f>
        <v>0.012459</v>
      </c>
      <c r="S112" s="244">
        <v>0</v>
      </c>
      <c r="T112" s="245">
        <f>S112*H112</f>
        <v>0</v>
      </c>
      <c r="AR112" s="24" t="s">
        <v>208</v>
      </c>
      <c r="AT112" s="24" t="s">
        <v>203</v>
      </c>
      <c r="AU112" s="24" t="s">
        <v>79</v>
      </c>
      <c r="AY112" s="24" t="s">
        <v>201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76</v>
      </c>
      <c r="BK112" s="246">
        <f>ROUND(I112*H112,2)</f>
        <v>0</v>
      </c>
      <c r="BL112" s="24" t="s">
        <v>208</v>
      </c>
      <c r="BM112" s="24" t="s">
        <v>337</v>
      </c>
    </row>
    <row r="113" spans="2:51" s="12" customFormat="1" ht="13.5">
      <c r="B113" s="247"/>
      <c r="C113" s="248"/>
      <c r="D113" s="249" t="s">
        <v>210</v>
      </c>
      <c r="E113" s="250" t="s">
        <v>21</v>
      </c>
      <c r="F113" s="251" t="s">
        <v>2049</v>
      </c>
      <c r="G113" s="248"/>
      <c r="H113" s="252">
        <v>0.3</v>
      </c>
      <c r="I113" s="253"/>
      <c r="J113" s="248"/>
      <c r="K113" s="248"/>
      <c r="L113" s="254"/>
      <c r="M113" s="255"/>
      <c r="N113" s="256"/>
      <c r="O113" s="256"/>
      <c r="P113" s="256"/>
      <c r="Q113" s="256"/>
      <c r="R113" s="256"/>
      <c r="S113" s="256"/>
      <c r="T113" s="257"/>
      <c r="AT113" s="258" t="s">
        <v>210</v>
      </c>
      <c r="AU113" s="258" t="s">
        <v>79</v>
      </c>
      <c r="AV113" s="12" t="s">
        <v>79</v>
      </c>
      <c r="AW113" s="12" t="s">
        <v>33</v>
      </c>
      <c r="AX113" s="12" t="s">
        <v>76</v>
      </c>
      <c r="AY113" s="258" t="s">
        <v>201</v>
      </c>
    </row>
    <row r="114" spans="2:65" s="1" customFormat="1" ht="25.5" customHeight="1">
      <c r="B114" s="46"/>
      <c r="C114" s="235" t="s">
        <v>216</v>
      </c>
      <c r="D114" s="235" t="s">
        <v>203</v>
      </c>
      <c r="E114" s="236" t="s">
        <v>344</v>
      </c>
      <c r="F114" s="237" t="s">
        <v>345</v>
      </c>
      <c r="G114" s="238" t="s">
        <v>206</v>
      </c>
      <c r="H114" s="239">
        <v>114.7</v>
      </c>
      <c r="I114" s="240"/>
      <c r="J114" s="241">
        <f>ROUND(I114*H114,2)</f>
        <v>0</v>
      </c>
      <c r="K114" s="237" t="s">
        <v>220</v>
      </c>
      <c r="L114" s="72"/>
      <c r="M114" s="242" t="s">
        <v>21</v>
      </c>
      <c r="N114" s="243" t="s">
        <v>40</v>
      </c>
      <c r="O114" s="47"/>
      <c r="P114" s="244">
        <f>O114*H114</f>
        <v>0</v>
      </c>
      <c r="Q114" s="244">
        <v>0.017</v>
      </c>
      <c r="R114" s="244">
        <f>Q114*H114</f>
        <v>1.9499000000000002</v>
      </c>
      <c r="S114" s="244">
        <v>0</v>
      </c>
      <c r="T114" s="245">
        <f>S114*H114</f>
        <v>0</v>
      </c>
      <c r="AR114" s="24" t="s">
        <v>208</v>
      </c>
      <c r="AT114" s="24" t="s">
        <v>203</v>
      </c>
      <c r="AU114" s="24" t="s">
        <v>79</v>
      </c>
      <c r="AY114" s="24" t="s">
        <v>201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4" t="s">
        <v>76</v>
      </c>
      <c r="BK114" s="246">
        <f>ROUND(I114*H114,2)</f>
        <v>0</v>
      </c>
      <c r="BL114" s="24" t="s">
        <v>208</v>
      </c>
      <c r="BM114" s="24" t="s">
        <v>2050</v>
      </c>
    </row>
    <row r="115" spans="2:51" s="14" customFormat="1" ht="13.5">
      <c r="B115" s="286"/>
      <c r="C115" s="287"/>
      <c r="D115" s="249" t="s">
        <v>210</v>
      </c>
      <c r="E115" s="288" t="s">
        <v>21</v>
      </c>
      <c r="F115" s="289" t="s">
        <v>1553</v>
      </c>
      <c r="G115" s="287"/>
      <c r="H115" s="288" t="s">
        <v>21</v>
      </c>
      <c r="I115" s="290"/>
      <c r="J115" s="287"/>
      <c r="K115" s="287"/>
      <c r="L115" s="291"/>
      <c r="M115" s="292"/>
      <c r="N115" s="293"/>
      <c r="O115" s="293"/>
      <c r="P115" s="293"/>
      <c r="Q115" s="293"/>
      <c r="R115" s="293"/>
      <c r="S115" s="293"/>
      <c r="T115" s="294"/>
      <c r="AT115" s="295" t="s">
        <v>210</v>
      </c>
      <c r="AU115" s="295" t="s">
        <v>79</v>
      </c>
      <c r="AV115" s="14" t="s">
        <v>76</v>
      </c>
      <c r="AW115" s="14" t="s">
        <v>33</v>
      </c>
      <c r="AX115" s="14" t="s">
        <v>69</v>
      </c>
      <c r="AY115" s="295" t="s">
        <v>201</v>
      </c>
    </row>
    <row r="116" spans="2:51" s="12" customFormat="1" ht="13.5">
      <c r="B116" s="247"/>
      <c r="C116" s="248"/>
      <c r="D116" s="249" t="s">
        <v>210</v>
      </c>
      <c r="E116" s="250" t="s">
        <v>21</v>
      </c>
      <c r="F116" s="251" t="s">
        <v>2051</v>
      </c>
      <c r="G116" s="248"/>
      <c r="H116" s="252">
        <v>114.7</v>
      </c>
      <c r="I116" s="253"/>
      <c r="J116" s="248"/>
      <c r="K116" s="248"/>
      <c r="L116" s="254"/>
      <c r="M116" s="255"/>
      <c r="N116" s="256"/>
      <c r="O116" s="256"/>
      <c r="P116" s="256"/>
      <c r="Q116" s="256"/>
      <c r="R116" s="256"/>
      <c r="S116" s="256"/>
      <c r="T116" s="257"/>
      <c r="AT116" s="258" t="s">
        <v>210</v>
      </c>
      <c r="AU116" s="258" t="s">
        <v>79</v>
      </c>
      <c r="AV116" s="12" t="s">
        <v>79</v>
      </c>
      <c r="AW116" s="12" t="s">
        <v>33</v>
      </c>
      <c r="AX116" s="12" t="s">
        <v>76</v>
      </c>
      <c r="AY116" s="258" t="s">
        <v>201</v>
      </c>
    </row>
    <row r="117" spans="2:65" s="1" customFormat="1" ht="38.25" customHeight="1">
      <c r="B117" s="46"/>
      <c r="C117" s="235" t="s">
        <v>208</v>
      </c>
      <c r="D117" s="235" t="s">
        <v>203</v>
      </c>
      <c r="E117" s="236" t="s">
        <v>1863</v>
      </c>
      <c r="F117" s="237" t="s">
        <v>1864</v>
      </c>
      <c r="G117" s="238" t="s">
        <v>206</v>
      </c>
      <c r="H117" s="239">
        <v>11.34</v>
      </c>
      <c r="I117" s="240"/>
      <c r="J117" s="241">
        <f>ROUND(I117*H117,2)</f>
        <v>0</v>
      </c>
      <c r="K117" s="237" t="s">
        <v>21</v>
      </c>
      <c r="L117" s="72"/>
      <c r="M117" s="242" t="s">
        <v>21</v>
      </c>
      <c r="N117" s="243" t="s">
        <v>40</v>
      </c>
      <c r="O117" s="47"/>
      <c r="P117" s="244">
        <f>O117*H117</f>
        <v>0</v>
      </c>
      <c r="Q117" s="244">
        <v>0.00432</v>
      </c>
      <c r="R117" s="244">
        <f>Q117*H117</f>
        <v>0.0489888</v>
      </c>
      <c r="S117" s="244">
        <v>0</v>
      </c>
      <c r="T117" s="245">
        <f>S117*H117</f>
        <v>0</v>
      </c>
      <c r="AR117" s="24" t="s">
        <v>208</v>
      </c>
      <c r="AT117" s="24" t="s">
        <v>203</v>
      </c>
      <c r="AU117" s="24" t="s">
        <v>79</v>
      </c>
      <c r="AY117" s="24" t="s">
        <v>201</v>
      </c>
      <c r="BE117" s="246">
        <f>IF(N117="základní",J117,0)</f>
        <v>0</v>
      </c>
      <c r="BF117" s="246">
        <f>IF(N117="snížená",J117,0)</f>
        <v>0</v>
      </c>
      <c r="BG117" s="246">
        <f>IF(N117="zákl. přenesená",J117,0)</f>
        <v>0</v>
      </c>
      <c r="BH117" s="246">
        <f>IF(N117="sníž. přenesená",J117,0)</f>
        <v>0</v>
      </c>
      <c r="BI117" s="246">
        <f>IF(N117="nulová",J117,0)</f>
        <v>0</v>
      </c>
      <c r="BJ117" s="24" t="s">
        <v>76</v>
      </c>
      <c r="BK117" s="246">
        <f>ROUND(I117*H117,2)</f>
        <v>0</v>
      </c>
      <c r="BL117" s="24" t="s">
        <v>208</v>
      </c>
      <c r="BM117" s="24" t="s">
        <v>1865</v>
      </c>
    </row>
    <row r="118" spans="2:51" s="14" customFormat="1" ht="13.5">
      <c r="B118" s="286"/>
      <c r="C118" s="287"/>
      <c r="D118" s="249" t="s">
        <v>210</v>
      </c>
      <c r="E118" s="288" t="s">
        <v>21</v>
      </c>
      <c r="F118" s="289" t="s">
        <v>2052</v>
      </c>
      <c r="G118" s="287"/>
      <c r="H118" s="288" t="s">
        <v>21</v>
      </c>
      <c r="I118" s="290"/>
      <c r="J118" s="287"/>
      <c r="K118" s="287"/>
      <c r="L118" s="291"/>
      <c r="M118" s="292"/>
      <c r="N118" s="293"/>
      <c r="O118" s="293"/>
      <c r="P118" s="293"/>
      <c r="Q118" s="293"/>
      <c r="R118" s="293"/>
      <c r="S118" s="293"/>
      <c r="T118" s="294"/>
      <c r="AT118" s="295" t="s">
        <v>210</v>
      </c>
      <c r="AU118" s="295" t="s">
        <v>79</v>
      </c>
      <c r="AV118" s="14" t="s">
        <v>76</v>
      </c>
      <c r="AW118" s="14" t="s">
        <v>33</v>
      </c>
      <c r="AX118" s="14" t="s">
        <v>69</v>
      </c>
      <c r="AY118" s="295" t="s">
        <v>201</v>
      </c>
    </row>
    <row r="119" spans="2:51" s="12" customFormat="1" ht="13.5">
      <c r="B119" s="247"/>
      <c r="C119" s="248"/>
      <c r="D119" s="249" t="s">
        <v>210</v>
      </c>
      <c r="E119" s="250" t="s">
        <v>21</v>
      </c>
      <c r="F119" s="251" t="s">
        <v>2053</v>
      </c>
      <c r="G119" s="248"/>
      <c r="H119" s="252">
        <v>11.34</v>
      </c>
      <c r="I119" s="253"/>
      <c r="J119" s="248"/>
      <c r="K119" s="248"/>
      <c r="L119" s="254"/>
      <c r="M119" s="255"/>
      <c r="N119" s="256"/>
      <c r="O119" s="256"/>
      <c r="P119" s="256"/>
      <c r="Q119" s="256"/>
      <c r="R119" s="256"/>
      <c r="S119" s="256"/>
      <c r="T119" s="257"/>
      <c r="AT119" s="258" t="s">
        <v>210</v>
      </c>
      <c r="AU119" s="258" t="s">
        <v>79</v>
      </c>
      <c r="AV119" s="12" t="s">
        <v>79</v>
      </c>
      <c r="AW119" s="12" t="s">
        <v>33</v>
      </c>
      <c r="AX119" s="12" t="s">
        <v>76</v>
      </c>
      <c r="AY119" s="258" t="s">
        <v>201</v>
      </c>
    </row>
    <row r="120" spans="2:65" s="1" customFormat="1" ht="25.5" customHeight="1">
      <c r="B120" s="46"/>
      <c r="C120" s="235" t="s">
        <v>227</v>
      </c>
      <c r="D120" s="235" t="s">
        <v>203</v>
      </c>
      <c r="E120" s="236" t="s">
        <v>1868</v>
      </c>
      <c r="F120" s="237" t="s">
        <v>1869</v>
      </c>
      <c r="G120" s="238" t="s">
        <v>358</v>
      </c>
      <c r="H120" s="239">
        <v>31.2</v>
      </c>
      <c r="I120" s="240"/>
      <c r="J120" s="241">
        <f>ROUND(I120*H120,2)</f>
        <v>0</v>
      </c>
      <c r="K120" s="237" t="s">
        <v>21</v>
      </c>
      <c r="L120" s="72"/>
      <c r="M120" s="242" t="s">
        <v>21</v>
      </c>
      <c r="N120" s="243" t="s">
        <v>40</v>
      </c>
      <c r="O120" s="47"/>
      <c r="P120" s="244">
        <f>O120*H120</f>
        <v>0</v>
      </c>
      <c r="Q120" s="244">
        <v>0.02847</v>
      </c>
      <c r="R120" s="244">
        <f>Q120*H120</f>
        <v>0.8882639999999999</v>
      </c>
      <c r="S120" s="244">
        <v>0</v>
      </c>
      <c r="T120" s="245">
        <f>S120*H120</f>
        <v>0</v>
      </c>
      <c r="AR120" s="24" t="s">
        <v>208</v>
      </c>
      <c r="AT120" s="24" t="s">
        <v>203</v>
      </c>
      <c r="AU120" s="24" t="s">
        <v>79</v>
      </c>
      <c r="AY120" s="24" t="s">
        <v>201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76</v>
      </c>
      <c r="BK120" s="246">
        <f>ROUND(I120*H120,2)</f>
        <v>0</v>
      </c>
      <c r="BL120" s="24" t="s">
        <v>208</v>
      </c>
      <c r="BM120" s="24" t="s">
        <v>1870</v>
      </c>
    </row>
    <row r="121" spans="2:51" s="14" customFormat="1" ht="13.5">
      <c r="B121" s="286"/>
      <c r="C121" s="287"/>
      <c r="D121" s="249" t="s">
        <v>210</v>
      </c>
      <c r="E121" s="288" t="s">
        <v>21</v>
      </c>
      <c r="F121" s="289" t="s">
        <v>2052</v>
      </c>
      <c r="G121" s="287"/>
      <c r="H121" s="288" t="s">
        <v>21</v>
      </c>
      <c r="I121" s="290"/>
      <c r="J121" s="287"/>
      <c r="K121" s="287"/>
      <c r="L121" s="291"/>
      <c r="M121" s="292"/>
      <c r="N121" s="293"/>
      <c r="O121" s="293"/>
      <c r="P121" s="293"/>
      <c r="Q121" s="293"/>
      <c r="R121" s="293"/>
      <c r="S121" s="293"/>
      <c r="T121" s="294"/>
      <c r="AT121" s="295" t="s">
        <v>210</v>
      </c>
      <c r="AU121" s="295" t="s">
        <v>79</v>
      </c>
      <c r="AV121" s="14" t="s">
        <v>76</v>
      </c>
      <c r="AW121" s="14" t="s">
        <v>33</v>
      </c>
      <c r="AX121" s="14" t="s">
        <v>69</v>
      </c>
      <c r="AY121" s="295" t="s">
        <v>201</v>
      </c>
    </row>
    <row r="122" spans="2:51" s="12" customFormat="1" ht="13.5">
      <c r="B122" s="247"/>
      <c r="C122" s="248"/>
      <c r="D122" s="249" t="s">
        <v>210</v>
      </c>
      <c r="E122" s="250" t="s">
        <v>21</v>
      </c>
      <c r="F122" s="251" t="s">
        <v>2054</v>
      </c>
      <c r="G122" s="248"/>
      <c r="H122" s="252">
        <v>31.2</v>
      </c>
      <c r="I122" s="253"/>
      <c r="J122" s="248"/>
      <c r="K122" s="248"/>
      <c r="L122" s="254"/>
      <c r="M122" s="255"/>
      <c r="N122" s="256"/>
      <c r="O122" s="256"/>
      <c r="P122" s="256"/>
      <c r="Q122" s="256"/>
      <c r="R122" s="256"/>
      <c r="S122" s="256"/>
      <c r="T122" s="257"/>
      <c r="AT122" s="258" t="s">
        <v>210</v>
      </c>
      <c r="AU122" s="258" t="s">
        <v>79</v>
      </c>
      <c r="AV122" s="12" t="s">
        <v>79</v>
      </c>
      <c r="AW122" s="12" t="s">
        <v>33</v>
      </c>
      <c r="AX122" s="12" t="s">
        <v>76</v>
      </c>
      <c r="AY122" s="258" t="s">
        <v>201</v>
      </c>
    </row>
    <row r="123" spans="2:65" s="1" customFormat="1" ht="16.5" customHeight="1">
      <c r="B123" s="46"/>
      <c r="C123" s="235" t="s">
        <v>232</v>
      </c>
      <c r="D123" s="235" t="s">
        <v>203</v>
      </c>
      <c r="E123" s="236" t="s">
        <v>356</v>
      </c>
      <c r="F123" s="237" t="s">
        <v>357</v>
      </c>
      <c r="G123" s="238" t="s">
        <v>358</v>
      </c>
      <c r="H123" s="239">
        <v>4.9</v>
      </c>
      <c r="I123" s="240"/>
      <c r="J123" s="241">
        <f>ROUND(I123*H123,2)</f>
        <v>0</v>
      </c>
      <c r="K123" s="237" t="s">
        <v>220</v>
      </c>
      <c r="L123" s="72"/>
      <c r="M123" s="242" t="s">
        <v>21</v>
      </c>
      <c r="N123" s="243" t="s">
        <v>40</v>
      </c>
      <c r="O123" s="47"/>
      <c r="P123" s="244">
        <f>O123*H123</f>
        <v>0</v>
      </c>
      <c r="Q123" s="244">
        <v>0.0015</v>
      </c>
      <c r="R123" s="244">
        <f>Q123*H123</f>
        <v>0.007350000000000001</v>
      </c>
      <c r="S123" s="244">
        <v>0</v>
      </c>
      <c r="T123" s="245">
        <f>S123*H123</f>
        <v>0</v>
      </c>
      <c r="AR123" s="24" t="s">
        <v>208</v>
      </c>
      <c r="AT123" s="24" t="s">
        <v>203</v>
      </c>
      <c r="AU123" s="24" t="s">
        <v>79</v>
      </c>
      <c r="AY123" s="24" t="s">
        <v>201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4" t="s">
        <v>76</v>
      </c>
      <c r="BK123" s="246">
        <f>ROUND(I123*H123,2)</f>
        <v>0</v>
      </c>
      <c r="BL123" s="24" t="s">
        <v>208</v>
      </c>
      <c r="BM123" s="24" t="s">
        <v>359</v>
      </c>
    </row>
    <row r="124" spans="2:51" s="14" customFormat="1" ht="13.5">
      <c r="B124" s="286"/>
      <c r="C124" s="287"/>
      <c r="D124" s="249" t="s">
        <v>210</v>
      </c>
      <c r="E124" s="288" t="s">
        <v>21</v>
      </c>
      <c r="F124" s="289" t="s">
        <v>2052</v>
      </c>
      <c r="G124" s="287"/>
      <c r="H124" s="288" t="s">
        <v>21</v>
      </c>
      <c r="I124" s="290"/>
      <c r="J124" s="287"/>
      <c r="K124" s="287"/>
      <c r="L124" s="291"/>
      <c r="M124" s="292"/>
      <c r="N124" s="293"/>
      <c r="O124" s="293"/>
      <c r="P124" s="293"/>
      <c r="Q124" s="293"/>
      <c r="R124" s="293"/>
      <c r="S124" s="293"/>
      <c r="T124" s="294"/>
      <c r="AT124" s="295" t="s">
        <v>210</v>
      </c>
      <c r="AU124" s="295" t="s">
        <v>79</v>
      </c>
      <c r="AV124" s="14" t="s">
        <v>76</v>
      </c>
      <c r="AW124" s="14" t="s">
        <v>33</v>
      </c>
      <c r="AX124" s="14" t="s">
        <v>69</v>
      </c>
      <c r="AY124" s="295" t="s">
        <v>201</v>
      </c>
    </row>
    <row r="125" spans="2:51" s="12" customFormat="1" ht="13.5">
      <c r="B125" s="247"/>
      <c r="C125" s="248"/>
      <c r="D125" s="249" t="s">
        <v>210</v>
      </c>
      <c r="E125" s="250" t="s">
        <v>21</v>
      </c>
      <c r="F125" s="251" t="s">
        <v>2055</v>
      </c>
      <c r="G125" s="248"/>
      <c r="H125" s="252">
        <v>4.9</v>
      </c>
      <c r="I125" s="253"/>
      <c r="J125" s="248"/>
      <c r="K125" s="248"/>
      <c r="L125" s="254"/>
      <c r="M125" s="255"/>
      <c r="N125" s="256"/>
      <c r="O125" s="256"/>
      <c r="P125" s="256"/>
      <c r="Q125" s="256"/>
      <c r="R125" s="256"/>
      <c r="S125" s="256"/>
      <c r="T125" s="257"/>
      <c r="AT125" s="258" t="s">
        <v>210</v>
      </c>
      <c r="AU125" s="258" t="s">
        <v>79</v>
      </c>
      <c r="AV125" s="12" t="s">
        <v>79</v>
      </c>
      <c r="AW125" s="12" t="s">
        <v>33</v>
      </c>
      <c r="AX125" s="12" t="s">
        <v>76</v>
      </c>
      <c r="AY125" s="258" t="s">
        <v>201</v>
      </c>
    </row>
    <row r="126" spans="2:65" s="1" customFormat="1" ht="16.5" customHeight="1">
      <c r="B126" s="46"/>
      <c r="C126" s="235" t="s">
        <v>238</v>
      </c>
      <c r="D126" s="235" t="s">
        <v>203</v>
      </c>
      <c r="E126" s="236" t="s">
        <v>365</v>
      </c>
      <c r="F126" s="237" t="s">
        <v>366</v>
      </c>
      <c r="G126" s="238" t="s">
        <v>206</v>
      </c>
      <c r="H126" s="239">
        <v>14.4</v>
      </c>
      <c r="I126" s="240"/>
      <c r="J126" s="241">
        <f>ROUND(I126*H126,2)</f>
        <v>0</v>
      </c>
      <c r="K126" s="237" t="s">
        <v>220</v>
      </c>
      <c r="L126" s="72"/>
      <c r="M126" s="242" t="s">
        <v>21</v>
      </c>
      <c r="N126" s="243" t="s">
        <v>40</v>
      </c>
      <c r="O126" s="47"/>
      <c r="P126" s="244">
        <f>O126*H126</f>
        <v>0</v>
      </c>
      <c r="Q126" s="244">
        <v>0.00012</v>
      </c>
      <c r="R126" s="244">
        <f>Q126*H126</f>
        <v>0.0017280000000000002</v>
      </c>
      <c r="S126" s="244">
        <v>0</v>
      </c>
      <c r="T126" s="245">
        <f>S126*H126</f>
        <v>0</v>
      </c>
      <c r="AR126" s="24" t="s">
        <v>208</v>
      </c>
      <c r="AT126" s="24" t="s">
        <v>203</v>
      </c>
      <c r="AU126" s="24" t="s">
        <v>79</v>
      </c>
      <c r="AY126" s="24" t="s">
        <v>201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4" t="s">
        <v>76</v>
      </c>
      <c r="BK126" s="246">
        <f>ROUND(I126*H126,2)</f>
        <v>0</v>
      </c>
      <c r="BL126" s="24" t="s">
        <v>208</v>
      </c>
      <c r="BM126" s="24" t="s">
        <v>367</v>
      </c>
    </row>
    <row r="127" spans="2:51" s="12" customFormat="1" ht="13.5">
      <c r="B127" s="247"/>
      <c r="C127" s="248"/>
      <c r="D127" s="249" t="s">
        <v>210</v>
      </c>
      <c r="E127" s="250" t="s">
        <v>21</v>
      </c>
      <c r="F127" s="251" t="s">
        <v>2056</v>
      </c>
      <c r="G127" s="248"/>
      <c r="H127" s="252">
        <v>14.4</v>
      </c>
      <c r="I127" s="253"/>
      <c r="J127" s="248"/>
      <c r="K127" s="248"/>
      <c r="L127" s="254"/>
      <c r="M127" s="255"/>
      <c r="N127" s="256"/>
      <c r="O127" s="256"/>
      <c r="P127" s="256"/>
      <c r="Q127" s="256"/>
      <c r="R127" s="256"/>
      <c r="S127" s="256"/>
      <c r="T127" s="257"/>
      <c r="AT127" s="258" t="s">
        <v>210</v>
      </c>
      <c r="AU127" s="258" t="s">
        <v>79</v>
      </c>
      <c r="AV127" s="12" t="s">
        <v>79</v>
      </c>
      <c r="AW127" s="12" t="s">
        <v>33</v>
      </c>
      <c r="AX127" s="12" t="s">
        <v>76</v>
      </c>
      <c r="AY127" s="258" t="s">
        <v>201</v>
      </c>
    </row>
    <row r="128" spans="2:65" s="1" customFormat="1" ht="25.5" customHeight="1">
      <c r="B128" s="46"/>
      <c r="C128" s="235" t="s">
        <v>245</v>
      </c>
      <c r="D128" s="235" t="s">
        <v>203</v>
      </c>
      <c r="E128" s="236" t="s">
        <v>1878</v>
      </c>
      <c r="F128" s="237" t="s">
        <v>1879</v>
      </c>
      <c r="G128" s="238" t="s">
        <v>206</v>
      </c>
      <c r="H128" s="239">
        <v>3</v>
      </c>
      <c r="I128" s="240"/>
      <c r="J128" s="241">
        <f>ROUND(I128*H128,2)</f>
        <v>0</v>
      </c>
      <c r="K128" s="237" t="s">
        <v>207</v>
      </c>
      <c r="L128" s="72"/>
      <c r="M128" s="242" t="s">
        <v>21</v>
      </c>
      <c r="N128" s="243" t="s">
        <v>40</v>
      </c>
      <c r="O128" s="47"/>
      <c r="P128" s="244">
        <f>O128*H128</f>
        <v>0</v>
      </c>
      <c r="Q128" s="244">
        <v>0.105</v>
      </c>
      <c r="R128" s="244">
        <f>Q128*H128</f>
        <v>0.315</v>
      </c>
      <c r="S128" s="244">
        <v>0</v>
      </c>
      <c r="T128" s="245">
        <f>S128*H128</f>
        <v>0</v>
      </c>
      <c r="AR128" s="24" t="s">
        <v>208</v>
      </c>
      <c r="AT128" s="24" t="s">
        <v>203</v>
      </c>
      <c r="AU128" s="24" t="s">
        <v>79</v>
      </c>
      <c r="AY128" s="24" t="s">
        <v>201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4" t="s">
        <v>76</v>
      </c>
      <c r="BK128" s="246">
        <f>ROUND(I128*H128,2)</f>
        <v>0</v>
      </c>
      <c r="BL128" s="24" t="s">
        <v>208</v>
      </c>
      <c r="BM128" s="24" t="s">
        <v>1880</v>
      </c>
    </row>
    <row r="129" spans="2:51" s="12" customFormat="1" ht="13.5">
      <c r="B129" s="247"/>
      <c r="C129" s="248"/>
      <c r="D129" s="249" t="s">
        <v>210</v>
      </c>
      <c r="E129" s="250" t="s">
        <v>21</v>
      </c>
      <c r="F129" s="251" t="s">
        <v>2057</v>
      </c>
      <c r="G129" s="248"/>
      <c r="H129" s="252">
        <v>3</v>
      </c>
      <c r="I129" s="253"/>
      <c r="J129" s="248"/>
      <c r="K129" s="248"/>
      <c r="L129" s="254"/>
      <c r="M129" s="255"/>
      <c r="N129" s="256"/>
      <c r="O129" s="256"/>
      <c r="P129" s="256"/>
      <c r="Q129" s="256"/>
      <c r="R129" s="256"/>
      <c r="S129" s="256"/>
      <c r="T129" s="257"/>
      <c r="AT129" s="258" t="s">
        <v>210</v>
      </c>
      <c r="AU129" s="258" t="s">
        <v>79</v>
      </c>
      <c r="AV129" s="12" t="s">
        <v>79</v>
      </c>
      <c r="AW129" s="12" t="s">
        <v>33</v>
      </c>
      <c r="AX129" s="12" t="s">
        <v>76</v>
      </c>
      <c r="AY129" s="258" t="s">
        <v>201</v>
      </c>
    </row>
    <row r="130" spans="2:65" s="1" customFormat="1" ht="25.5" customHeight="1">
      <c r="B130" s="46"/>
      <c r="C130" s="235" t="s">
        <v>250</v>
      </c>
      <c r="D130" s="235" t="s">
        <v>203</v>
      </c>
      <c r="E130" s="236" t="s">
        <v>385</v>
      </c>
      <c r="F130" s="237" t="s">
        <v>386</v>
      </c>
      <c r="G130" s="238" t="s">
        <v>206</v>
      </c>
      <c r="H130" s="239">
        <v>1</v>
      </c>
      <c r="I130" s="240"/>
      <c r="J130" s="241">
        <f>ROUND(I130*H130,2)</f>
        <v>0</v>
      </c>
      <c r="K130" s="237" t="s">
        <v>21</v>
      </c>
      <c r="L130" s="72"/>
      <c r="M130" s="242" t="s">
        <v>21</v>
      </c>
      <c r="N130" s="243" t="s">
        <v>40</v>
      </c>
      <c r="O130" s="47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AR130" s="24" t="s">
        <v>208</v>
      </c>
      <c r="AT130" s="24" t="s">
        <v>203</v>
      </c>
      <c r="AU130" s="24" t="s">
        <v>79</v>
      </c>
      <c r="AY130" s="24" t="s">
        <v>201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24" t="s">
        <v>76</v>
      </c>
      <c r="BK130" s="246">
        <f>ROUND(I130*H130,2)</f>
        <v>0</v>
      </c>
      <c r="BL130" s="24" t="s">
        <v>208</v>
      </c>
      <c r="BM130" s="24" t="s">
        <v>387</v>
      </c>
    </row>
    <row r="131" spans="2:65" s="1" customFormat="1" ht="25.5" customHeight="1">
      <c r="B131" s="46"/>
      <c r="C131" s="235" t="s">
        <v>255</v>
      </c>
      <c r="D131" s="235" t="s">
        <v>203</v>
      </c>
      <c r="E131" s="236" t="s">
        <v>1883</v>
      </c>
      <c r="F131" s="237" t="s">
        <v>1884</v>
      </c>
      <c r="G131" s="238" t="s">
        <v>206</v>
      </c>
      <c r="H131" s="239">
        <v>12.6</v>
      </c>
      <c r="I131" s="240"/>
      <c r="J131" s="241">
        <f>ROUND(I131*H131,2)</f>
        <v>0</v>
      </c>
      <c r="K131" s="237" t="s">
        <v>21</v>
      </c>
      <c r="L131" s="72"/>
      <c r="M131" s="242" t="s">
        <v>21</v>
      </c>
      <c r="N131" s="243" t="s">
        <v>40</v>
      </c>
      <c r="O131" s="47"/>
      <c r="P131" s="244">
        <f>O131*H131</f>
        <v>0</v>
      </c>
      <c r="Q131" s="244">
        <v>0.005</v>
      </c>
      <c r="R131" s="244">
        <f>Q131*H131</f>
        <v>0.063</v>
      </c>
      <c r="S131" s="244">
        <v>0</v>
      </c>
      <c r="T131" s="245">
        <f>S131*H131</f>
        <v>0</v>
      </c>
      <c r="AR131" s="24" t="s">
        <v>208</v>
      </c>
      <c r="AT131" s="24" t="s">
        <v>203</v>
      </c>
      <c r="AU131" s="24" t="s">
        <v>79</v>
      </c>
      <c r="AY131" s="24" t="s">
        <v>201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76</v>
      </c>
      <c r="BK131" s="246">
        <f>ROUND(I131*H131,2)</f>
        <v>0</v>
      </c>
      <c r="BL131" s="24" t="s">
        <v>208</v>
      </c>
      <c r="BM131" s="24" t="s">
        <v>1885</v>
      </c>
    </row>
    <row r="132" spans="2:51" s="14" customFormat="1" ht="13.5">
      <c r="B132" s="286"/>
      <c r="C132" s="287"/>
      <c r="D132" s="249" t="s">
        <v>210</v>
      </c>
      <c r="E132" s="288" t="s">
        <v>21</v>
      </c>
      <c r="F132" s="289" t="s">
        <v>2052</v>
      </c>
      <c r="G132" s="287"/>
      <c r="H132" s="288" t="s">
        <v>21</v>
      </c>
      <c r="I132" s="290"/>
      <c r="J132" s="287"/>
      <c r="K132" s="287"/>
      <c r="L132" s="291"/>
      <c r="M132" s="292"/>
      <c r="N132" s="293"/>
      <c r="O132" s="293"/>
      <c r="P132" s="293"/>
      <c r="Q132" s="293"/>
      <c r="R132" s="293"/>
      <c r="S132" s="293"/>
      <c r="T132" s="294"/>
      <c r="AT132" s="295" t="s">
        <v>210</v>
      </c>
      <c r="AU132" s="295" t="s">
        <v>79</v>
      </c>
      <c r="AV132" s="14" t="s">
        <v>76</v>
      </c>
      <c r="AW132" s="14" t="s">
        <v>33</v>
      </c>
      <c r="AX132" s="14" t="s">
        <v>69</v>
      </c>
      <c r="AY132" s="295" t="s">
        <v>201</v>
      </c>
    </row>
    <row r="133" spans="2:51" s="12" customFormat="1" ht="13.5">
      <c r="B133" s="247"/>
      <c r="C133" s="248"/>
      <c r="D133" s="249" t="s">
        <v>210</v>
      </c>
      <c r="E133" s="250" t="s">
        <v>21</v>
      </c>
      <c r="F133" s="251" t="s">
        <v>2058</v>
      </c>
      <c r="G133" s="248"/>
      <c r="H133" s="252">
        <v>12.6</v>
      </c>
      <c r="I133" s="253"/>
      <c r="J133" s="248"/>
      <c r="K133" s="248"/>
      <c r="L133" s="254"/>
      <c r="M133" s="255"/>
      <c r="N133" s="256"/>
      <c r="O133" s="256"/>
      <c r="P133" s="256"/>
      <c r="Q133" s="256"/>
      <c r="R133" s="256"/>
      <c r="S133" s="256"/>
      <c r="T133" s="257"/>
      <c r="AT133" s="258" t="s">
        <v>210</v>
      </c>
      <c r="AU133" s="258" t="s">
        <v>79</v>
      </c>
      <c r="AV133" s="12" t="s">
        <v>79</v>
      </c>
      <c r="AW133" s="12" t="s">
        <v>33</v>
      </c>
      <c r="AX133" s="12" t="s">
        <v>76</v>
      </c>
      <c r="AY133" s="258" t="s">
        <v>201</v>
      </c>
    </row>
    <row r="134" spans="2:65" s="1" customFormat="1" ht="25.5" customHeight="1">
      <c r="B134" s="46"/>
      <c r="C134" s="235" t="s">
        <v>260</v>
      </c>
      <c r="D134" s="235" t="s">
        <v>203</v>
      </c>
      <c r="E134" s="236" t="s">
        <v>390</v>
      </c>
      <c r="F134" s="237" t="s">
        <v>391</v>
      </c>
      <c r="G134" s="238" t="s">
        <v>206</v>
      </c>
      <c r="H134" s="239">
        <v>61.84</v>
      </c>
      <c r="I134" s="240"/>
      <c r="J134" s="241">
        <f>ROUND(I134*H134,2)</f>
        <v>0</v>
      </c>
      <c r="K134" s="237" t="s">
        <v>21</v>
      </c>
      <c r="L134" s="72"/>
      <c r="M134" s="242" t="s">
        <v>21</v>
      </c>
      <c r="N134" s="243" t="s">
        <v>40</v>
      </c>
      <c r="O134" s="47"/>
      <c r="P134" s="244">
        <f>O134*H134</f>
        <v>0</v>
      </c>
      <c r="Q134" s="244">
        <v>0.05</v>
      </c>
      <c r="R134" s="244">
        <f>Q134*H134</f>
        <v>3.0920000000000005</v>
      </c>
      <c r="S134" s="244">
        <v>0</v>
      </c>
      <c r="T134" s="245">
        <f>S134*H134</f>
        <v>0</v>
      </c>
      <c r="AR134" s="24" t="s">
        <v>208</v>
      </c>
      <c r="AT134" s="24" t="s">
        <v>203</v>
      </c>
      <c r="AU134" s="24" t="s">
        <v>79</v>
      </c>
      <c r="AY134" s="24" t="s">
        <v>201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76</v>
      </c>
      <c r="BK134" s="246">
        <f>ROUND(I134*H134,2)</f>
        <v>0</v>
      </c>
      <c r="BL134" s="24" t="s">
        <v>208</v>
      </c>
      <c r="BM134" s="24" t="s">
        <v>392</v>
      </c>
    </row>
    <row r="135" spans="2:51" s="12" customFormat="1" ht="13.5">
      <c r="B135" s="247"/>
      <c r="C135" s="248"/>
      <c r="D135" s="249" t="s">
        <v>210</v>
      </c>
      <c r="E135" s="250" t="s">
        <v>21</v>
      </c>
      <c r="F135" s="251" t="s">
        <v>2059</v>
      </c>
      <c r="G135" s="248"/>
      <c r="H135" s="252">
        <v>61.84</v>
      </c>
      <c r="I135" s="253"/>
      <c r="J135" s="248"/>
      <c r="K135" s="248"/>
      <c r="L135" s="254"/>
      <c r="M135" s="255"/>
      <c r="N135" s="256"/>
      <c r="O135" s="256"/>
      <c r="P135" s="256"/>
      <c r="Q135" s="256"/>
      <c r="R135" s="256"/>
      <c r="S135" s="256"/>
      <c r="T135" s="257"/>
      <c r="AT135" s="258" t="s">
        <v>210</v>
      </c>
      <c r="AU135" s="258" t="s">
        <v>79</v>
      </c>
      <c r="AV135" s="12" t="s">
        <v>79</v>
      </c>
      <c r="AW135" s="12" t="s">
        <v>33</v>
      </c>
      <c r="AX135" s="12" t="s">
        <v>76</v>
      </c>
      <c r="AY135" s="258" t="s">
        <v>201</v>
      </c>
    </row>
    <row r="136" spans="2:63" s="11" customFormat="1" ht="29.85" customHeight="1">
      <c r="B136" s="219"/>
      <c r="C136" s="220"/>
      <c r="D136" s="221" t="s">
        <v>68</v>
      </c>
      <c r="E136" s="233" t="s">
        <v>250</v>
      </c>
      <c r="F136" s="233" t="s">
        <v>394</v>
      </c>
      <c r="G136" s="220"/>
      <c r="H136" s="220"/>
      <c r="I136" s="223"/>
      <c r="J136" s="234">
        <f>BK136</f>
        <v>0</v>
      </c>
      <c r="K136" s="220"/>
      <c r="L136" s="225"/>
      <c r="M136" s="226"/>
      <c r="N136" s="227"/>
      <c r="O136" s="227"/>
      <c r="P136" s="228">
        <f>SUM(P137:P152)</f>
        <v>0</v>
      </c>
      <c r="Q136" s="227"/>
      <c r="R136" s="228">
        <f>SUM(R137:R152)</f>
        <v>0.015460000000000002</v>
      </c>
      <c r="S136" s="227"/>
      <c r="T136" s="229">
        <f>SUM(T137:T152)</f>
        <v>2.46612</v>
      </c>
      <c r="AR136" s="230" t="s">
        <v>76</v>
      </c>
      <c r="AT136" s="231" t="s">
        <v>68</v>
      </c>
      <c r="AU136" s="231" t="s">
        <v>76</v>
      </c>
      <c r="AY136" s="230" t="s">
        <v>201</v>
      </c>
      <c r="BK136" s="232">
        <f>SUM(BK137:BK152)</f>
        <v>0</v>
      </c>
    </row>
    <row r="137" spans="2:65" s="1" customFormat="1" ht="25.5" customHeight="1">
      <c r="B137" s="46"/>
      <c r="C137" s="235" t="s">
        <v>265</v>
      </c>
      <c r="D137" s="235" t="s">
        <v>203</v>
      </c>
      <c r="E137" s="236" t="s">
        <v>401</v>
      </c>
      <c r="F137" s="237" t="s">
        <v>402</v>
      </c>
      <c r="G137" s="238" t="s">
        <v>206</v>
      </c>
      <c r="H137" s="239">
        <v>61.84</v>
      </c>
      <c r="I137" s="240"/>
      <c r="J137" s="241">
        <f>ROUND(I137*H137,2)</f>
        <v>0</v>
      </c>
      <c r="K137" s="237" t="s">
        <v>220</v>
      </c>
      <c r="L137" s="72"/>
      <c r="M137" s="242" t="s">
        <v>21</v>
      </c>
      <c r="N137" s="243" t="s">
        <v>40</v>
      </c>
      <c r="O137" s="47"/>
      <c r="P137" s="244">
        <f>O137*H137</f>
        <v>0</v>
      </c>
      <c r="Q137" s="244">
        <v>0.00021</v>
      </c>
      <c r="R137" s="244">
        <f>Q137*H137</f>
        <v>0.012986400000000002</v>
      </c>
      <c r="S137" s="244">
        <v>0</v>
      </c>
      <c r="T137" s="245">
        <f>S137*H137</f>
        <v>0</v>
      </c>
      <c r="AR137" s="24" t="s">
        <v>208</v>
      </c>
      <c r="AT137" s="24" t="s">
        <v>203</v>
      </c>
      <c r="AU137" s="24" t="s">
        <v>79</v>
      </c>
      <c r="AY137" s="24" t="s">
        <v>201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24" t="s">
        <v>76</v>
      </c>
      <c r="BK137" s="246">
        <f>ROUND(I137*H137,2)</f>
        <v>0</v>
      </c>
      <c r="BL137" s="24" t="s">
        <v>208</v>
      </c>
      <c r="BM137" s="24" t="s">
        <v>403</v>
      </c>
    </row>
    <row r="138" spans="2:51" s="12" customFormat="1" ht="13.5">
      <c r="B138" s="247"/>
      <c r="C138" s="248"/>
      <c r="D138" s="249" t="s">
        <v>210</v>
      </c>
      <c r="E138" s="250" t="s">
        <v>21</v>
      </c>
      <c r="F138" s="251" t="s">
        <v>2060</v>
      </c>
      <c r="G138" s="248"/>
      <c r="H138" s="252">
        <v>61.84</v>
      </c>
      <c r="I138" s="253"/>
      <c r="J138" s="248"/>
      <c r="K138" s="248"/>
      <c r="L138" s="254"/>
      <c r="M138" s="255"/>
      <c r="N138" s="256"/>
      <c r="O138" s="256"/>
      <c r="P138" s="256"/>
      <c r="Q138" s="256"/>
      <c r="R138" s="256"/>
      <c r="S138" s="256"/>
      <c r="T138" s="257"/>
      <c r="AT138" s="258" t="s">
        <v>210</v>
      </c>
      <c r="AU138" s="258" t="s">
        <v>79</v>
      </c>
      <c r="AV138" s="12" t="s">
        <v>79</v>
      </c>
      <c r="AW138" s="12" t="s">
        <v>33</v>
      </c>
      <c r="AX138" s="12" t="s">
        <v>76</v>
      </c>
      <c r="AY138" s="258" t="s">
        <v>201</v>
      </c>
    </row>
    <row r="139" spans="2:65" s="1" customFormat="1" ht="25.5" customHeight="1">
      <c r="B139" s="46"/>
      <c r="C139" s="235" t="s">
        <v>272</v>
      </c>
      <c r="D139" s="235" t="s">
        <v>203</v>
      </c>
      <c r="E139" s="236" t="s">
        <v>406</v>
      </c>
      <c r="F139" s="237" t="s">
        <v>407</v>
      </c>
      <c r="G139" s="238" t="s">
        <v>206</v>
      </c>
      <c r="H139" s="239">
        <v>61.84</v>
      </c>
      <c r="I139" s="240"/>
      <c r="J139" s="241">
        <f>ROUND(I139*H139,2)</f>
        <v>0</v>
      </c>
      <c r="K139" s="237" t="s">
        <v>220</v>
      </c>
      <c r="L139" s="72"/>
      <c r="M139" s="242" t="s">
        <v>21</v>
      </c>
      <c r="N139" s="243" t="s">
        <v>40</v>
      </c>
      <c r="O139" s="47"/>
      <c r="P139" s="244">
        <f>O139*H139</f>
        <v>0</v>
      </c>
      <c r="Q139" s="244">
        <v>4E-05</v>
      </c>
      <c r="R139" s="244">
        <f>Q139*H139</f>
        <v>0.0024736000000000003</v>
      </c>
      <c r="S139" s="244">
        <v>0</v>
      </c>
      <c r="T139" s="245">
        <f>S139*H139</f>
        <v>0</v>
      </c>
      <c r="AR139" s="24" t="s">
        <v>208</v>
      </c>
      <c r="AT139" s="24" t="s">
        <v>203</v>
      </c>
      <c r="AU139" s="24" t="s">
        <v>79</v>
      </c>
      <c r="AY139" s="24" t="s">
        <v>201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24" t="s">
        <v>76</v>
      </c>
      <c r="BK139" s="246">
        <f>ROUND(I139*H139,2)</f>
        <v>0</v>
      </c>
      <c r="BL139" s="24" t="s">
        <v>208</v>
      </c>
      <c r="BM139" s="24" t="s">
        <v>408</v>
      </c>
    </row>
    <row r="140" spans="2:51" s="12" customFormat="1" ht="13.5">
      <c r="B140" s="247"/>
      <c r="C140" s="248"/>
      <c r="D140" s="249" t="s">
        <v>210</v>
      </c>
      <c r="E140" s="250" t="s">
        <v>21</v>
      </c>
      <c r="F140" s="251" t="s">
        <v>2061</v>
      </c>
      <c r="G140" s="248"/>
      <c r="H140" s="252">
        <v>61.84</v>
      </c>
      <c r="I140" s="253"/>
      <c r="J140" s="248"/>
      <c r="K140" s="248"/>
      <c r="L140" s="254"/>
      <c r="M140" s="255"/>
      <c r="N140" s="256"/>
      <c r="O140" s="256"/>
      <c r="P140" s="256"/>
      <c r="Q140" s="256"/>
      <c r="R140" s="256"/>
      <c r="S140" s="256"/>
      <c r="T140" s="257"/>
      <c r="AT140" s="258" t="s">
        <v>210</v>
      </c>
      <c r="AU140" s="258" t="s">
        <v>79</v>
      </c>
      <c r="AV140" s="12" t="s">
        <v>79</v>
      </c>
      <c r="AW140" s="12" t="s">
        <v>33</v>
      </c>
      <c r="AX140" s="12" t="s">
        <v>76</v>
      </c>
      <c r="AY140" s="258" t="s">
        <v>201</v>
      </c>
    </row>
    <row r="141" spans="2:65" s="1" customFormat="1" ht="16.5" customHeight="1">
      <c r="B141" s="46"/>
      <c r="C141" s="235" t="s">
        <v>277</v>
      </c>
      <c r="D141" s="235" t="s">
        <v>203</v>
      </c>
      <c r="E141" s="236" t="s">
        <v>1917</v>
      </c>
      <c r="F141" s="237" t="s">
        <v>1918</v>
      </c>
      <c r="G141" s="238" t="s">
        <v>206</v>
      </c>
      <c r="H141" s="239">
        <v>14.4</v>
      </c>
      <c r="I141" s="240"/>
      <c r="J141" s="241">
        <f>ROUND(I141*H141,2)</f>
        <v>0</v>
      </c>
      <c r="K141" s="237" t="s">
        <v>207</v>
      </c>
      <c r="L141" s="72"/>
      <c r="M141" s="242" t="s">
        <v>21</v>
      </c>
      <c r="N141" s="243" t="s">
        <v>40</v>
      </c>
      <c r="O141" s="47"/>
      <c r="P141" s="244">
        <f>O141*H141</f>
        <v>0</v>
      </c>
      <c r="Q141" s="244">
        <v>0</v>
      </c>
      <c r="R141" s="244">
        <f>Q141*H141</f>
        <v>0</v>
      </c>
      <c r="S141" s="244">
        <v>0.054</v>
      </c>
      <c r="T141" s="245">
        <f>S141*H141</f>
        <v>0.7776</v>
      </c>
      <c r="AR141" s="24" t="s">
        <v>208</v>
      </c>
      <c r="AT141" s="24" t="s">
        <v>203</v>
      </c>
      <c r="AU141" s="24" t="s">
        <v>79</v>
      </c>
      <c r="AY141" s="24" t="s">
        <v>201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24" t="s">
        <v>76</v>
      </c>
      <c r="BK141" s="246">
        <f>ROUND(I141*H141,2)</f>
        <v>0</v>
      </c>
      <c r="BL141" s="24" t="s">
        <v>208</v>
      </c>
      <c r="BM141" s="24" t="s">
        <v>1919</v>
      </c>
    </row>
    <row r="142" spans="2:51" s="14" customFormat="1" ht="13.5">
      <c r="B142" s="286"/>
      <c r="C142" s="287"/>
      <c r="D142" s="249" t="s">
        <v>210</v>
      </c>
      <c r="E142" s="288" t="s">
        <v>21</v>
      </c>
      <c r="F142" s="289" t="s">
        <v>2062</v>
      </c>
      <c r="G142" s="287"/>
      <c r="H142" s="288" t="s">
        <v>21</v>
      </c>
      <c r="I142" s="290"/>
      <c r="J142" s="287"/>
      <c r="K142" s="287"/>
      <c r="L142" s="291"/>
      <c r="M142" s="292"/>
      <c r="N142" s="293"/>
      <c r="O142" s="293"/>
      <c r="P142" s="293"/>
      <c r="Q142" s="293"/>
      <c r="R142" s="293"/>
      <c r="S142" s="293"/>
      <c r="T142" s="294"/>
      <c r="AT142" s="295" t="s">
        <v>210</v>
      </c>
      <c r="AU142" s="295" t="s">
        <v>79</v>
      </c>
      <c r="AV142" s="14" t="s">
        <v>76</v>
      </c>
      <c r="AW142" s="14" t="s">
        <v>33</v>
      </c>
      <c r="AX142" s="14" t="s">
        <v>69</v>
      </c>
      <c r="AY142" s="295" t="s">
        <v>201</v>
      </c>
    </row>
    <row r="143" spans="2:51" s="12" customFormat="1" ht="13.5">
      <c r="B143" s="247"/>
      <c r="C143" s="248"/>
      <c r="D143" s="249" t="s">
        <v>210</v>
      </c>
      <c r="E143" s="250" t="s">
        <v>21</v>
      </c>
      <c r="F143" s="251" t="s">
        <v>2063</v>
      </c>
      <c r="G143" s="248"/>
      <c r="H143" s="252">
        <v>14.4</v>
      </c>
      <c r="I143" s="253"/>
      <c r="J143" s="248"/>
      <c r="K143" s="248"/>
      <c r="L143" s="254"/>
      <c r="M143" s="255"/>
      <c r="N143" s="256"/>
      <c r="O143" s="256"/>
      <c r="P143" s="256"/>
      <c r="Q143" s="256"/>
      <c r="R143" s="256"/>
      <c r="S143" s="256"/>
      <c r="T143" s="257"/>
      <c r="AT143" s="258" t="s">
        <v>210</v>
      </c>
      <c r="AU143" s="258" t="s">
        <v>79</v>
      </c>
      <c r="AV143" s="12" t="s">
        <v>79</v>
      </c>
      <c r="AW143" s="12" t="s">
        <v>33</v>
      </c>
      <c r="AX143" s="12" t="s">
        <v>76</v>
      </c>
      <c r="AY143" s="258" t="s">
        <v>201</v>
      </c>
    </row>
    <row r="144" spans="2:65" s="1" customFormat="1" ht="16.5" customHeight="1">
      <c r="B144" s="46"/>
      <c r="C144" s="235" t="s">
        <v>10</v>
      </c>
      <c r="D144" s="235" t="s">
        <v>203</v>
      </c>
      <c r="E144" s="236" t="s">
        <v>448</v>
      </c>
      <c r="F144" s="237" t="s">
        <v>449</v>
      </c>
      <c r="G144" s="238" t="s">
        <v>206</v>
      </c>
      <c r="H144" s="239">
        <v>1.8</v>
      </c>
      <c r="I144" s="240"/>
      <c r="J144" s="241">
        <f>ROUND(I144*H144,2)</f>
        <v>0</v>
      </c>
      <c r="K144" s="237" t="s">
        <v>220</v>
      </c>
      <c r="L144" s="72"/>
      <c r="M144" s="242" t="s">
        <v>21</v>
      </c>
      <c r="N144" s="243" t="s">
        <v>40</v>
      </c>
      <c r="O144" s="47"/>
      <c r="P144" s="244">
        <f>O144*H144</f>
        <v>0</v>
      </c>
      <c r="Q144" s="244">
        <v>0</v>
      </c>
      <c r="R144" s="244">
        <f>Q144*H144</f>
        <v>0</v>
      </c>
      <c r="S144" s="244">
        <v>0.076</v>
      </c>
      <c r="T144" s="245">
        <f>S144*H144</f>
        <v>0.1368</v>
      </c>
      <c r="AR144" s="24" t="s">
        <v>208</v>
      </c>
      <c r="AT144" s="24" t="s">
        <v>203</v>
      </c>
      <c r="AU144" s="24" t="s">
        <v>79</v>
      </c>
      <c r="AY144" s="24" t="s">
        <v>201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24" t="s">
        <v>76</v>
      </c>
      <c r="BK144" s="246">
        <f>ROUND(I144*H144,2)</f>
        <v>0</v>
      </c>
      <c r="BL144" s="24" t="s">
        <v>208</v>
      </c>
      <c r="BM144" s="24" t="s">
        <v>450</v>
      </c>
    </row>
    <row r="145" spans="2:51" s="12" customFormat="1" ht="13.5">
      <c r="B145" s="247"/>
      <c r="C145" s="248"/>
      <c r="D145" s="249" t="s">
        <v>210</v>
      </c>
      <c r="E145" s="250" t="s">
        <v>21</v>
      </c>
      <c r="F145" s="251" t="s">
        <v>2064</v>
      </c>
      <c r="G145" s="248"/>
      <c r="H145" s="252">
        <v>1.8</v>
      </c>
      <c r="I145" s="253"/>
      <c r="J145" s="248"/>
      <c r="K145" s="248"/>
      <c r="L145" s="254"/>
      <c r="M145" s="255"/>
      <c r="N145" s="256"/>
      <c r="O145" s="256"/>
      <c r="P145" s="256"/>
      <c r="Q145" s="256"/>
      <c r="R145" s="256"/>
      <c r="S145" s="256"/>
      <c r="T145" s="257"/>
      <c r="AT145" s="258" t="s">
        <v>210</v>
      </c>
      <c r="AU145" s="258" t="s">
        <v>79</v>
      </c>
      <c r="AV145" s="12" t="s">
        <v>79</v>
      </c>
      <c r="AW145" s="12" t="s">
        <v>33</v>
      </c>
      <c r="AX145" s="12" t="s">
        <v>76</v>
      </c>
      <c r="AY145" s="258" t="s">
        <v>201</v>
      </c>
    </row>
    <row r="146" spans="2:65" s="1" customFormat="1" ht="16.5" customHeight="1">
      <c r="B146" s="46"/>
      <c r="C146" s="235" t="s">
        <v>287</v>
      </c>
      <c r="D146" s="235" t="s">
        <v>203</v>
      </c>
      <c r="E146" s="236" t="s">
        <v>462</v>
      </c>
      <c r="F146" s="237" t="s">
        <v>463</v>
      </c>
      <c r="G146" s="238" t="s">
        <v>358</v>
      </c>
      <c r="H146" s="239">
        <v>2</v>
      </c>
      <c r="I146" s="240"/>
      <c r="J146" s="241">
        <f>ROUND(I146*H146,2)</f>
        <v>0</v>
      </c>
      <c r="K146" s="237" t="s">
        <v>220</v>
      </c>
      <c r="L146" s="72"/>
      <c r="M146" s="242" t="s">
        <v>21</v>
      </c>
      <c r="N146" s="243" t="s">
        <v>40</v>
      </c>
      <c r="O146" s="47"/>
      <c r="P146" s="244">
        <f>O146*H146</f>
        <v>0</v>
      </c>
      <c r="Q146" s="244">
        <v>0</v>
      </c>
      <c r="R146" s="244">
        <f>Q146*H146</f>
        <v>0</v>
      </c>
      <c r="S146" s="244">
        <v>0.099</v>
      </c>
      <c r="T146" s="245">
        <f>S146*H146</f>
        <v>0.198</v>
      </c>
      <c r="AR146" s="24" t="s">
        <v>208</v>
      </c>
      <c r="AT146" s="24" t="s">
        <v>203</v>
      </c>
      <c r="AU146" s="24" t="s">
        <v>79</v>
      </c>
      <c r="AY146" s="24" t="s">
        <v>201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4" t="s">
        <v>76</v>
      </c>
      <c r="BK146" s="246">
        <f>ROUND(I146*H146,2)</f>
        <v>0</v>
      </c>
      <c r="BL146" s="24" t="s">
        <v>208</v>
      </c>
      <c r="BM146" s="24" t="s">
        <v>464</v>
      </c>
    </row>
    <row r="147" spans="2:51" s="12" customFormat="1" ht="13.5">
      <c r="B147" s="247"/>
      <c r="C147" s="248"/>
      <c r="D147" s="249" t="s">
        <v>210</v>
      </c>
      <c r="E147" s="250" t="s">
        <v>21</v>
      </c>
      <c r="F147" s="251" t="s">
        <v>2065</v>
      </c>
      <c r="G147" s="248"/>
      <c r="H147" s="252">
        <v>2</v>
      </c>
      <c r="I147" s="253"/>
      <c r="J147" s="248"/>
      <c r="K147" s="248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210</v>
      </c>
      <c r="AU147" s="258" t="s">
        <v>79</v>
      </c>
      <c r="AV147" s="12" t="s">
        <v>79</v>
      </c>
      <c r="AW147" s="12" t="s">
        <v>33</v>
      </c>
      <c r="AX147" s="12" t="s">
        <v>76</v>
      </c>
      <c r="AY147" s="258" t="s">
        <v>201</v>
      </c>
    </row>
    <row r="148" spans="2:65" s="1" customFormat="1" ht="25.5" customHeight="1">
      <c r="B148" s="46"/>
      <c r="C148" s="235" t="s">
        <v>292</v>
      </c>
      <c r="D148" s="235" t="s">
        <v>203</v>
      </c>
      <c r="E148" s="236" t="s">
        <v>475</v>
      </c>
      <c r="F148" s="237" t="s">
        <v>476</v>
      </c>
      <c r="G148" s="238" t="s">
        <v>206</v>
      </c>
      <c r="H148" s="239">
        <v>114.7</v>
      </c>
      <c r="I148" s="240"/>
      <c r="J148" s="241">
        <f>ROUND(I148*H148,2)</f>
        <v>0</v>
      </c>
      <c r="K148" s="237" t="s">
        <v>220</v>
      </c>
      <c r="L148" s="72"/>
      <c r="M148" s="242" t="s">
        <v>21</v>
      </c>
      <c r="N148" s="243" t="s">
        <v>40</v>
      </c>
      <c r="O148" s="47"/>
      <c r="P148" s="244">
        <f>O148*H148</f>
        <v>0</v>
      </c>
      <c r="Q148" s="244">
        <v>0</v>
      </c>
      <c r="R148" s="244">
        <f>Q148*H148</f>
        <v>0</v>
      </c>
      <c r="S148" s="244">
        <v>0.01</v>
      </c>
      <c r="T148" s="245">
        <f>S148*H148</f>
        <v>1.147</v>
      </c>
      <c r="AR148" s="24" t="s">
        <v>208</v>
      </c>
      <c r="AT148" s="24" t="s">
        <v>203</v>
      </c>
      <c r="AU148" s="24" t="s">
        <v>79</v>
      </c>
      <c r="AY148" s="24" t="s">
        <v>201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4" t="s">
        <v>76</v>
      </c>
      <c r="BK148" s="246">
        <f>ROUND(I148*H148,2)</f>
        <v>0</v>
      </c>
      <c r="BL148" s="24" t="s">
        <v>208</v>
      </c>
      <c r="BM148" s="24" t="s">
        <v>477</v>
      </c>
    </row>
    <row r="149" spans="2:51" s="14" customFormat="1" ht="13.5">
      <c r="B149" s="286"/>
      <c r="C149" s="287"/>
      <c r="D149" s="249" t="s">
        <v>210</v>
      </c>
      <c r="E149" s="288" t="s">
        <v>21</v>
      </c>
      <c r="F149" s="289" t="s">
        <v>1553</v>
      </c>
      <c r="G149" s="287"/>
      <c r="H149" s="288" t="s">
        <v>21</v>
      </c>
      <c r="I149" s="290"/>
      <c r="J149" s="287"/>
      <c r="K149" s="287"/>
      <c r="L149" s="291"/>
      <c r="M149" s="292"/>
      <c r="N149" s="293"/>
      <c r="O149" s="293"/>
      <c r="P149" s="293"/>
      <c r="Q149" s="293"/>
      <c r="R149" s="293"/>
      <c r="S149" s="293"/>
      <c r="T149" s="294"/>
      <c r="AT149" s="295" t="s">
        <v>210</v>
      </c>
      <c r="AU149" s="295" t="s">
        <v>79</v>
      </c>
      <c r="AV149" s="14" t="s">
        <v>76</v>
      </c>
      <c r="AW149" s="14" t="s">
        <v>33</v>
      </c>
      <c r="AX149" s="14" t="s">
        <v>69</v>
      </c>
      <c r="AY149" s="295" t="s">
        <v>201</v>
      </c>
    </row>
    <row r="150" spans="2:51" s="12" customFormat="1" ht="13.5">
      <c r="B150" s="247"/>
      <c r="C150" s="248"/>
      <c r="D150" s="249" t="s">
        <v>210</v>
      </c>
      <c r="E150" s="250" t="s">
        <v>21</v>
      </c>
      <c r="F150" s="251" t="s">
        <v>2051</v>
      </c>
      <c r="G150" s="248"/>
      <c r="H150" s="252">
        <v>114.7</v>
      </c>
      <c r="I150" s="253"/>
      <c r="J150" s="248"/>
      <c r="K150" s="248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210</v>
      </c>
      <c r="AU150" s="258" t="s">
        <v>79</v>
      </c>
      <c r="AV150" s="12" t="s">
        <v>79</v>
      </c>
      <c r="AW150" s="12" t="s">
        <v>33</v>
      </c>
      <c r="AX150" s="12" t="s">
        <v>69</v>
      </c>
      <c r="AY150" s="258" t="s">
        <v>201</v>
      </c>
    </row>
    <row r="151" spans="2:65" s="1" customFormat="1" ht="25.5" customHeight="1">
      <c r="B151" s="46"/>
      <c r="C151" s="235" t="s">
        <v>297</v>
      </c>
      <c r="D151" s="235" t="s">
        <v>203</v>
      </c>
      <c r="E151" s="236" t="s">
        <v>485</v>
      </c>
      <c r="F151" s="237" t="s">
        <v>486</v>
      </c>
      <c r="G151" s="238" t="s">
        <v>206</v>
      </c>
      <c r="H151" s="239">
        <v>3.04</v>
      </c>
      <c r="I151" s="240"/>
      <c r="J151" s="241">
        <f>ROUND(I151*H151,2)</f>
        <v>0</v>
      </c>
      <c r="K151" s="237" t="s">
        <v>220</v>
      </c>
      <c r="L151" s="72"/>
      <c r="M151" s="242" t="s">
        <v>21</v>
      </c>
      <c r="N151" s="243" t="s">
        <v>40</v>
      </c>
      <c r="O151" s="47"/>
      <c r="P151" s="244">
        <f>O151*H151</f>
        <v>0</v>
      </c>
      <c r="Q151" s="244">
        <v>0</v>
      </c>
      <c r="R151" s="244">
        <f>Q151*H151</f>
        <v>0</v>
      </c>
      <c r="S151" s="244">
        <v>0.068</v>
      </c>
      <c r="T151" s="245">
        <f>S151*H151</f>
        <v>0.20672000000000001</v>
      </c>
      <c r="AR151" s="24" t="s">
        <v>208</v>
      </c>
      <c r="AT151" s="24" t="s">
        <v>203</v>
      </c>
      <c r="AU151" s="24" t="s">
        <v>79</v>
      </c>
      <c r="AY151" s="24" t="s">
        <v>201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4" t="s">
        <v>76</v>
      </c>
      <c r="BK151" s="246">
        <f>ROUND(I151*H151,2)</f>
        <v>0</v>
      </c>
      <c r="BL151" s="24" t="s">
        <v>208</v>
      </c>
      <c r="BM151" s="24" t="s">
        <v>487</v>
      </c>
    </row>
    <row r="152" spans="2:51" s="12" customFormat="1" ht="13.5">
      <c r="B152" s="247"/>
      <c r="C152" s="248"/>
      <c r="D152" s="249" t="s">
        <v>210</v>
      </c>
      <c r="E152" s="250" t="s">
        <v>21</v>
      </c>
      <c r="F152" s="251" t="s">
        <v>2066</v>
      </c>
      <c r="G152" s="248"/>
      <c r="H152" s="252">
        <v>3.04</v>
      </c>
      <c r="I152" s="253"/>
      <c r="J152" s="248"/>
      <c r="K152" s="248"/>
      <c r="L152" s="254"/>
      <c r="M152" s="255"/>
      <c r="N152" s="256"/>
      <c r="O152" s="256"/>
      <c r="P152" s="256"/>
      <c r="Q152" s="256"/>
      <c r="R152" s="256"/>
      <c r="S152" s="256"/>
      <c r="T152" s="257"/>
      <c r="AT152" s="258" t="s">
        <v>210</v>
      </c>
      <c r="AU152" s="258" t="s">
        <v>79</v>
      </c>
      <c r="AV152" s="12" t="s">
        <v>79</v>
      </c>
      <c r="AW152" s="12" t="s">
        <v>33</v>
      </c>
      <c r="AX152" s="12" t="s">
        <v>76</v>
      </c>
      <c r="AY152" s="258" t="s">
        <v>201</v>
      </c>
    </row>
    <row r="153" spans="2:63" s="11" customFormat="1" ht="29.85" customHeight="1">
      <c r="B153" s="219"/>
      <c r="C153" s="220"/>
      <c r="D153" s="221" t="s">
        <v>68</v>
      </c>
      <c r="E153" s="233" t="s">
        <v>698</v>
      </c>
      <c r="F153" s="233" t="s">
        <v>1941</v>
      </c>
      <c r="G153" s="220"/>
      <c r="H153" s="220"/>
      <c r="I153" s="223"/>
      <c r="J153" s="234">
        <f>BK153</f>
        <v>0</v>
      </c>
      <c r="K153" s="220"/>
      <c r="L153" s="225"/>
      <c r="M153" s="226"/>
      <c r="N153" s="227"/>
      <c r="O153" s="227"/>
      <c r="P153" s="228">
        <f>SUM(P154:P155)</f>
        <v>0</v>
      </c>
      <c r="Q153" s="227"/>
      <c r="R153" s="228">
        <f>SUM(R154:R155)</f>
        <v>0</v>
      </c>
      <c r="S153" s="227"/>
      <c r="T153" s="229">
        <f>SUM(T154:T155)</f>
        <v>0.318</v>
      </c>
      <c r="AR153" s="230" t="s">
        <v>76</v>
      </c>
      <c r="AT153" s="231" t="s">
        <v>68</v>
      </c>
      <c r="AU153" s="231" t="s">
        <v>76</v>
      </c>
      <c r="AY153" s="230" t="s">
        <v>201</v>
      </c>
      <c r="BK153" s="232">
        <f>SUM(BK154:BK155)</f>
        <v>0</v>
      </c>
    </row>
    <row r="154" spans="2:65" s="1" customFormat="1" ht="16.5" customHeight="1">
      <c r="B154" s="46"/>
      <c r="C154" s="235" t="s">
        <v>303</v>
      </c>
      <c r="D154" s="235" t="s">
        <v>203</v>
      </c>
      <c r="E154" s="236" t="s">
        <v>1942</v>
      </c>
      <c r="F154" s="237" t="s">
        <v>1943</v>
      </c>
      <c r="G154" s="238" t="s">
        <v>358</v>
      </c>
      <c r="H154" s="239">
        <v>6</v>
      </c>
      <c r="I154" s="240"/>
      <c r="J154" s="241">
        <f>ROUND(I154*H154,2)</f>
        <v>0</v>
      </c>
      <c r="K154" s="237" t="s">
        <v>220</v>
      </c>
      <c r="L154" s="72"/>
      <c r="M154" s="242" t="s">
        <v>21</v>
      </c>
      <c r="N154" s="243" t="s">
        <v>40</v>
      </c>
      <c r="O154" s="47"/>
      <c r="P154" s="244">
        <f>O154*H154</f>
        <v>0</v>
      </c>
      <c r="Q154" s="244">
        <v>0</v>
      </c>
      <c r="R154" s="244">
        <f>Q154*H154</f>
        <v>0</v>
      </c>
      <c r="S154" s="244">
        <v>0.053</v>
      </c>
      <c r="T154" s="245">
        <f>S154*H154</f>
        <v>0.318</v>
      </c>
      <c r="AR154" s="24" t="s">
        <v>208</v>
      </c>
      <c r="AT154" s="24" t="s">
        <v>203</v>
      </c>
      <c r="AU154" s="24" t="s">
        <v>79</v>
      </c>
      <c r="AY154" s="24" t="s">
        <v>201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4" t="s">
        <v>76</v>
      </c>
      <c r="BK154" s="246">
        <f>ROUND(I154*H154,2)</f>
        <v>0</v>
      </c>
      <c r="BL154" s="24" t="s">
        <v>208</v>
      </c>
      <c r="BM154" s="24" t="s">
        <v>1944</v>
      </c>
    </row>
    <row r="155" spans="2:51" s="12" customFormat="1" ht="13.5">
      <c r="B155" s="247"/>
      <c r="C155" s="248"/>
      <c r="D155" s="249" t="s">
        <v>210</v>
      </c>
      <c r="E155" s="250" t="s">
        <v>21</v>
      </c>
      <c r="F155" s="251" t="s">
        <v>2067</v>
      </c>
      <c r="G155" s="248"/>
      <c r="H155" s="252">
        <v>6</v>
      </c>
      <c r="I155" s="253"/>
      <c r="J155" s="248"/>
      <c r="K155" s="248"/>
      <c r="L155" s="254"/>
      <c r="M155" s="255"/>
      <c r="N155" s="256"/>
      <c r="O155" s="256"/>
      <c r="P155" s="256"/>
      <c r="Q155" s="256"/>
      <c r="R155" s="256"/>
      <c r="S155" s="256"/>
      <c r="T155" s="257"/>
      <c r="AT155" s="258" t="s">
        <v>210</v>
      </c>
      <c r="AU155" s="258" t="s">
        <v>79</v>
      </c>
      <c r="AV155" s="12" t="s">
        <v>79</v>
      </c>
      <c r="AW155" s="12" t="s">
        <v>33</v>
      </c>
      <c r="AX155" s="12" t="s">
        <v>76</v>
      </c>
      <c r="AY155" s="258" t="s">
        <v>201</v>
      </c>
    </row>
    <row r="156" spans="2:63" s="11" customFormat="1" ht="29.85" customHeight="1">
      <c r="B156" s="219"/>
      <c r="C156" s="220"/>
      <c r="D156" s="221" t="s">
        <v>68</v>
      </c>
      <c r="E156" s="233" t="s">
        <v>501</v>
      </c>
      <c r="F156" s="233" t="s">
        <v>502</v>
      </c>
      <c r="G156" s="220"/>
      <c r="H156" s="220"/>
      <c r="I156" s="223"/>
      <c r="J156" s="234">
        <f>BK156</f>
        <v>0</v>
      </c>
      <c r="K156" s="220"/>
      <c r="L156" s="225"/>
      <c r="M156" s="226"/>
      <c r="N156" s="227"/>
      <c r="O156" s="227"/>
      <c r="P156" s="228">
        <f>SUM(P157:P162)</f>
        <v>0</v>
      </c>
      <c r="Q156" s="227"/>
      <c r="R156" s="228">
        <f>SUM(R157:R162)</f>
        <v>0</v>
      </c>
      <c r="S156" s="227"/>
      <c r="T156" s="229">
        <f>SUM(T157:T162)</f>
        <v>0</v>
      </c>
      <c r="AR156" s="230" t="s">
        <v>76</v>
      </c>
      <c r="AT156" s="231" t="s">
        <v>68</v>
      </c>
      <c r="AU156" s="231" t="s">
        <v>76</v>
      </c>
      <c r="AY156" s="230" t="s">
        <v>201</v>
      </c>
      <c r="BK156" s="232">
        <f>SUM(BK157:BK162)</f>
        <v>0</v>
      </c>
    </row>
    <row r="157" spans="2:65" s="1" customFormat="1" ht="25.5" customHeight="1">
      <c r="B157" s="46"/>
      <c r="C157" s="235" t="s">
        <v>308</v>
      </c>
      <c r="D157" s="235" t="s">
        <v>203</v>
      </c>
      <c r="E157" s="236" t="s">
        <v>1583</v>
      </c>
      <c r="F157" s="237" t="s">
        <v>1584</v>
      </c>
      <c r="G157" s="238" t="s">
        <v>235</v>
      </c>
      <c r="H157" s="239">
        <v>3.348</v>
      </c>
      <c r="I157" s="240"/>
      <c r="J157" s="241">
        <f>ROUND(I157*H157,2)</f>
        <v>0</v>
      </c>
      <c r="K157" s="237" t="s">
        <v>207</v>
      </c>
      <c r="L157" s="72"/>
      <c r="M157" s="242" t="s">
        <v>21</v>
      </c>
      <c r="N157" s="243" t="s">
        <v>40</v>
      </c>
      <c r="O157" s="47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AR157" s="24" t="s">
        <v>208</v>
      </c>
      <c r="AT157" s="24" t="s">
        <v>203</v>
      </c>
      <c r="AU157" s="24" t="s">
        <v>79</v>
      </c>
      <c r="AY157" s="24" t="s">
        <v>201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4" t="s">
        <v>76</v>
      </c>
      <c r="BK157" s="246">
        <f>ROUND(I157*H157,2)</f>
        <v>0</v>
      </c>
      <c r="BL157" s="24" t="s">
        <v>208</v>
      </c>
      <c r="BM157" s="24" t="s">
        <v>1585</v>
      </c>
    </row>
    <row r="158" spans="2:65" s="1" customFormat="1" ht="25.5" customHeight="1">
      <c r="B158" s="46"/>
      <c r="C158" s="235" t="s">
        <v>9</v>
      </c>
      <c r="D158" s="235" t="s">
        <v>203</v>
      </c>
      <c r="E158" s="236" t="s">
        <v>508</v>
      </c>
      <c r="F158" s="237" t="s">
        <v>509</v>
      </c>
      <c r="G158" s="238" t="s">
        <v>235</v>
      </c>
      <c r="H158" s="239">
        <v>33.48</v>
      </c>
      <c r="I158" s="240"/>
      <c r="J158" s="241">
        <f>ROUND(I158*H158,2)</f>
        <v>0</v>
      </c>
      <c r="K158" s="237" t="s">
        <v>220</v>
      </c>
      <c r="L158" s="72"/>
      <c r="M158" s="242" t="s">
        <v>21</v>
      </c>
      <c r="N158" s="243" t="s">
        <v>40</v>
      </c>
      <c r="O158" s="47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AR158" s="24" t="s">
        <v>208</v>
      </c>
      <c r="AT158" s="24" t="s">
        <v>203</v>
      </c>
      <c r="AU158" s="24" t="s">
        <v>79</v>
      </c>
      <c r="AY158" s="24" t="s">
        <v>201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24" t="s">
        <v>76</v>
      </c>
      <c r="BK158" s="246">
        <f>ROUND(I158*H158,2)</f>
        <v>0</v>
      </c>
      <c r="BL158" s="24" t="s">
        <v>208</v>
      </c>
      <c r="BM158" s="24" t="s">
        <v>510</v>
      </c>
    </row>
    <row r="159" spans="2:51" s="12" customFormat="1" ht="13.5">
      <c r="B159" s="247"/>
      <c r="C159" s="248"/>
      <c r="D159" s="249" t="s">
        <v>210</v>
      </c>
      <c r="E159" s="248"/>
      <c r="F159" s="251" t="s">
        <v>2068</v>
      </c>
      <c r="G159" s="248"/>
      <c r="H159" s="252">
        <v>33.48</v>
      </c>
      <c r="I159" s="253"/>
      <c r="J159" s="248"/>
      <c r="K159" s="248"/>
      <c r="L159" s="254"/>
      <c r="M159" s="255"/>
      <c r="N159" s="256"/>
      <c r="O159" s="256"/>
      <c r="P159" s="256"/>
      <c r="Q159" s="256"/>
      <c r="R159" s="256"/>
      <c r="S159" s="256"/>
      <c r="T159" s="257"/>
      <c r="AT159" s="258" t="s">
        <v>210</v>
      </c>
      <c r="AU159" s="258" t="s">
        <v>79</v>
      </c>
      <c r="AV159" s="12" t="s">
        <v>79</v>
      </c>
      <c r="AW159" s="12" t="s">
        <v>6</v>
      </c>
      <c r="AX159" s="12" t="s">
        <v>76</v>
      </c>
      <c r="AY159" s="258" t="s">
        <v>201</v>
      </c>
    </row>
    <row r="160" spans="2:65" s="1" customFormat="1" ht="25.5" customHeight="1">
      <c r="B160" s="46"/>
      <c r="C160" s="235" t="s">
        <v>316</v>
      </c>
      <c r="D160" s="235" t="s">
        <v>203</v>
      </c>
      <c r="E160" s="236" t="s">
        <v>513</v>
      </c>
      <c r="F160" s="237" t="s">
        <v>514</v>
      </c>
      <c r="G160" s="238" t="s">
        <v>235</v>
      </c>
      <c r="H160" s="239">
        <v>3.348</v>
      </c>
      <c r="I160" s="240"/>
      <c r="J160" s="241">
        <f>ROUND(I160*H160,2)</f>
        <v>0</v>
      </c>
      <c r="K160" s="237" t="s">
        <v>220</v>
      </c>
      <c r="L160" s="72"/>
      <c r="M160" s="242" t="s">
        <v>21</v>
      </c>
      <c r="N160" s="243" t="s">
        <v>40</v>
      </c>
      <c r="O160" s="47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AR160" s="24" t="s">
        <v>208</v>
      </c>
      <c r="AT160" s="24" t="s">
        <v>203</v>
      </c>
      <c r="AU160" s="24" t="s">
        <v>79</v>
      </c>
      <c r="AY160" s="24" t="s">
        <v>201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24" t="s">
        <v>76</v>
      </c>
      <c r="BK160" s="246">
        <f>ROUND(I160*H160,2)</f>
        <v>0</v>
      </c>
      <c r="BL160" s="24" t="s">
        <v>208</v>
      </c>
      <c r="BM160" s="24" t="s">
        <v>515</v>
      </c>
    </row>
    <row r="161" spans="2:65" s="1" customFormat="1" ht="25.5" customHeight="1">
      <c r="B161" s="46"/>
      <c r="C161" s="235" t="s">
        <v>322</v>
      </c>
      <c r="D161" s="235" t="s">
        <v>203</v>
      </c>
      <c r="E161" s="236" t="s">
        <v>517</v>
      </c>
      <c r="F161" s="237" t="s">
        <v>518</v>
      </c>
      <c r="G161" s="238" t="s">
        <v>235</v>
      </c>
      <c r="H161" s="239">
        <v>3.348</v>
      </c>
      <c r="I161" s="240"/>
      <c r="J161" s="241">
        <f>ROUND(I161*H161,2)</f>
        <v>0</v>
      </c>
      <c r="K161" s="237" t="s">
        <v>220</v>
      </c>
      <c r="L161" s="72"/>
      <c r="M161" s="242" t="s">
        <v>21</v>
      </c>
      <c r="N161" s="243" t="s">
        <v>40</v>
      </c>
      <c r="O161" s="47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AR161" s="24" t="s">
        <v>208</v>
      </c>
      <c r="AT161" s="24" t="s">
        <v>203</v>
      </c>
      <c r="AU161" s="24" t="s">
        <v>79</v>
      </c>
      <c r="AY161" s="24" t="s">
        <v>201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24" t="s">
        <v>76</v>
      </c>
      <c r="BK161" s="246">
        <f>ROUND(I161*H161,2)</f>
        <v>0</v>
      </c>
      <c r="BL161" s="24" t="s">
        <v>208</v>
      </c>
      <c r="BM161" s="24" t="s">
        <v>519</v>
      </c>
    </row>
    <row r="162" spans="2:65" s="1" customFormat="1" ht="25.5" customHeight="1">
      <c r="B162" s="46"/>
      <c r="C162" s="235" t="s">
        <v>330</v>
      </c>
      <c r="D162" s="235" t="s">
        <v>203</v>
      </c>
      <c r="E162" s="236" t="s">
        <v>521</v>
      </c>
      <c r="F162" s="237" t="s">
        <v>522</v>
      </c>
      <c r="G162" s="238" t="s">
        <v>235</v>
      </c>
      <c r="H162" s="239">
        <v>3.348</v>
      </c>
      <c r="I162" s="240"/>
      <c r="J162" s="241">
        <f>ROUND(I162*H162,2)</f>
        <v>0</v>
      </c>
      <c r="K162" s="237" t="s">
        <v>220</v>
      </c>
      <c r="L162" s="72"/>
      <c r="M162" s="242" t="s">
        <v>21</v>
      </c>
      <c r="N162" s="243" t="s">
        <v>40</v>
      </c>
      <c r="O162" s="47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AR162" s="24" t="s">
        <v>208</v>
      </c>
      <c r="AT162" s="24" t="s">
        <v>203</v>
      </c>
      <c r="AU162" s="24" t="s">
        <v>79</v>
      </c>
      <c r="AY162" s="24" t="s">
        <v>201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76</v>
      </c>
      <c r="BK162" s="246">
        <f>ROUND(I162*H162,2)</f>
        <v>0</v>
      </c>
      <c r="BL162" s="24" t="s">
        <v>208</v>
      </c>
      <c r="BM162" s="24" t="s">
        <v>523</v>
      </c>
    </row>
    <row r="163" spans="2:63" s="11" customFormat="1" ht="29.85" customHeight="1">
      <c r="B163" s="219"/>
      <c r="C163" s="220"/>
      <c r="D163" s="221" t="s">
        <v>68</v>
      </c>
      <c r="E163" s="233" t="s">
        <v>1587</v>
      </c>
      <c r="F163" s="233" t="s">
        <v>561</v>
      </c>
      <c r="G163" s="220"/>
      <c r="H163" s="220"/>
      <c r="I163" s="223"/>
      <c r="J163" s="234">
        <f>BK163</f>
        <v>0</v>
      </c>
      <c r="K163" s="220"/>
      <c r="L163" s="225"/>
      <c r="M163" s="226"/>
      <c r="N163" s="227"/>
      <c r="O163" s="227"/>
      <c r="P163" s="228">
        <f>P164</f>
        <v>0</v>
      </c>
      <c r="Q163" s="227"/>
      <c r="R163" s="228">
        <f>R164</f>
        <v>0</v>
      </c>
      <c r="S163" s="227"/>
      <c r="T163" s="229">
        <f>T164</f>
        <v>0</v>
      </c>
      <c r="AR163" s="230" t="s">
        <v>76</v>
      </c>
      <c r="AT163" s="231" t="s">
        <v>68</v>
      </c>
      <c r="AU163" s="231" t="s">
        <v>76</v>
      </c>
      <c r="AY163" s="230" t="s">
        <v>201</v>
      </c>
      <c r="BK163" s="232">
        <f>BK164</f>
        <v>0</v>
      </c>
    </row>
    <row r="164" spans="2:65" s="1" customFormat="1" ht="16.5" customHeight="1">
      <c r="B164" s="46"/>
      <c r="C164" s="235" t="s">
        <v>334</v>
      </c>
      <c r="D164" s="235" t="s">
        <v>203</v>
      </c>
      <c r="E164" s="236" t="s">
        <v>1588</v>
      </c>
      <c r="F164" s="237" t="s">
        <v>1589</v>
      </c>
      <c r="G164" s="238" t="s">
        <v>235</v>
      </c>
      <c r="H164" s="239">
        <v>6.425</v>
      </c>
      <c r="I164" s="240"/>
      <c r="J164" s="241">
        <f>ROUND(I164*H164,2)</f>
        <v>0</v>
      </c>
      <c r="K164" s="237" t="s">
        <v>207</v>
      </c>
      <c r="L164" s="72"/>
      <c r="M164" s="242" t="s">
        <v>21</v>
      </c>
      <c r="N164" s="243" t="s">
        <v>40</v>
      </c>
      <c r="O164" s="47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AR164" s="24" t="s">
        <v>208</v>
      </c>
      <c r="AT164" s="24" t="s">
        <v>203</v>
      </c>
      <c r="AU164" s="24" t="s">
        <v>79</v>
      </c>
      <c r="AY164" s="24" t="s">
        <v>201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24" t="s">
        <v>76</v>
      </c>
      <c r="BK164" s="246">
        <f>ROUND(I164*H164,2)</f>
        <v>0</v>
      </c>
      <c r="BL164" s="24" t="s">
        <v>208</v>
      </c>
      <c r="BM164" s="24" t="s">
        <v>1590</v>
      </c>
    </row>
    <row r="165" spans="2:63" s="11" customFormat="1" ht="37.4" customHeight="1">
      <c r="B165" s="219"/>
      <c r="C165" s="220"/>
      <c r="D165" s="221" t="s">
        <v>68</v>
      </c>
      <c r="E165" s="222" t="s">
        <v>524</v>
      </c>
      <c r="F165" s="222" t="s">
        <v>525</v>
      </c>
      <c r="G165" s="220"/>
      <c r="H165" s="220"/>
      <c r="I165" s="223"/>
      <c r="J165" s="224">
        <f>BK165</f>
        <v>0</v>
      </c>
      <c r="K165" s="220"/>
      <c r="L165" s="225"/>
      <c r="M165" s="226"/>
      <c r="N165" s="227"/>
      <c r="O165" s="227"/>
      <c r="P165" s="228">
        <f>P166+P175+P179+P185+P192+P212+P215+P219+P225+P239+P243+P249+P255+P262+P265</f>
        <v>0</v>
      </c>
      <c r="Q165" s="227"/>
      <c r="R165" s="228">
        <f>R166+R175+R179+R185+R192+R212+R215+R219+R225+R239+R243+R249+R255+R262+R265</f>
        <v>2.0065536</v>
      </c>
      <c r="S165" s="227"/>
      <c r="T165" s="229">
        <f>T166+T175+T179+T185+T192+T212+T215+T219+T225+T239+T243+T249+T255+T262+T265</f>
        <v>0.5635969999999999</v>
      </c>
      <c r="AR165" s="230" t="s">
        <v>76</v>
      </c>
      <c r="AT165" s="231" t="s">
        <v>68</v>
      </c>
      <c r="AU165" s="231" t="s">
        <v>69</v>
      </c>
      <c r="AY165" s="230" t="s">
        <v>201</v>
      </c>
      <c r="BK165" s="232">
        <f>BK166+BK175+BK179+BK185+BK192+BK212+BK215+BK219+BK225+BK239+BK243+BK249+BK255+BK262+BK265</f>
        <v>0</v>
      </c>
    </row>
    <row r="166" spans="2:63" s="11" customFormat="1" ht="19.9" customHeight="1">
      <c r="B166" s="219"/>
      <c r="C166" s="220"/>
      <c r="D166" s="221" t="s">
        <v>68</v>
      </c>
      <c r="E166" s="233" t="s">
        <v>526</v>
      </c>
      <c r="F166" s="233" t="s">
        <v>527</v>
      </c>
      <c r="G166" s="220"/>
      <c r="H166" s="220"/>
      <c r="I166" s="223"/>
      <c r="J166" s="234">
        <f>BK166</f>
        <v>0</v>
      </c>
      <c r="K166" s="220"/>
      <c r="L166" s="225"/>
      <c r="M166" s="226"/>
      <c r="N166" s="227"/>
      <c r="O166" s="227"/>
      <c r="P166" s="228">
        <f>SUM(P167:P174)</f>
        <v>0</v>
      </c>
      <c r="Q166" s="227"/>
      <c r="R166" s="228">
        <f>SUM(R167:R174)</f>
        <v>0.0023</v>
      </c>
      <c r="S166" s="227"/>
      <c r="T166" s="229">
        <f>SUM(T167:T174)</f>
        <v>0.0067</v>
      </c>
      <c r="AR166" s="230" t="s">
        <v>76</v>
      </c>
      <c r="AT166" s="231" t="s">
        <v>68</v>
      </c>
      <c r="AU166" s="231" t="s">
        <v>76</v>
      </c>
      <c r="AY166" s="230" t="s">
        <v>201</v>
      </c>
      <c r="BK166" s="232">
        <f>SUM(BK167:BK174)</f>
        <v>0</v>
      </c>
    </row>
    <row r="167" spans="2:65" s="1" customFormat="1" ht="16.5" customHeight="1">
      <c r="B167" s="46"/>
      <c r="C167" s="235" t="s">
        <v>338</v>
      </c>
      <c r="D167" s="235" t="s">
        <v>203</v>
      </c>
      <c r="E167" s="236" t="s">
        <v>529</v>
      </c>
      <c r="F167" s="237" t="s">
        <v>530</v>
      </c>
      <c r="G167" s="238" t="s">
        <v>358</v>
      </c>
      <c r="H167" s="239">
        <v>1</v>
      </c>
      <c r="I167" s="240"/>
      <c r="J167" s="241">
        <f>ROUND(I167*H167,2)</f>
        <v>0</v>
      </c>
      <c r="K167" s="237" t="s">
        <v>220</v>
      </c>
      <c r="L167" s="72"/>
      <c r="M167" s="242" t="s">
        <v>21</v>
      </c>
      <c r="N167" s="243" t="s">
        <v>40</v>
      </c>
      <c r="O167" s="47"/>
      <c r="P167" s="244">
        <f>O167*H167</f>
        <v>0</v>
      </c>
      <c r="Q167" s="244">
        <v>0</v>
      </c>
      <c r="R167" s="244">
        <f>Q167*H167</f>
        <v>0</v>
      </c>
      <c r="S167" s="244">
        <v>0.0067</v>
      </c>
      <c r="T167" s="245">
        <f>S167*H167</f>
        <v>0.0067</v>
      </c>
      <c r="AR167" s="24" t="s">
        <v>208</v>
      </c>
      <c r="AT167" s="24" t="s">
        <v>203</v>
      </c>
      <c r="AU167" s="24" t="s">
        <v>79</v>
      </c>
      <c r="AY167" s="24" t="s">
        <v>201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24" t="s">
        <v>76</v>
      </c>
      <c r="BK167" s="246">
        <f>ROUND(I167*H167,2)</f>
        <v>0</v>
      </c>
      <c r="BL167" s="24" t="s">
        <v>208</v>
      </c>
      <c r="BM167" s="24" t="s">
        <v>531</v>
      </c>
    </row>
    <row r="168" spans="2:65" s="1" customFormat="1" ht="25.5" customHeight="1">
      <c r="B168" s="46"/>
      <c r="C168" s="235" t="s">
        <v>343</v>
      </c>
      <c r="D168" s="235" t="s">
        <v>203</v>
      </c>
      <c r="E168" s="236" t="s">
        <v>534</v>
      </c>
      <c r="F168" s="237" t="s">
        <v>535</v>
      </c>
      <c r="G168" s="238" t="s">
        <v>358</v>
      </c>
      <c r="H168" s="239">
        <v>2</v>
      </c>
      <c r="I168" s="240"/>
      <c r="J168" s="241">
        <f>ROUND(I168*H168,2)</f>
        <v>0</v>
      </c>
      <c r="K168" s="237" t="s">
        <v>21</v>
      </c>
      <c r="L168" s="72"/>
      <c r="M168" s="242" t="s">
        <v>21</v>
      </c>
      <c r="N168" s="243" t="s">
        <v>40</v>
      </c>
      <c r="O168" s="47"/>
      <c r="P168" s="244">
        <f>O168*H168</f>
        <v>0</v>
      </c>
      <c r="Q168" s="244">
        <v>0.00066</v>
      </c>
      <c r="R168" s="244">
        <f>Q168*H168</f>
        <v>0.00132</v>
      </c>
      <c r="S168" s="244">
        <v>0</v>
      </c>
      <c r="T168" s="245">
        <f>S168*H168</f>
        <v>0</v>
      </c>
      <c r="AR168" s="24" t="s">
        <v>208</v>
      </c>
      <c r="AT168" s="24" t="s">
        <v>203</v>
      </c>
      <c r="AU168" s="24" t="s">
        <v>79</v>
      </c>
      <c r="AY168" s="24" t="s">
        <v>201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24" t="s">
        <v>76</v>
      </c>
      <c r="BK168" s="246">
        <f>ROUND(I168*H168,2)</f>
        <v>0</v>
      </c>
      <c r="BL168" s="24" t="s">
        <v>208</v>
      </c>
      <c r="BM168" s="24" t="s">
        <v>536</v>
      </c>
    </row>
    <row r="169" spans="2:51" s="12" customFormat="1" ht="13.5">
      <c r="B169" s="247"/>
      <c r="C169" s="248"/>
      <c r="D169" s="249" t="s">
        <v>210</v>
      </c>
      <c r="E169" s="250" t="s">
        <v>21</v>
      </c>
      <c r="F169" s="251" t="s">
        <v>2065</v>
      </c>
      <c r="G169" s="248"/>
      <c r="H169" s="252">
        <v>2</v>
      </c>
      <c r="I169" s="253"/>
      <c r="J169" s="248"/>
      <c r="K169" s="248"/>
      <c r="L169" s="254"/>
      <c r="M169" s="255"/>
      <c r="N169" s="256"/>
      <c r="O169" s="256"/>
      <c r="P169" s="256"/>
      <c r="Q169" s="256"/>
      <c r="R169" s="256"/>
      <c r="S169" s="256"/>
      <c r="T169" s="257"/>
      <c r="AT169" s="258" t="s">
        <v>210</v>
      </c>
      <c r="AU169" s="258" t="s">
        <v>79</v>
      </c>
      <c r="AV169" s="12" t="s">
        <v>79</v>
      </c>
      <c r="AW169" s="12" t="s">
        <v>33</v>
      </c>
      <c r="AX169" s="12" t="s">
        <v>76</v>
      </c>
      <c r="AY169" s="258" t="s">
        <v>201</v>
      </c>
    </row>
    <row r="170" spans="2:65" s="1" customFormat="1" ht="16.5" customHeight="1">
      <c r="B170" s="46"/>
      <c r="C170" s="235" t="s">
        <v>349</v>
      </c>
      <c r="D170" s="235" t="s">
        <v>203</v>
      </c>
      <c r="E170" s="236" t="s">
        <v>539</v>
      </c>
      <c r="F170" s="237" t="s">
        <v>540</v>
      </c>
      <c r="G170" s="238" t="s">
        <v>541</v>
      </c>
      <c r="H170" s="239">
        <v>1</v>
      </c>
      <c r="I170" s="240"/>
      <c r="J170" s="241">
        <f>ROUND(I170*H170,2)</f>
        <v>0</v>
      </c>
      <c r="K170" s="237" t="s">
        <v>21</v>
      </c>
      <c r="L170" s="72"/>
      <c r="M170" s="242" t="s">
        <v>21</v>
      </c>
      <c r="N170" s="243" t="s">
        <v>40</v>
      </c>
      <c r="O170" s="47"/>
      <c r="P170" s="244">
        <f>O170*H170</f>
        <v>0</v>
      </c>
      <c r="Q170" s="244">
        <v>0.00026</v>
      </c>
      <c r="R170" s="244">
        <f>Q170*H170</f>
        <v>0.00026</v>
      </c>
      <c r="S170" s="244">
        <v>0</v>
      </c>
      <c r="T170" s="245">
        <f>S170*H170</f>
        <v>0</v>
      </c>
      <c r="AR170" s="24" t="s">
        <v>208</v>
      </c>
      <c r="AT170" s="24" t="s">
        <v>203</v>
      </c>
      <c r="AU170" s="24" t="s">
        <v>79</v>
      </c>
      <c r="AY170" s="24" t="s">
        <v>201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4" t="s">
        <v>76</v>
      </c>
      <c r="BK170" s="246">
        <f>ROUND(I170*H170,2)</f>
        <v>0</v>
      </c>
      <c r="BL170" s="24" t="s">
        <v>208</v>
      </c>
      <c r="BM170" s="24" t="s">
        <v>542</v>
      </c>
    </row>
    <row r="171" spans="2:65" s="1" customFormat="1" ht="16.5" customHeight="1">
      <c r="B171" s="46"/>
      <c r="C171" s="235" t="s">
        <v>355</v>
      </c>
      <c r="D171" s="235" t="s">
        <v>203</v>
      </c>
      <c r="E171" s="236" t="s">
        <v>550</v>
      </c>
      <c r="F171" s="237" t="s">
        <v>551</v>
      </c>
      <c r="G171" s="238" t="s">
        <v>358</v>
      </c>
      <c r="H171" s="239">
        <v>2</v>
      </c>
      <c r="I171" s="240"/>
      <c r="J171" s="241">
        <f>ROUND(I171*H171,2)</f>
        <v>0</v>
      </c>
      <c r="K171" s="237" t="s">
        <v>552</v>
      </c>
      <c r="L171" s="72"/>
      <c r="M171" s="242" t="s">
        <v>21</v>
      </c>
      <c r="N171" s="243" t="s">
        <v>40</v>
      </c>
      <c r="O171" s="47"/>
      <c r="P171" s="244">
        <f>O171*H171</f>
        <v>0</v>
      </c>
      <c r="Q171" s="244">
        <v>0.00035</v>
      </c>
      <c r="R171" s="244">
        <f>Q171*H171</f>
        <v>0.0007</v>
      </c>
      <c r="S171" s="244">
        <v>0</v>
      </c>
      <c r="T171" s="245">
        <f>S171*H171</f>
        <v>0</v>
      </c>
      <c r="AR171" s="24" t="s">
        <v>208</v>
      </c>
      <c r="AT171" s="24" t="s">
        <v>203</v>
      </c>
      <c r="AU171" s="24" t="s">
        <v>79</v>
      </c>
      <c r="AY171" s="24" t="s">
        <v>201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24" t="s">
        <v>76</v>
      </c>
      <c r="BK171" s="246">
        <f>ROUND(I171*H171,2)</f>
        <v>0</v>
      </c>
      <c r="BL171" s="24" t="s">
        <v>208</v>
      </c>
      <c r="BM171" s="24" t="s">
        <v>553</v>
      </c>
    </row>
    <row r="172" spans="2:65" s="1" customFormat="1" ht="16.5" customHeight="1">
      <c r="B172" s="46"/>
      <c r="C172" s="235" t="s">
        <v>364</v>
      </c>
      <c r="D172" s="235" t="s">
        <v>203</v>
      </c>
      <c r="E172" s="236" t="s">
        <v>555</v>
      </c>
      <c r="F172" s="237" t="s">
        <v>556</v>
      </c>
      <c r="G172" s="238" t="s">
        <v>358</v>
      </c>
      <c r="H172" s="239">
        <v>2</v>
      </c>
      <c r="I172" s="240"/>
      <c r="J172" s="241">
        <f>ROUND(I172*H172,2)</f>
        <v>0</v>
      </c>
      <c r="K172" s="237" t="s">
        <v>21</v>
      </c>
      <c r="L172" s="72"/>
      <c r="M172" s="242" t="s">
        <v>21</v>
      </c>
      <c r="N172" s="243" t="s">
        <v>40</v>
      </c>
      <c r="O172" s="47"/>
      <c r="P172" s="244">
        <f>O172*H172</f>
        <v>0</v>
      </c>
      <c r="Q172" s="244">
        <v>1E-05</v>
      </c>
      <c r="R172" s="244">
        <f>Q172*H172</f>
        <v>2E-05</v>
      </c>
      <c r="S172" s="244">
        <v>0</v>
      </c>
      <c r="T172" s="245">
        <f>S172*H172</f>
        <v>0</v>
      </c>
      <c r="AR172" s="24" t="s">
        <v>208</v>
      </c>
      <c r="AT172" s="24" t="s">
        <v>203</v>
      </c>
      <c r="AU172" s="24" t="s">
        <v>79</v>
      </c>
      <c r="AY172" s="24" t="s">
        <v>201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4" t="s">
        <v>76</v>
      </c>
      <c r="BK172" s="246">
        <f>ROUND(I172*H172,2)</f>
        <v>0</v>
      </c>
      <c r="BL172" s="24" t="s">
        <v>208</v>
      </c>
      <c r="BM172" s="24" t="s">
        <v>557</v>
      </c>
    </row>
    <row r="173" spans="2:65" s="1" customFormat="1" ht="16.5" customHeight="1">
      <c r="B173" s="46"/>
      <c r="C173" s="235" t="s">
        <v>369</v>
      </c>
      <c r="D173" s="235" t="s">
        <v>203</v>
      </c>
      <c r="E173" s="236" t="s">
        <v>1625</v>
      </c>
      <c r="F173" s="237" t="s">
        <v>1626</v>
      </c>
      <c r="G173" s="238" t="s">
        <v>562</v>
      </c>
      <c r="H173" s="282"/>
      <c r="I173" s="240"/>
      <c r="J173" s="241">
        <f>ROUND(I173*H173,2)</f>
        <v>0</v>
      </c>
      <c r="K173" s="237" t="s">
        <v>207</v>
      </c>
      <c r="L173" s="72"/>
      <c r="M173" s="242" t="s">
        <v>21</v>
      </c>
      <c r="N173" s="243" t="s">
        <v>40</v>
      </c>
      <c r="O173" s="47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AR173" s="24" t="s">
        <v>208</v>
      </c>
      <c r="AT173" s="24" t="s">
        <v>203</v>
      </c>
      <c r="AU173" s="24" t="s">
        <v>79</v>
      </c>
      <c r="AY173" s="24" t="s">
        <v>201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24" t="s">
        <v>76</v>
      </c>
      <c r="BK173" s="246">
        <f>ROUND(I173*H173,2)</f>
        <v>0</v>
      </c>
      <c r="BL173" s="24" t="s">
        <v>208</v>
      </c>
      <c r="BM173" s="24" t="s">
        <v>1948</v>
      </c>
    </row>
    <row r="174" spans="2:65" s="1" customFormat="1" ht="16.5" customHeight="1">
      <c r="B174" s="46"/>
      <c r="C174" s="235" t="s">
        <v>374</v>
      </c>
      <c r="D174" s="235" t="s">
        <v>203</v>
      </c>
      <c r="E174" s="236" t="s">
        <v>577</v>
      </c>
      <c r="F174" s="237" t="s">
        <v>578</v>
      </c>
      <c r="G174" s="238" t="s">
        <v>248</v>
      </c>
      <c r="H174" s="239">
        <v>1</v>
      </c>
      <c r="I174" s="240"/>
      <c r="J174" s="241">
        <f>ROUND(I174*H174,2)</f>
        <v>0</v>
      </c>
      <c r="K174" s="237" t="s">
        <v>21</v>
      </c>
      <c r="L174" s="72"/>
      <c r="M174" s="242" t="s">
        <v>21</v>
      </c>
      <c r="N174" s="243" t="s">
        <v>40</v>
      </c>
      <c r="O174" s="47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AR174" s="24" t="s">
        <v>208</v>
      </c>
      <c r="AT174" s="24" t="s">
        <v>203</v>
      </c>
      <c r="AU174" s="24" t="s">
        <v>79</v>
      </c>
      <c r="AY174" s="24" t="s">
        <v>201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4" t="s">
        <v>76</v>
      </c>
      <c r="BK174" s="246">
        <f>ROUND(I174*H174,2)</f>
        <v>0</v>
      </c>
      <c r="BL174" s="24" t="s">
        <v>208</v>
      </c>
      <c r="BM174" s="24" t="s">
        <v>579</v>
      </c>
    </row>
    <row r="175" spans="2:63" s="11" customFormat="1" ht="29.85" customHeight="1">
      <c r="B175" s="219"/>
      <c r="C175" s="220"/>
      <c r="D175" s="221" t="s">
        <v>68</v>
      </c>
      <c r="E175" s="233" t="s">
        <v>580</v>
      </c>
      <c r="F175" s="233" t="s">
        <v>581</v>
      </c>
      <c r="G175" s="220"/>
      <c r="H175" s="220"/>
      <c r="I175" s="223"/>
      <c r="J175" s="234">
        <f>BK175</f>
        <v>0</v>
      </c>
      <c r="K175" s="220"/>
      <c r="L175" s="225"/>
      <c r="M175" s="226"/>
      <c r="N175" s="227"/>
      <c r="O175" s="227"/>
      <c r="P175" s="228">
        <f>SUM(P176:P178)</f>
        <v>0</v>
      </c>
      <c r="Q175" s="227"/>
      <c r="R175" s="228">
        <f>SUM(R176:R178)</f>
        <v>0.0139232</v>
      </c>
      <c r="S175" s="227"/>
      <c r="T175" s="229">
        <f>SUM(T176:T178)</f>
        <v>0</v>
      </c>
      <c r="AR175" s="230" t="s">
        <v>79</v>
      </c>
      <c r="AT175" s="231" t="s">
        <v>68</v>
      </c>
      <c r="AU175" s="231" t="s">
        <v>76</v>
      </c>
      <c r="AY175" s="230" t="s">
        <v>201</v>
      </c>
      <c r="BK175" s="232">
        <f>SUM(BK176:BK178)</f>
        <v>0</v>
      </c>
    </row>
    <row r="176" spans="2:65" s="1" customFormat="1" ht="25.5" customHeight="1">
      <c r="B176" s="46"/>
      <c r="C176" s="235" t="s">
        <v>379</v>
      </c>
      <c r="D176" s="235" t="s">
        <v>203</v>
      </c>
      <c r="E176" s="236" t="s">
        <v>604</v>
      </c>
      <c r="F176" s="237" t="s">
        <v>605</v>
      </c>
      <c r="G176" s="238" t="s">
        <v>206</v>
      </c>
      <c r="H176" s="239">
        <v>3.04</v>
      </c>
      <c r="I176" s="240"/>
      <c r="J176" s="241">
        <f>ROUND(I176*H176,2)</f>
        <v>0</v>
      </c>
      <c r="K176" s="237" t="s">
        <v>220</v>
      </c>
      <c r="L176" s="72"/>
      <c r="M176" s="242" t="s">
        <v>21</v>
      </c>
      <c r="N176" s="243" t="s">
        <v>40</v>
      </c>
      <c r="O176" s="47"/>
      <c r="P176" s="244">
        <f>O176*H176</f>
        <v>0</v>
      </c>
      <c r="Q176" s="244">
        <v>0.00458</v>
      </c>
      <c r="R176" s="244">
        <f>Q176*H176</f>
        <v>0.0139232</v>
      </c>
      <c r="S176" s="244">
        <v>0</v>
      </c>
      <c r="T176" s="245">
        <f>S176*H176</f>
        <v>0</v>
      </c>
      <c r="AR176" s="24" t="s">
        <v>287</v>
      </c>
      <c r="AT176" s="24" t="s">
        <v>203</v>
      </c>
      <c r="AU176" s="24" t="s">
        <v>79</v>
      </c>
      <c r="AY176" s="24" t="s">
        <v>201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4" t="s">
        <v>76</v>
      </c>
      <c r="BK176" s="246">
        <f>ROUND(I176*H176,2)</f>
        <v>0</v>
      </c>
      <c r="BL176" s="24" t="s">
        <v>287</v>
      </c>
      <c r="BM176" s="24" t="s">
        <v>606</v>
      </c>
    </row>
    <row r="177" spans="2:51" s="12" customFormat="1" ht="13.5">
      <c r="B177" s="247"/>
      <c r="C177" s="248"/>
      <c r="D177" s="249" t="s">
        <v>210</v>
      </c>
      <c r="E177" s="250" t="s">
        <v>21</v>
      </c>
      <c r="F177" s="251" t="s">
        <v>2069</v>
      </c>
      <c r="G177" s="248"/>
      <c r="H177" s="252">
        <v>3.04</v>
      </c>
      <c r="I177" s="253"/>
      <c r="J177" s="248"/>
      <c r="K177" s="248"/>
      <c r="L177" s="254"/>
      <c r="M177" s="255"/>
      <c r="N177" s="256"/>
      <c r="O177" s="256"/>
      <c r="P177" s="256"/>
      <c r="Q177" s="256"/>
      <c r="R177" s="256"/>
      <c r="S177" s="256"/>
      <c r="T177" s="257"/>
      <c r="AT177" s="258" t="s">
        <v>210</v>
      </c>
      <c r="AU177" s="258" t="s">
        <v>79</v>
      </c>
      <c r="AV177" s="12" t="s">
        <v>79</v>
      </c>
      <c r="AW177" s="12" t="s">
        <v>33</v>
      </c>
      <c r="AX177" s="12" t="s">
        <v>76</v>
      </c>
      <c r="AY177" s="258" t="s">
        <v>201</v>
      </c>
    </row>
    <row r="178" spans="2:65" s="1" customFormat="1" ht="25.5" customHeight="1">
      <c r="B178" s="46"/>
      <c r="C178" s="235" t="s">
        <v>384</v>
      </c>
      <c r="D178" s="235" t="s">
        <v>203</v>
      </c>
      <c r="E178" s="236" t="s">
        <v>1606</v>
      </c>
      <c r="F178" s="237" t="s">
        <v>1607</v>
      </c>
      <c r="G178" s="238" t="s">
        <v>562</v>
      </c>
      <c r="H178" s="282"/>
      <c r="I178" s="240"/>
      <c r="J178" s="241">
        <f>ROUND(I178*H178,2)</f>
        <v>0</v>
      </c>
      <c r="K178" s="237" t="s">
        <v>207</v>
      </c>
      <c r="L178" s="72"/>
      <c r="M178" s="242" t="s">
        <v>21</v>
      </c>
      <c r="N178" s="243" t="s">
        <v>40</v>
      </c>
      <c r="O178" s="47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AR178" s="24" t="s">
        <v>287</v>
      </c>
      <c r="AT178" s="24" t="s">
        <v>203</v>
      </c>
      <c r="AU178" s="24" t="s">
        <v>79</v>
      </c>
      <c r="AY178" s="24" t="s">
        <v>201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4" t="s">
        <v>76</v>
      </c>
      <c r="BK178" s="246">
        <f>ROUND(I178*H178,2)</f>
        <v>0</v>
      </c>
      <c r="BL178" s="24" t="s">
        <v>287</v>
      </c>
      <c r="BM178" s="24" t="s">
        <v>1608</v>
      </c>
    </row>
    <row r="179" spans="2:63" s="11" customFormat="1" ht="29.85" customHeight="1">
      <c r="B179" s="219"/>
      <c r="C179" s="220"/>
      <c r="D179" s="221" t="s">
        <v>68</v>
      </c>
      <c r="E179" s="233" t="s">
        <v>617</v>
      </c>
      <c r="F179" s="233" t="s">
        <v>618</v>
      </c>
      <c r="G179" s="220"/>
      <c r="H179" s="220"/>
      <c r="I179" s="223"/>
      <c r="J179" s="234">
        <f>BK179</f>
        <v>0</v>
      </c>
      <c r="K179" s="220"/>
      <c r="L179" s="225"/>
      <c r="M179" s="226"/>
      <c r="N179" s="227"/>
      <c r="O179" s="227"/>
      <c r="P179" s="228">
        <f>SUM(P180:P184)</f>
        <v>0</v>
      </c>
      <c r="Q179" s="227"/>
      <c r="R179" s="228">
        <f>SUM(R180:R184)</f>
        <v>0.00026000000000000003</v>
      </c>
      <c r="S179" s="227"/>
      <c r="T179" s="229">
        <f>SUM(T180:T184)</f>
        <v>0.00718</v>
      </c>
      <c r="AR179" s="230" t="s">
        <v>79</v>
      </c>
      <c r="AT179" s="231" t="s">
        <v>68</v>
      </c>
      <c r="AU179" s="231" t="s">
        <v>76</v>
      </c>
      <c r="AY179" s="230" t="s">
        <v>201</v>
      </c>
      <c r="BK179" s="232">
        <f>SUM(BK180:BK184)</f>
        <v>0</v>
      </c>
    </row>
    <row r="180" spans="2:65" s="1" customFormat="1" ht="25.5" customHeight="1">
      <c r="B180" s="46"/>
      <c r="C180" s="235" t="s">
        <v>389</v>
      </c>
      <c r="D180" s="235" t="s">
        <v>203</v>
      </c>
      <c r="E180" s="236" t="s">
        <v>640</v>
      </c>
      <c r="F180" s="237" t="s">
        <v>641</v>
      </c>
      <c r="G180" s="238" t="s">
        <v>358</v>
      </c>
      <c r="H180" s="239">
        <v>1</v>
      </c>
      <c r="I180" s="240"/>
      <c r="J180" s="241">
        <f>ROUND(I180*H180,2)</f>
        <v>0</v>
      </c>
      <c r="K180" s="237" t="s">
        <v>220</v>
      </c>
      <c r="L180" s="72"/>
      <c r="M180" s="242" t="s">
        <v>21</v>
      </c>
      <c r="N180" s="243" t="s">
        <v>40</v>
      </c>
      <c r="O180" s="47"/>
      <c r="P180" s="244">
        <f>O180*H180</f>
        <v>0</v>
      </c>
      <c r="Q180" s="244">
        <v>0</v>
      </c>
      <c r="R180" s="244">
        <f>Q180*H180</f>
        <v>0</v>
      </c>
      <c r="S180" s="244">
        <v>0.00718</v>
      </c>
      <c r="T180" s="245">
        <f>S180*H180</f>
        <v>0.00718</v>
      </c>
      <c r="AR180" s="24" t="s">
        <v>287</v>
      </c>
      <c r="AT180" s="24" t="s">
        <v>203</v>
      </c>
      <c r="AU180" s="24" t="s">
        <v>79</v>
      </c>
      <c r="AY180" s="24" t="s">
        <v>201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4" t="s">
        <v>76</v>
      </c>
      <c r="BK180" s="246">
        <f>ROUND(I180*H180,2)</f>
        <v>0</v>
      </c>
      <c r="BL180" s="24" t="s">
        <v>287</v>
      </c>
      <c r="BM180" s="24" t="s">
        <v>642</v>
      </c>
    </row>
    <row r="181" spans="2:65" s="1" customFormat="1" ht="25.5" customHeight="1">
      <c r="B181" s="46"/>
      <c r="C181" s="235" t="s">
        <v>395</v>
      </c>
      <c r="D181" s="235" t="s">
        <v>203</v>
      </c>
      <c r="E181" s="236" t="s">
        <v>644</v>
      </c>
      <c r="F181" s="237" t="s">
        <v>645</v>
      </c>
      <c r="G181" s="238" t="s">
        <v>358</v>
      </c>
      <c r="H181" s="239">
        <v>2</v>
      </c>
      <c r="I181" s="240"/>
      <c r="J181" s="241">
        <f>ROUND(I181*H181,2)</f>
        <v>0</v>
      </c>
      <c r="K181" s="237" t="s">
        <v>552</v>
      </c>
      <c r="L181" s="72"/>
      <c r="M181" s="242" t="s">
        <v>21</v>
      </c>
      <c r="N181" s="243" t="s">
        <v>40</v>
      </c>
      <c r="O181" s="47"/>
      <c r="P181" s="244">
        <f>O181*H181</f>
        <v>0</v>
      </c>
      <c r="Q181" s="244">
        <v>0.0001</v>
      </c>
      <c r="R181" s="244">
        <f>Q181*H181</f>
        <v>0.0002</v>
      </c>
      <c r="S181" s="244">
        <v>0</v>
      </c>
      <c r="T181" s="245">
        <f>S181*H181</f>
        <v>0</v>
      </c>
      <c r="AR181" s="24" t="s">
        <v>287</v>
      </c>
      <c r="AT181" s="24" t="s">
        <v>203</v>
      </c>
      <c r="AU181" s="24" t="s">
        <v>79</v>
      </c>
      <c r="AY181" s="24" t="s">
        <v>201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24" t="s">
        <v>76</v>
      </c>
      <c r="BK181" s="246">
        <f>ROUND(I181*H181,2)</f>
        <v>0</v>
      </c>
      <c r="BL181" s="24" t="s">
        <v>287</v>
      </c>
      <c r="BM181" s="24" t="s">
        <v>646</v>
      </c>
    </row>
    <row r="182" spans="2:65" s="1" customFormat="1" ht="16.5" customHeight="1">
      <c r="B182" s="46"/>
      <c r="C182" s="259" t="s">
        <v>400</v>
      </c>
      <c r="D182" s="259" t="s">
        <v>256</v>
      </c>
      <c r="E182" s="260" t="s">
        <v>655</v>
      </c>
      <c r="F182" s="261" t="s">
        <v>656</v>
      </c>
      <c r="G182" s="262" t="s">
        <v>358</v>
      </c>
      <c r="H182" s="263">
        <v>2</v>
      </c>
      <c r="I182" s="264"/>
      <c r="J182" s="265">
        <f>ROUND(I182*H182,2)</f>
        <v>0</v>
      </c>
      <c r="K182" s="261" t="s">
        <v>220</v>
      </c>
      <c r="L182" s="266"/>
      <c r="M182" s="267" t="s">
        <v>21</v>
      </c>
      <c r="N182" s="268" t="s">
        <v>40</v>
      </c>
      <c r="O182" s="47"/>
      <c r="P182" s="244">
        <f>O182*H182</f>
        <v>0</v>
      </c>
      <c r="Q182" s="244">
        <v>3E-05</v>
      </c>
      <c r="R182" s="244">
        <f>Q182*H182</f>
        <v>6E-05</v>
      </c>
      <c r="S182" s="244">
        <v>0</v>
      </c>
      <c r="T182" s="245">
        <f>S182*H182</f>
        <v>0</v>
      </c>
      <c r="AR182" s="24" t="s">
        <v>374</v>
      </c>
      <c r="AT182" s="24" t="s">
        <v>256</v>
      </c>
      <c r="AU182" s="24" t="s">
        <v>79</v>
      </c>
      <c r="AY182" s="24" t="s">
        <v>201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76</v>
      </c>
      <c r="BK182" s="246">
        <f>ROUND(I182*H182,2)</f>
        <v>0</v>
      </c>
      <c r="BL182" s="24" t="s">
        <v>287</v>
      </c>
      <c r="BM182" s="24" t="s">
        <v>657</v>
      </c>
    </row>
    <row r="183" spans="2:51" s="12" customFormat="1" ht="13.5">
      <c r="B183" s="247"/>
      <c r="C183" s="248"/>
      <c r="D183" s="249" t="s">
        <v>210</v>
      </c>
      <c r="E183" s="250" t="s">
        <v>21</v>
      </c>
      <c r="F183" s="251" t="s">
        <v>2065</v>
      </c>
      <c r="G183" s="248"/>
      <c r="H183" s="252">
        <v>2</v>
      </c>
      <c r="I183" s="253"/>
      <c r="J183" s="248"/>
      <c r="K183" s="248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210</v>
      </c>
      <c r="AU183" s="258" t="s">
        <v>79</v>
      </c>
      <c r="AV183" s="12" t="s">
        <v>79</v>
      </c>
      <c r="AW183" s="12" t="s">
        <v>33</v>
      </c>
      <c r="AX183" s="12" t="s">
        <v>76</v>
      </c>
      <c r="AY183" s="258" t="s">
        <v>201</v>
      </c>
    </row>
    <row r="184" spans="2:65" s="1" customFormat="1" ht="16.5" customHeight="1">
      <c r="B184" s="46"/>
      <c r="C184" s="235" t="s">
        <v>405</v>
      </c>
      <c r="D184" s="235" t="s">
        <v>203</v>
      </c>
      <c r="E184" s="236" t="s">
        <v>1963</v>
      </c>
      <c r="F184" s="237" t="s">
        <v>1964</v>
      </c>
      <c r="G184" s="238" t="s">
        <v>562</v>
      </c>
      <c r="H184" s="282"/>
      <c r="I184" s="240"/>
      <c r="J184" s="241">
        <f>ROUND(I184*H184,2)</f>
        <v>0</v>
      </c>
      <c r="K184" s="237" t="s">
        <v>207</v>
      </c>
      <c r="L184" s="72"/>
      <c r="M184" s="242" t="s">
        <v>21</v>
      </c>
      <c r="N184" s="243" t="s">
        <v>40</v>
      </c>
      <c r="O184" s="47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AR184" s="24" t="s">
        <v>287</v>
      </c>
      <c r="AT184" s="24" t="s">
        <v>203</v>
      </c>
      <c r="AU184" s="24" t="s">
        <v>79</v>
      </c>
      <c r="AY184" s="24" t="s">
        <v>201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287</v>
      </c>
      <c r="BM184" s="24" t="s">
        <v>1965</v>
      </c>
    </row>
    <row r="185" spans="2:63" s="11" customFormat="1" ht="29.85" customHeight="1">
      <c r="B185" s="219"/>
      <c r="C185" s="220"/>
      <c r="D185" s="221" t="s">
        <v>68</v>
      </c>
      <c r="E185" s="233" t="s">
        <v>663</v>
      </c>
      <c r="F185" s="233" t="s">
        <v>664</v>
      </c>
      <c r="G185" s="220"/>
      <c r="H185" s="220"/>
      <c r="I185" s="223"/>
      <c r="J185" s="234">
        <f>BK185</f>
        <v>0</v>
      </c>
      <c r="K185" s="220"/>
      <c r="L185" s="225"/>
      <c r="M185" s="226"/>
      <c r="N185" s="227"/>
      <c r="O185" s="227"/>
      <c r="P185" s="228">
        <f>SUM(P186:P191)</f>
        <v>0</v>
      </c>
      <c r="Q185" s="227"/>
      <c r="R185" s="228">
        <f>SUM(R186:R191)</f>
        <v>0.003325</v>
      </c>
      <c r="S185" s="227"/>
      <c r="T185" s="229">
        <f>SUM(T186:T191)</f>
        <v>0.0534</v>
      </c>
      <c r="AR185" s="230" t="s">
        <v>79</v>
      </c>
      <c r="AT185" s="231" t="s">
        <v>68</v>
      </c>
      <c r="AU185" s="231" t="s">
        <v>76</v>
      </c>
      <c r="AY185" s="230" t="s">
        <v>201</v>
      </c>
      <c r="BK185" s="232">
        <f>SUM(BK186:BK191)</f>
        <v>0</v>
      </c>
    </row>
    <row r="186" spans="2:65" s="1" customFormat="1" ht="16.5" customHeight="1">
      <c r="B186" s="46"/>
      <c r="C186" s="235" t="s">
        <v>410</v>
      </c>
      <c r="D186" s="235" t="s">
        <v>203</v>
      </c>
      <c r="E186" s="236" t="s">
        <v>666</v>
      </c>
      <c r="F186" s="237" t="s">
        <v>667</v>
      </c>
      <c r="G186" s="238" t="s">
        <v>358</v>
      </c>
      <c r="H186" s="239">
        <v>2</v>
      </c>
      <c r="I186" s="240"/>
      <c r="J186" s="241">
        <f>ROUND(I186*H186,2)</f>
        <v>0</v>
      </c>
      <c r="K186" s="237" t="s">
        <v>220</v>
      </c>
      <c r="L186" s="72"/>
      <c r="M186" s="242" t="s">
        <v>21</v>
      </c>
      <c r="N186" s="243" t="s">
        <v>40</v>
      </c>
      <c r="O186" s="47"/>
      <c r="P186" s="244">
        <f>O186*H186</f>
        <v>0</v>
      </c>
      <c r="Q186" s="244">
        <v>0</v>
      </c>
      <c r="R186" s="244">
        <f>Q186*H186</f>
        <v>0</v>
      </c>
      <c r="S186" s="244">
        <v>0.0267</v>
      </c>
      <c r="T186" s="245">
        <f>S186*H186</f>
        <v>0.0534</v>
      </c>
      <c r="AR186" s="24" t="s">
        <v>287</v>
      </c>
      <c r="AT186" s="24" t="s">
        <v>203</v>
      </c>
      <c r="AU186" s="24" t="s">
        <v>79</v>
      </c>
      <c r="AY186" s="24" t="s">
        <v>201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76</v>
      </c>
      <c r="BK186" s="246">
        <f>ROUND(I186*H186,2)</f>
        <v>0</v>
      </c>
      <c r="BL186" s="24" t="s">
        <v>287</v>
      </c>
      <c r="BM186" s="24" t="s">
        <v>668</v>
      </c>
    </row>
    <row r="187" spans="2:65" s="1" customFormat="1" ht="16.5" customHeight="1">
      <c r="B187" s="46"/>
      <c r="C187" s="235" t="s">
        <v>416</v>
      </c>
      <c r="D187" s="235" t="s">
        <v>203</v>
      </c>
      <c r="E187" s="236" t="s">
        <v>680</v>
      </c>
      <c r="F187" s="237" t="s">
        <v>681</v>
      </c>
      <c r="G187" s="238" t="s">
        <v>358</v>
      </c>
      <c r="H187" s="239">
        <v>9.5</v>
      </c>
      <c r="I187" s="240"/>
      <c r="J187" s="241">
        <f>ROUND(I187*H187,2)</f>
        <v>0</v>
      </c>
      <c r="K187" s="237" t="s">
        <v>552</v>
      </c>
      <c r="L187" s="72"/>
      <c r="M187" s="242" t="s">
        <v>21</v>
      </c>
      <c r="N187" s="243" t="s">
        <v>40</v>
      </c>
      <c r="O187" s="47"/>
      <c r="P187" s="244">
        <f>O187*H187</f>
        <v>0</v>
      </c>
      <c r="Q187" s="244">
        <v>0.00035</v>
      </c>
      <c r="R187" s="244">
        <f>Q187*H187</f>
        <v>0.003325</v>
      </c>
      <c r="S187" s="244">
        <v>0</v>
      </c>
      <c r="T187" s="245">
        <f>S187*H187</f>
        <v>0</v>
      </c>
      <c r="AR187" s="24" t="s">
        <v>287</v>
      </c>
      <c r="AT187" s="24" t="s">
        <v>203</v>
      </c>
      <c r="AU187" s="24" t="s">
        <v>79</v>
      </c>
      <c r="AY187" s="24" t="s">
        <v>201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24" t="s">
        <v>76</v>
      </c>
      <c r="BK187" s="246">
        <f>ROUND(I187*H187,2)</f>
        <v>0</v>
      </c>
      <c r="BL187" s="24" t="s">
        <v>287</v>
      </c>
      <c r="BM187" s="24" t="s">
        <v>682</v>
      </c>
    </row>
    <row r="188" spans="2:51" s="12" customFormat="1" ht="13.5">
      <c r="B188" s="247"/>
      <c r="C188" s="248"/>
      <c r="D188" s="249" t="s">
        <v>210</v>
      </c>
      <c r="E188" s="250" t="s">
        <v>21</v>
      </c>
      <c r="F188" s="251" t="s">
        <v>2070</v>
      </c>
      <c r="G188" s="248"/>
      <c r="H188" s="252">
        <v>9.5</v>
      </c>
      <c r="I188" s="253"/>
      <c r="J188" s="248"/>
      <c r="K188" s="248"/>
      <c r="L188" s="254"/>
      <c r="M188" s="255"/>
      <c r="N188" s="256"/>
      <c r="O188" s="256"/>
      <c r="P188" s="256"/>
      <c r="Q188" s="256"/>
      <c r="R188" s="256"/>
      <c r="S188" s="256"/>
      <c r="T188" s="257"/>
      <c r="AT188" s="258" t="s">
        <v>210</v>
      </c>
      <c r="AU188" s="258" t="s">
        <v>79</v>
      </c>
      <c r="AV188" s="12" t="s">
        <v>79</v>
      </c>
      <c r="AW188" s="12" t="s">
        <v>33</v>
      </c>
      <c r="AX188" s="12" t="s">
        <v>76</v>
      </c>
      <c r="AY188" s="258" t="s">
        <v>201</v>
      </c>
    </row>
    <row r="189" spans="2:65" s="1" customFormat="1" ht="16.5" customHeight="1">
      <c r="B189" s="46"/>
      <c r="C189" s="235" t="s">
        <v>423</v>
      </c>
      <c r="D189" s="235" t="s">
        <v>203</v>
      </c>
      <c r="E189" s="236" t="s">
        <v>690</v>
      </c>
      <c r="F189" s="237" t="s">
        <v>691</v>
      </c>
      <c r="G189" s="238" t="s">
        <v>248</v>
      </c>
      <c r="H189" s="239">
        <v>1</v>
      </c>
      <c r="I189" s="240"/>
      <c r="J189" s="241">
        <f>ROUND(I189*H189,2)</f>
        <v>0</v>
      </c>
      <c r="K189" s="237" t="s">
        <v>552</v>
      </c>
      <c r="L189" s="72"/>
      <c r="M189" s="242" t="s">
        <v>21</v>
      </c>
      <c r="N189" s="243" t="s">
        <v>40</v>
      </c>
      <c r="O189" s="47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AR189" s="24" t="s">
        <v>287</v>
      </c>
      <c r="AT189" s="24" t="s">
        <v>203</v>
      </c>
      <c r="AU189" s="24" t="s">
        <v>79</v>
      </c>
      <c r="AY189" s="24" t="s">
        <v>201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24" t="s">
        <v>76</v>
      </c>
      <c r="BK189" s="246">
        <f>ROUND(I189*H189,2)</f>
        <v>0</v>
      </c>
      <c r="BL189" s="24" t="s">
        <v>287</v>
      </c>
      <c r="BM189" s="24" t="s">
        <v>692</v>
      </c>
    </row>
    <row r="190" spans="2:65" s="1" customFormat="1" ht="16.5" customHeight="1">
      <c r="B190" s="46"/>
      <c r="C190" s="235" t="s">
        <v>428</v>
      </c>
      <c r="D190" s="235" t="s">
        <v>203</v>
      </c>
      <c r="E190" s="236" t="s">
        <v>703</v>
      </c>
      <c r="F190" s="237" t="s">
        <v>704</v>
      </c>
      <c r="G190" s="238" t="s">
        <v>358</v>
      </c>
      <c r="H190" s="239">
        <v>2</v>
      </c>
      <c r="I190" s="240"/>
      <c r="J190" s="241">
        <f>ROUND(I190*H190,2)</f>
        <v>0</v>
      </c>
      <c r="K190" s="237" t="s">
        <v>552</v>
      </c>
      <c r="L190" s="72"/>
      <c r="M190" s="242" t="s">
        <v>21</v>
      </c>
      <c r="N190" s="243" t="s">
        <v>40</v>
      </c>
      <c r="O190" s="47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AR190" s="24" t="s">
        <v>287</v>
      </c>
      <c r="AT190" s="24" t="s">
        <v>203</v>
      </c>
      <c r="AU190" s="24" t="s">
        <v>79</v>
      </c>
      <c r="AY190" s="24" t="s">
        <v>201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24" t="s">
        <v>76</v>
      </c>
      <c r="BK190" s="246">
        <f>ROUND(I190*H190,2)</f>
        <v>0</v>
      </c>
      <c r="BL190" s="24" t="s">
        <v>287</v>
      </c>
      <c r="BM190" s="24" t="s">
        <v>705</v>
      </c>
    </row>
    <row r="191" spans="2:65" s="1" customFormat="1" ht="16.5" customHeight="1">
      <c r="B191" s="46"/>
      <c r="C191" s="235" t="s">
        <v>432</v>
      </c>
      <c r="D191" s="235" t="s">
        <v>203</v>
      </c>
      <c r="E191" s="236" t="s">
        <v>707</v>
      </c>
      <c r="F191" s="237" t="s">
        <v>708</v>
      </c>
      <c r="G191" s="238" t="s">
        <v>248</v>
      </c>
      <c r="H191" s="239">
        <v>1</v>
      </c>
      <c r="I191" s="240"/>
      <c r="J191" s="241">
        <f>ROUND(I191*H191,2)</f>
        <v>0</v>
      </c>
      <c r="K191" s="237" t="s">
        <v>21</v>
      </c>
      <c r="L191" s="72"/>
      <c r="M191" s="242" t="s">
        <v>21</v>
      </c>
      <c r="N191" s="243" t="s">
        <v>40</v>
      </c>
      <c r="O191" s="47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AR191" s="24" t="s">
        <v>287</v>
      </c>
      <c r="AT191" s="24" t="s">
        <v>203</v>
      </c>
      <c r="AU191" s="24" t="s">
        <v>79</v>
      </c>
      <c r="AY191" s="24" t="s">
        <v>201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24" t="s">
        <v>76</v>
      </c>
      <c r="BK191" s="246">
        <f>ROUND(I191*H191,2)</f>
        <v>0</v>
      </c>
      <c r="BL191" s="24" t="s">
        <v>287</v>
      </c>
      <c r="BM191" s="24" t="s">
        <v>709</v>
      </c>
    </row>
    <row r="192" spans="2:63" s="11" customFormat="1" ht="29.85" customHeight="1">
      <c r="B192" s="219"/>
      <c r="C192" s="220"/>
      <c r="D192" s="221" t="s">
        <v>68</v>
      </c>
      <c r="E192" s="233" t="s">
        <v>713</v>
      </c>
      <c r="F192" s="233" t="s">
        <v>714</v>
      </c>
      <c r="G192" s="220"/>
      <c r="H192" s="220"/>
      <c r="I192" s="223"/>
      <c r="J192" s="234">
        <f>BK192</f>
        <v>0</v>
      </c>
      <c r="K192" s="220"/>
      <c r="L192" s="225"/>
      <c r="M192" s="226"/>
      <c r="N192" s="227"/>
      <c r="O192" s="227"/>
      <c r="P192" s="228">
        <f>SUM(P193:P211)</f>
        <v>0</v>
      </c>
      <c r="Q192" s="227"/>
      <c r="R192" s="228">
        <f>SUM(R193:R211)</f>
        <v>0.020399999999999998</v>
      </c>
      <c r="S192" s="227"/>
      <c r="T192" s="229">
        <f>SUM(T193:T211)</f>
        <v>0.02102</v>
      </c>
      <c r="AR192" s="230" t="s">
        <v>79</v>
      </c>
      <c r="AT192" s="231" t="s">
        <v>68</v>
      </c>
      <c r="AU192" s="231" t="s">
        <v>76</v>
      </c>
      <c r="AY192" s="230" t="s">
        <v>201</v>
      </c>
      <c r="BK192" s="232">
        <f>SUM(BK193:BK211)</f>
        <v>0</v>
      </c>
    </row>
    <row r="193" spans="2:65" s="1" customFormat="1" ht="16.5" customHeight="1">
      <c r="B193" s="46"/>
      <c r="C193" s="235" t="s">
        <v>437</v>
      </c>
      <c r="D193" s="235" t="s">
        <v>203</v>
      </c>
      <c r="E193" s="236" t="s">
        <v>730</v>
      </c>
      <c r="F193" s="237" t="s">
        <v>731</v>
      </c>
      <c r="G193" s="238" t="s">
        <v>241</v>
      </c>
      <c r="H193" s="239">
        <v>1</v>
      </c>
      <c r="I193" s="240"/>
      <c r="J193" s="241">
        <f>ROUND(I193*H193,2)</f>
        <v>0</v>
      </c>
      <c r="K193" s="237" t="s">
        <v>220</v>
      </c>
      <c r="L193" s="72"/>
      <c r="M193" s="242" t="s">
        <v>21</v>
      </c>
      <c r="N193" s="243" t="s">
        <v>40</v>
      </c>
      <c r="O193" s="47"/>
      <c r="P193" s="244">
        <f>O193*H193</f>
        <v>0</v>
      </c>
      <c r="Q193" s="244">
        <v>0</v>
      </c>
      <c r="R193" s="244">
        <f>Q193*H193</f>
        <v>0</v>
      </c>
      <c r="S193" s="244">
        <v>0.01946</v>
      </c>
      <c r="T193" s="245">
        <f>S193*H193</f>
        <v>0.01946</v>
      </c>
      <c r="AR193" s="24" t="s">
        <v>287</v>
      </c>
      <c r="AT193" s="24" t="s">
        <v>203</v>
      </c>
      <c r="AU193" s="24" t="s">
        <v>79</v>
      </c>
      <c r="AY193" s="24" t="s">
        <v>201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24" t="s">
        <v>76</v>
      </c>
      <c r="BK193" s="246">
        <f>ROUND(I193*H193,2)</f>
        <v>0</v>
      </c>
      <c r="BL193" s="24" t="s">
        <v>287</v>
      </c>
      <c r="BM193" s="24" t="s">
        <v>732</v>
      </c>
    </row>
    <row r="194" spans="2:51" s="12" customFormat="1" ht="13.5">
      <c r="B194" s="247"/>
      <c r="C194" s="248"/>
      <c r="D194" s="249" t="s">
        <v>210</v>
      </c>
      <c r="E194" s="250" t="s">
        <v>21</v>
      </c>
      <c r="F194" s="251" t="s">
        <v>1630</v>
      </c>
      <c r="G194" s="248"/>
      <c r="H194" s="252">
        <v>1</v>
      </c>
      <c r="I194" s="253"/>
      <c r="J194" s="248"/>
      <c r="K194" s="248"/>
      <c r="L194" s="254"/>
      <c r="M194" s="255"/>
      <c r="N194" s="256"/>
      <c r="O194" s="256"/>
      <c r="P194" s="256"/>
      <c r="Q194" s="256"/>
      <c r="R194" s="256"/>
      <c r="S194" s="256"/>
      <c r="T194" s="257"/>
      <c r="AT194" s="258" t="s">
        <v>210</v>
      </c>
      <c r="AU194" s="258" t="s">
        <v>79</v>
      </c>
      <c r="AV194" s="12" t="s">
        <v>79</v>
      </c>
      <c r="AW194" s="12" t="s">
        <v>33</v>
      </c>
      <c r="AX194" s="12" t="s">
        <v>76</v>
      </c>
      <c r="AY194" s="258" t="s">
        <v>201</v>
      </c>
    </row>
    <row r="195" spans="2:65" s="1" customFormat="1" ht="16.5" customHeight="1">
      <c r="B195" s="46"/>
      <c r="C195" s="235" t="s">
        <v>442</v>
      </c>
      <c r="D195" s="235" t="s">
        <v>203</v>
      </c>
      <c r="E195" s="236" t="s">
        <v>735</v>
      </c>
      <c r="F195" s="237" t="s">
        <v>736</v>
      </c>
      <c r="G195" s="238" t="s">
        <v>241</v>
      </c>
      <c r="H195" s="239">
        <v>1</v>
      </c>
      <c r="I195" s="240"/>
      <c r="J195" s="241">
        <f>ROUND(I195*H195,2)</f>
        <v>0</v>
      </c>
      <c r="K195" s="237" t="s">
        <v>552</v>
      </c>
      <c r="L195" s="72"/>
      <c r="M195" s="242" t="s">
        <v>21</v>
      </c>
      <c r="N195" s="243" t="s">
        <v>40</v>
      </c>
      <c r="O195" s="47"/>
      <c r="P195" s="244">
        <f>O195*H195</f>
        <v>0</v>
      </c>
      <c r="Q195" s="244">
        <v>0.0034</v>
      </c>
      <c r="R195" s="244">
        <f>Q195*H195</f>
        <v>0.0034</v>
      </c>
      <c r="S195" s="244">
        <v>0</v>
      </c>
      <c r="T195" s="245">
        <f>S195*H195</f>
        <v>0</v>
      </c>
      <c r="AR195" s="24" t="s">
        <v>287</v>
      </c>
      <c r="AT195" s="24" t="s">
        <v>203</v>
      </c>
      <c r="AU195" s="24" t="s">
        <v>79</v>
      </c>
      <c r="AY195" s="24" t="s">
        <v>201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24" t="s">
        <v>76</v>
      </c>
      <c r="BK195" s="246">
        <f>ROUND(I195*H195,2)</f>
        <v>0</v>
      </c>
      <c r="BL195" s="24" t="s">
        <v>287</v>
      </c>
      <c r="BM195" s="24" t="s">
        <v>737</v>
      </c>
    </row>
    <row r="196" spans="2:51" s="12" customFormat="1" ht="13.5">
      <c r="B196" s="247"/>
      <c r="C196" s="248"/>
      <c r="D196" s="249" t="s">
        <v>210</v>
      </c>
      <c r="E196" s="250" t="s">
        <v>21</v>
      </c>
      <c r="F196" s="251" t="s">
        <v>1630</v>
      </c>
      <c r="G196" s="248"/>
      <c r="H196" s="252">
        <v>1</v>
      </c>
      <c r="I196" s="253"/>
      <c r="J196" s="248"/>
      <c r="K196" s="248"/>
      <c r="L196" s="254"/>
      <c r="M196" s="255"/>
      <c r="N196" s="256"/>
      <c r="O196" s="256"/>
      <c r="P196" s="256"/>
      <c r="Q196" s="256"/>
      <c r="R196" s="256"/>
      <c r="S196" s="256"/>
      <c r="T196" s="257"/>
      <c r="AT196" s="258" t="s">
        <v>210</v>
      </c>
      <c r="AU196" s="258" t="s">
        <v>79</v>
      </c>
      <c r="AV196" s="12" t="s">
        <v>79</v>
      </c>
      <c r="AW196" s="12" t="s">
        <v>33</v>
      </c>
      <c r="AX196" s="12" t="s">
        <v>76</v>
      </c>
      <c r="AY196" s="258" t="s">
        <v>201</v>
      </c>
    </row>
    <row r="197" spans="2:65" s="1" customFormat="1" ht="16.5" customHeight="1">
      <c r="B197" s="46"/>
      <c r="C197" s="259" t="s">
        <v>447</v>
      </c>
      <c r="D197" s="259" t="s">
        <v>256</v>
      </c>
      <c r="E197" s="260" t="s">
        <v>740</v>
      </c>
      <c r="F197" s="261" t="s">
        <v>741</v>
      </c>
      <c r="G197" s="262" t="s">
        <v>248</v>
      </c>
      <c r="H197" s="263">
        <v>1</v>
      </c>
      <c r="I197" s="264"/>
      <c r="J197" s="265">
        <f>ROUND(I197*H197,2)</f>
        <v>0</v>
      </c>
      <c r="K197" s="261" t="s">
        <v>21</v>
      </c>
      <c r="L197" s="266"/>
      <c r="M197" s="267" t="s">
        <v>21</v>
      </c>
      <c r="N197" s="268" t="s">
        <v>40</v>
      </c>
      <c r="O197" s="47"/>
      <c r="P197" s="244">
        <f>O197*H197</f>
        <v>0</v>
      </c>
      <c r="Q197" s="244">
        <v>0.013</v>
      </c>
      <c r="R197" s="244">
        <f>Q197*H197</f>
        <v>0.013</v>
      </c>
      <c r="S197" s="244">
        <v>0</v>
      </c>
      <c r="T197" s="245">
        <f>S197*H197</f>
        <v>0</v>
      </c>
      <c r="AR197" s="24" t="s">
        <v>245</v>
      </c>
      <c r="AT197" s="24" t="s">
        <v>256</v>
      </c>
      <c r="AU197" s="24" t="s">
        <v>79</v>
      </c>
      <c r="AY197" s="24" t="s">
        <v>201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24" t="s">
        <v>76</v>
      </c>
      <c r="BK197" s="246">
        <f>ROUND(I197*H197,2)</f>
        <v>0</v>
      </c>
      <c r="BL197" s="24" t="s">
        <v>208</v>
      </c>
      <c r="BM197" s="24" t="s">
        <v>742</v>
      </c>
    </row>
    <row r="198" spans="2:51" s="12" customFormat="1" ht="13.5">
      <c r="B198" s="247"/>
      <c r="C198" s="248"/>
      <c r="D198" s="249" t="s">
        <v>210</v>
      </c>
      <c r="E198" s="250" t="s">
        <v>21</v>
      </c>
      <c r="F198" s="251" t="s">
        <v>1630</v>
      </c>
      <c r="G198" s="248"/>
      <c r="H198" s="252">
        <v>1</v>
      </c>
      <c r="I198" s="253"/>
      <c r="J198" s="248"/>
      <c r="K198" s="248"/>
      <c r="L198" s="254"/>
      <c r="M198" s="255"/>
      <c r="N198" s="256"/>
      <c r="O198" s="256"/>
      <c r="P198" s="256"/>
      <c r="Q198" s="256"/>
      <c r="R198" s="256"/>
      <c r="S198" s="256"/>
      <c r="T198" s="257"/>
      <c r="AT198" s="258" t="s">
        <v>210</v>
      </c>
      <c r="AU198" s="258" t="s">
        <v>79</v>
      </c>
      <c r="AV198" s="12" t="s">
        <v>79</v>
      </c>
      <c r="AW198" s="12" t="s">
        <v>33</v>
      </c>
      <c r="AX198" s="12" t="s">
        <v>76</v>
      </c>
      <c r="AY198" s="258" t="s">
        <v>201</v>
      </c>
    </row>
    <row r="199" spans="2:65" s="1" customFormat="1" ht="16.5" customHeight="1">
      <c r="B199" s="46"/>
      <c r="C199" s="259" t="s">
        <v>452</v>
      </c>
      <c r="D199" s="259" t="s">
        <v>256</v>
      </c>
      <c r="E199" s="260" t="s">
        <v>744</v>
      </c>
      <c r="F199" s="261" t="s">
        <v>745</v>
      </c>
      <c r="G199" s="262" t="s">
        <v>248</v>
      </c>
      <c r="H199" s="263">
        <v>1</v>
      </c>
      <c r="I199" s="264"/>
      <c r="J199" s="265">
        <f>ROUND(I199*H199,2)</f>
        <v>0</v>
      </c>
      <c r="K199" s="261" t="s">
        <v>552</v>
      </c>
      <c r="L199" s="266"/>
      <c r="M199" s="267" t="s">
        <v>21</v>
      </c>
      <c r="N199" s="268" t="s">
        <v>40</v>
      </c>
      <c r="O199" s="47"/>
      <c r="P199" s="244">
        <f>O199*H199</f>
        <v>0</v>
      </c>
      <c r="Q199" s="244">
        <v>0.004</v>
      </c>
      <c r="R199" s="244">
        <f>Q199*H199</f>
        <v>0.004</v>
      </c>
      <c r="S199" s="244">
        <v>0</v>
      </c>
      <c r="T199" s="245">
        <f>S199*H199</f>
        <v>0</v>
      </c>
      <c r="AR199" s="24" t="s">
        <v>245</v>
      </c>
      <c r="AT199" s="24" t="s">
        <v>256</v>
      </c>
      <c r="AU199" s="24" t="s">
        <v>79</v>
      </c>
      <c r="AY199" s="24" t="s">
        <v>201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24" t="s">
        <v>76</v>
      </c>
      <c r="BK199" s="246">
        <f>ROUND(I199*H199,2)</f>
        <v>0</v>
      </c>
      <c r="BL199" s="24" t="s">
        <v>208</v>
      </c>
      <c r="BM199" s="24" t="s">
        <v>746</v>
      </c>
    </row>
    <row r="200" spans="2:51" s="12" customFormat="1" ht="13.5">
      <c r="B200" s="247"/>
      <c r="C200" s="248"/>
      <c r="D200" s="249" t="s">
        <v>210</v>
      </c>
      <c r="E200" s="250" t="s">
        <v>21</v>
      </c>
      <c r="F200" s="251" t="s">
        <v>1630</v>
      </c>
      <c r="G200" s="248"/>
      <c r="H200" s="252">
        <v>1</v>
      </c>
      <c r="I200" s="253"/>
      <c r="J200" s="248"/>
      <c r="K200" s="248"/>
      <c r="L200" s="254"/>
      <c r="M200" s="255"/>
      <c r="N200" s="256"/>
      <c r="O200" s="256"/>
      <c r="P200" s="256"/>
      <c r="Q200" s="256"/>
      <c r="R200" s="256"/>
      <c r="S200" s="256"/>
      <c r="T200" s="257"/>
      <c r="AT200" s="258" t="s">
        <v>210</v>
      </c>
      <c r="AU200" s="258" t="s">
        <v>79</v>
      </c>
      <c r="AV200" s="12" t="s">
        <v>79</v>
      </c>
      <c r="AW200" s="12" t="s">
        <v>33</v>
      </c>
      <c r="AX200" s="12" t="s">
        <v>76</v>
      </c>
      <c r="AY200" s="258" t="s">
        <v>201</v>
      </c>
    </row>
    <row r="201" spans="2:65" s="1" customFormat="1" ht="16.5" customHeight="1">
      <c r="B201" s="46"/>
      <c r="C201" s="235" t="s">
        <v>457</v>
      </c>
      <c r="D201" s="235" t="s">
        <v>203</v>
      </c>
      <c r="E201" s="236" t="s">
        <v>773</v>
      </c>
      <c r="F201" s="237" t="s">
        <v>774</v>
      </c>
      <c r="G201" s="238" t="s">
        <v>241</v>
      </c>
      <c r="H201" s="239">
        <v>1</v>
      </c>
      <c r="I201" s="240"/>
      <c r="J201" s="241">
        <f>ROUND(I201*H201,2)</f>
        <v>0</v>
      </c>
      <c r="K201" s="237" t="s">
        <v>220</v>
      </c>
      <c r="L201" s="72"/>
      <c r="M201" s="242" t="s">
        <v>21</v>
      </c>
      <c r="N201" s="243" t="s">
        <v>40</v>
      </c>
      <c r="O201" s="47"/>
      <c r="P201" s="244">
        <f>O201*H201</f>
        <v>0</v>
      </c>
      <c r="Q201" s="244">
        <v>0</v>
      </c>
      <c r="R201" s="244">
        <f>Q201*H201</f>
        <v>0</v>
      </c>
      <c r="S201" s="244">
        <v>0.00156</v>
      </c>
      <c r="T201" s="245">
        <f>S201*H201</f>
        <v>0.00156</v>
      </c>
      <c r="AR201" s="24" t="s">
        <v>287</v>
      </c>
      <c r="AT201" s="24" t="s">
        <v>203</v>
      </c>
      <c r="AU201" s="24" t="s">
        <v>79</v>
      </c>
      <c r="AY201" s="24" t="s">
        <v>201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24" t="s">
        <v>76</v>
      </c>
      <c r="BK201" s="246">
        <f>ROUND(I201*H201,2)</f>
        <v>0</v>
      </c>
      <c r="BL201" s="24" t="s">
        <v>287</v>
      </c>
      <c r="BM201" s="24" t="s">
        <v>775</v>
      </c>
    </row>
    <row r="202" spans="2:51" s="12" customFormat="1" ht="13.5">
      <c r="B202" s="247"/>
      <c r="C202" s="248"/>
      <c r="D202" s="249" t="s">
        <v>210</v>
      </c>
      <c r="E202" s="250" t="s">
        <v>21</v>
      </c>
      <c r="F202" s="251" t="s">
        <v>1630</v>
      </c>
      <c r="G202" s="248"/>
      <c r="H202" s="252">
        <v>1</v>
      </c>
      <c r="I202" s="253"/>
      <c r="J202" s="248"/>
      <c r="K202" s="248"/>
      <c r="L202" s="254"/>
      <c r="M202" s="255"/>
      <c r="N202" s="256"/>
      <c r="O202" s="256"/>
      <c r="P202" s="256"/>
      <c r="Q202" s="256"/>
      <c r="R202" s="256"/>
      <c r="S202" s="256"/>
      <c r="T202" s="257"/>
      <c r="AT202" s="258" t="s">
        <v>210</v>
      </c>
      <c r="AU202" s="258" t="s">
        <v>79</v>
      </c>
      <c r="AV202" s="12" t="s">
        <v>79</v>
      </c>
      <c r="AW202" s="12" t="s">
        <v>33</v>
      </c>
      <c r="AX202" s="12" t="s">
        <v>76</v>
      </c>
      <c r="AY202" s="258" t="s">
        <v>201</v>
      </c>
    </row>
    <row r="203" spans="2:65" s="1" customFormat="1" ht="16.5" customHeight="1">
      <c r="B203" s="46"/>
      <c r="C203" s="235" t="s">
        <v>461</v>
      </c>
      <c r="D203" s="235" t="s">
        <v>203</v>
      </c>
      <c r="E203" s="236" t="s">
        <v>786</v>
      </c>
      <c r="F203" s="237" t="s">
        <v>787</v>
      </c>
      <c r="G203" s="238" t="s">
        <v>248</v>
      </c>
      <c r="H203" s="239">
        <v>1</v>
      </c>
      <c r="I203" s="240"/>
      <c r="J203" s="241">
        <f>ROUND(I203*H203,2)</f>
        <v>0</v>
      </c>
      <c r="K203" s="237" t="s">
        <v>552</v>
      </c>
      <c r="L203" s="72"/>
      <c r="M203" s="242" t="s">
        <v>21</v>
      </c>
      <c r="N203" s="243" t="s">
        <v>40</v>
      </c>
      <c r="O203" s="47"/>
      <c r="P203" s="244">
        <f>O203*H203</f>
        <v>0</v>
      </c>
      <c r="Q203" s="244">
        <v>0</v>
      </c>
      <c r="R203" s="244">
        <f>Q203*H203</f>
        <v>0</v>
      </c>
      <c r="S203" s="244">
        <v>0</v>
      </c>
      <c r="T203" s="245">
        <f>S203*H203</f>
        <v>0</v>
      </c>
      <c r="AR203" s="24" t="s">
        <v>287</v>
      </c>
      <c r="AT203" s="24" t="s">
        <v>203</v>
      </c>
      <c r="AU203" s="24" t="s">
        <v>79</v>
      </c>
      <c r="AY203" s="24" t="s">
        <v>201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24" t="s">
        <v>76</v>
      </c>
      <c r="BK203" s="246">
        <f>ROUND(I203*H203,2)</f>
        <v>0</v>
      </c>
      <c r="BL203" s="24" t="s">
        <v>287</v>
      </c>
      <c r="BM203" s="24" t="s">
        <v>788</v>
      </c>
    </row>
    <row r="204" spans="2:51" s="12" customFormat="1" ht="13.5">
      <c r="B204" s="247"/>
      <c r="C204" s="248"/>
      <c r="D204" s="249" t="s">
        <v>210</v>
      </c>
      <c r="E204" s="250" t="s">
        <v>21</v>
      </c>
      <c r="F204" s="251" t="s">
        <v>1630</v>
      </c>
      <c r="G204" s="248"/>
      <c r="H204" s="252">
        <v>1</v>
      </c>
      <c r="I204" s="253"/>
      <c r="J204" s="248"/>
      <c r="K204" s="248"/>
      <c r="L204" s="254"/>
      <c r="M204" s="255"/>
      <c r="N204" s="256"/>
      <c r="O204" s="256"/>
      <c r="P204" s="256"/>
      <c r="Q204" s="256"/>
      <c r="R204" s="256"/>
      <c r="S204" s="256"/>
      <c r="T204" s="257"/>
      <c r="AT204" s="258" t="s">
        <v>210</v>
      </c>
      <c r="AU204" s="258" t="s">
        <v>79</v>
      </c>
      <c r="AV204" s="12" t="s">
        <v>79</v>
      </c>
      <c r="AW204" s="12" t="s">
        <v>33</v>
      </c>
      <c r="AX204" s="12" t="s">
        <v>76</v>
      </c>
      <c r="AY204" s="258" t="s">
        <v>201</v>
      </c>
    </row>
    <row r="205" spans="2:65" s="1" customFormat="1" ht="25.5" customHeight="1">
      <c r="B205" s="46"/>
      <c r="C205" s="259" t="s">
        <v>466</v>
      </c>
      <c r="D205" s="259" t="s">
        <v>256</v>
      </c>
      <c r="E205" s="260" t="s">
        <v>795</v>
      </c>
      <c r="F205" s="261" t="s">
        <v>796</v>
      </c>
      <c r="G205" s="262" t="s">
        <v>248</v>
      </c>
      <c r="H205" s="263">
        <v>1</v>
      </c>
      <c r="I205" s="264"/>
      <c r="J205" s="265">
        <f>ROUND(I205*H205,2)</f>
        <v>0</v>
      </c>
      <c r="K205" s="261" t="s">
        <v>21</v>
      </c>
      <c r="L205" s="266"/>
      <c r="M205" s="267" t="s">
        <v>21</v>
      </c>
      <c r="N205" s="268" t="s">
        <v>40</v>
      </c>
      <c r="O205" s="47"/>
      <c r="P205" s="244">
        <f>O205*H205</f>
        <v>0</v>
      </c>
      <c r="Q205" s="244">
        <v>0</v>
      </c>
      <c r="R205" s="244">
        <f>Q205*H205</f>
        <v>0</v>
      </c>
      <c r="S205" s="244">
        <v>0</v>
      </c>
      <c r="T205" s="245">
        <f>S205*H205</f>
        <v>0</v>
      </c>
      <c r="AR205" s="24" t="s">
        <v>245</v>
      </c>
      <c r="AT205" s="24" t="s">
        <v>256</v>
      </c>
      <c r="AU205" s="24" t="s">
        <v>79</v>
      </c>
      <c r="AY205" s="24" t="s">
        <v>201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24" t="s">
        <v>76</v>
      </c>
      <c r="BK205" s="246">
        <f>ROUND(I205*H205,2)</f>
        <v>0</v>
      </c>
      <c r="BL205" s="24" t="s">
        <v>208</v>
      </c>
      <c r="BM205" s="24" t="s">
        <v>797</v>
      </c>
    </row>
    <row r="206" spans="2:51" s="12" customFormat="1" ht="13.5">
      <c r="B206" s="247"/>
      <c r="C206" s="248"/>
      <c r="D206" s="249" t="s">
        <v>210</v>
      </c>
      <c r="E206" s="250" t="s">
        <v>21</v>
      </c>
      <c r="F206" s="251" t="s">
        <v>1630</v>
      </c>
      <c r="G206" s="248"/>
      <c r="H206" s="252">
        <v>1</v>
      </c>
      <c r="I206" s="253"/>
      <c r="J206" s="248"/>
      <c r="K206" s="248"/>
      <c r="L206" s="254"/>
      <c r="M206" s="255"/>
      <c r="N206" s="256"/>
      <c r="O206" s="256"/>
      <c r="P206" s="256"/>
      <c r="Q206" s="256"/>
      <c r="R206" s="256"/>
      <c r="S206" s="256"/>
      <c r="T206" s="257"/>
      <c r="AT206" s="258" t="s">
        <v>210</v>
      </c>
      <c r="AU206" s="258" t="s">
        <v>79</v>
      </c>
      <c r="AV206" s="12" t="s">
        <v>79</v>
      </c>
      <c r="AW206" s="12" t="s">
        <v>33</v>
      </c>
      <c r="AX206" s="12" t="s">
        <v>76</v>
      </c>
      <c r="AY206" s="258" t="s">
        <v>201</v>
      </c>
    </row>
    <row r="207" spans="2:65" s="1" customFormat="1" ht="25.5" customHeight="1">
      <c r="B207" s="46"/>
      <c r="C207" s="235" t="s">
        <v>470</v>
      </c>
      <c r="D207" s="235" t="s">
        <v>203</v>
      </c>
      <c r="E207" s="236" t="s">
        <v>1969</v>
      </c>
      <c r="F207" s="237" t="s">
        <v>1970</v>
      </c>
      <c r="G207" s="238" t="s">
        <v>562</v>
      </c>
      <c r="H207" s="282"/>
      <c r="I207" s="240"/>
      <c r="J207" s="241">
        <f>ROUND(I207*H207,2)</f>
        <v>0</v>
      </c>
      <c r="K207" s="237" t="s">
        <v>207</v>
      </c>
      <c r="L207" s="72"/>
      <c r="M207" s="242" t="s">
        <v>21</v>
      </c>
      <c r="N207" s="243" t="s">
        <v>40</v>
      </c>
      <c r="O207" s="47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AR207" s="24" t="s">
        <v>287</v>
      </c>
      <c r="AT207" s="24" t="s">
        <v>203</v>
      </c>
      <c r="AU207" s="24" t="s">
        <v>79</v>
      </c>
      <c r="AY207" s="24" t="s">
        <v>201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24" t="s">
        <v>76</v>
      </c>
      <c r="BK207" s="246">
        <f>ROUND(I207*H207,2)</f>
        <v>0</v>
      </c>
      <c r="BL207" s="24" t="s">
        <v>287</v>
      </c>
      <c r="BM207" s="24" t="s">
        <v>1971</v>
      </c>
    </row>
    <row r="208" spans="2:65" s="1" customFormat="1" ht="25.5" customHeight="1">
      <c r="B208" s="46"/>
      <c r="C208" s="235" t="s">
        <v>474</v>
      </c>
      <c r="D208" s="235" t="s">
        <v>203</v>
      </c>
      <c r="E208" s="236" t="s">
        <v>812</v>
      </c>
      <c r="F208" s="237" t="s">
        <v>813</v>
      </c>
      <c r="G208" s="238" t="s">
        <v>248</v>
      </c>
      <c r="H208" s="239">
        <v>1</v>
      </c>
      <c r="I208" s="240"/>
      <c r="J208" s="241">
        <f>ROUND(I208*H208,2)</f>
        <v>0</v>
      </c>
      <c r="K208" s="237" t="s">
        <v>21</v>
      </c>
      <c r="L208" s="72"/>
      <c r="M208" s="242" t="s">
        <v>21</v>
      </c>
      <c r="N208" s="243" t="s">
        <v>40</v>
      </c>
      <c r="O208" s="47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AR208" s="24" t="s">
        <v>287</v>
      </c>
      <c r="AT208" s="24" t="s">
        <v>203</v>
      </c>
      <c r="AU208" s="24" t="s">
        <v>79</v>
      </c>
      <c r="AY208" s="24" t="s">
        <v>201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24" t="s">
        <v>76</v>
      </c>
      <c r="BK208" s="246">
        <f>ROUND(I208*H208,2)</f>
        <v>0</v>
      </c>
      <c r="BL208" s="24" t="s">
        <v>287</v>
      </c>
      <c r="BM208" s="24" t="s">
        <v>814</v>
      </c>
    </row>
    <row r="209" spans="2:51" s="12" customFormat="1" ht="13.5">
      <c r="B209" s="247"/>
      <c r="C209" s="248"/>
      <c r="D209" s="249" t="s">
        <v>210</v>
      </c>
      <c r="E209" s="250" t="s">
        <v>21</v>
      </c>
      <c r="F209" s="251" t="s">
        <v>1630</v>
      </c>
      <c r="G209" s="248"/>
      <c r="H209" s="252">
        <v>1</v>
      </c>
      <c r="I209" s="253"/>
      <c r="J209" s="248"/>
      <c r="K209" s="248"/>
      <c r="L209" s="254"/>
      <c r="M209" s="255"/>
      <c r="N209" s="256"/>
      <c r="O209" s="256"/>
      <c r="P209" s="256"/>
      <c r="Q209" s="256"/>
      <c r="R209" s="256"/>
      <c r="S209" s="256"/>
      <c r="T209" s="257"/>
      <c r="AT209" s="258" t="s">
        <v>210</v>
      </c>
      <c r="AU209" s="258" t="s">
        <v>79</v>
      </c>
      <c r="AV209" s="12" t="s">
        <v>79</v>
      </c>
      <c r="AW209" s="12" t="s">
        <v>33</v>
      </c>
      <c r="AX209" s="12" t="s">
        <v>76</v>
      </c>
      <c r="AY209" s="258" t="s">
        <v>201</v>
      </c>
    </row>
    <row r="210" spans="2:65" s="1" customFormat="1" ht="25.5" customHeight="1">
      <c r="B210" s="46"/>
      <c r="C210" s="235" t="s">
        <v>479</v>
      </c>
      <c r="D210" s="235" t="s">
        <v>203</v>
      </c>
      <c r="E210" s="236" t="s">
        <v>883</v>
      </c>
      <c r="F210" s="237" t="s">
        <v>884</v>
      </c>
      <c r="G210" s="238" t="s">
        <v>248</v>
      </c>
      <c r="H210" s="239">
        <v>1</v>
      </c>
      <c r="I210" s="240"/>
      <c r="J210" s="241">
        <f>ROUND(I210*H210,2)</f>
        <v>0</v>
      </c>
      <c r="K210" s="237" t="s">
        <v>21</v>
      </c>
      <c r="L210" s="72"/>
      <c r="M210" s="242" t="s">
        <v>21</v>
      </c>
      <c r="N210" s="243" t="s">
        <v>40</v>
      </c>
      <c r="O210" s="47"/>
      <c r="P210" s="244">
        <f>O210*H210</f>
        <v>0</v>
      </c>
      <c r="Q210" s="244">
        <v>0</v>
      </c>
      <c r="R210" s="244">
        <f>Q210*H210</f>
        <v>0</v>
      </c>
      <c r="S210" s="244">
        <v>0</v>
      </c>
      <c r="T210" s="245">
        <f>S210*H210</f>
        <v>0</v>
      </c>
      <c r="AR210" s="24" t="s">
        <v>287</v>
      </c>
      <c r="AT210" s="24" t="s">
        <v>203</v>
      </c>
      <c r="AU210" s="24" t="s">
        <v>79</v>
      </c>
      <c r="AY210" s="24" t="s">
        <v>201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24" t="s">
        <v>76</v>
      </c>
      <c r="BK210" s="246">
        <f>ROUND(I210*H210,2)</f>
        <v>0</v>
      </c>
      <c r="BL210" s="24" t="s">
        <v>287</v>
      </c>
      <c r="BM210" s="24" t="s">
        <v>885</v>
      </c>
    </row>
    <row r="211" spans="2:51" s="12" customFormat="1" ht="13.5">
      <c r="B211" s="247"/>
      <c r="C211" s="248"/>
      <c r="D211" s="249" t="s">
        <v>210</v>
      </c>
      <c r="E211" s="250" t="s">
        <v>21</v>
      </c>
      <c r="F211" s="251" t="s">
        <v>1630</v>
      </c>
      <c r="G211" s="248"/>
      <c r="H211" s="252">
        <v>1</v>
      </c>
      <c r="I211" s="253"/>
      <c r="J211" s="248"/>
      <c r="K211" s="248"/>
      <c r="L211" s="254"/>
      <c r="M211" s="255"/>
      <c r="N211" s="256"/>
      <c r="O211" s="256"/>
      <c r="P211" s="256"/>
      <c r="Q211" s="256"/>
      <c r="R211" s="256"/>
      <c r="S211" s="256"/>
      <c r="T211" s="257"/>
      <c r="AT211" s="258" t="s">
        <v>210</v>
      </c>
      <c r="AU211" s="258" t="s">
        <v>79</v>
      </c>
      <c r="AV211" s="12" t="s">
        <v>79</v>
      </c>
      <c r="AW211" s="12" t="s">
        <v>33</v>
      </c>
      <c r="AX211" s="12" t="s">
        <v>76</v>
      </c>
      <c r="AY211" s="258" t="s">
        <v>201</v>
      </c>
    </row>
    <row r="212" spans="2:63" s="11" customFormat="1" ht="29.85" customHeight="1">
      <c r="B212" s="219"/>
      <c r="C212" s="220"/>
      <c r="D212" s="221" t="s">
        <v>68</v>
      </c>
      <c r="E212" s="233" t="s">
        <v>899</v>
      </c>
      <c r="F212" s="233" t="s">
        <v>900</v>
      </c>
      <c r="G212" s="220"/>
      <c r="H212" s="220"/>
      <c r="I212" s="223"/>
      <c r="J212" s="234">
        <f>BK212</f>
        <v>0</v>
      </c>
      <c r="K212" s="220"/>
      <c r="L212" s="225"/>
      <c r="M212" s="226"/>
      <c r="N212" s="227"/>
      <c r="O212" s="227"/>
      <c r="P212" s="228">
        <f>SUM(P213:P214)</f>
        <v>0</v>
      </c>
      <c r="Q212" s="227"/>
      <c r="R212" s="228">
        <f>SUM(R213:R214)</f>
        <v>0</v>
      </c>
      <c r="S212" s="227"/>
      <c r="T212" s="229">
        <f>SUM(T213:T214)</f>
        <v>0</v>
      </c>
      <c r="AR212" s="230" t="s">
        <v>79</v>
      </c>
      <c r="AT212" s="231" t="s">
        <v>68</v>
      </c>
      <c r="AU212" s="231" t="s">
        <v>76</v>
      </c>
      <c r="AY212" s="230" t="s">
        <v>201</v>
      </c>
      <c r="BK212" s="232">
        <f>SUM(BK213:BK214)</f>
        <v>0</v>
      </c>
    </row>
    <row r="213" spans="2:65" s="1" customFormat="1" ht="16.5" customHeight="1">
      <c r="B213" s="46"/>
      <c r="C213" s="235" t="s">
        <v>484</v>
      </c>
      <c r="D213" s="235" t="s">
        <v>203</v>
      </c>
      <c r="E213" s="236" t="s">
        <v>906</v>
      </c>
      <c r="F213" s="237" t="s">
        <v>907</v>
      </c>
      <c r="G213" s="238" t="s">
        <v>908</v>
      </c>
      <c r="H213" s="239">
        <v>4</v>
      </c>
      <c r="I213" s="240"/>
      <c r="J213" s="241">
        <f>ROUND(I213*H213,2)</f>
        <v>0</v>
      </c>
      <c r="K213" s="237" t="s">
        <v>21</v>
      </c>
      <c r="L213" s="72"/>
      <c r="M213" s="242" t="s">
        <v>21</v>
      </c>
      <c r="N213" s="243" t="s">
        <v>40</v>
      </c>
      <c r="O213" s="47"/>
      <c r="P213" s="244">
        <f>O213*H213</f>
        <v>0</v>
      </c>
      <c r="Q213" s="244">
        <v>0</v>
      </c>
      <c r="R213" s="244">
        <f>Q213*H213</f>
        <v>0</v>
      </c>
      <c r="S213" s="244">
        <v>0</v>
      </c>
      <c r="T213" s="245">
        <f>S213*H213</f>
        <v>0</v>
      </c>
      <c r="AR213" s="24" t="s">
        <v>287</v>
      </c>
      <c r="AT213" s="24" t="s">
        <v>203</v>
      </c>
      <c r="AU213" s="24" t="s">
        <v>79</v>
      </c>
      <c r="AY213" s="24" t="s">
        <v>201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24" t="s">
        <v>76</v>
      </c>
      <c r="BK213" s="246">
        <f>ROUND(I213*H213,2)</f>
        <v>0</v>
      </c>
      <c r="BL213" s="24" t="s">
        <v>287</v>
      </c>
      <c r="BM213" s="24" t="s">
        <v>909</v>
      </c>
    </row>
    <row r="214" spans="2:51" s="12" customFormat="1" ht="13.5">
      <c r="B214" s="247"/>
      <c r="C214" s="248"/>
      <c r="D214" s="249" t="s">
        <v>210</v>
      </c>
      <c r="E214" s="250" t="s">
        <v>21</v>
      </c>
      <c r="F214" s="251" t="s">
        <v>2071</v>
      </c>
      <c r="G214" s="248"/>
      <c r="H214" s="252">
        <v>4</v>
      </c>
      <c r="I214" s="253"/>
      <c r="J214" s="248"/>
      <c r="K214" s="248"/>
      <c r="L214" s="254"/>
      <c r="M214" s="255"/>
      <c r="N214" s="256"/>
      <c r="O214" s="256"/>
      <c r="P214" s="256"/>
      <c r="Q214" s="256"/>
      <c r="R214" s="256"/>
      <c r="S214" s="256"/>
      <c r="T214" s="257"/>
      <c r="AT214" s="258" t="s">
        <v>210</v>
      </c>
      <c r="AU214" s="258" t="s">
        <v>79</v>
      </c>
      <c r="AV214" s="12" t="s">
        <v>79</v>
      </c>
      <c r="AW214" s="12" t="s">
        <v>33</v>
      </c>
      <c r="AX214" s="12" t="s">
        <v>76</v>
      </c>
      <c r="AY214" s="258" t="s">
        <v>201</v>
      </c>
    </row>
    <row r="215" spans="2:63" s="11" customFormat="1" ht="29.85" customHeight="1">
      <c r="B215" s="219"/>
      <c r="C215" s="220"/>
      <c r="D215" s="221" t="s">
        <v>68</v>
      </c>
      <c r="E215" s="233" t="s">
        <v>919</v>
      </c>
      <c r="F215" s="233" t="s">
        <v>920</v>
      </c>
      <c r="G215" s="220"/>
      <c r="H215" s="220"/>
      <c r="I215" s="223"/>
      <c r="J215" s="234">
        <f>BK215</f>
        <v>0</v>
      </c>
      <c r="K215" s="220"/>
      <c r="L215" s="225"/>
      <c r="M215" s="226"/>
      <c r="N215" s="227"/>
      <c r="O215" s="227"/>
      <c r="P215" s="228">
        <f>SUM(P216:P218)</f>
        <v>0</v>
      </c>
      <c r="Q215" s="227"/>
      <c r="R215" s="228">
        <f>SUM(R216:R218)</f>
        <v>0.7754736000000001</v>
      </c>
      <c r="S215" s="227"/>
      <c r="T215" s="229">
        <f>SUM(T216:T218)</f>
        <v>0</v>
      </c>
      <c r="AR215" s="230" t="s">
        <v>79</v>
      </c>
      <c r="AT215" s="231" t="s">
        <v>68</v>
      </c>
      <c r="AU215" s="231" t="s">
        <v>76</v>
      </c>
      <c r="AY215" s="230" t="s">
        <v>201</v>
      </c>
      <c r="BK215" s="232">
        <f>SUM(BK216:BK218)</f>
        <v>0</v>
      </c>
    </row>
    <row r="216" spans="2:65" s="1" customFormat="1" ht="16.5" customHeight="1">
      <c r="B216" s="46"/>
      <c r="C216" s="235" t="s">
        <v>489</v>
      </c>
      <c r="D216" s="235" t="s">
        <v>203</v>
      </c>
      <c r="E216" s="236" t="s">
        <v>932</v>
      </c>
      <c r="F216" s="237" t="s">
        <v>933</v>
      </c>
      <c r="G216" s="238" t="s">
        <v>562</v>
      </c>
      <c r="H216" s="282"/>
      <c r="I216" s="240"/>
      <c r="J216" s="241">
        <f>ROUND(I216*H216,2)</f>
        <v>0</v>
      </c>
      <c r="K216" s="237" t="s">
        <v>220</v>
      </c>
      <c r="L216" s="72"/>
      <c r="M216" s="242" t="s">
        <v>21</v>
      </c>
      <c r="N216" s="243" t="s">
        <v>40</v>
      </c>
      <c r="O216" s="47"/>
      <c r="P216" s="244">
        <f>O216*H216</f>
        <v>0</v>
      </c>
      <c r="Q216" s="244">
        <v>0</v>
      </c>
      <c r="R216" s="244">
        <f>Q216*H216</f>
        <v>0</v>
      </c>
      <c r="S216" s="244">
        <v>0</v>
      </c>
      <c r="T216" s="245">
        <f>S216*H216</f>
        <v>0</v>
      </c>
      <c r="AR216" s="24" t="s">
        <v>287</v>
      </c>
      <c r="AT216" s="24" t="s">
        <v>203</v>
      </c>
      <c r="AU216" s="24" t="s">
        <v>79</v>
      </c>
      <c r="AY216" s="24" t="s">
        <v>201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24" t="s">
        <v>76</v>
      </c>
      <c r="BK216" s="246">
        <f>ROUND(I216*H216,2)</f>
        <v>0</v>
      </c>
      <c r="BL216" s="24" t="s">
        <v>287</v>
      </c>
      <c r="BM216" s="24" t="s">
        <v>934</v>
      </c>
    </row>
    <row r="217" spans="2:65" s="1" customFormat="1" ht="25.5" customHeight="1">
      <c r="B217" s="46"/>
      <c r="C217" s="235" t="s">
        <v>497</v>
      </c>
      <c r="D217" s="235" t="s">
        <v>203</v>
      </c>
      <c r="E217" s="236" t="s">
        <v>1638</v>
      </c>
      <c r="F217" s="237" t="s">
        <v>1639</v>
      </c>
      <c r="G217" s="238" t="s">
        <v>206</v>
      </c>
      <c r="H217" s="239">
        <v>61.84</v>
      </c>
      <c r="I217" s="240"/>
      <c r="J217" s="241">
        <f>ROUND(I217*H217,2)</f>
        <v>0</v>
      </c>
      <c r="K217" s="237" t="s">
        <v>21</v>
      </c>
      <c r="L217" s="72"/>
      <c r="M217" s="242" t="s">
        <v>21</v>
      </c>
      <c r="N217" s="243" t="s">
        <v>40</v>
      </c>
      <c r="O217" s="47"/>
      <c r="P217" s="244">
        <f>O217*H217</f>
        <v>0</v>
      </c>
      <c r="Q217" s="244">
        <v>0.01254</v>
      </c>
      <c r="R217" s="244">
        <f>Q217*H217</f>
        <v>0.7754736000000001</v>
      </c>
      <c r="S217" s="244">
        <v>0</v>
      </c>
      <c r="T217" s="245">
        <f>S217*H217</f>
        <v>0</v>
      </c>
      <c r="AR217" s="24" t="s">
        <v>287</v>
      </c>
      <c r="AT217" s="24" t="s">
        <v>203</v>
      </c>
      <c r="AU217" s="24" t="s">
        <v>79</v>
      </c>
      <c r="AY217" s="24" t="s">
        <v>201</v>
      </c>
      <c r="BE217" s="246">
        <f>IF(N217="základní",J217,0)</f>
        <v>0</v>
      </c>
      <c r="BF217" s="246">
        <f>IF(N217="snížená",J217,0)</f>
        <v>0</v>
      </c>
      <c r="BG217" s="246">
        <f>IF(N217="zákl. přenesená",J217,0)</f>
        <v>0</v>
      </c>
      <c r="BH217" s="246">
        <f>IF(N217="sníž. přenesená",J217,0)</f>
        <v>0</v>
      </c>
      <c r="BI217" s="246">
        <f>IF(N217="nulová",J217,0)</f>
        <v>0</v>
      </c>
      <c r="BJ217" s="24" t="s">
        <v>76</v>
      </c>
      <c r="BK217" s="246">
        <f>ROUND(I217*H217,2)</f>
        <v>0</v>
      </c>
      <c r="BL217" s="24" t="s">
        <v>287</v>
      </c>
      <c r="BM217" s="24" t="s">
        <v>1640</v>
      </c>
    </row>
    <row r="218" spans="2:51" s="12" customFormat="1" ht="13.5">
      <c r="B218" s="247"/>
      <c r="C218" s="248"/>
      <c r="D218" s="249" t="s">
        <v>210</v>
      </c>
      <c r="E218" s="250" t="s">
        <v>21</v>
      </c>
      <c r="F218" s="251" t="s">
        <v>2060</v>
      </c>
      <c r="G218" s="248"/>
      <c r="H218" s="252">
        <v>61.84</v>
      </c>
      <c r="I218" s="253"/>
      <c r="J218" s="248"/>
      <c r="K218" s="248"/>
      <c r="L218" s="254"/>
      <c r="M218" s="255"/>
      <c r="N218" s="256"/>
      <c r="O218" s="256"/>
      <c r="P218" s="256"/>
      <c r="Q218" s="256"/>
      <c r="R218" s="256"/>
      <c r="S218" s="256"/>
      <c r="T218" s="257"/>
      <c r="AT218" s="258" t="s">
        <v>210</v>
      </c>
      <c r="AU218" s="258" t="s">
        <v>79</v>
      </c>
      <c r="AV218" s="12" t="s">
        <v>79</v>
      </c>
      <c r="AW218" s="12" t="s">
        <v>33</v>
      </c>
      <c r="AX218" s="12" t="s">
        <v>76</v>
      </c>
      <c r="AY218" s="258" t="s">
        <v>201</v>
      </c>
    </row>
    <row r="219" spans="2:63" s="11" customFormat="1" ht="29.85" customHeight="1">
      <c r="B219" s="219"/>
      <c r="C219" s="220"/>
      <c r="D219" s="221" t="s">
        <v>68</v>
      </c>
      <c r="E219" s="233" t="s">
        <v>1981</v>
      </c>
      <c r="F219" s="233" t="s">
        <v>1982</v>
      </c>
      <c r="G219" s="220"/>
      <c r="H219" s="220"/>
      <c r="I219" s="223"/>
      <c r="J219" s="234">
        <f>BK219</f>
        <v>0</v>
      </c>
      <c r="K219" s="220"/>
      <c r="L219" s="225"/>
      <c r="M219" s="226"/>
      <c r="N219" s="227"/>
      <c r="O219" s="227"/>
      <c r="P219" s="228">
        <f>SUM(P220:P224)</f>
        <v>0</v>
      </c>
      <c r="Q219" s="227"/>
      <c r="R219" s="228">
        <f>SUM(R220:R224)</f>
        <v>0.013320000000000002</v>
      </c>
      <c r="S219" s="227"/>
      <c r="T219" s="229">
        <f>SUM(T220:T224)</f>
        <v>0.010020000000000001</v>
      </c>
      <c r="AR219" s="230" t="s">
        <v>79</v>
      </c>
      <c r="AT219" s="231" t="s">
        <v>68</v>
      </c>
      <c r="AU219" s="231" t="s">
        <v>76</v>
      </c>
      <c r="AY219" s="230" t="s">
        <v>201</v>
      </c>
      <c r="BK219" s="232">
        <f>SUM(BK220:BK224)</f>
        <v>0</v>
      </c>
    </row>
    <row r="220" spans="2:65" s="1" customFormat="1" ht="16.5" customHeight="1">
      <c r="B220" s="46"/>
      <c r="C220" s="235" t="s">
        <v>503</v>
      </c>
      <c r="D220" s="235" t="s">
        <v>203</v>
      </c>
      <c r="E220" s="236" t="s">
        <v>1983</v>
      </c>
      <c r="F220" s="237" t="s">
        <v>1984</v>
      </c>
      <c r="G220" s="238" t="s">
        <v>358</v>
      </c>
      <c r="H220" s="239">
        <v>6</v>
      </c>
      <c r="I220" s="240"/>
      <c r="J220" s="241">
        <f>ROUND(I220*H220,2)</f>
        <v>0</v>
      </c>
      <c r="K220" s="237" t="s">
        <v>220</v>
      </c>
      <c r="L220" s="72"/>
      <c r="M220" s="242" t="s">
        <v>21</v>
      </c>
      <c r="N220" s="243" t="s">
        <v>40</v>
      </c>
      <c r="O220" s="47"/>
      <c r="P220" s="244">
        <f>O220*H220</f>
        <v>0</v>
      </c>
      <c r="Q220" s="244">
        <v>0</v>
      </c>
      <c r="R220" s="244">
        <f>Q220*H220</f>
        <v>0</v>
      </c>
      <c r="S220" s="244">
        <v>0.00167</v>
      </c>
      <c r="T220" s="245">
        <f>S220*H220</f>
        <v>0.010020000000000001</v>
      </c>
      <c r="AR220" s="24" t="s">
        <v>287</v>
      </c>
      <c r="AT220" s="24" t="s">
        <v>203</v>
      </c>
      <c r="AU220" s="24" t="s">
        <v>79</v>
      </c>
      <c r="AY220" s="24" t="s">
        <v>201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24" t="s">
        <v>76</v>
      </c>
      <c r="BK220" s="246">
        <f>ROUND(I220*H220,2)</f>
        <v>0</v>
      </c>
      <c r="BL220" s="24" t="s">
        <v>287</v>
      </c>
      <c r="BM220" s="24" t="s">
        <v>1985</v>
      </c>
    </row>
    <row r="221" spans="2:51" s="12" customFormat="1" ht="13.5">
      <c r="B221" s="247"/>
      <c r="C221" s="248"/>
      <c r="D221" s="249" t="s">
        <v>210</v>
      </c>
      <c r="E221" s="250" t="s">
        <v>21</v>
      </c>
      <c r="F221" s="251" t="s">
        <v>2072</v>
      </c>
      <c r="G221" s="248"/>
      <c r="H221" s="252">
        <v>6</v>
      </c>
      <c r="I221" s="253"/>
      <c r="J221" s="248"/>
      <c r="K221" s="248"/>
      <c r="L221" s="254"/>
      <c r="M221" s="255"/>
      <c r="N221" s="256"/>
      <c r="O221" s="256"/>
      <c r="P221" s="256"/>
      <c r="Q221" s="256"/>
      <c r="R221" s="256"/>
      <c r="S221" s="256"/>
      <c r="T221" s="257"/>
      <c r="AT221" s="258" t="s">
        <v>210</v>
      </c>
      <c r="AU221" s="258" t="s">
        <v>79</v>
      </c>
      <c r="AV221" s="12" t="s">
        <v>79</v>
      </c>
      <c r="AW221" s="12" t="s">
        <v>33</v>
      </c>
      <c r="AX221" s="12" t="s">
        <v>76</v>
      </c>
      <c r="AY221" s="258" t="s">
        <v>201</v>
      </c>
    </row>
    <row r="222" spans="2:65" s="1" customFormat="1" ht="25.5" customHeight="1">
      <c r="B222" s="46"/>
      <c r="C222" s="235" t="s">
        <v>507</v>
      </c>
      <c r="D222" s="235" t="s">
        <v>203</v>
      </c>
      <c r="E222" s="236" t="s">
        <v>1987</v>
      </c>
      <c r="F222" s="237" t="s">
        <v>1988</v>
      </c>
      <c r="G222" s="238" t="s">
        <v>358</v>
      </c>
      <c r="H222" s="239">
        <v>6</v>
      </c>
      <c r="I222" s="240"/>
      <c r="J222" s="241">
        <f>ROUND(I222*H222,2)</f>
        <v>0</v>
      </c>
      <c r="K222" s="237" t="s">
        <v>207</v>
      </c>
      <c r="L222" s="72"/>
      <c r="M222" s="242" t="s">
        <v>21</v>
      </c>
      <c r="N222" s="243" t="s">
        <v>40</v>
      </c>
      <c r="O222" s="47"/>
      <c r="P222" s="244">
        <f>O222*H222</f>
        <v>0</v>
      </c>
      <c r="Q222" s="244">
        <v>0.00222</v>
      </c>
      <c r="R222" s="244">
        <f>Q222*H222</f>
        <v>0.013320000000000002</v>
      </c>
      <c r="S222" s="244">
        <v>0</v>
      </c>
      <c r="T222" s="245">
        <f>S222*H222</f>
        <v>0</v>
      </c>
      <c r="AR222" s="24" t="s">
        <v>287</v>
      </c>
      <c r="AT222" s="24" t="s">
        <v>203</v>
      </c>
      <c r="AU222" s="24" t="s">
        <v>79</v>
      </c>
      <c r="AY222" s="24" t="s">
        <v>201</v>
      </c>
      <c r="BE222" s="246">
        <f>IF(N222="základní",J222,0)</f>
        <v>0</v>
      </c>
      <c r="BF222" s="246">
        <f>IF(N222="snížená",J222,0)</f>
        <v>0</v>
      </c>
      <c r="BG222" s="246">
        <f>IF(N222="zákl. přenesená",J222,0)</f>
        <v>0</v>
      </c>
      <c r="BH222" s="246">
        <f>IF(N222="sníž. přenesená",J222,0)</f>
        <v>0</v>
      </c>
      <c r="BI222" s="246">
        <f>IF(N222="nulová",J222,0)</f>
        <v>0</v>
      </c>
      <c r="BJ222" s="24" t="s">
        <v>76</v>
      </c>
      <c r="BK222" s="246">
        <f>ROUND(I222*H222,2)</f>
        <v>0</v>
      </c>
      <c r="BL222" s="24" t="s">
        <v>287</v>
      </c>
      <c r="BM222" s="24" t="s">
        <v>1989</v>
      </c>
    </row>
    <row r="223" spans="2:51" s="12" customFormat="1" ht="13.5">
      <c r="B223" s="247"/>
      <c r="C223" s="248"/>
      <c r="D223" s="249" t="s">
        <v>210</v>
      </c>
      <c r="E223" s="250" t="s">
        <v>21</v>
      </c>
      <c r="F223" s="251" t="s">
        <v>2073</v>
      </c>
      <c r="G223" s="248"/>
      <c r="H223" s="252">
        <v>6</v>
      </c>
      <c r="I223" s="253"/>
      <c r="J223" s="248"/>
      <c r="K223" s="248"/>
      <c r="L223" s="254"/>
      <c r="M223" s="255"/>
      <c r="N223" s="256"/>
      <c r="O223" s="256"/>
      <c r="P223" s="256"/>
      <c r="Q223" s="256"/>
      <c r="R223" s="256"/>
      <c r="S223" s="256"/>
      <c r="T223" s="257"/>
      <c r="AT223" s="258" t="s">
        <v>210</v>
      </c>
      <c r="AU223" s="258" t="s">
        <v>79</v>
      </c>
      <c r="AV223" s="12" t="s">
        <v>79</v>
      </c>
      <c r="AW223" s="12" t="s">
        <v>33</v>
      </c>
      <c r="AX223" s="12" t="s">
        <v>76</v>
      </c>
      <c r="AY223" s="258" t="s">
        <v>201</v>
      </c>
    </row>
    <row r="224" spans="2:65" s="1" customFormat="1" ht="25.5" customHeight="1">
      <c r="B224" s="46"/>
      <c r="C224" s="235" t="s">
        <v>512</v>
      </c>
      <c r="D224" s="235" t="s">
        <v>203</v>
      </c>
      <c r="E224" s="236" t="s">
        <v>1991</v>
      </c>
      <c r="F224" s="237" t="s">
        <v>1992</v>
      </c>
      <c r="G224" s="238" t="s">
        <v>562</v>
      </c>
      <c r="H224" s="282"/>
      <c r="I224" s="240"/>
      <c r="J224" s="241">
        <f>ROUND(I224*H224,2)</f>
        <v>0</v>
      </c>
      <c r="K224" s="237" t="s">
        <v>207</v>
      </c>
      <c r="L224" s="72"/>
      <c r="M224" s="242" t="s">
        <v>21</v>
      </c>
      <c r="N224" s="243" t="s">
        <v>40</v>
      </c>
      <c r="O224" s="47"/>
      <c r="P224" s="244">
        <f>O224*H224</f>
        <v>0</v>
      </c>
      <c r="Q224" s="244">
        <v>0</v>
      </c>
      <c r="R224" s="244">
        <f>Q224*H224</f>
        <v>0</v>
      </c>
      <c r="S224" s="244">
        <v>0</v>
      </c>
      <c r="T224" s="245">
        <f>S224*H224</f>
        <v>0</v>
      </c>
      <c r="AR224" s="24" t="s">
        <v>287</v>
      </c>
      <c r="AT224" s="24" t="s">
        <v>203</v>
      </c>
      <c r="AU224" s="24" t="s">
        <v>79</v>
      </c>
      <c r="AY224" s="24" t="s">
        <v>201</v>
      </c>
      <c r="BE224" s="246">
        <f>IF(N224="základní",J224,0)</f>
        <v>0</v>
      </c>
      <c r="BF224" s="246">
        <f>IF(N224="snížená",J224,0)</f>
        <v>0</v>
      </c>
      <c r="BG224" s="246">
        <f>IF(N224="zákl. přenesená",J224,0)</f>
        <v>0</v>
      </c>
      <c r="BH224" s="246">
        <f>IF(N224="sníž. přenesená",J224,0)</f>
        <v>0</v>
      </c>
      <c r="BI224" s="246">
        <f>IF(N224="nulová",J224,0)</f>
        <v>0</v>
      </c>
      <c r="BJ224" s="24" t="s">
        <v>76</v>
      </c>
      <c r="BK224" s="246">
        <f>ROUND(I224*H224,2)</f>
        <v>0</v>
      </c>
      <c r="BL224" s="24" t="s">
        <v>287</v>
      </c>
      <c r="BM224" s="24" t="s">
        <v>1993</v>
      </c>
    </row>
    <row r="225" spans="2:63" s="11" customFormat="1" ht="29.85" customHeight="1">
      <c r="B225" s="219"/>
      <c r="C225" s="220"/>
      <c r="D225" s="221" t="s">
        <v>68</v>
      </c>
      <c r="E225" s="233" t="s">
        <v>935</v>
      </c>
      <c r="F225" s="233" t="s">
        <v>936</v>
      </c>
      <c r="G225" s="220"/>
      <c r="H225" s="220"/>
      <c r="I225" s="223"/>
      <c r="J225" s="234">
        <f>BK225</f>
        <v>0</v>
      </c>
      <c r="K225" s="220"/>
      <c r="L225" s="225"/>
      <c r="M225" s="226"/>
      <c r="N225" s="227"/>
      <c r="O225" s="227"/>
      <c r="P225" s="228">
        <f>SUM(P226:P238)</f>
        <v>0</v>
      </c>
      <c r="Q225" s="227"/>
      <c r="R225" s="228">
        <f>SUM(R226:R238)</f>
        <v>0.0252</v>
      </c>
      <c r="S225" s="227"/>
      <c r="T225" s="229">
        <f>SUM(T226:T238)</f>
        <v>0.2448</v>
      </c>
      <c r="AR225" s="230" t="s">
        <v>79</v>
      </c>
      <c r="AT225" s="231" t="s">
        <v>68</v>
      </c>
      <c r="AU225" s="231" t="s">
        <v>76</v>
      </c>
      <c r="AY225" s="230" t="s">
        <v>201</v>
      </c>
      <c r="BK225" s="232">
        <f>SUM(BK226:BK238)</f>
        <v>0</v>
      </c>
    </row>
    <row r="226" spans="2:65" s="1" customFormat="1" ht="16.5" customHeight="1">
      <c r="B226" s="46"/>
      <c r="C226" s="235" t="s">
        <v>516</v>
      </c>
      <c r="D226" s="235" t="s">
        <v>203</v>
      </c>
      <c r="E226" s="236" t="s">
        <v>938</v>
      </c>
      <c r="F226" s="237" t="s">
        <v>939</v>
      </c>
      <c r="G226" s="238" t="s">
        <v>248</v>
      </c>
      <c r="H226" s="239">
        <v>1</v>
      </c>
      <c r="I226" s="240"/>
      <c r="J226" s="241">
        <f>ROUND(I226*H226,2)</f>
        <v>0</v>
      </c>
      <c r="K226" s="237" t="s">
        <v>220</v>
      </c>
      <c r="L226" s="72"/>
      <c r="M226" s="242" t="s">
        <v>21</v>
      </c>
      <c r="N226" s="243" t="s">
        <v>40</v>
      </c>
      <c r="O226" s="47"/>
      <c r="P226" s="244">
        <f>O226*H226</f>
        <v>0</v>
      </c>
      <c r="Q226" s="244">
        <v>0</v>
      </c>
      <c r="R226" s="244">
        <f>Q226*H226</f>
        <v>0</v>
      </c>
      <c r="S226" s="244">
        <v>0.024</v>
      </c>
      <c r="T226" s="245">
        <f>S226*H226</f>
        <v>0.024</v>
      </c>
      <c r="AR226" s="24" t="s">
        <v>287</v>
      </c>
      <c r="AT226" s="24" t="s">
        <v>203</v>
      </c>
      <c r="AU226" s="24" t="s">
        <v>79</v>
      </c>
      <c r="AY226" s="24" t="s">
        <v>201</v>
      </c>
      <c r="BE226" s="246">
        <f>IF(N226="základní",J226,0)</f>
        <v>0</v>
      </c>
      <c r="BF226" s="246">
        <f>IF(N226="snížená",J226,0)</f>
        <v>0</v>
      </c>
      <c r="BG226" s="246">
        <f>IF(N226="zákl. přenesená",J226,0)</f>
        <v>0</v>
      </c>
      <c r="BH226" s="246">
        <f>IF(N226="sníž. přenesená",J226,0)</f>
        <v>0</v>
      </c>
      <c r="BI226" s="246">
        <f>IF(N226="nulová",J226,0)</f>
        <v>0</v>
      </c>
      <c r="BJ226" s="24" t="s">
        <v>76</v>
      </c>
      <c r="BK226" s="246">
        <f>ROUND(I226*H226,2)</f>
        <v>0</v>
      </c>
      <c r="BL226" s="24" t="s">
        <v>287</v>
      </c>
      <c r="BM226" s="24" t="s">
        <v>940</v>
      </c>
    </row>
    <row r="227" spans="2:51" s="12" customFormat="1" ht="13.5">
      <c r="B227" s="247"/>
      <c r="C227" s="248"/>
      <c r="D227" s="249" t="s">
        <v>210</v>
      </c>
      <c r="E227" s="250" t="s">
        <v>21</v>
      </c>
      <c r="F227" s="251" t="s">
        <v>2074</v>
      </c>
      <c r="G227" s="248"/>
      <c r="H227" s="252">
        <v>1</v>
      </c>
      <c r="I227" s="253"/>
      <c r="J227" s="248"/>
      <c r="K227" s="248"/>
      <c r="L227" s="254"/>
      <c r="M227" s="255"/>
      <c r="N227" s="256"/>
      <c r="O227" s="256"/>
      <c r="P227" s="256"/>
      <c r="Q227" s="256"/>
      <c r="R227" s="256"/>
      <c r="S227" s="256"/>
      <c r="T227" s="257"/>
      <c r="AT227" s="258" t="s">
        <v>210</v>
      </c>
      <c r="AU227" s="258" t="s">
        <v>79</v>
      </c>
      <c r="AV227" s="12" t="s">
        <v>79</v>
      </c>
      <c r="AW227" s="12" t="s">
        <v>33</v>
      </c>
      <c r="AX227" s="12" t="s">
        <v>76</v>
      </c>
      <c r="AY227" s="258" t="s">
        <v>201</v>
      </c>
    </row>
    <row r="228" spans="2:65" s="1" customFormat="1" ht="25.5" customHeight="1">
      <c r="B228" s="46"/>
      <c r="C228" s="235" t="s">
        <v>520</v>
      </c>
      <c r="D228" s="235" t="s">
        <v>203</v>
      </c>
      <c r="E228" s="236" t="s">
        <v>1995</v>
      </c>
      <c r="F228" s="237" t="s">
        <v>1996</v>
      </c>
      <c r="G228" s="238" t="s">
        <v>248</v>
      </c>
      <c r="H228" s="239">
        <v>4</v>
      </c>
      <c r="I228" s="240"/>
      <c r="J228" s="241">
        <f>ROUND(I228*H228,2)</f>
        <v>0</v>
      </c>
      <c r="K228" s="237" t="s">
        <v>207</v>
      </c>
      <c r="L228" s="72"/>
      <c r="M228" s="242" t="s">
        <v>21</v>
      </c>
      <c r="N228" s="243" t="s">
        <v>40</v>
      </c>
      <c r="O228" s="47"/>
      <c r="P228" s="244">
        <f>O228*H228</f>
        <v>0</v>
      </c>
      <c r="Q228" s="244">
        <v>0</v>
      </c>
      <c r="R228" s="244">
        <f>Q228*H228</f>
        <v>0</v>
      </c>
      <c r="S228" s="244">
        <v>0</v>
      </c>
      <c r="T228" s="245">
        <f>S228*H228</f>
        <v>0</v>
      </c>
      <c r="AR228" s="24" t="s">
        <v>287</v>
      </c>
      <c r="AT228" s="24" t="s">
        <v>203</v>
      </c>
      <c r="AU228" s="24" t="s">
        <v>79</v>
      </c>
      <c r="AY228" s="24" t="s">
        <v>201</v>
      </c>
      <c r="BE228" s="246">
        <f>IF(N228="základní",J228,0)</f>
        <v>0</v>
      </c>
      <c r="BF228" s="246">
        <f>IF(N228="snížená",J228,0)</f>
        <v>0</v>
      </c>
      <c r="BG228" s="246">
        <f>IF(N228="zákl. přenesená",J228,0)</f>
        <v>0</v>
      </c>
      <c r="BH228" s="246">
        <f>IF(N228="sníž. přenesená",J228,0)</f>
        <v>0</v>
      </c>
      <c r="BI228" s="246">
        <f>IF(N228="nulová",J228,0)</f>
        <v>0</v>
      </c>
      <c r="BJ228" s="24" t="s">
        <v>76</v>
      </c>
      <c r="BK228" s="246">
        <f>ROUND(I228*H228,2)</f>
        <v>0</v>
      </c>
      <c r="BL228" s="24" t="s">
        <v>287</v>
      </c>
      <c r="BM228" s="24" t="s">
        <v>1997</v>
      </c>
    </row>
    <row r="229" spans="2:51" s="12" customFormat="1" ht="13.5">
      <c r="B229" s="247"/>
      <c r="C229" s="248"/>
      <c r="D229" s="249" t="s">
        <v>210</v>
      </c>
      <c r="E229" s="250" t="s">
        <v>21</v>
      </c>
      <c r="F229" s="251" t="s">
        <v>2075</v>
      </c>
      <c r="G229" s="248"/>
      <c r="H229" s="252">
        <v>4</v>
      </c>
      <c r="I229" s="253"/>
      <c r="J229" s="248"/>
      <c r="K229" s="248"/>
      <c r="L229" s="254"/>
      <c r="M229" s="255"/>
      <c r="N229" s="256"/>
      <c r="O229" s="256"/>
      <c r="P229" s="256"/>
      <c r="Q229" s="256"/>
      <c r="R229" s="256"/>
      <c r="S229" s="256"/>
      <c r="T229" s="257"/>
      <c r="AT229" s="258" t="s">
        <v>210</v>
      </c>
      <c r="AU229" s="258" t="s">
        <v>79</v>
      </c>
      <c r="AV229" s="12" t="s">
        <v>79</v>
      </c>
      <c r="AW229" s="12" t="s">
        <v>33</v>
      </c>
      <c r="AX229" s="12" t="s">
        <v>76</v>
      </c>
      <c r="AY229" s="258" t="s">
        <v>201</v>
      </c>
    </row>
    <row r="230" spans="2:65" s="1" customFormat="1" ht="16.5" customHeight="1">
      <c r="B230" s="46"/>
      <c r="C230" s="259" t="s">
        <v>528</v>
      </c>
      <c r="D230" s="259" t="s">
        <v>256</v>
      </c>
      <c r="E230" s="260" t="s">
        <v>1999</v>
      </c>
      <c r="F230" s="261" t="s">
        <v>2000</v>
      </c>
      <c r="G230" s="262" t="s">
        <v>358</v>
      </c>
      <c r="H230" s="263">
        <v>6.3</v>
      </c>
      <c r="I230" s="264"/>
      <c r="J230" s="265">
        <f>ROUND(I230*H230,2)</f>
        <v>0</v>
      </c>
      <c r="K230" s="261" t="s">
        <v>207</v>
      </c>
      <c r="L230" s="266"/>
      <c r="M230" s="267" t="s">
        <v>21</v>
      </c>
      <c r="N230" s="268" t="s">
        <v>40</v>
      </c>
      <c r="O230" s="47"/>
      <c r="P230" s="244">
        <f>O230*H230</f>
        <v>0</v>
      </c>
      <c r="Q230" s="244">
        <v>0.004</v>
      </c>
      <c r="R230" s="244">
        <f>Q230*H230</f>
        <v>0.0252</v>
      </c>
      <c r="S230" s="244">
        <v>0</v>
      </c>
      <c r="T230" s="245">
        <f>S230*H230</f>
        <v>0</v>
      </c>
      <c r="AR230" s="24" t="s">
        <v>374</v>
      </c>
      <c r="AT230" s="24" t="s">
        <v>256</v>
      </c>
      <c r="AU230" s="24" t="s">
        <v>79</v>
      </c>
      <c r="AY230" s="24" t="s">
        <v>201</v>
      </c>
      <c r="BE230" s="246">
        <f>IF(N230="základní",J230,0)</f>
        <v>0</v>
      </c>
      <c r="BF230" s="246">
        <f>IF(N230="snížená",J230,0)</f>
        <v>0</v>
      </c>
      <c r="BG230" s="246">
        <f>IF(N230="zákl. přenesená",J230,0)</f>
        <v>0</v>
      </c>
      <c r="BH230" s="246">
        <f>IF(N230="sníž. přenesená",J230,0)</f>
        <v>0</v>
      </c>
      <c r="BI230" s="246">
        <f>IF(N230="nulová",J230,0)</f>
        <v>0</v>
      </c>
      <c r="BJ230" s="24" t="s">
        <v>76</v>
      </c>
      <c r="BK230" s="246">
        <f>ROUND(I230*H230,2)</f>
        <v>0</v>
      </c>
      <c r="BL230" s="24" t="s">
        <v>287</v>
      </c>
      <c r="BM230" s="24" t="s">
        <v>2001</v>
      </c>
    </row>
    <row r="231" spans="2:51" s="12" customFormat="1" ht="13.5">
      <c r="B231" s="247"/>
      <c r="C231" s="248"/>
      <c r="D231" s="249" t="s">
        <v>210</v>
      </c>
      <c r="E231" s="250" t="s">
        <v>21</v>
      </c>
      <c r="F231" s="251" t="s">
        <v>2076</v>
      </c>
      <c r="G231" s="248"/>
      <c r="H231" s="252">
        <v>6.3</v>
      </c>
      <c r="I231" s="253"/>
      <c r="J231" s="248"/>
      <c r="K231" s="248"/>
      <c r="L231" s="254"/>
      <c r="M231" s="255"/>
      <c r="N231" s="256"/>
      <c r="O231" s="256"/>
      <c r="P231" s="256"/>
      <c r="Q231" s="256"/>
      <c r="R231" s="256"/>
      <c r="S231" s="256"/>
      <c r="T231" s="257"/>
      <c r="AT231" s="258" t="s">
        <v>210</v>
      </c>
      <c r="AU231" s="258" t="s">
        <v>79</v>
      </c>
      <c r="AV231" s="12" t="s">
        <v>79</v>
      </c>
      <c r="AW231" s="12" t="s">
        <v>33</v>
      </c>
      <c r="AX231" s="12" t="s">
        <v>76</v>
      </c>
      <c r="AY231" s="258" t="s">
        <v>201</v>
      </c>
    </row>
    <row r="232" spans="2:65" s="1" customFormat="1" ht="16.5" customHeight="1">
      <c r="B232" s="46"/>
      <c r="C232" s="235" t="s">
        <v>533</v>
      </c>
      <c r="D232" s="235" t="s">
        <v>203</v>
      </c>
      <c r="E232" s="236" t="s">
        <v>943</v>
      </c>
      <c r="F232" s="237" t="s">
        <v>944</v>
      </c>
      <c r="G232" s="238" t="s">
        <v>248</v>
      </c>
      <c r="H232" s="239">
        <v>2</v>
      </c>
      <c r="I232" s="240"/>
      <c r="J232" s="241">
        <f>ROUND(I232*H232,2)</f>
        <v>0</v>
      </c>
      <c r="K232" s="237" t="s">
        <v>207</v>
      </c>
      <c r="L232" s="72"/>
      <c r="M232" s="242" t="s">
        <v>21</v>
      </c>
      <c r="N232" s="243" t="s">
        <v>40</v>
      </c>
      <c r="O232" s="47"/>
      <c r="P232" s="244">
        <f>O232*H232</f>
        <v>0</v>
      </c>
      <c r="Q232" s="244">
        <v>0</v>
      </c>
      <c r="R232" s="244">
        <f>Q232*H232</f>
        <v>0</v>
      </c>
      <c r="S232" s="244">
        <v>0.1104</v>
      </c>
      <c r="T232" s="245">
        <f>S232*H232</f>
        <v>0.2208</v>
      </c>
      <c r="AR232" s="24" t="s">
        <v>287</v>
      </c>
      <c r="AT232" s="24" t="s">
        <v>203</v>
      </c>
      <c r="AU232" s="24" t="s">
        <v>79</v>
      </c>
      <c r="AY232" s="24" t="s">
        <v>201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24" t="s">
        <v>76</v>
      </c>
      <c r="BK232" s="246">
        <f>ROUND(I232*H232,2)</f>
        <v>0</v>
      </c>
      <c r="BL232" s="24" t="s">
        <v>287</v>
      </c>
      <c r="BM232" s="24" t="s">
        <v>2003</v>
      </c>
    </row>
    <row r="233" spans="2:51" s="12" customFormat="1" ht="13.5">
      <c r="B233" s="247"/>
      <c r="C233" s="248"/>
      <c r="D233" s="249" t="s">
        <v>210</v>
      </c>
      <c r="E233" s="250" t="s">
        <v>21</v>
      </c>
      <c r="F233" s="251" t="s">
        <v>2077</v>
      </c>
      <c r="G233" s="248"/>
      <c r="H233" s="252">
        <v>2</v>
      </c>
      <c r="I233" s="253"/>
      <c r="J233" s="248"/>
      <c r="K233" s="248"/>
      <c r="L233" s="254"/>
      <c r="M233" s="255"/>
      <c r="N233" s="256"/>
      <c r="O233" s="256"/>
      <c r="P233" s="256"/>
      <c r="Q233" s="256"/>
      <c r="R233" s="256"/>
      <c r="S233" s="256"/>
      <c r="T233" s="257"/>
      <c r="AT233" s="258" t="s">
        <v>210</v>
      </c>
      <c r="AU233" s="258" t="s">
        <v>79</v>
      </c>
      <c r="AV233" s="12" t="s">
        <v>79</v>
      </c>
      <c r="AW233" s="12" t="s">
        <v>33</v>
      </c>
      <c r="AX233" s="12" t="s">
        <v>76</v>
      </c>
      <c r="AY233" s="258" t="s">
        <v>201</v>
      </c>
    </row>
    <row r="234" spans="2:65" s="1" customFormat="1" ht="25.5" customHeight="1">
      <c r="B234" s="46"/>
      <c r="C234" s="235" t="s">
        <v>538</v>
      </c>
      <c r="D234" s="235" t="s">
        <v>203</v>
      </c>
      <c r="E234" s="236" t="s">
        <v>1643</v>
      </c>
      <c r="F234" s="237" t="s">
        <v>1644</v>
      </c>
      <c r="G234" s="238" t="s">
        <v>562</v>
      </c>
      <c r="H234" s="282"/>
      <c r="I234" s="240"/>
      <c r="J234" s="241">
        <f>ROUND(I234*H234,2)</f>
        <v>0</v>
      </c>
      <c r="K234" s="237" t="s">
        <v>207</v>
      </c>
      <c r="L234" s="72"/>
      <c r="M234" s="242" t="s">
        <v>21</v>
      </c>
      <c r="N234" s="243" t="s">
        <v>40</v>
      </c>
      <c r="O234" s="47"/>
      <c r="P234" s="244">
        <f>O234*H234</f>
        <v>0</v>
      </c>
      <c r="Q234" s="244">
        <v>0</v>
      </c>
      <c r="R234" s="244">
        <f>Q234*H234</f>
        <v>0</v>
      </c>
      <c r="S234" s="244">
        <v>0</v>
      </c>
      <c r="T234" s="245">
        <f>S234*H234</f>
        <v>0</v>
      </c>
      <c r="AR234" s="24" t="s">
        <v>287</v>
      </c>
      <c r="AT234" s="24" t="s">
        <v>203</v>
      </c>
      <c r="AU234" s="24" t="s">
        <v>79</v>
      </c>
      <c r="AY234" s="24" t="s">
        <v>201</v>
      </c>
      <c r="BE234" s="246">
        <f>IF(N234="základní",J234,0)</f>
        <v>0</v>
      </c>
      <c r="BF234" s="246">
        <f>IF(N234="snížená",J234,0)</f>
        <v>0</v>
      </c>
      <c r="BG234" s="246">
        <f>IF(N234="zákl. přenesená",J234,0)</f>
        <v>0</v>
      </c>
      <c r="BH234" s="246">
        <f>IF(N234="sníž. přenesená",J234,0)</f>
        <v>0</v>
      </c>
      <c r="BI234" s="246">
        <f>IF(N234="nulová",J234,0)</f>
        <v>0</v>
      </c>
      <c r="BJ234" s="24" t="s">
        <v>76</v>
      </c>
      <c r="BK234" s="246">
        <f>ROUND(I234*H234,2)</f>
        <v>0</v>
      </c>
      <c r="BL234" s="24" t="s">
        <v>287</v>
      </c>
      <c r="BM234" s="24" t="s">
        <v>1645</v>
      </c>
    </row>
    <row r="235" spans="2:65" s="1" customFormat="1" ht="25.5" customHeight="1">
      <c r="B235" s="46"/>
      <c r="C235" s="235" t="s">
        <v>544</v>
      </c>
      <c r="D235" s="235" t="s">
        <v>203</v>
      </c>
      <c r="E235" s="236" t="s">
        <v>2009</v>
      </c>
      <c r="F235" s="237" t="s">
        <v>2010</v>
      </c>
      <c r="G235" s="238" t="s">
        <v>248</v>
      </c>
      <c r="H235" s="239">
        <v>4</v>
      </c>
      <c r="I235" s="240"/>
      <c r="J235" s="241">
        <f>ROUND(I235*H235,2)</f>
        <v>0</v>
      </c>
      <c r="K235" s="237" t="s">
        <v>21</v>
      </c>
      <c r="L235" s="72"/>
      <c r="M235" s="242" t="s">
        <v>21</v>
      </c>
      <c r="N235" s="243" t="s">
        <v>40</v>
      </c>
      <c r="O235" s="47"/>
      <c r="P235" s="244">
        <f>O235*H235</f>
        <v>0</v>
      </c>
      <c r="Q235" s="244">
        <v>0</v>
      </c>
      <c r="R235" s="244">
        <f>Q235*H235</f>
        <v>0</v>
      </c>
      <c r="S235" s="244">
        <v>0</v>
      </c>
      <c r="T235" s="245">
        <f>S235*H235</f>
        <v>0</v>
      </c>
      <c r="AR235" s="24" t="s">
        <v>287</v>
      </c>
      <c r="AT235" s="24" t="s">
        <v>203</v>
      </c>
      <c r="AU235" s="24" t="s">
        <v>79</v>
      </c>
      <c r="AY235" s="24" t="s">
        <v>201</v>
      </c>
      <c r="BE235" s="246">
        <f>IF(N235="základní",J235,0)</f>
        <v>0</v>
      </c>
      <c r="BF235" s="246">
        <f>IF(N235="snížená",J235,0)</f>
        <v>0</v>
      </c>
      <c r="BG235" s="246">
        <f>IF(N235="zákl. přenesená",J235,0)</f>
        <v>0</v>
      </c>
      <c r="BH235" s="246">
        <f>IF(N235="sníž. přenesená",J235,0)</f>
        <v>0</v>
      </c>
      <c r="BI235" s="246">
        <f>IF(N235="nulová",J235,0)</f>
        <v>0</v>
      </c>
      <c r="BJ235" s="24" t="s">
        <v>76</v>
      </c>
      <c r="BK235" s="246">
        <f>ROUND(I235*H235,2)</f>
        <v>0</v>
      </c>
      <c r="BL235" s="24" t="s">
        <v>287</v>
      </c>
      <c r="BM235" s="24" t="s">
        <v>2011</v>
      </c>
    </row>
    <row r="236" spans="2:51" s="12" customFormat="1" ht="13.5">
      <c r="B236" s="247"/>
      <c r="C236" s="248"/>
      <c r="D236" s="249" t="s">
        <v>210</v>
      </c>
      <c r="E236" s="250" t="s">
        <v>21</v>
      </c>
      <c r="F236" s="251" t="s">
        <v>2078</v>
      </c>
      <c r="G236" s="248"/>
      <c r="H236" s="252">
        <v>4</v>
      </c>
      <c r="I236" s="253"/>
      <c r="J236" s="248"/>
      <c r="K236" s="248"/>
      <c r="L236" s="254"/>
      <c r="M236" s="255"/>
      <c r="N236" s="256"/>
      <c r="O236" s="256"/>
      <c r="P236" s="256"/>
      <c r="Q236" s="256"/>
      <c r="R236" s="256"/>
      <c r="S236" s="256"/>
      <c r="T236" s="257"/>
      <c r="AT236" s="258" t="s">
        <v>210</v>
      </c>
      <c r="AU236" s="258" t="s">
        <v>79</v>
      </c>
      <c r="AV236" s="12" t="s">
        <v>79</v>
      </c>
      <c r="AW236" s="12" t="s">
        <v>33</v>
      </c>
      <c r="AX236" s="12" t="s">
        <v>76</v>
      </c>
      <c r="AY236" s="258" t="s">
        <v>201</v>
      </c>
    </row>
    <row r="237" spans="2:65" s="1" customFormat="1" ht="25.5" customHeight="1">
      <c r="B237" s="46"/>
      <c r="C237" s="235" t="s">
        <v>549</v>
      </c>
      <c r="D237" s="235" t="s">
        <v>203</v>
      </c>
      <c r="E237" s="236" t="s">
        <v>2025</v>
      </c>
      <c r="F237" s="237" t="s">
        <v>2026</v>
      </c>
      <c r="G237" s="238" t="s">
        <v>248</v>
      </c>
      <c r="H237" s="239">
        <v>1</v>
      </c>
      <c r="I237" s="240"/>
      <c r="J237" s="241">
        <f>ROUND(I237*H237,2)</f>
        <v>0</v>
      </c>
      <c r="K237" s="237" t="s">
        <v>21</v>
      </c>
      <c r="L237" s="72"/>
      <c r="M237" s="242" t="s">
        <v>21</v>
      </c>
      <c r="N237" s="243" t="s">
        <v>40</v>
      </c>
      <c r="O237" s="47"/>
      <c r="P237" s="244">
        <f>O237*H237</f>
        <v>0</v>
      </c>
      <c r="Q237" s="244">
        <v>0</v>
      </c>
      <c r="R237" s="244">
        <f>Q237*H237</f>
        <v>0</v>
      </c>
      <c r="S237" s="244">
        <v>0</v>
      </c>
      <c r="T237" s="245">
        <f>S237*H237</f>
        <v>0</v>
      </c>
      <c r="AR237" s="24" t="s">
        <v>287</v>
      </c>
      <c r="AT237" s="24" t="s">
        <v>203</v>
      </c>
      <c r="AU237" s="24" t="s">
        <v>79</v>
      </c>
      <c r="AY237" s="24" t="s">
        <v>201</v>
      </c>
      <c r="BE237" s="246">
        <f>IF(N237="základní",J237,0)</f>
        <v>0</v>
      </c>
      <c r="BF237" s="246">
        <f>IF(N237="snížená",J237,0)</f>
        <v>0</v>
      </c>
      <c r="BG237" s="246">
        <f>IF(N237="zákl. přenesená",J237,0)</f>
        <v>0</v>
      </c>
      <c r="BH237" s="246">
        <f>IF(N237="sníž. přenesená",J237,0)</f>
        <v>0</v>
      </c>
      <c r="BI237" s="246">
        <f>IF(N237="nulová",J237,0)</f>
        <v>0</v>
      </c>
      <c r="BJ237" s="24" t="s">
        <v>76</v>
      </c>
      <c r="BK237" s="246">
        <f>ROUND(I237*H237,2)</f>
        <v>0</v>
      </c>
      <c r="BL237" s="24" t="s">
        <v>287</v>
      </c>
      <c r="BM237" s="24" t="s">
        <v>2027</v>
      </c>
    </row>
    <row r="238" spans="2:51" s="12" customFormat="1" ht="13.5">
      <c r="B238" s="247"/>
      <c r="C238" s="248"/>
      <c r="D238" s="249" t="s">
        <v>210</v>
      </c>
      <c r="E238" s="250" t="s">
        <v>21</v>
      </c>
      <c r="F238" s="251" t="s">
        <v>975</v>
      </c>
      <c r="G238" s="248"/>
      <c r="H238" s="252">
        <v>1</v>
      </c>
      <c r="I238" s="253"/>
      <c r="J238" s="248"/>
      <c r="K238" s="248"/>
      <c r="L238" s="254"/>
      <c r="M238" s="255"/>
      <c r="N238" s="256"/>
      <c r="O238" s="256"/>
      <c r="P238" s="256"/>
      <c r="Q238" s="256"/>
      <c r="R238" s="256"/>
      <c r="S238" s="256"/>
      <c r="T238" s="257"/>
      <c r="AT238" s="258" t="s">
        <v>210</v>
      </c>
      <c r="AU238" s="258" t="s">
        <v>79</v>
      </c>
      <c r="AV238" s="12" t="s">
        <v>79</v>
      </c>
      <c r="AW238" s="12" t="s">
        <v>33</v>
      </c>
      <c r="AX238" s="12" t="s">
        <v>76</v>
      </c>
      <c r="AY238" s="258" t="s">
        <v>201</v>
      </c>
    </row>
    <row r="239" spans="2:63" s="11" customFormat="1" ht="29.85" customHeight="1">
      <c r="B239" s="219"/>
      <c r="C239" s="220"/>
      <c r="D239" s="221" t="s">
        <v>68</v>
      </c>
      <c r="E239" s="233" t="s">
        <v>1002</v>
      </c>
      <c r="F239" s="233" t="s">
        <v>1003</v>
      </c>
      <c r="G239" s="220"/>
      <c r="H239" s="220"/>
      <c r="I239" s="223"/>
      <c r="J239" s="234">
        <f>BK239</f>
        <v>0</v>
      </c>
      <c r="K239" s="220"/>
      <c r="L239" s="225"/>
      <c r="M239" s="226"/>
      <c r="N239" s="227"/>
      <c r="O239" s="227"/>
      <c r="P239" s="228">
        <f>SUM(P240:P242)</f>
        <v>0</v>
      </c>
      <c r="Q239" s="227"/>
      <c r="R239" s="228">
        <f>SUM(R240:R242)</f>
        <v>0.05547599999999999</v>
      </c>
      <c r="S239" s="227"/>
      <c r="T239" s="229">
        <f>SUM(T240:T242)</f>
        <v>0</v>
      </c>
      <c r="AR239" s="230" t="s">
        <v>79</v>
      </c>
      <c r="AT239" s="231" t="s">
        <v>68</v>
      </c>
      <c r="AU239" s="231" t="s">
        <v>76</v>
      </c>
      <c r="AY239" s="230" t="s">
        <v>201</v>
      </c>
      <c r="BK239" s="232">
        <f>SUM(BK240:BK242)</f>
        <v>0</v>
      </c>
    </row>
    <row r="240" spans="2:65" s="1" customFormat="1" ht="16.5" customHeight="1">
      <c r="B240" s="46"/>
      <c r="C240" s="235" t="s">
        <v>554</v>
      </c>
      <c r="D240" s="235" t="s">
        <v>203</v>
      </c>
      <c r="E240" s="236" t="s">
        <v>1022</v>
      </c>
      <c r="F240" s="237" t="s">
        <v>1023</v>
      </c>
      <c r="G240" s="238" t="s">
        <v>206</v>
      </c>
      <c r="H240" s="239">
        <v>184.92</v>
      </c>
      <c r="I240" s="240"/>
      <c r="J240" s="241">
        <f>ROUND(I240*H240,2)</f>
        <v>0</v>
      </c>
      <c r="K240" s="237" t="s">
        <v>220</v>
      </c>
      <c r="L240" s="72"/>
      <c r="M240" s="242" t="s">
        <v>21</v>
      </c>
      <c r="N240" s="243" t="s">
        <v>40</v>
      </c>
      <c r="O240" s="47"/>
      <c r="P240" s="244">
        <f>O240*H240</f>
        <v>0</v>
      </c>
      <c r="Q240" s="244">
        <v>0.0003</v>
      </c>
      <c r="R240" s="244">
        <f>Q240*H240</f>
        <v>0.05547599999999999</v>
      </c>
      <c r="S240" s="244">
        <v>0</v>
      </c>
      <c r="T240" s="245">
        <f>S240*H240</f>
        <v>0</v>
      </c>
      <c r="AR240" s="24" t="s">
        <v>287</v>
      </c>
      <c r="AT240" s="24" t="s">
        <v>203</v>
      </c>
      <c r="AU240" s="24" t="s">
        <v>79</v>
      </c>
      <c r="AY240" s="24" t="s">
        <v>201</v>
      </c>
      <c r="BE240" s="246">
        <f>IF(N240="základní",J240,0)</f>
        <v>0</v>
      </c>
      <c r="BF240" s="246">
        <f>IF(N240="snížená",J240,0)</f>
        <v>0</v>
      </c>
      <c r="BG240" s="246">
        <f>IF(N240="zákl. přenesená",J240,0)</f>
        <v>0</v>
      </c>
      <c r="BH240" s="246">
        <f>IF(N240="sníž. přenesená",J240,0)</f>
        <v>0</v>
      </c>
      <c r="BI240" s="246">
        <f>IF(N240="nulová",J240,0)</f>
        <v>0</v>
      </c>
      <c r="BJ240" s="24" t="s">
        <v>76</v>
      </c>
      <c r="BK240" s="246">
        <f>ROUND(I240*H240,2)</f>
        <v>0</v>
      </c>
      <c r="BL240" s="24" t="s">
        <v>287</v>
      </c>
      <c r="BM240" s="24" t="s">
        <v>1024</v>
      </c>
    </row>
    <row r="241" spans="2:51" s="12" customFormat="1" ht="13.5">
      <c r="B241" s="247"/>
      <c r="C241" s="248"/>
      <c r="D241" s="249" t="s">
        <v>210</v>
      </c>
      <c r="E241" s="250" t="s">
        <v>21</v>
      </c>
      <c r="F241" s="251" t="s">
        <v>2079</v>
      </c>
      <c r="G241" s="248"/>
      <c r="H241" s="252">
        <v>184.92</v>
      </c>
      <c r="I241" s="253"/>
      <c r="J241" s="248"/>
      <c r="K241" s="248"/>
      <c r="L241" s="254"/>
      <c r="M241" s="255"/>
      <c r="N241" s="256"/>
      <c r="O241" s="256"/>
      <c r="P241" s="256"/>
      <c r="Q241" s="256"/>
      <c r="R241" s="256"/>
      <c r="S241" s="256"/>
      <c r="T241" s="257"/>
      <c r="AT241" s="258" t="s">
        <v>210</v>
      </c>
      <c r="AU241" s="258" t="s">
        <v>79</v>
      </c>
      <c r="AV241" s="12" t="s">
        <v>79</v>
      </c>
      <c r="AW241" s="12" t="s">
        <v>33</v>
      </c>
      <c r="AX241" s="12" t="s">
        <v>76</v>
      </c>
      <c r="AY241" s="258" t="s">
        <v>201</v>
      </c>
    </row>
    <row r="242" spans="2:65" s="1" customFormat="1" ht="25.5" customHeight="1">
      <c r="B242" s="46"/>
      <c r="C242" s="235" t="s">
        <v>559</v>
      </c>
      <c r="D242" s="235" t="s">
        <v>203</v>
      </c>
      <c r="E242" s="236" t="s">
        <v>1661</v>
      </c>
      <c r="F242" s="237" t="s">
        <v>1662</v>
      </c>
      <c r="G242" s="238" t="s">
        <v>562</v>
      </c>
      <c r="H242" s="282"/>
      <c r="I242" s="240"/>
      <c r="J242" s="241">
        <f>ROUND(I242*H242,2)</f>
        <v>0</v>
      </c>
      <c r="K242" s="237" t="s">
        <v>207</v>
      </c>
      <c r="L242" s="72"/>
      <c r="M242" s="242" t="s">
        <v>21</v>
      </c>
      <c r="N242" s="243" t="s">
        <v>40</v>
      </c>
      <c r="O242" s="47"/>
      <c r="P242" s="244">
        <f>O242*H242</f>
        <v>0</v>
      </c>
      <c r="Q242" s="244">
        <v>0</v>
      </c>
      <c r="R242" s="244">
        <f>Q242*H242</f>
        <v>0</v>
      </c>
      <c r="S242" s="244">
        <v>0</v>
      </c>
      <c r="T242" s="245">
        <f>S242*H242</f>
        <v>0</v>
      </c>
      <c r="AR242" s="24" t="s">
        <v>287</v>
      </c>
      <c r="AT242" s="24" t="s">
        <v>203</v>
      </c>
      <c r="AU242" s="24" t="s">
        <v>79</v>
      </c>
      <c r="AY242" s="24" t="s">
        <v>201</v>
      </c>
      <c r="BE242" s="246">
        <f>IF(N242="základní",J242,0)</f>
        <v>0</v>
      </c>
      <c r="BF242" s="246">
        <f>IF(N242="snížená",J242,0)</f>
        <v>0</v>
      </c>
      <c r="BG242" s="246">
        <f>IF(N242="zákl. přenesená",J242,0)</f>
        <v>0</v>
      </c>
      <c r="BH242" s="246">
        <f>IF(N242="sníž. přenesená",J242,0)</f>
        <v>0</v>
      </c>
      <c r="BI242" s="246">
        <f>IF(N242="nulová",J242,0)</f>
        <v>0</v>
      </c>
      <c r="BJ242" s="24" t="s">
        <v>76</v>
      </c>
      <c r="BK242" s="246">
        <f>ROUND(I242*H242,2)</f>
        <v>0</v>
      </c>
      <c r="BL242" s="24" t="s">
        <v>287</v>
      </c>
      <c r="BM242" s="24" t="s">
        <v>1663</v>
      </c>
    </row>
    <row r="243" spans="2:63" s="11" customFormat="1" ht="29.85" customHeight="1">
      <c r="B243" s="219"/>
      <c r="C243" s="220"/>
      <c r="D243" s="221" t="s">
        <v>68</v>
      </c>
      <c r="E243" s="233" t="s">
        <v>1030</v>
      </c>
      <c r="F243" s="233" t="s">
        <v>1031</v>
      </c>
      <c r="G243" s="220"/>
      <c r="H243" s="220"/>
      <c r="I243" s="223"/>
      <c r="J243" s="234">
        <f>BK243</f>
        <v>0</v>
      </c>
      <c r="K243" s="220"/>
      <c r="L243" s="225"/>
      <c r="M243" s="226"/>
      <c r="N243" s="227"/>
      <c r="O243" s="227"/>
      <c r="P243" s="228">
        <f>SUM(P244:P248)</f>
        <v>0</v>
      </c>
      <c r="Q243" s="227"/>
      <c r="R243" s="228">
        <f>SUM(R244:R248)</f>
        <v>0</v>
      </c>
      <c r="S243" s="227"/>
      <c r="T243" s="229">
        <f>SUM(T244:T248)</f>
        <v>0.18492</v>
      </c>
      <c r="AR243" s="230" t="s">
        <v>79</v>
      </c>
      <c r="AT243" s="231" t="s">
        <v>68</v>
      </c>
      <c r="AU243" s="231" t="s">
        <v>76</v>
      </c>
      <c r="AY243" s="230" t="s">
        <v>201</v>
      </c>
      <c r="BK243" s="232">
        <f>SUM(BK244:BK248)</f>
        <v>0</v>
      </c>
    </row>
    <row r="244" spans="2:65" s="1" customFormat="1" ht="16.5" customHeight="1">
      <c r="B244" s="46"/>
      <c r="C244" s="235" t="s">
        <v>564</v>
      </c>
      <c r="D244" s="235" t="s">
        <v>203</v>
      </c>
      <c r="E244" s="236" t="s">
        <v>1033</v>
      </c>
      <c r="F244" s="237" t="s">
        <v>1034</v>
      </c>
      <c r="G244" s="238" t="s">
        <v>206</v>
      </c>
      <c r="H244" s="239">
        <v>61.64</v>
      </c>
      <c r="I244" s="240"/>
      <c r="J244" s="241">
        <f>ROUND(I244*H244,2)</f>
        <v>0</v>
      </c>
      <c r="K244" s="237" t="s">
        <v>220</v>
      </c>
      <c r="L244" s="72"/>
      <c r="M244" s="242" t="s">
        <v>21</v>
      </c>
      <c r="N244" s="243" t="s">
        <v>40</v>
      </c>
      <c r="O244" s="47"/>
      <c r="P244" s="244">
        <f>O244*H244</f>
        <v>0</v>
      </c>
      <c r="Q244" s="244">
        <v>0</v>
      </c>
      <c r="R244" s="244">
        <f>Q244*H244</f>
        <v>0</v>
      </c>
      <c r="S244" s="244">
        <v>0.003</v>
      </c>
      <c r="T244" s="245">
        <f>S244*H244</f>
        <v>0.18492</v>
      </c>
      <c r="AR244" s="24" t="s">
        <v>287</v>
      </c>
      <c r="AT244" s="24" t="s">
        <v>203</v>
      </c>
      <c r="AU244" s="24" t="s">
        <v>79</v>
      </c>
      <c r="AY244" s="24" t="s">
        <v>201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24" t="s">
        <v>76</v>
      </c>
      <c r="BK244" s="246">
        <f>ROUND(I244*H244,2)</f>
        <v>0</v>
      </c>
      <c r="BL244" s="24" t="s">
        <v>287</v>
      </c>
      <c r="BM244" s="24" t="s">
        <v>1035</v>
      </c>
    </row>
    <row r="245" spans="2:51" s="12" customFormat="1" ht="13.5">
      <c r="B245" s="247"/>
      <c r="C245" s="248"/>
      <c r="D245" s="249" t="s">
        <v>210</v>
      </c>
      <c r="E245" s="250" t="s">
        <v>21</v>
      </c>
      <c r="F245" s="251" t="s">
        <v>2080</v>
      </c>
      <c r="G245" s="248"/>
      <c r="H245" s="252">
        <v>61.64</v>
      </c>
      <c r="I245" s="253"/>
      <c r="J245" s="248"/>
      <c r="K245" s="248"/>
      <c r="L245" s="254"/>
      <c r="M245" s="255"/>
      <c r="N245" s="256"/>
      <c r="O245" s="256"/>
      <c r="P245" s="256"/>
      <c r="Q245" s="256"/>
      <c r="R245" s="256"/>
      <c r="S245" s="256"/>
      <c r="T245" s="257"/>
      <c r="AT245" s="258" t="s">
        <v>210</v>
      </c>
      <c r="AU245" s="258" t="s">
        <v>79</v>
      </c>
      <c r="AV245" s="12" t="s">
        <v>79</v>
      </c>
      <c r="AW245" s="12" t="s">
        <v>33</v>
      </c>
      <c r="AX245" s="12" t="s">
        <v>76</v>
      </c>
      <c r="AY245" s="258" t="s">
        <v>201</v>
      </c>
    </row>
    <row r="246" spans="2:65" s="1" customFormat="1" ht="25.5" customHeight="1">
      <c r="B246" s="46"/>
      <c r="C246" s="235" t="s">
        <v>568</v>
      </c>
      <c r="D246" s="235" t="s">
        <v>203</v>
      </c>
      <c r="E246" s="236" t="s">
        <v>1665</v>
      </c>
      <c r="F246" s="237" t="s">
        <v>1666</v>
      </c>
      <c r="G246" s="238" t="s">
        <v>562</v>
      </c>
      <c r="H246" s="282"/>
      <c r="I246" s="240"/>
      <c r="J246" s="241">
        <f>ROUND(I246*H246,2)</f>
        <v>0</v>
      </c>
      <c r="K246" s="237" t="s">
        <v>207</v>
      </c>
      <c r="L246" s="72"/>
      <c r="M246" s="242" t="s">
        <v>21</v>
      </c>
      <c r="N246" s="243" t="s">
        <v>40</v>
      </c>
      <c r="O246" s="47"/>
      <c r="P246" s="244">
        <f>O246*H246</f>
        <v>0</v>
      </c>
      <c r="Q246" s="244">
        <v>0</v>
      </c>
      <c r="R246" s="244">
        <f>Q246*H246</f>
        <v>0</v>
      </c>
      <c r="S246" s="244">
        <v>0</v>
      </c>
      <c r="T246" s="245">
        <f>S246*H246</f>
        <v>0</v>
      </c>
      <c r="AR246" s="24" t="s">
        <v>287</v>
      </c>
      <c r="AT246" s="24" t="s">
        <v>203</v>
      </c>
      <c r="AU246" s="24" t="s">
        <v>79</v>
      </c>
      <c r="AY246" s="24" t="s">
        <v>201</v>
      </c>
      <c r="BE246" s="246">
        <f>IF(N246="základní",J246,0)</f>
        <v>0</v>
      </c>
      <c r="BF246" s="246">
        <f>IF(N246="snížená",J246,0)</f>
        <v>0</v>
      </c>
      <c r="BG246" s="246">
        <f>IF(N246="zákl. přenesená",J246,0)</f>
        <v>0</v>
      </c>
      <c r="BH246" s="246">
        <f>IF(N246="sníž. přenesená",J246,0)</f>
        <v>0</v>
      </c>
      <c r="BI246" s="246">
        <f>IF(N246="nulová",J246,0)</f>
        <v>0</v>
      </c>
      <c r="BJ246" s="24" t="s">
        <v>76</v>
      </c>
      <c r="BK246" s="246">
        <f>ROUND(I246*H246,2)</f>
        <v>0</v>
      </c>
      <c r="BL246" s="24" t="s">
        <v>287</v>
      </c>
      <c r="BM246" s="24" t="s">
        <v>1667</v>
      </c>
    </row>
    <row r="247" spans="2:65" s="1" customFormat="1" ht="25.5" customHeight="1">
      <c r="B247" s="46"/>
      <c r="C247" s="235" t="s">
        <v>572</v>
      </c>
      <c r="D247" s="235" t="s">
        <v>203</v>
      </c>
      <c r="E247" s="236" t="s">
        <v>1042</v>
      </c>
      <c r="F247" s="237" t="s">
        <v>1043</v>
      </c>
      <c r="G247" s="238" t="s">
        <v>206</v>
      </c>
      <c r="H247" s="239">
        <v>61.64</v>
      </c>
      <c r="I247" s="240"/>
      <c r="J247" s="241">
        <f>ROUND(I247*H247,2)</f>
        <v>0</v>
      </c>
      <c r="K247" s="237" t="s">
        <v>21</v>
      </c>
      <c r="L247" s="72"/>
      <c r="M247" s="242" t="s">
        <v>21</v>
      </c>
      <c r="N247" s="243" t="s">
        <v>40</v>
      </c>
      <c r="O247" s="47"/>
      <c r="P247" s="244">
        <f>O247*H247</f>
        <v>0</v>
      </c>
      <c r="Q247" s="244">
        <v>0</v>
      </c>
      <c r="R247" s="244">
        <f>Q247*H247</f>
        <v>0</v>
      </c>
      <c r="S247" s="244">
        <v>0</v>
      </c>
      <c r="T247" s="245">
        <f>S247*H247</f>
        <v>0</v>
      </c>
      <c r="AR247" s="24" t="s">
        <v>287</v>
      </c>
      <c r="AT247" s="24" t="s">
        <v>203</v>
      </c>
      <c r="AU247" s="24" t="s">
        <v>79</v>
      </c>
      <c r="AY247" s="24" t="s">
        <v>201</v>
      </c>
      <c r="BE247" s="246">
        <f>IF(N247="základní",J247,0)</f>
        <v>0</v>
      </c>
      <c r="BF247" s="246">
        <f>IF(N247="snížená",J247,0)</f>
        <v>0</v>
      </c>
      <c r="BG247" s="246">
        <f>IF(N247="zákl. přenesená",J247,0)</f>
        <v>0</v>
      </c>
      <c r="BH247" s="246">
        <f>IF(N247="sníž. přenesená",J247,0)</f>
        <v>0</v>
      </c>
      <c r="BI247" s="246">
        <f>IF(N247="nulová",J247,0)</f>
        <v>0</v>
      </c>
      <c r="BJ247" s="24" t="s">
        <v>76</v>
      </c>
      <c r="BK247" s="246">
        <f>ROUND(I247*H247,2)</f>
        <v>0</v>
      </c>
      <c r="BL247" s="24" t="s">
        <v>287</v>
      </c>
      <c r="BM247" s="24" t="s">
        <v>1044</v>
      </c>
    </row>
    <row r="248" spans="2:51" s="12" customFormat="1" ht="13.5">
      <c r="B248" s="247"/>
      <c r="C248" s="248"/>
      <c r="D248" s="249" t="s">
        <v>210</v>
      </c>
      <c r="E248" s="250" t="s">
        <v>21</v>
      </c>
      <c r="F248" s="251" t="s">
        <v>2081</v>
      </c>
      <c r="G248" s="248"/>
      <c r="H248" s="252">
        <v>61.64</v>
      </c>
      <c r="I248" s="253"/>
      <c r="J248" s="248"/>
      <c r="K248" s="248"/>
      <c r="L248" s="254"/>
      <c r="M248" s="255"/>
      <c r="N248" s="256"/>
      <c r="O248" s="256"/>
      <c r="P248" s="256"/>
      <c r="Q248" s="256"/>
      <c r="R248" s="256"/>
      <c r="S248" s="256"/>
      <c r="T248" s="257"/>
      <c r="AT248" s="258" t="s">
        <v>210</v>
      </c>
      <c r="AU248" s="258" t="s">
        <v>79</v>
      </c>
      <c r="AV248" s="12" t="s">
        <v>79</v>
      </c>
      <c r="AW248" s="12" t="s">
        <v>33</v>
      </c>
      <c r="AX248" s="12" t="s">
        <v>76</v>
      </c>
      <c r="AY248" s="258" t="s">
        <v>201</v>
      </c>
    </row>
    <row r="249" spans="2:63" s="11" customFormat="1" ht="29.85" customHeight="1">
      <c r="B249" s="219"/>
      <c r="C249" s="220"/>
      <c r="D249" s="221" t="s">
        <v>68</v>
      </c>
      <c r="E249" s="233" t="s">
        <v>1046</v>
      </c>
      <c r="F249" s="233" t="s">
        <v>1047</v>
      </c>
      <c r="G249" s="220"/>
      <c r="H249" s="220"/>
      <c r="I249" s="223"/>
      <c r="J249" s="234">
        <f>BK249</f>
        <v>0</v>
      </c>
      <c r="K249" s="220"/>
      <c r="L249" s="225"/>
      <c r="M249" s="226"/>
      <c r="N249" s="227"/>
      <c r="O249" s="227"/>
      <c r="P249" s="228">
        <f>SUM(P250:P254)</f>
        <v>0</v>
      </c>
      <c r="Q249" s="227"/>
      <c r="R249" s="228">
        <f>SUM(R250:R254)</f>
        <v>0.9246</v>
      </c>
      <c r="S249" s="227"/>
      <c r="T249" s="229">
        <f>SUM(T250:T254)</f>
        <v>0</v>
      </c>
      <c r="AR249" s="230" t="s">
        <v>79</v>
      </c>
      <c r="AT249" s="231" t="s">
        <v>68</v>
      </c>
      <c r="AU249" s="231" t="s">
        <v>76</v>
      </c>
      <c r="AY249" s="230" t="s">
        <v>201</v>
      </c>
      <c r="BK249" s="232">
        <f>SUM(BK250:BK254)</f>
        <v>0</v>
      </c>
    </row>
    <row r="250" spans="2:65" s="1" customFormat="1" ht="16.5" customHeight="1">
      <c r="B250" s="46"/>
      <c r="C250" s="235" t="s">
        <v>576</v>
      </c>
      <c r="D250" s="235" t="s">
        <v>203</v>
      </c>
      <c r="E250" s="236" t="s">
        <v>1669</v>
      </c>
      <c r="F250" s="237" t="s">
        <v>1670</v>
      </c>
      <c r="G250" s="238" t="s">
        <v>562</v>
      </c>
      <c r="H250" s="282"/>
      <c r="I250" s="240"/>
      <c r="J250" s="241">
        <f>ROUND(I250*H250,2)</f>
        <v>0</v>
      </c>
      <c r="K250" s="237" t="s">
        <v>207</v>
      </c>
      <c r="L250" s="72"/>
      <c r="M250" s="242" t="s">
        <v>21</v>
      </c>
      <c r="N250" s="243" t="s">
        <v>40</v>
      </c>
      <c r="O250" s="47"/>
      <c r="P250" s="244">
        <f>O250*H250</f>
        <v>0</v>
      </c>
      <c r="Q250" s="244">
        <v>0</v>
      </c>
      <c r="R250" s="244">
        <f>Q250*H250</f>
        <v>0</v>
      </c>
      <c r="S250" s="244">
        <v>0</v>
      </c>
      <c r="T250" s="245">
        <f>S250*H250</f>
        <v>0</v>
      </c>
      <c r="AR250" s="24" t="s">
        <v>287</v>
      </c>
      <c r="AT250" s="24" t="s">
        <v>203</v>
      </c>
      <c r="AU250" s="24" t="s">
        <v>79</v>
      </c>
      <c r="AY250" s="24" t="s">
        <v>201</v>
      </c>
      <c r="BE250" s="246">
        <f>IF(N250="základní",J250,0)</f>
        <v>0</v>
      </c>
      <c r="BF250" s="246">
        <f>IF(N250="snížená",J250,0)</f>
        <v>0</v>
      </c>
      <c r="BG250" s="246">
        <f>IF(N250="zákl. přenesená",J250,0)</f>
        <v>0</v>
      </c>
      <c r="BH250" s="246">
        <f>IF(N250="sníž. přenesená",J250,0)</f>
        <v>0</v>
      </c>
      <c r="BI250" s="246">
        <f>IF(N250="nulová",J250,0)</f>
        <v>0</v>
      </c>
      <c r="BJ250" s="24" t="s">
        <v>76</v>
      </c>
      <c r="BK250" s="246">
        <f>ROUND(I250*H250,2)</f>
        <v>0</v>
      </c>
      <c r="BL250" s="24" t="s">
        <v>287</v>
      </c>
      <c r="BM250" s="24" t="s">
        <v>1671</v>
      </c>
    </row>
    <row r="251" spans="2:65" s="1" customFormat="1" ht="16.5" customHeight="1">
      <c r="B251" s="46"/>
      <c r="C251" s="235" t="s">
        <v>582</v>
      </c>
      <c r="D251" s="235" t="s">
        <v>203</v>
      </c>
      <c r="E251" s="236" t="s">
        <v>1053</v>
      </c>
      <c r="F251" s="237" t="s">
        <v>2039</v>
      </c>
      <c r="G251" s="238" t="s">
        <v>206</v>
      </c>
      <c r="H251" s="239">
        <v>61.64</v>
      </c>
      <c r="I251" s="240"/>
      <c r="J251" s="241">
        <f>ROUND(I251*H251,2)</f>
        <v>0</v>
      </c>
      <c r="K251" s="237" t="s">
        <v>21</v>
      </c>
      <c r="L251" s="72"/>
      <c r="M251" s="242" t="s">
        <v>21</v>
      </c>
      <c r="N251" s="243" t="s">
        <v>40</v>
      </c>
      <c r="O251" s="47"/>
      <c r="P251" s="244">
        <f>O251*H251</f>
        <v>0</v>
      </c>
      <c r="Q251" s="244">
        <v>0.0075</v>
      </c>
      <c r="R251" s="244">
        <f>Q251*H251</f>
        <v>0.4623</v>
      </c>
      <c r="S251" s="244">
        <v>0</v>
      </c>
      <c r="T251" s="245">
        <f>S251*H251</f>
        <v>0</v>
      </c>
      <c r="AR251" s="24" t="s">
        <v>287</v>
      </c>
      <c r="AT251" s="24" t="s">
        <v>203</v>
      </c>
      <c r="AU251" s="24" t="s">
        <v>79</v>
      </c>
      <c r="AY251" s="24" t="s">
        <v>201</v>
      </c>
      <c r="BE251" s="246">
        <f>IF(N251="základní",J251,0)</f>
        <v>0</v>
      </c>
      <c r="BF251" s="246">
        <f>IF(N251="snížená",J251,0)</f>
        <v>0</v>
      </c>
      <c r="BG251" s="246">
        <f>IF(N251="zákl. přenesená",J251,0)</f>
        <v>0</v>
      </c>
      <c r="BH251" s="246">
        <f>IF(N251="sníž. přenesená",J251,0)</f>
        <v>0</v>
      </c>
      <c r="BI251" s="246">
        <f>IF(N251="nulová",J251,0)</f>
        <v>0</v>
      </c>
      <c r="BJ251" s="24" t="s">
        <v>76</v>
      </c>
      <c r="BK251" s="246">
        <f>ROUND(I251*H251,2)</f>
        <v>0</v>
      </c>
      <c r="BL251" s="24" t="s">
        <v>287</v>
      </c>
      <c r="BM251" s="24" t="s">
        <v>1055</v>
      </c>
    </row>
    <row r="252" spans="2:51" s="12" customFormat="1" ht="13.5">
      <c r="B252" s="247"/>
      <c r="C252" s="248"/>
      <c r="D252" s="249" t="s">
        <v>210</v>
      </c>
      <c r="E252" s="250" t="s">
        <v>21</v>
      </c>
      <c r="F252" s="251" t="s">
        <v>2081</v>
      </c>
      <c r="G252" s="248"/>
      <c r="H252" s="252">
        <v>61.64</v>
      </c>
      <c r="I252" s="253"/>
      <c r="J252" s="248"/>
      <c r="K252" s="248"/>
      <c r="L252" s="254"/>
      <c r="M252" s="255"/>
      <c r="N252" s="256"/>
      <c r="O252" s="256"/>
      <c r="P252" s="256"/>
      <c r="Q252" s="256"/>
      <c r="R252" s="256"/>
      <c r="S252" s="256"/>
      <c r="T252" s="257"/>
      <c r="AT252" s="258" t="s">
        <v>210</v>
      </c>
      <c r="AU252" s="258" t="s">
        <v>79</v>
      </c>
      <c r="AV252" s="12" t="s">
        <v>79</v>
      </c>
      <c r="AW252" s="12" t="s">
        <v>33</v>
      </c>
      <c r="AX252" s="12" t="s">
        <v>76</v>
      </c>
      <c r="AY252" s="258" t="s">
        <v>201</v>
      </c>
    </row>
    <row r="253" spans="2:65" s="1" customFormat="1" ht="16.5" customHeight="1">
      <c r="B253" s="46"/>
      <c r="C253" s="235" t="s">
        <v>587</v>
      </c>
      <c r="D253" s="235" t="s">
        <v>203</v>
      </c>
      <c r="E253" s="236" t="s">
        <v>1058</v>
      </c>
      <c r="F253" s="237" t="s">
        <v>1059</v>
      </c>
      <c r="G253" s="238" t="s">
        <v>206</v>
      </c>
      <c r="H253" s="239">
        <v>61.64</v>
      </c>
      <c r="I253" s="240"/>
      <c r="J253" s="241">
        <f>ROUND(I253*H253,2)</f>
        <v>0</v>
      </c>
      <c r="K253" s="237" t="s">
        <v>21</v>
      </c>
      <c r="L253" s="72"/>
      <c r="M253" s="242" t="s">
        <v>21</v>
      </c>
      <c r="N253" s="243" t="s">
        <v>40</v>
      </c>
      <c r="O253" s="47"/>
      <c r="P253" s="244">
        <f>O253*H253</f>
        <v>0</v>
      </c>
      <c r="Q253" s="244">
        <v>0.0075</v>
      </c>
      <c r="R253" s="244">
        <f>Q253*H253</f>
        <v>0.4623</v>
      </c>
      <c r="S253" s="244">
        <v>0</v>
      </c>
      <c r="T253" s="245">
        <f>S253*H253</f>
        <v>0</v>
      </c>
      <c r="AR253" s="24" t="s">
        <v>287</v>
      </c>
      <c r="AT253" s="24" t="s">
        <v>203</v>
      </c>
      <c r="AU253" s="24" t="s">
        <v>79</v>
      </c>
      <c r="AY253" s="24" t="s">
        <v>201</v>
      </c>
      <c r="BE253" s="246">
        <f>IF(N253="základní",J253,0)</f>
        <v>0</v>
      </c>
      <c r="BF253" s="246">
        <f>IF(N253="snížená",J253,0)</f>
        <v>0</v>
      </c>
      <c r="BG253" s="246">
        <f>IF(N253="zákl. přenesená",J253,0)</f>
        <v>0</v>
      </c>
      <c r="BH253" s="246">
        <f>IF(N253="sníž. přenesená",J253,0)</f>
        <v>0</v>
      </c>
      <c r="BI253" s="246">
        <f>IF(N253="nulová",J253,0)</f>
        <v>0</v>
      </c>
      <c r="BJ253" s="24" t="s">
        <v>76</v>
      </c>
      <c r="BK253" s="246">
        <f>ROUND(I253*H253,2)</f>
        <v>0</v>
      </c>
      <c r="BL253" s="24" t="s">
        <v>287</v>
      </c>
      <c r="BM253" s="24" t="s">
        <v>1060</v>
      </c>
    </row>
    <row r="254" spans="2:51" s="12" customFormat="1" ht="13.5">
      <c r="B254" s="247"/>
      <c r="C254" s="248"/>
      <c r="D254" s="249" t="s">
        <v>210</v>
      </c>
      <c r="E254" s="250" t="s">
        <v>21</v>
      </c>
      <c r="F254" s="251" t="s">
        <v>2081</v>
      </c>
      <c r="G254" s="248"/>
      <c r="H254" s="252">
        <v>61.64</v>
      </c>
      <c r="I254" s="253"/>
      <c r="J254" s="248"/>
      <c r="K254" s="248"/>
      <c r="L254" s="254"/>
      <c r="M254" s="255"/>
      <c r="N254" s="256"/>
      <c r="O254" s="256"/>
      <c r="P254" s="256"/>
      <c r="Q254" s="256"/>
      <c r="R254" s="256"/>
      <c r="S254" s="256"/>
      <c r="T254" s="257"/>
      <c r="AT254" s="258" t="s">
        <v>210</v>
      </c>
      <c r="AU254" s="258" t="s">
        <v>79</v>
      </c>
      <c r="AV254" s="12" t="s">
        <v>79</v>
      </c>
      <c r="AW254" s="12" t="s">
        <v>33</v>
      </c>
      <c r="AX254" s="12" t="s">
        <v>69</v>
      </c>
      <c r="AY254" s="258" t="s">
        <v>201</v>
      </c>
    </row>
    <row r="255" spans="2:63" s="11" customFormat="1" ht="29.85" customHeight="1">
      <c r="B255" s="219"/>
      <c r="C255" s="220"/>
      <c r="D255" s="221" t="s">
        <v>68</v>
      </c>
      <c r="E255" s="233" t="s">
        <v>1061</v>
      </c>
      <c r="F255" s="233" t="s">
        <v>1062</v>
      </c>
      <c r="G255" s="220"/>
      <c r="H255" s="220"/>
      <c r="I255" s="223"/>
      <c r="J255" s="234">
        <f>BK255</f>
        <v>0</v>
      </c>
      <c r="K255" s="220"/>
      <c r="L255" s="225"/>
      <c r="M255" s="226"/>
      <c r="N255" s="227"/>
      <c r="O255" s="227"/>
      <c r="P255" s="228">
        <f>SUM(P256:P261)</f>
        <v>0</v>
      </c>
      <c r="Q255" s="227"/>
      <c r="R255" s="228">
        <f>SUM(R256:R261)</f>
        <v>0.0105488</v>
      </c>
      <c r="S255" s="227"/>
      <c r="T255" s="229">
        <f>SUM(T256:T261)</f>
        <v>0</v>
      </c>
      <c r="AR255" s="230" t="s">
        <v>79</v>
      </c>
      <c r="AT255" s="231" t="s">
        <v>68</v>
      </c>
      <c r="AU255" s="231" t="s">
        <v>76</v>
      </c>
      <c r="AY255" s="230" t="s">
        <v>201</v>
      </c>
      <c r="BK255" s="232">
        <f>SUM(BK256:BK261)</f>
        <v>0</v>
      </c>
    </row>
    <row r="256" spans="2:65" s="1" customFormat="1" ht="25.5" customHeight="1">
      <c r="B256" s="46"/>
      <c r="C256" s="235" t="s">
        <v>593</v>
      </c>
      <c r="D256" s="235" t="s">
        <v>203</v>
      </c>
      <c r="E256" s="236" t="s">
        <v>1064</v>
      </c>
      <c r="F256" s="237" t="s">
        <v>1065</v>
      </c>
      <c r="G256" s="238" t="s">
        <v>206</v>
      </c>
      <c r="H256" s="239">
        <v>3.04</v>
      </c>
      <c r="I256" s="240"/>
      <c r="J256" s="241">
        <f>ROUND(I256*H256,2)</f>
        <v>0</v>
      </c>
      <c r="K256" s="237" t="s">
        <v>220</v>
      </c>
      <c r="L256" s="72"/>
      <c r="M256" s="242" t="s">
        <v>21</v>
      </c>
      <c r="N256" s="243" t="s">
        <v>40</v>
      </c>
      <c r="O256" s="47"/>
      <c r="P256" s="244">
        <f>O256*H256</f>
        <v>0</v>
      </c>
      <c r="Q256" s="244">
        <v>0.0032</v>
      </c>
      <c r="R256" s="244">
        <f>Q256*H256</f>
        <v>0.009728</v>
      </c>
      <c r="S256" s="244">
        <v>0</v>
      </c>
      <c r="T256" s="245">
        <f>S256*H256</f>
        <v>0</v>
      </c>
      <c r="AR256" s="24" t="s">
        <v>287</v>
      </c>
      <c r="AT256" s="24" t="s">
        <v>203</v>
      </c>
      <c r="AU256" s="24" t="s">
        <v>79</v>
      </c>
      <c r="AY256" s="24" t="s">
        <v>201</v>
      </c>
      <c r="BE256" s="246">
        <f>IF(N256="základní",J256,0)</f>
        <v>0</v>
      </c>
      <c r="BF256" s="246">
        <f>IF(N256="snížená",J256,0)</f>
        <v>0</v>
      </c>
      <c r="BG256" s="246">
        <f>IF(N256="zákl. přenesená",J256,0)</f>
        <v>0</v>
      </c>
      <c r="BH256" s="246">
        <f>IF(N256="sníž. přenesená",J256,0)</f>
        <v>0</v>
      </c>
      <c r="BI256" s="246">
        <f>IF(N256="nulová",J256,0)</f>
        <v>0</v>
      </c>
      <c r="BJ256" s="24" t="s">
        <v>76</v>
      </c>
      <c r="BK256" s="246">
        <f>ROUND(I256*H256,2)</f>
        <v>0</v>
      </c>
      <c r="BL256" s="24" t="s">
        <v>287</v>
      </c>
      <c r="BM256" s="24" t="s">
        <v>1066</v>
      </c>
    </row>
    <row r="257" spans="2:51" s="12" customFormat="1" ht="13.5">
      <c r="B257" s="247"/>
      <c r="C257" s="248"/>
      <c r="D257" s="249" t="s">
        <v>210</v>
      </c>
      <c r="E257" s="250" t="s">
        <v>21</v>
      </c>
      <c r="F257" s="251" t="s">
        <v>2082</v>
      </c>
      <c r="G257" s="248"/>
      <c r="H257" s="252">
        <v>3.04</v>
      </c>
      <c r="I257" s="253"/>
      <c r="J257" s="248"/>
      <c r="K257" s="248"/>
      <c r="L257" s="254"/>
      <c r="M257" s="255"/>
      <c r="N257" s="256"/>
      <c r="O257" s="256"/>
      <c r="P257" s="256"/>
      <c r="Q257" s="256"/>
      <c r="R257" s="256"/>
      <c r="S257" s="256"/>
      <c r="T257" s="257"/>
      <c r="AT257" s="258" t="s">
        <v>210</v>
      </c>
      <c r="AU257" s="258" t="s">
        <v>79</v>
      </c>
      <c r="AV257" s="12" t="s">
        <v>79</v>
      </c>
      <c r="AW257" s="12" t="s">
        <v>33</v>
      </c>
      <c r="AX257" s="12" t="s">
        <v>76</v>
      </c>
      <c r="AY257" s="258" t="s">
        <v>201</v>
      </c>
    </row>
    <row r="258" spans="2:65" s="1" customFormat="1" ht="16.5" customHeight="1">
      <c r="B258" s="46"/>
      <c r="C258" s="259" t="s">
        <v>597</v>
      </c>
      <c r="D258" s="259" t="s">
        <v>256</v>
      </c>
      <c r="E258" s="260" t="s">
        <v>1069</v>
      </c>
      <c r="F258" s="261" t="s">
        <v>1070</v>
      </c>
      <c r="G258" s="262" t="s">
        <v>206</v>
      </c>
      <c r="H258" s="263">
        <v>3.344</v>
      </c>
      <c r="I258" s="264"/>
      <c r="J258" s="265">
        <f>ROUND(I258*H258,2)</f>
        <v>0</v>
      </c>
      <c r="K258" s="261" t="s">
        <v>21</v>
      </c>
      <c r="L258" s="266"/>
      <c r="M258" s="267" t="s">
        <v>21</v>
      </c>
      <c r="N258" s="268" t="s">
        <v>40</v>
      </c>
      <c r="O258" s="47"/>
      <c r="P258" s="244">
        <f>O258*H258</f>
        <v>0</v>
      </c>
      <c r="Q258" s="244">
        <v>0</v>
      </c>
      <c r="R258" s="244">
        <f>Q258*H258</f>
        <v>0</v>
      </c>
      <c r="S258" s="244">
        <v>0</v>
      </c>
      <c r="T258" s="245">
        <f>S258*H258</f>
        <v>0</v>
      </c>
      <c r="AR258" s="24" t="s">
        <v>374</v>
      </c>
      <c r="AT258" s="24" t="s">
        <v>256</v>
      </c>
      <c r="AU258" s="24" t="s">
        <v>79</v>
      </c>
      <c r="AY258" s="24" t="s">
        <v>201</v>
      </c>
      <c r="BE258" s="246">
        <f>IF(N258="základní",J258,0)</f>
        <v>0</v>
      </c>
      <c r="BF258" s="246">
        <f>IF(N258="snížená",J258,0)</f>
        <v>0</v>
      </c>
      <c r="BG258" s="246">
        <f>IF(N258="zákl. přenesená",J258,0)</f>
        <v>0</v>
      </c>
      <c r="BH258" s="246">
        <f>IF(N258="sníž. přenesená",J258,0)</f>
        <v>0</v>
      </c>
      <c r="BI258" s="246">
        <f>IF(N258="nulová",J258,0)</f>
        <v>0</v>
      </c>
      <c r="BJ258" s="24" t="s">
        <v>76</v>
      </c>
      <c r="BK258" s="246">
        <f>ROUND(I258*H258,2)</f>
        <v>0</v>
      </c>
      <c r="BL258" s="24" t="s">
        <v>287</v>
      </c>
      <c r="BM258" s="24" t="s">
        <v>1071</v>
      </c>
    </row>
    <row r="259" spans="2:51" s="12" customFormat="1" ht="13.5">
      <c r="B259" s="247"/>
      <c r="C259" s="248"/>
      <c r="D259" s="249" t="s">
        <v>210</v>
      </c>
      <c r="E259" s="250" t="s">
        <v>21</v>
      </c>
      <c r="F259" s="251" t="s">
        <v>2083</v>
      </c>
      <c r="G259" s="248"/>
      <c r="H259" s="252">
        <v>3.344</v>
      </c>
      <c r="I259" s="253"/>
      <c r="J259" s="248"/>
      <c r="K259" s="248"/>
      <c r="L259" s="254"/>
      <c r="M259" s="255"/>
      <c r="N259" s="256"/>
      <c r="O259" s="256"/>
      <c r="P259" s="256"/>
      <c r="Q259" s="256"/>
      <c r="R259" s="256"/>
      <c r="S259" s="256"/>
      <c r="T259" s="257"/>
      <c r="AT259" s="258" t="s">
        <v>210</v>
      </c>
      <c r="AU259" s="258" t="s">
        <v>79</v>
      </c>
      <c r="AV259" s="12" t="s">
        <v>79</v>
      </c>
      <c r="AW259" s="12" t="s">
        <v>33</v>
      </c>
      <c r="AX259" s="12" t="s">
        <v>76</v>
      </c>
      <c r="AY259" s="258" t="s">
        <v>201</v>
      </c>
    </row>
    <row r="260" spans="2:65" s="1" customFormat="1" ht="25.5" customHeight="1">
      <c r="B260" s="46"/>
      <c r="C260" s="235" t="s">
        <v>603</v>
      </c>
      <c r="D260" s="235" t="s">
        <v>203</v>
      </c>
      <c r="E260" s="236" t="s">
        <v>1074</v>
      </c>
      <c r="F260" s="237" t="s">
        <v>1075</v>
      </c>
      <c r="G260" s="238" t="s">
        <v>206</v>
      </c>
      <c r="H260" s="239">
        <v>3.04</v>
      </c>
      <c r="I260" s="240"/>
      <c r="J260" s="241">
        <f>ROUND(I260*H260,2)</f>
        <v>0</v>
      </c>
      <c r="K260" s="237" t="s">
        <v>220</v>
      </c>
      <c r="L260" s="72"/>
      <c r="M260" s="242" t="s">
        <v>21</v>
      </c>
      <c r="N260" s="243" t="s">
        <v>40</v>
      </c>
      <c r="O260" s="47"/>
      <c r="P260" s="244">
        <f>O260*H260</f>
        <v>0</v>
      </c>
      <c r="Q260" s="244">
        <v>0.00027</v>
      </c>
      <c r="R260" s="244">
        <f>Q260*H260</f>
        <v>0.0008208</v>
      </c>
      <c r="S260" s="244">
        <v>0</v>
      </c>
      <c r="T260" s="245">
        <f>S260*H260</f>
        <v>0</v>
      </c>
      <c r="AR260" s="24" t="s">
        <v>287</v>
      </c>
      <c r="AT260" s="24" t="s">
        <v>203</v>
      </c>
      <c r="AU260" s="24" t="s">
        <v>79</v>
      </c>
      <c r="AY260" s="24" t="s">
        <v>201</v>
      </c>
      <c r="BE260" s="246">
        <f>IF(N260="základní",J260,0)</f>
        <v>0</v>
      </c>
      <c r="BF260" s="246">
        <f>IF(N260="snížená",J260,0)</f>
        <v>0</v>
      </c>
      <c r="BG260" s="246">
        <f>IF(N260="zákl. přenesená",J260,0)</f>
        <v>0</v>
      </c>
      <c r="BH260" s="246">
        <f>IF(N260="sníž. přenesená",J260,0)</f>
        <v>0</v>
      </c>
      <c r="BI260" s="246">
        <f>IF(N260="nulová",J260,0)</f>
        <v>0</v>
      </c>
      <c r="BJ260" s="24" t="s">
        <v>76</v>
      </c>
      <c r="BK260" s="246">
        <f>ROUND(I260*H260,2)</f>
        <v>0</v>
      </c>
      <c r="BL260" s="24" t="s">
        <v>287</v>
      </c>
      <c r="BM260" s="24" t="s">
        <v>1076</v>
      </c>
    </row>
    <row r="261" spans="2:65" s="1" customFormat="1" ht="25.5" customHeight="1">
      <c r="B261" s="46"/>
      <c r="C261" s="235" t="s">
        <v>608</v>
      </c>
      <c r="D261" s="235" t="s">
        <v>203</v>
      </c>
      <c r="E261" s="236" t="s">
        <v>1677</v>
      </c>
      <c r="F261" s="237" t="s">
        <v>1678</v>
      </c>
      <c r="G261" s="238" t="s">
        <v>562</v>
      </c>
      <c r="H261" s="282"/>
      <c r="I261" s="240"/>
      <c r="J261" s="241">
        <f>ROUND(I261*H261,2)</f>
        <v>0</v>
      </c>
      <c r="K261" s="237" t="s">
        <v>207</v>
      </c>
      <c r="L261" s="72"/>
      <c r="M261" s="242" t="s">
        <v>21</v>
      </c>
      <c r="N261" s="243" t="s">
        <v>40</v>
      </c>
      <c r="O261" s="47"/>
      <c r="P261" s="244">
        <f>O261*H261</f>
        <v>0</v>
      </c>
      <c r="Q261" s="244">
        <v>0</v>
      </c>
      <c r="R261" s="244">
        <f>Q261*H261</f>
        <v>0</v>
      </c>
      <c r="S261" s="244">
        <v>0</v>
      </c>
      <c r="T261" s="245">
        <f>S261*H261</f>
        <v>0</v>
      </c>
      <c r="AR261" s="24" t="s">
        <v>287</v>
      </c>
      <c r="AT261" s="24" t="s">
        <v>203</v>
      </c>
      <c r="AU261" s="24" t="s">
        <v>79</v>
      </c>
      <c r="AY261" s="24" t="s">
        <v>201</v>
      </c>
      <c r="BE261" s="246">
        <f>IF(N261="základní",J261,0)</f>
        <v>0</v>
      </c>
      <c r="BF261" s="246">
        <f>IF(N261="snížená",J261,0)</f>
        <v>0</v>
      </c>
      <c r="BG261" s="246">
        <f>IF(N261="zákl. přenesená",J261,0)</f>
        <v>0</v>
      </c>
      <c r="BH261" s="246">
        <f>IF(N261="sníž. přenesená",J261,0)</f>
        <v>0</v>
      </c>
      <c r="BI261" s="246">
        <f>IF(N261="nulová",J261,0)</f>
        <v>0</v>
      </c>
      <c r="BJ261" s="24" t="s">
        <v>76</v>
      </c>
      <c r="BK261" s="246">
        <f>ROUND(I261*H261,2)</f>
        <v>0</v>
      </c>
      <c r="BL261" s="24" t="s">
        <v>287</v>
      </c>
      <c r="BM261" s="24" t="s">
        <v>1679</v>
      </c>
    </row>
    <row r="262" spans="2:63" s="11" customFormat="1" ht="29.85" customHeight="1">
      <c r="B262" s="219"/>
      <c r="C262" s="220"/>
      <c r="D262" s="221" t="s">
        <v>68</v>
      </c>
      <c r="E262" s="233" t="s">
        <v>1081</v>
      </c>
      <c r="F262" s="233" t="s">
        <v>1082</v>
      </c>
      <c r="G262" s="220"/>
      <c r="H262" s="220"/>
      <c r="I262" s="223"/>
      <c r="J262" s="234">
        <f>BK262</f>
        <v>0</v>
      </c>
      <c r="K262" s="220"/>
      <c r="L262" s="225"/>
      <c r="M262" s="226"/>
      <c r="N262" s="227"/>
      <c r="O262" s="227"/>
      <c r="P262" s="228">
        <f>SUM(P263:P264)</f>
        <v>0</v>
      </c>
      <c r="Q262" s="227"/>
      <c r="R262" s="228">
        <f>SUM(R263:R264)</f>
        <v>0</v>
      </c>
      <c r="S262" s="227"/>
      <c r="T262" s="229">
        <f>SUM(T263:T264)</f>
        <v>0</v>
      </c>
      <c r="AR262" s="230" t="s">
        <v>79</v>
      </c>
      <c r="AT262" s="231" t="s">
        <v>68</v>
      </c>
      <c r="AU262" s="231" t="s">
        <v>76</v>
      </c>
      <c r="AY262" s="230" t="s">
        <v>201</v>
      </c>
      <c r="BK262" s="232">
        <f>SUM(BK263:BK264)</f>
        <v>0</v>
      </c>
    </row>
    <row r="263" spans="2:65" s="1" customFormat="1" ht="16.5" customHeight="1">
      <c r="B263" s="46"/>
      <c r="C263" s="235" t="s">
        <v>612</v>
      </c>
      <c r="D263" s="235" t="s">
        <v>203</v>
      </c>
      <c r="E263" s="236" t="s">
        <v>1084</v>
      </c>
      <c r="F263" s="237" t="s">
        <v>1085</v>
      </c>
      <c r="G263" s="238" t="s">
        <v>248</v>
      </c>
      <c r="H263" s="239">
        <v>1</v>
      </c>
      <c r="I263" s="240"/>
      <c r="J263" s="241">
        <f>ROUND(I263*H263,2)</f>
        <v>0</v>
      </c>
      <c r="K263" s="237" t="s">
        <v>21</v>
      </c>
      <c r="L263" s="72"/>
      <c r="M263" s="242" t="s">
        <v>21</v>
      </c>
      <c r="N263" s="243" t="s">
        <v>40</v>
      </c>
      <c r="O263" s="47"/>
      <c r="P263" s="244">
        <f>O263*H263</f>
        <v>0</v>
      </c>
      <c r="Q263" s="244">
        <v>0</v>
      </c>
      <c r="R263" s="244">
        <f>Q263*H263</f>
        <v>0</v>
      </c>
      <c r="S263" s="244">
        <v>0</v>
      </c>
      <c r="T263" s="245">
        <f>S263*H263</f>
        <v>0</v>
      </c>
      <c r="AR263" s="24" t="s">
        <v>287</v>
      </c>
      <c r="AT263" s="24" t="s">
        <v>203</v>
      </c>
      <c r="AU263" s="24" t="s">
        <v>79</v>
      </c>
      <c r="AY263" s="24" t="s">
        <v>201</v>
      </c>
      <c r="BE263" s="246">
        <f>IF(N263="základní",J263,0)</f>
        <v>0</v>
      </c>
      <c r="BF263" s="246">
        <f>IF(N263="snížená",J263,0)</f>
        <v>0</v>
      </c>
      <c r="BG263" s="246">
        <f>IF(N263="zákl. přenesená",J263,0)</f>
        <v>0</v>
      </c>
      <c r="BH263" s="246">
        <f>IF(N263="sníž. přenesená",J263,0)</f>
        <v>0</v>
      </c>
      <c r="BI263" s="246">
        <f>IF(N263="nulová",J263,0)</f>
        <v>0</v>
      </c>
      <c r="BJ263" s="24" t="s">
        <v>76</v>
      </c>
      <c r="BK263" s="246">
        <f>ROUND(I263*H263,2)</f>
        <v>0</v>
      </c>
      <c r="BL263" s="24" t="s">
        <v>287</v>
      </c>
      <c r="BM263" s="24" t="s">
        <v>1086</v>
      </c>
    </row>
    <row r="264" spans="2:51" s="12" customFormat="1" ht="13.5">
      <c r="B264" s="247"/>
      <c r="C264" s="248"/>
      <c r="D264" s="249" t="s">
        <v>210</v>
      </c>
      <c r="E264" s="250" t="s">
        <v>21</v>
      </c>
      <c r="F264" s="251" t="s">
        <v>1772</v>
      </c>
      <c r="G264" s="248"/>
      <c r="H264" s="252">
        <v>1</v>
      </c>
      <c r="I264" s="253"/>
      <c r="J264" s="248"/>
      <c r="K264" s="248"/>
      <c r="L264" s="254"/>
      <c r="M264" s="255"/>
      <c r="N264" s="256"/>
      <c r="O264" s="256"/>
      <c r="P264" s="256"/>
      <c r="Q264" s="256"/>
      <c r="R264" s="256"/>
      <c r="S264" s="256"/>
      <c r="T264" s="257"/>
      <c r="AT264" s="258" t="s">
        <v>210</v>
      </c>
      <c r="AU264" s="258" t="s">
        <v>79</v>
      </c>
      <c r="AV264" s="12" t="s">
        <v>79</v>
      </c>
      <c r="AW264" s="12" t="s">
        <v>33</v>
      </c>
      <c r="AX264" s="12" t="s">
        <v>76</v>
      </c>
      <c r="AY264" s="258" t="s">
        <v>201</v>
      </c>
    </row>
    <row r="265" spans="2:63" s="11" customFormat="1" ht="29.85" customHeight="1">
      <c r="B265" s="219"/>
      <c r="C265" s="220"/>
      <c r="D265" s="221" t="s">
        <v>68</v>
      </c>
      <c r="E265" s="233" t="s">
        <v>1088</v>
      </c>
      <c r="F265" s="233" t="s">
        <v>1089</v>
      </c>
      <c r="G265" s="220"/>
      <c r="H265" s="220"/>
      <c r="I265" s="223"/>
      <c r="J265" s="234">
        <f>BK265</f>
        <v>0</v>
      </c>
      <c r="K265" s="220"/>
      <c r="L265" s="225"/>
      <c r="M265" s="226"/>
      <c r="N265" s="227"/>
      <c r="O265" s="227"/>
      <c r="P265" s="228">
        <f>SUM(P266:P274)</f>
        <v>0</v>
      </c>
      <c r="Q265" s="227"/>
      <c r="R265" s="228">
        <f>SUM(R266:R274)</f>
        <v>0.161727</v>
      </c>
      <c r="S265" s="227"/>
      <c r="T265" s="229">
        <f>SUM(T266:T274)</f>
        <v>0.035557</v>
      </c>
      <c r="AR265" s="230" t="s">
        <v>79</v>
      </c>
      <c r="AT265" s="231" t="s">
        <v>68</v>
      </c>
      <c r="AU265" s="231" t="s">
        <v>76</v>
      </c>
      <c r="AY265" s="230" t="s">
        <v>201</v>
      </c>
      <c r="BK265" s="232">
        <f>SUM(BK266:BK274)</f>
        <v>0</v>
      </c>
    </row>
    <row r="266" spans="2:65" s="1" customFormat="1" ht="16.5" customHeight="1">
      <c r="B266" s="46"/>
      <c r="C266" s="235" t="s">
        <v>619</v>
      </c>
      <c r="D266" s="235" t="s">
        <v>203</v>
      </c>
      <c r="E266" s="236" t="s">
        <v>1091</v>
      </c>
      <c r="F266" s="237" t="s">
        <v>1092</v>
      </c>
      <c r="G266" s="238" t="s">
        <v>206</v>
      </c>
      <c r="H266" s="239">
        <v>114.7</v>
      </c>
      <c r="I266" s="240"/>
      <c r="J266" s="241">
        <f>ROUND(I266*H266,2)</f>
        <v>0</v>
      </c>
      <c r="K266" s="237" t="s">
        <v>220</v>
      </c>
      <c r="L266" s="72"/>
      <c r="M266" s="242" t="s">
        <v>21</v>
      </c>
      <c r="N266" s="243" t="s">
        <v>40</v>
      </c>
      <c r="O266" s="47"/>
      <c r="P266" s="244">
        <f>O266*H266</f>
        <v>0</v>
      </c>
      <c r="Q266" s="244">
        <v>0.001</v>
      </c>
      <c r="R266" s="244">
        <f>Q266*H266</f>
        <v>0.11470000000000001</v>
      </c>
      <c r="S266" s="244">
        <v>0.00031</v>
      </c>
      <c r="T266" s="245">
        <f>S266*H266</f>
        <v>0.035557</v>
      </c>
      <c r="AR266" s="24" t="s">
        <v>287</v>
      </c>
      <c r="AT266" s="24" t="s">
        <v>203</v>
      </c>
      <c r="AU266" s="24" t="s">
        <v>79</v>
      </c>
      <c r="AY266" s="24" t="s">
        <v>201</v>
      </c>
      <c r="BE266" s="246">
        <f>IF(N266="základní",J266,0)</f>
        <v>0</v>
      </c>
      <c r="BF266" s="246">
        <f>IF(N266="snížená",J266,0)</f>
        <v>0</v>
      </c>
      <c r="BG266" s="246">
        <f>IF(N266="zákl. přenesená",J266,0)</f>
        <v>0</v>
      </c>
      <c r="BH266" s="246">
        <f>IF(N266="sníž. přenesená",J266,0)</f>
        <v>0</v>
      </c>
      <c r="BI266" s="246">
        <f>IF(N266="nulová",J266,0)</f>
        <v>0</v>
      </c>
      <c r="BJ266" s="24" t="s">
        <v>76</v>
      </c>
      <c r="BK266" s="246">
        <f>ROUND(I266*H266,2)</f>
        <v>0</v>
      </c>
      <c r="BL266" s="24" t="s">
        <v>287</v>
      </c>
      <c r="BM266" s="24" t="s">
        <v>1093</v>
      </c>
    </row>
    <row r="267" spans="2:51" s="14" customFormat="1" ht="13.5">
      <c r="B267" s="286"/>
      <c r="C267" s="287"/>
      <c r="D267" s="249" t="s">
        <v>210</v>
      </c>
      <c r="E267" s="288" t="s">
        <v>21</v>
      </c>
      <c r="F267" s="289" t="s">
        <v>1553</v>
      </c>
      <c r="G267" s="287"/>
      <c r="H267" s="288" t="s">
        <v>21</v>
      </c>
      <c r="I267" s="290"/>
      <c r="J267" s="287"/>
      <c r="K267" s="287"/>
      <c r="L267" s="291"/>
      <c r="M267" s="292"/>
      <c r="N267" s="293"/>
      <c r="O267" s="293"/>
      <c r="P267" s="293"/>
      <c r="Q267" s="293"/>
      <c r="R267" s="293"/>
      <c r="S267" s="293"/>
      <c r="T267" s="294"/>
      <c r="AT267" s="295" t="s">
        <v>210</v>
      </c>
      <c r="AU267" s="295" t="s">
        <v>79</v>
      </c>
      <c r="AV267" s="14" t="s">
        <v>76</v>
      </c>
      <c r="AW267" s="14" t="s">
        <v>33</v>
      </c>
      <c r="AX267" s="14" t="s">
        <v>69</v>
      </c>
      <c r="AY267" s="295" t="s">
        <v>201</v>
      </c>
    </row>
    <row r="268" spans="2:51" s="12" customFormat="1" ht="13.5">
      <c r="B268" s="247"/>
      <c r="C268" s="248"/>
      <c r="D268" s="249" t="s">
        <v>210</v>
      </c>
      <c r="E268" s="250" t="s">
        <v>21</v>
      </c>
      <c r="F268" s="251" t="s">
        <v>2051</v>
      </c>
      <c r="G268" s="248"/>
      <c r="H268" s="252">
        <v>114.7</v>
      </c>
      <c r="I268" s="253"/>
      <c r="J268" s="248"/>
      <c r="K268" s="248"/>
      <c r="L268" s="254"/>
      <c r="M268" s="255"/>
      <c r="N268" s="256"/>
      <c r="O268" s="256"/>
      <c r="P268" s="256"/>
      <c r="Q268" s="256"/>
      <c r="R268" s="256"/>
      <c r="S268" s="256"/>
      <c r="T268" s="257"/>
      <c r="AT268" s="258" t="s">
        <v>210</v>
      </c>
      <c r="AU268" s="258" t="s">
        <v>79</v>
      </c>
      <c r="AV268" s="12" t="s">
        <v>79</v>
      </c>
      <c r="AW268" s="12" t="s">
        <v>33</v>
      </c>
      <c r="AX268" s="12" t="s">
        <v>76</v>
      </c>
      <c r="AY268" s="258" t="s">
        <v>201</v>
      </c>
    </row>
    <row r="269" spans="2:65" s="1" customFormat="1" ht="25.5" customHeight="1">
      <c r="B269" s="46"/>
      <c r="C269" s="235" t="s">
        <v>623</v>
      </c>
      <c r="D269" s="235" t="s">
        <v>203</v>
      </c>
      <c r="E269" s="236" t="s">
        <v>1097</v>
      </c>
      <c r="F269" s="237" t="s">
        <v>1098</v>
      </c>
      <c r="G269" s="238" t="s">
        <v>206</v>
      </c>
      <c r="H269" s="239">
        <v>114.7</v>
      </c>
      <c r="I269" s="240"/>
      <c r="J269" s="241">
        <f>ROUND(I269*H269,2)</f>
        <v>0</v>
      </c>
      <c r="K269" s="237" t="s">
        <v>220</v>
      </c>
      <c r="L269" s="72"/>
      <c r="M269" s="242" t="s">
        <v>21</v>
      </c>
      <c r="N269" s="243" t="s">
        <v>40</v>
      </c>
      <c r="O269" s="47"/>
      <c r="P269" s="244">
        <f>O269*H269</f>
        <v>0</v>
      </c>
      <c r="Q269" s="244">
        <v>0.00021</v>
      </c>
      <c r="R269" s="244">
        <f>Q269*H269</f>
        <v>0.024087</v>
      </c>
      <c r="S269" s="244">
        <v>0</v>
      </c>
      <c r="T269" s="245">
        <f>S269*H269</f>
        <v>0</v>
      </c>
      <c r="AR269" s="24" t="s">
        <v>287</v>
      </c>
      <c r="AT269" s="24" t="s">
        <v>203</v>
      </c>
      <c r="AU269" s="24" t="s">
        <v>79</v>
      </c>
      <c r="AY269" s="24" t="s">
        <v>201</v>
      </c>
      <c r="BE269" s="246">
        <f>IF(N269="základní",J269,0)</f>
        <v>0</v>
      </c>
      <c r="BF269" s="246">
        <f>IF(N269="snížená",J269,0)</f>
        <v>0</v>
      </c>
      <c r="BG269" s="246">
        <f>IF(N269="zákl. přenesená",J269,0)</f>
        <v>0</v>
      </c>
      <c r="BH269" s="246">
        <f>IF(N269="sníž. přenesená",J269,0)</f>
        <v>0</v>
      </c>
      <c r="BI269" s="246">
        <f>IF(N269="nulová",J269,0)</f>
        <v>0</v>
      </c>
      <c r="BJ269" s="24" t="s">
        <v>76</v>
      </c>
      <c r="BK269" s="246">
        <f>ROUND(I269*H269,2)</f>
        <v>0</v>
      </c>
      <c r="BL269" s="24" t="s">
        <v>287</v>
      </c>
      <c r="BM269" s="24" t="s">
        <v>1099</v>
      </c>
    </row>
    <row r="270" spans="2:51" s="14" customFormat="1" ht="13.5">
      <c r="B270" s="286"/>
      <c r="C270" s="287"/>
      <c r="D270" s="249" t="s">
        <v>210</v>
      </c>
      <c r="E270" s="288" t="s">
        <v>21</v>
      </c>
      <c r="F270" s="289" t="s">
        <v>1553</v>
      </c>
      <c r="G270" s="287"/>
      <c r="H270" s="288" t="s">
        <v>21</v>
      </c>
      <c r="I270" s="290"/>
      <c r="J270" s="287"/>
      <c r="K270" s="287"/>
      <c r="L270" s="291"/>
      <c r="M270" s="292"/>
      <c r="N270" s="293"/>
      <c r="O270" s="293"/>
      <c r="P270" s="293"/>
      <c r="Q270" s="293"/>
      <c r="R270" s="293"/>
      <c r="S270" s="293"/>
      <c r="T270" s="294"/>
      <c r="AT270" s="295" t="s">
        <v>210</v>
      </c>
      <c r="AU270" s="295" t="s">
        <v>79</v>
      </c>
      <c r="AV270" s="14" t="s">
        <v>76</v>
      </c>
      <c r="AW270" s="14" t="s">
        <v>33</v>
      </c>
      <c r="AX270" s="14" t="s">
        <v>69</v>
      </c>
      <c r="AY270" s="295" t="s">
        <v>201</v>
      </c>
    </row>
    <row r="271" spans="2:51" s="12" customFormat="1" ht="13.5">
      <c r="B271" s="247"/>
      <c r="C271" s="248"/>
      <c r="D271" s="249" t="s">
        <v>210</v>
      </c>
      <c r="E271" s="250" t="s">
        <v>21</v>
      </c>
      <c r="F271" s="251" t="s">
        <v>2051</v>
      </c>
      <c r="G271" s="248"/>
      <c r="H271" s="252">
        <v>114.7</v>
      </c>
      <c r="I271" s="253"/>
      <c r="J271" s="248"/>
      <c r="K271" s="248"/>
      <c r="L271" s="254"/>
      <c r="M271" s="255"/>
      <c r="N271" s="256"/>
      <c r="O271" s="256"/>
      <c r="P271" s="256"/>
      <c r="Q271" s="256"/>
      <c r="R271" s="256"/>
      <c r="S271" s="256"/>
      <c r="T271" s="257"/>
      <c r="AT271" s="258" t="s">
        <v>210</v>
      </c>
      <c r="AU271" s="258" t="s">
        <v>79</v>
      </c>
      <c r="AV271" s="12" t="s">
        <v>79</v>
      </c>
      <c r="AW271" s="12" t="s">
        <v>33</v>
      </c>
      <c r="AX271" s="12" t="s">
        <v>76</v>
      </c>
      <c r="AY271" s="258" t="s">
        <v>201</v>
      </c>
    </row>
    <row r="272" spans="2:65" s="1" customFormat="1" ht="25.5" customHeight="1">
      <c r="B272" s="46"/>
      <c r="C272" s="235" t="s">
        <v>629</v>
      </c>
      <c r="D272" s="235" t="s">
        <v>203</v>
      </c>
      <c r="E272" s="236" t="s">
        <v>1104</v>
      </c>
      <c r="F272" s="237" t="s">
        <v>1105</v>
      </c>
      <c r="G272" s="238" t="s">
        <v>206</v>
      </c>
      <c r="H272" s="239">
        <v>114.7</v>
      </c>
      <c r="I272" s="240"/>
      <c r="J272" s="241">
        <f>ROUND(I272*H272,2)</f>
        <v>0</v>
      </c>
      <c r="K272" s="237" t="s">
        <v>220</v>
      </c>
      <c r="L272" s="72"/>
      <c r="M272" s="242" t="s">
        <v>21</v>
      </c>
      <c r="N272" s="243" t="s">
        <v>40</v>
      </c>
      <c r="O272" s="47"/>
      <c r="P272" s="244">
        <f>O272*H272</f>
        <v>0</v>
      </c>
      <c r="Q272" s="244">
        <v>0.0002</v>
      </c>
      <c r="R272" s="244">
        <f>Q272*H272</f>
        <v>0.022940000000000002</v>
      </c>
      <c r="S272" s="244">
        <v>0</v>
      </c>
      <c r="T272" s="245">
        <f>S272*H272</f>
        <v>0</v>
      </c>
      <c r="AR272" s="24" t="s">
        <v>287</v>
      </c>
      <c r="AT272" s="24" t="s">
        <v>203</v>
      </c>
      <c r="AU272" s="24" t="s">
        <v>79</v>
      </c>
      <c r="AY272" s="24" t="s">
        <v>201</v>
      </c>
      <c r="BE272" s="246">
        <f>IF(N272="základní",J272,0)</f>
        <v>0</v>
      </c>
      <c r="BF272" s="246">
        <f>IF(N272="snížená",J272,0)</f>
        <v>0</v>
      </c>
      <c r="BG272" s="246">
        <f>IF(N272="zákl. přenesená",J272,0)</f>
        <v>0</v>
      </c>
      <c r="BH272" s="246">
        <f>IF(N272="sníž. přenesená",J272,0)</f>
        <v>0</v>
      </c>
      <c r="BI272" s="246">
        <f>IF(N272="nulová",J272,0)</f>
        <v>0</v>
      </c>
      <c r="BJ272" s="24" t="s">
        <v>76</v>
      </c>
      <c r="BK272" s="246">
        <f>ROUND(I272*H272,2)</f>
        <v>0</v>
      </c>
      <c r="BL272" s="24" t="s">
        <v>287</v>
      </c>
      <c r="BM272" s="24" t="s">
        <v>1106</v>
      </c>
    </row>
    <row r="273" spans="2:51" s="14" customFormat="1" ht="13.5">
      <c r="B273" s="286"/>
      <c r="C273" s="287"/>
      <c r="D273" s="249" t="s">
        <v>210</v>
      </c>
      <c r="E273" s="288" t="s">
        <v>21</v>
      </c>
      <c r="F273" s="289" t="s">
        <v>1553</v>
      </c>
      <c r="G273" s="287"/>
      <c r="H273" s="288" t="s">
        <v>21</v>
      </c>
      <c r="I273" s="290"/>
      <c r="J273" s="287"/>
      <c r="K273" s="287"/>
      <c r="L273" s="291"/>
      <c r="M273" s="292"/>
      <c r="N273" s="293"/>
      <c r="O273" s="293"/>
      <c r="P273" s="293"/>
      <c r="Q273" s="293"/>
      <c r="R273" s="293"/>
      <c r="S273" s="293"/>
      <c r="T273" s="294"/>
      <c r="AT273" s="295" t="s">
        <v>210</v>
      </c>
      <c r="AU273" s="295" t="s">
        <v>79</v>
      </c>
      <c r="AV273" s="14" t="s">
        <v>76</v>
      </c>
      <c r="AW273" s="14" t="s">
        <v>33</v>
      </c>
      <c r="AX273" s="14" t="s">
        <v>69</v>
      </c>
      <c r="AY273" s="295" t="s">
        <v>201</v>
      </c>
    </row>
    <row r="274" spans="2:51" s="12" customFormat="1" ht="13.5">
      <c r="B274" s="247"/>
      <c r="C274" s="248"/>
      <c r="D274" s="249" t="s">
        <v>210</v>
      </c>
      <c r="E274" s="250" t="s">
        <v>21</v>
      </c>
      <c r="F274" s="251" t="s">
        <v>2051</v>
      </c>
      <c r="G274" s="248"/>
      <c r="H274" s="252">
        <v>114.7</v>
      </c>
      <c r="I274" s="253"/>
      <c r="J274" s="248"/>
      <c r="K274" s="248"/>
      <c r="L274" s="254"/>
      <c r="M274" s="255"/>
      <c r="N274" s="256"/>
      <c r="O274" s="256"/>
      <c r="P274" s="256"/>
      <c r="Q274" s="256"/>
      <c r="R274" s="256"/>
      <c r="S274" s="256"/>
      <c r="T274" s="257"/>
      <c r="AT274" s="258" t="s">
        <v>210</v>
      </c>
      <c r="AU274" s="258" t="s">
        <v>79</v>
      </c>
      <c r="AV274" s="12" t="s">
        <v>79</v>
      </c>
      <c r="AW274" s="12" t="s">
        <v>33</v>
      </c>
      <c r="AX274" s="12" t="s">
        <v>76</v>
      </c>
      <c r="AY274" s="258" t="s">
        <v>201</v>
      </c>
    </row>
    <row r="275" spans="2:63" s="11" customFormat="1" ht="37.4" customHeight="1">
      <c r="B275" s="219"/>
      <c r="C275" s="220"/>
      <c r="D275" s="221" t="s">
        <v>68</v>
      </c>
      <c r="E275" s="222" t="s">
        <v>1108</v>
      </c>
      <c r="F275" s="222" t="s">
        <v>1108</v>
      </c>
      <c r="G275" s="220"/>
      <c r="H275" s="220"/>
      <c r="I275" s="223"/>
      <c r="J275" s="224">
        <f>BK275</f>
        <v>0</v>
      </c>
      <c r="K275" s="220"/>
      <c r="L275" s="225"/>
      <c r="M275" s="226"/>
      <c r="N275" s="227"/>
      <c r="O275" s="227"/>
      <c r="P275" s="228">
        <f>P276+P281</f>
        <v>0</v>
      </c>
      <c r="Q275" s="227"/>
      <c r="R275" s="228">
        <f>R276+R281</f>
        <v>0</v>
      </c>
      <c r="S275" s="227"/>
      <c r="T275" s="229">
        <f>T276+T281</f>
        <v>0</v>
      </c>
      <c r="AR275" s="230" t="s">
        <v>227</v>
      </c>
      <c r="AT275" s="231" t="s">
        <v>68</v>
      </c>
      <c r="AU275" s="231" t="s">
        <v>69</v>
      </c>
      <c r="AY275" s="230" t="s">
        <v>201</v>
      </c>
      <c r="BK275" s="232">
        <f>BK276+BK281</f>
        <v>0</v>
      </c>
    </row>
    <row r="276" spans="2:63" s="11" customFormat="1" ht="19.9" customHeight="1">
      <c r="B276" s="219"/>
      <c r="C276" s="220"/>
      <c r="D276" s="221" t="s">
        <v>68</v>
      </c>
      <c r="E276" s="233" t="s">
        <v>69</v>
      </c>
      <c r="F276" s="233" t="s">
        <v>1109</v>
      </c>
      <c r="G276" s="220"/>
      <c r="H276" s="220"/>
      <c r="I276" s="223"/>
      <c r="J276" s="234">
        <f>BK276</f>
        <v>0</v>
      </c>
      <c r="K276" s="220"/>
      <c r="L276" s="225"/>
      <c r="M276" s="226"/>
      <c r="N276" s="227"/>
      <c r="O276" s="227"/>
      <c r="P276" s="228">
        <f>SUM(P277:P280)</f>
        <v>0</v>
      </c>
      <c r="Q276" s="227"/>
      <c r="R276" s="228">
        <f>SUM(R277:R280)</f>
        <v>0</v>
      </c>
      <c r="S276" s="227"/>
      <c r="T276" s="229">
        <f>SUM(T277:T280)</f>
        <v>0</v>
      </c>
      <c r="AR276" s="230" t="s">
        <v>227</v>
      </c>
      <c r="AT276" s="231" t="s">
        <v>68</v>
      </c>
      <c r="AU276" s="231" t="s">
        <v>76</v>
      </c>
      <c r="AY276" s="230" t="s">
        <v>201</v>
      </c>
      <c r="BK276" s="232">
        <f>SUM(BK277:BK280)</f>
        <v>0</v>
      </c>
    </row>
    <row r="277" spans="2:65" s="1" customFormat="1" ht="16.5" customHeight="1">
      <c r="B277" s="46"/>
      <c r="C277" s="235" t="s">
        <v>633</v>
      </c>
      <c r="D277" s="235" t="s">
        <v>203</v>
      </c>
      <c r="E277" s="236" t="s">
        <v>1111</v>
      </c>
      <c r="F277" s="237" t="s">
        <v>1112</v>
      </c>
      <c r="G277" s="238" t="s">
        <v>241</v>
      </c>
      <c r="H277" s="239">
        <v>1</v>
      </c>
      <c r="I277" s="240"/>
      <c r="J277" s="241">
        <f>ROUND(I277*H277,2)</f>
        <v>0</v>
      </c>
      <c r="K277" s="237" t="s">
        <v>21</v>
      </c>
      <c r="L277" s="72"/>
      <c r="M277" s="242" t="s">
        <v>21</v>
      </c>
      <c r="N277" s="243" t="s">
        <v>40</v>
      </c>
      <c r="O277" s="47"/>
      <c r="P277" s="244">
        <f>O277*H277</f>
        <v>0</v>
      </c>
      <c r="Q277" s="244">
        <v>0</v>
      </c>
      <c r="R277" s="244">
        <f>Q277*H277</f>
        <v>0</v>
      </c>
      <c r="S277" s="244">
        <v>0</v>
      </c>
      <c r="T277" s="245">
        <f>S277*H277</f>
        <v>0</v>
      </c>
      <c r="AR277" s="24" t="s">
        <v>208</v>
      </c>
      <c r="AT277" s="24" t="s">
        <v>203</v>
      </c>
      <c r="AU277" s="24" t="s">
        <v>79</v>
      </c>
      <c r="AY277" s="24" t="s">
        <v>201</v>
      </c>
      <c r="BE277" s="246">
        <f>IF(N277="základní",J277,0)</f>
        <v>0</v>
      </c>
      <c r="BF277" s="246">
        <f>IF(N277="snížená",J277,0)</f>
        <v>0</v>
      </c>
      <c r="BG277" s="246">
        <f>IF(N277="zákl. přenesená",J277,0)</f>
        <v>0</v>
      </c>
      <c r="BH277" s="246">
        <f>IF(N277="sníž. přenesená",J277,0)</f>
        <v>0</v>
      </c>
      <c r="BI277" s="246">
        <f>IF(N277="nulová",J277,0)</f>
        <v>0</v>
      </c>
      <c r="BJ277" s="24" t="s">
        <v>76</v>
      </c>
      <c r="BK277" s="246">
        <f>ROUND(I277*H277,2)</f>
        <v>0</v>
      </c>
      <c r="BL277" s="24" t="s">
        <v>208</v>
      </c>
      <c r="BM277" s="24" t="s">
        <v>1113</v>
      </c>
    </row>
    <row r="278" spans="2:65" s="1" customFormat="1" ht="16.5" customHeight="1">
      <c r="B278" s="46"/>
      <c r="C278" s="235" t="s">
        <v>639</v>
      </c>
      <c r="D278" s="235" t="s">
        <v>203</v>
      </c>
      <c r="E278" s="236" t="s">
        <v>1115</v>
      </c>
      <c r="F278" s="237" t="s">
        <v>1116</v>
      </c>
      <c r="G278" s="238" t="s">
        <v>241</v>
      </c>
      <c r="H278" s="239">
        <v>1</v>
      </c>
      <c r="I278" s="240"/>
      <c r="J278" s="241">
        <f>ROUND(I278*H278,2)</f>
        <v>0</v>
      </c>
      <c r="K278" s="237" t="s">
        <v>21</v>
      </c>
      <c r="L278" s="72"/>
      <c r="M278" s="242" t="s">
        <v>21</v>
      </c>
      <c r="N278" s="243" t="s">
        <v>40</v>
      </c>
      <c r="O278" s="47"/>
      <c r="P278" s="244">
        <f>O278*H278</f>
        <v>0</v>
      </c>
      <c r="Q278" s="244">
        <v>0</v>
      </c>
      <c r="R278" s="244">
        <f>Q278*H278</f>
        <v>0</v>
      </c>
      <c r="S278" s="244">
        <v>0</v>
      </c>
      <c r="T278" s="245">
        <f>S278*H278</f>
        <v>0</v>
      </c>
      <c r="AR278" s="24" t="s">
        <v>208</v>
      </c>
      <c r="AT278" s="24" t="s">
        <v>203</v>
      </c>
      <c r="AU278" s="24" t="s">
        <v>79</v>
      </c>
      <c r="AY278" s="24" t="s">
        <v>201</v>
      </c>
      <c r="BE278" s="246">
        <f>IF(N278="základní",J278,0)</f>
        <v>0</v>
      </c>
      <c r="BF278" s="246">
        <f>IF(N278="snížená",J278,0)</f>
        <v>0</v>
      </c>
      <c r="BG278" s="246">
        <f>IF(N278="zákl. přenesená",J278,0)</f>
        <v>0</v>
      </c>
      <c r="BH278" s="246">
        <f>IF(N278="sníž. přenesená",J278,0)</f>
        <v>0</v>
      </c>
      <c r="BI278" s="246">
        <f>IF(N278="nulová",J278,0)</f>
        <v>0</v>
      </c>
      <c r="BJ278" s="24" t="s">
        <v>76</v>
      </c>
      <c r="BK278" s="246">
        <f>ROUND(I278*H278,2)</f>
        <v>0</v>
      </c>
      <c r="BL278" s="24" t="s">
        <v>208</v>
      </c>
      <c r="BM278" s="24" t="s">
        <v>2047</v>
      </c>
    </row>
    <row r="279" spans="2:65" s="1" customFormat="1" ht="16.5" customHeight="1">
      <c r="B279" s="46"/>
      <c r="C279" s="235" t="s">
        <v>643</v>
      </c>
      <c r="D279" s="235" t="s">
        <v>203</v>
      </c>
      <c r="E279" s="236" t="s">
        <v>1119</v>
      </c>
      <c r="F279" s="237" t="s">
        <v>1120</v>
      </c>
      <c r="G279" s="238" t="s">
        <v>241</v>
      </c>
      <c r="H279" s="239">
        <v>1</v>
      </c>
      <c r="I279" s="240"/>
      <c r="J279" s="241">
        <f>ROUND(I279*H279,2)</f>
        <v>0</v>
      </c>
      <c r="K279" s="237" t="s">
        <v>21</v>
      </c>
      <c r="L279" s="72"/>
      <c r="M279" s="242" t="s">
        <v>21</v>
      </c>
      <c r="N279" s="243" t="s">
        <v>40</v>
      </c>
      <c r="O279" s="47"/>
      <c r="P279" s="244">
        <f>O279*H279</f>
        <v>0</v>
      </c>
      <c r="Q279" s="244">
        <v>0</v>
      </c>
      <c r="R279" s="244">
        <f>Q279*H279</f>
        <v>0</v>
      </c>
      <c r="S279" s="244">
        <v>0</v>
      </c>
      <c r="T279" s="245">
        <f>S279*H279</f>
        <v>0</v>
      </c>
      <c r="AR279" s="24" t="s">
        <v>208</v>
      </c>
      <c r="AT279" s="24" t="s">
        <v>203</v>
      </c>
      <c r="AU279" s="24" t="s">
        <v>79</v>
      </c>
      <c r="AY279" s="24" t="s">
        <v>201</v>
      </c>
      <c r="BE279" s="246">
        <f>IF(N279="základní",J279,0)</f>
        <v>0</v>
      </c>
      <c r="BF279" s="246">
        <f>IF(N279="snížená",J279,0)</f>
        <v>0</v>
      </c>
      <c r="BG279" s="246">
        <f>IF(N279="zákl. přenesená",J279,0)</f>
        <v>0</v>
      </c>
      <c r="BH279" s="246">
        <f>IF(N279="sníž. přenesená",J279,0)</f>
        <v>0</v>
      </c>
      <c r="BI279" s="246">
        <f>IF(N279="nulová",J279,0)</f>
        <v>0</v>
      </c>
      <c r="BJ279" s="24" t="s">
        <v>76</v>
      </c>
      <c r="BK279" s="246">
        <f>ROUND(I279*H279,2)</f>
        <v>0</v>
      </c>
      <c r="BL279" s="24" t="s">
        <v>208</v>
      </c>
      <c r="BM279" s="24" t="s">
        <v>1121</v>
      </c>
    </row>
    <row r="280" spans="2:47" s="1" customFormat="1" ht="13.5">
      <c r="B280" s="46"/>
      <c r="C280" s="74"/>
      <c r="D280" s="249" t="s">
        <v>493</v>
      </c>
      <c r="E280" s="74"/>
      <c r="F280" s="280" t="s">
        <v>1122</v>
      </c>
      <c r="G280" s="74"/>
      <c r="H280" s="74"/>
      <c r="I280" s="203"/>
      <c r="J280" s="74"/>
      <c r="K280" s="74"/>
      <c r="L280" s="72"/>
      <c r="M280" s="281"/>
      <c r="N280" s="47"/>
      <c r="O280" s="47"/>
      <c r="P280" s="47"/>
      <c r="Q280" s="47"/>
      <c r="R280" s="47"/>
      <c r="S280" s="47"/>
      <c r="T280" s="95"/>
      <c r="AT280" s="24" t="s">
        <v>493</v>
      </c>
      <c r="AU280" s="24" t="s">
        <v>79</v>
      </c>
    </row>
    <row r="281" spans="2:63" s="11" customFormat="1" ht="29.85" customHeight="1">
      <c r="B281" s="219"/>
      <c r="C281" s="220"/>
      <c r="D281" s="221" t="s">
        <v>68</v>
      </c>
      <c r="E281" s="233" t="s">
        <v>1123</v>
      </c>
      <c r="F281" s="233" t="s">
        <v>1124</v>
      </c>
      <c r="G281" s="220"/>
      <c r="H281" s="220"/>
      <c r="I281" s="223"/>
      <c r="J281" s="234">
        <f>BK281</f>
        <v>0</v>
      </c>
      <c r="K281" s="220"/>
      <c r="L281" s="225"/>
      <c r="M281" s="226"/>
      <c r="N281" s="227"/>
      <c r="O281" s="227"/>
      <c r="P281" s="228">
        <f>SUM(P282:P287)</f>
        <v>0</v>
      </c>
      <c r="Q281" s="227"/>
      <c r="R281" s="228">
        <f>SUM(R282:R287)</f>
        <v>0</v>
      </c>
      <c r="S281" s="227"/>
      <c r="T281" s="229">
        <f>SUM(T282:T287)</f>
        <v>0</v>
      </c>
      <c r="AR281" s="230" t="s">
        <v>227</v>
      </c>
      <c r="AT281" s="231" t="s">
        <v>68</v>
      </c>
      <c r="AU281" s="231" t="s">
        <v>76</v>
      </c>
      <c r="AY281" s="230" t="s">
        <v>201</v>
      </c>
      <c r="BK281" s="232">
        <f>SUM(BK282:BK287)</f>
        <v>0</v>
      </c>
    </row>
    <row r="282" spans="2:65" s="1" customFormat="1" ht="16.5" customHeight="1">
      <c r="B282" s="46"/>
      <c r="C282" s="235" t="s">
        <v>648</v>
      </c>
      <c r="D282" s="235" t="s">
        <v>203</v>
      </c>
      <c r="E282" s="236" t="s">
        <v>1126</v>
      </c>
      <c r="F282" s="237" t="s">
        <v>1127</v>
      </c>
      <c r="G282" s="238" t="s">
        <v>241</v>
      </c>
      <c r="H282" s="239">
        <v>1</v>
      </c>
      <c r="I282" s="240"/>
      <c r="J282" s="241">
        <f>ROUND(I282*H282,2)</f>
        <v>0</v>
      </c>
      <c r="K282" s="237" t="s">
        <v>220</v>
      </c>
      <c r="L282" s="72"/>
      <c r="M282" s="242" t="s">
        <v>21</v>
      </c>
      <c r="N282" s="243" t="s">
        <v>40</v>
      </c>
      <c r="O282" s="47"/>
      <c r="P282" s="244">
        <f>O282*H282</f>
        <v>0</v>
      </c>
      <c r="Q282" s="244">
        <v>0</v>
      </c>
      <c r="R282" s="244">
        <f>Q282*H282</f>
        <v>0</v>
      </c>
      <c r="S282" s="244">
        <v>0</v>
      </c>
      <c r="T282" s="245">
        <f>S282*H282</f>
        <v>0</v>
      </c>
      <c r="AR282" s="24" t="s">
        <v>1128</v>
      </c>
      <c r="AT282" s="24" t="s">
        <v>203</v>
      </c>
      <c r="AU282" s="24" t="s">
        <v>79</v>
      </c>
      <c r="AY282" s="24" t="s">
        <v>201</v>
      </c>
      <c r="BE282" s="246">
        <f>IF(N282="základní",J282,0)</f>
        <v>0</v>
      </c>
      <c r="BF282" s="246">
        <f>IF(N282="snížená",J282,0)</f>
        <v>0</v>
      </c>
      <c r="BG282" s="246">
        <f>IF(N282="zákl. přenesená",J282,0)</f>
        <v>0</v>
      </c>
      <c r="BH282" s="246">
        <f>IF(N282="sníž. přenesená",J282,0)</f>
        <v>0</v>
      </c>
      <c r="BI282" s="246">
        <f>IF(N282="nulová",J282,0)</f>
        <v>0</v>
      </c>
      <c r="BJ282" s="24" t="s">
        <v>76</v>
      </c>
      <c r="BK282" s="246">
        <f>ROUND(I282*H282,2)</f>
        <v>0</v>
      </c>
      <c r="BL282" s="24" t="s">
        <v>1128</v>
      </c>
      <c r="BM282" s="24" t="s">
        <v>1129</v>
      </c>
    </row>
    <row r="283" spans="2:47" s="1" customFormat="1" ht="13.5">
      <c r="B283" s="46"/>
      <c r="C283" s="74"/>
      <c r="D283" s="249" t="s">
        <v>493</v>
      </c>
      <c r="E283" s="74"/>
      <c r="F283" s="280" t="s">
        <v>1130</v>
      </c>
      <c r="G283" s="74"/>
      <c r="H283" s="74"/>
      <c r="I283" s="203"/>
      <c r="J283" s="74"/>
      <c r="K283" s="74"/>
      <c r="L283" s="72"/>
      <c r="M283" s="281"/>
      <c r="N283" s="47"/>
      <c r="O283" s="47"/>
      <c r="P283" s="47"/>
      <c r="Q283" s="47"/>
      <c r="R283" s="47"/>
      <c r="S283" s="47"/>
      <c r="T283" s="95"/>
      <c r="AT283" s="24" t="s">
        <v>493</v>
      </c>
      <c r="AU283" s="24" t="s">
        <v>79</v>
      </c>
    </row>
    <row r="284" spans="2:65" s="1" customFormat="1" ht="16.5" customHeight="1">
      <c r="B284" s="46"/>
      <c r="C284" s="235" t="s">
        <v>654</v>
      </c>
      <c r="D284" s="235" t="s">
        <v>203</v>
      </c>
      <c r="E284" s="236" t="s">
        <v>1132</v>
      </c>
      <c r="F284" s="237" t="s">
        <v>1133</v>
      </c>
      <c r="G284" s="238" t="s">
        <v>241</v>
      </c>
      <c r="H284" s="239">
        <v>1</v>
      </c>
      <c r="I284" s="240"/>
      <c r="J284" s="241">
        <f>ROUND(I284*H284,2)</f>
        <v>0</v>
      </c>
      <c r="K284" s="237" t="s">
        <v>220</v>
      </c>
      <c r="L284" s="72"/>
      <c r="M284" s="242" t="s">
        <v>21</v>
      </c>
      <c r="N284" s="243" t="s">
        <v>40</v>
      </c>
      <c r="O284" s="47"/>
      <c r="P284" s="244">
        <f>O284*H284</f>
        <v>0</v>
      </c>
      <c r="Q284" s="244">
        <v>0</v>
      </c>
      <c r="R284" s="244">
        <f>Q284*H284</f>
        <v>0</v>
      </c>
      <c r="S284" s="244">
        <v>0</v>
      </c>
      <c r="T284" s="245">
        <f>S284*H284</f>
        <v>0</v>
      </c>
      <c r="AR284" s="24" t="s">
        <v>1128</v>
      </c>
      <c r="AT284" s="24" t="s">
        <v>203</v>
      </c>
      <c r="AU284" s="24" t="s">
        <v>79</v>
      </c>
      <c r="AY284" s="24" t="s">
        <v>201</v>
      </c>
      <c r="BE284" s="246">
        <f>IF(N284="základní",J284,0)</f>
        <v>0</v>
      </c>
      <c r="BF284" s="246">
        <f>IF(N284="snížená",J284,0)</f>
        <v>0</v>
      </c>
      <c r="BG284" s="246">
        <f>IF(N284="zákl. přenesená",J284,0)</f>
        <v>0</v>
      </c>
      <c r="BH284" s="246">
        <f>IF(N284="sníž. přenesená",J284,0)</f>
        <v>0</v>
      </c>
      <c r="BI284" s="246">
        <f>IF(N284="nulová",J284,0)</f>
        <v>0</v>
      </c>
      <c r="BJ284" s="24" t="s">
        <v>76</v>
      </c>
      <c r="BK284" s="246">
        <f>ROUND(I284*H284,2)</f>
        <v>0</v>
      </c>
      <c r="BL284" s="24" t="s">
        <v>1128</v>
      </c>
      <c r="BM284" s="24" t="s">
        <v>1134</v>
      </c>
    </row>
    <row r="285" spans="2:47" s="1" customFormat="1" ht="13.5">
      <c r="B285" s="46"/>
      <c r="C285" s="74"/>
      <c r="D285" s="249" t="s">
        <v>493</v>
      </c>
      <c r="E285" s="74"/>
      <c r="F285" s="280" t="s">
        <v>1135</v>
      </c>
      <c r="G285" s="74"/>
      <c r="H285" s="74"/>
      <c r="I285" s="203"/>
      <c r="J285" s="74"/>
      <c r="K285" s="74"/>
      <c r="L285" s="72"/>
      <c r="M285" s="281"/>
      <c r="N285" s="47"/>
      <c r="O285" s="47"/>
      <c r="P285" s="47"/>
      <c r="Q285" s="47"/>
      <c r="R285" s="47"/>
      <c r="S285" s="47"/>
      <c r="T285" s="95"/>
      <c r="AT285" s="24" t="s">
        <v>493</v>
      </c>
      <c r="AU285" s="24" t="s">
        <v>79</v>
      </c>
    </row>
    <row r="286" spans="2:65" s="1" customFormat="1" ht="16.5" customHeight="1">
      <c r="B286" s="46"/>
      <c r="C286" s="235" t="s">
        <v>659</v>
      </c>
      <c r="D286" s="235" t="s">
        <v>203</v>
      </c>
      <c r="E286" s="236" t="s">
        <v>1137</v>
      </c>
      <c r="F286" s="237" t="s">
        <v>1138</v>
      </c>
      <c r="G286" s="238" t="s">
        <v>241</v>
      </c>
      <c r="H286" s="239">
        <v>1</v>
      </c>
      <c r="I286" s="240"/>
      <c r="J286" s="241">
        <f>ROUND(I286*H286,2)</f>
        <v>0</v>
      </c>
      <c r="K286" s="237" t="s">
        <v>220</v>
      </c>
      <c r="L286" s="72"/>
      <c r="M286" s="242" t="s">
        <v>21</v>
      </c>
      <c r="N286" s="243" t="s">
        <v>40</v>
      </c>
      <c r="O286" s="47"/>
      <c r="P286" s="244">
        <f>O286*H286</f>
        <v>0</v>
      </c>
      <c r="Q286" s="244">
        <v>0</v>
      </c>
      <c r="R286" s="244">
        <f>Q286*H286</f>
        <v>0</v>
      </c>
      <c r="S286" s="244">
        <v>0</v>
      </c>
      <c r="T286" s="245">
        <f>S286*H286</f>
        <v>0</v>
      </c>
      <c r="AR286" s="24" t="s">
        <v>1128</v>
      </c>
      <c r="AT286" s="24" t="s">
        <v>203</v>
      </c>
      <c r="AU286" s="24" t="s">
        <v>79</v>
      </c>
      <c r="AY286" s="24" t="s">
        <v>201</v>
      </c>
      <c r="BE286" s="246">
        <f>IF(N286="základní",J286,0)</f>
        <v>0</v>
      </c>
      <c r="BF286" s="246">
        <f>IF(N286="snížená",J286,0)</f>
        <v>0</v>
      </c>
      <c r="BG286" s="246">
        <f>IF(N286="zákl. přenesená",J286,0)</f>
        <v>0</v>
      </c>
      <c r="BH286" s="246">
        <f>IF(N286="sníž. přenesená",J286,0)</f>
        <v>0</v>
      </c>
      <c r="BI286" s="246">
        <f>IF(N286="nulová",J286,0)</f>
        <v>0</v>
      </c>
      <c r="BJ286" s="24" t="s">
        <v>76</v>
      </c>
      <c r="BK286" s="246">
        <f>ROUND(I286*H286,2)</f>
        <v>0</v>
      </c>
      <c r="BL286" s="24" t="s">
        <v>1128</v>
      </c>
      <c r="BM286" s="24" t="s">
        <v>1139</v>
      </c>
    </row>
    <row r="287" spans="2:47" s="1" customFormat="1" ht="13.5">
      <c r="B287" s="46"/>
      <c r="C287" s="74"/>
      <c r="D287" s="249" t="s">
        <v>493</v>
      </c>
      <c r="E287" s="74"/>
      <c r="F287" s="280" t="s">
        <v>1140</v>
      </c>
      <c r="G287" s="74"/>
      <c r="H287" s="74"/>
      <c r="I287" s="203"/>
      <c r="J287" s="74"/>
      <c r="K287" s="74"/>
      <c r="L287" s="72"/>
      <c r="M287" s="283"/>
      <c r="N287" s="284"/>
      <c r="O287" s="284"/>
      <c r="P287" s="284"/>
      <c r="Q287" s="284"/>
      <c r="R287" s="284"/>
      <c r="S287" s="284"/>
      <c r="T287" s="285"/>
      <c r="AT287" s="24" t="s">
        <v>493</v>
      </c>
      <c r="AU287" s="24" t="s">
        <v>79</v>
      </c>
    </row>
    <row r="288" spans="2:12" s="1" customFormat="1" ht="6.95" customHeight="1">
      <c r="B288" s="67"/>
      <c r="C288" s="68"/>
      <c r="D288" s="68"/>
      <c r="E288" s="68"/>
      <c r="F288" s="68"/>
      <c r="G288" s="68"/>
      <c r="H288" s="68"/>
      <c r="I288" s="178"/>
      <c r="J288" s="68"/>
      <c r="K288" s="68"/>
      <c r="L288" s="72"/>
    </row>
  </sheetData>
  <sheetProtection password="CC35" sheet="1" objects="1" scenarios="1" formatColumns="0" formatRows="0" autoFilter="0"/>
  <autoFilter ref="C106:K287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95:H95"/>
    <mergeCell ref="E97:H97"/>
    <mergeCell ref="E99:H99"/>
    <mergeCell ref="G1:H1"/>
    <mergeCell ref="L2:V2"/>
  </mergeCells>
  <hyperlinks>
    <hyperlink ref="F1:G1" location="C2" display="1) Krycí list soupisu"/>
    <hyperlink ref="G1:H1" location="C58" display="2) Rekapitulace"/>
    <hyperlink ref="J1" location="C10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0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141</v>
      </c>
      <c r="G1" s="151" t="s">
        <v>142</v>
      </c>
      <c r="H1" s="151"/>
      <c r="I1" s="152"/>
      <c r="J1" s="151" t="s">
        <v>143</v>
      </c>
      <c r="K1" s="150" t="s">
        <v>144</v>
      </c>
      <c r="L1" s="151" t="s">
        <v>145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129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146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ZŠ Karviná - školy II - stavba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147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1826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149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2084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78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ROUND(J108,2)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ROUND(SUM(BE108:BE305),2)</f>
        <v>0</v>
      </c>
      <c r="G32" s="47"/>
      <c r="H32" s="47"/>
      <c r="I32" s="170">
        <v>0.21</v>
      </c>
      <c r="J32" s="169">
        <f>ROUND(ROUND((SUM(BE108:BE305)),2)*I32,2)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ROUND(SUM(BF108:BF305),2)</f>
        <v>0</v>
      </c>
      <c r="G33" s="47"/>
      <c r="H33" s="47"/>
      <c r="I33" s="170">
        <v>0.15</v>
      </c>
      <c r="J33" s="169">
        <f>ROUND(ROUND((SUM(BF108:BF305)),2)*I33,2)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ROUND(SUM(BG108:BG305),2)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ROUND(SUM(BH108:BH305),2)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ROUND(SUM(BI108:BI305),2)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151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ZŠ Karviná - školy II - stavba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147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1826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149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007 - Rekonstrukce odborných učeben ZŠ a MŠ Cihelní  Karviná - učebna informatiky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152</v>
      </c>
      <c r="D58" s="171"/>
      <c r="E58" s="171"/>
      <c r="F58" s="171"/>
      <c r="G58" s="171"/>
      <c r="H58" s="171"/>
      <c r="I58" s="185"/>
      <c r="J58" s="186" t="s">
        <v>153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154</v>
      </c>
      <c r="D60" s="47"/>
      <c r="E60" s="47"/>
      <c r="F60" s="47"/>
      <c r="G60" s="47"/>
      <c r="H60" s="47"/>
      <c r="I60" s="156"/>
      <c r="J60" s="167">
        <f>J108</f>
        <v>0</v>
      </c>
      <c r="K60" s="51"/>
      <c r="AU60" s="24" t="s">
        <v>155</v>
      </c>
    </row>
    <row r="61" spans="2:11" s="8" customFormat="1" ht="24.95" customHeight="1">
      <c r="B61" s="189"/>
      <c r="C61" s="190"/>
      <c r="D61" s="191" t="s">
        <v>156</v>
      </c>
      <c r="E61" s="192"/>
      <c r="F61" s="192"/>
      <c r="G61" s="192"/>
      <c r="H61" s="192"/>
      <c r="I61" s="193"/>
      <c r="J61" s="194">
        <f>J109</f>
        <v>0</v>
      </c>
      <c r="K61" s="195"/>
    </row>
    <row r="62" spans="2:11" s="9" customFormat="1" ht="19.9" customHeight="1">
      <c r="B62" s="196"/>
      <c r="C62" s="197"/>
      <c r="D62" s="198" t="s">
        <v>159</v>
      </c>
      <c r="E62" s="199"/>
      <c r="F62" s="199"/>
      <c r="G62" s="199"/>
      <c r="H62" s="199"/>
      <c r="I62" s="200"/>
      <c r="J62" s="201">
        <f>J110</f>
        <v>0</v>
      </c>
      <c r="K62" s="202"/>
    </row>
    <row r="63" spans="2:11" s="9" customFormat="1" ht="19.9" customHeight="1">
      <c r="B63" s="196"/>
      <c r="C63" s="197"/>
      <c r="D63" s="198" t="s">
        <v>161</v>
      </c>
      <c r="E63" s="199"/>
      <c r="F63" s="199"/>
      <c r="G63" s="199"/>
      <c r="H63" s="199"/>
      <c r="I63" s="200"/>
      <c r="J63" s="201">
        <f>J115</f>
        <v>0</v>
      </c>
      <c r="K63" s="202"/>
    </row>
    <row r="64" spans="2:11" s="9" customFormat="1" ht="19.9" customHeight="1">
      <c r="B64" s="196"/>
      <c r="C64" s="197"/>
      <c r="D64" s="198" t="s">
        <v>162</v>
      </c>
      <c r="E64" s="199"/>
      <c r="F64" s="199"/>
      <c r="G64" s="199"/>
      <c r="H64" s="199"/>
      <c r="I64" s="200"/>
      <c r="J64" s="201">
        <f>J148</f>
        <v>0</v>
      </c>
      <c r="K64" s="202"/>
    </row>
    <row r="65" spans="2:11" s="9" customFormat="1" ht="19.9" customHeight="1">
      <c r="B65" s="196"/>
      <c r="C65" s="197"/>
      <c r="D65" s="198" t="s">
        <v>1828</v>
      </c>
      <c r="E65" s="199"/>
      <c r="F65" s="199"/>
      <c r="G65" s="199"/>
      <c r="H65" s="199"/>
      <c r="I65" s="200"/>
      <c r="J65" s="201">
        <f>J167</f>
        <v>0</v>
      </c>
      <c r="K65" s="202"/>
    </row>
    <row r="66" spans="2:11" s="9" customFormat="1" ht="19.9" customHeight="1">
      <c r="B66" s="196"/>
      <c r="C66" s="197"/>
      <c r="D66" s="198" t="s">
        <v>164</v>
      </c>
      <c r="E66" s="199"/>
      <c r="F66" s="199"/>
      <c r="G66" s="199"/>
      <c r="H66" s="199"/>
      <c r="I66" s="200"/>
      <c r="J66" s="201">
        <f>J170</f>
        <v>0</v>
      </c>
      <c r="K66" s="202"/>
    </row>
    <row r="67" spans="2:11" s="9" customFormat="1" ht="19.9" customHeight="1">
      <c r="B67" s="196"/>
      <c r="C67" s="197"/>
      <c r="D67" s="198" t="s">
        <v>1537</v>
      </c>
      <c r="E67" s="199"/>
      <c r="F67" s="199"/>
      <c r="G67" s="199"/>
      <c r="H67" s="199"/>
      <c r="I67" s="200"/>
      <c r="J67" s="201">
        <f>J177</f>
        <v>0</v>
      </c>
      <c r="K67" s="202"/>
    </row>
    <row r="68" spans="2:11" s="8" customFormat="1" ht="24.95" customHeight="1">
      <c r="B68" s="189"/>
      <c r="C68" s="190"/>
      <c r="D68" s="191" t="s">
        <v>165</v>
      </c>
      <c r="E68" s="192"/>
      <c r="F68" s="192"/>
      <c r="G68" s="192"/>
      <c r="H68" s="192"/>
      <c r="I68" s="193"/>
      <c r="J68" s="194">
        <f>J179</f>
        <v>0</v>
      </c>
      <c r="K68" s="195"/>
    </row>
    <row r="69" spans="2:11" s="9" customFormat="1" ht="19.9" customHeight="1">
      <c r="B69" s="196"/>
      <c r="C69" s="197"/>
      <c r="D69" s="198" t="s">
        <v>166</v>
      </c>
      <c r="E69" s="199"/>
      <c r="F69" s="199"/>
      <c r="G69" s="199"/>
      <c r="H69" s="199"/>
      <c r="I69" s="200"/>
      <c r="J69" s="201">
        <f>J180</f>
        <v>0</v>
      </c>
      <c r="K69" s="202"/>
    </row>
    <row r="70" spans="2:11" s="9" customFormat="1" ht="19.9" customHeight="1">
      <c r="B70" s="196"/>
      <c r="C70" s="197"/>
      <c r="D70" s="198" t="s">
        <v>167</v>
      </c>
      <c r="E70" s="199"/>
      <c r="F70" s="199"/>
      <c r="G70" s="199"/>
      <c r="H70" s="199"/>
      <c r="I70" s="200"/>
      <c r="J70" s="201">
        <f>J190</f>
        <v>0</v>
      </c>
      <c r="K70" s="202"/>
    </row>
    <row r="71" spans="2:11" s="9" customFormat="1" ht="19.9" customHeight="1">
      <c r="B71" s="196"/>
      <c r="C71" s="197"/>
      <c r="D71" s="198" t="s">
        <v>168</v>
      </c>
      <c r="E71" s="199"/>
      <c r="F71" s="199"/>
      <c r="G71" s="199"/>
      <c r="H71" s="199"/>
      <c r="I71" s="200"/>
      <c r="J71" s="201">
        <f>J194</f>
        <v>0</v>
      </c>
      <c r="K71" s="202"/>
    </row>
    <row r="72" spans="2:11" s="9" customFormat="1" ht="19.9" customHeight="1">
      <c r="B72" s="196"/>
      <c r="C72" s="197"/>
      <c r="D72" s="198" t="s">
        <v>169</v>
      </c>
      <c r="E72" s="199"/>
      <c r="F72" s="199"/>
      <c r="G72" s="199"/>
      <c r="H72" s="199"/>
      <c r="I72" s="200"/>
      <c r="J72" s="201">
        <f>J201</f>
        <v>0</v>
      </c>
      <c r="K72" s="202"/>
    </row>
    <row r="73" spans="2:11" s="9" customFormat="1" ht="19.9" customHeight="1">
      <c r="B73" s="196"/>
      <c r="C73" s="197"/>
      <c r="D73" s="198" t="s">
        <v>170</v>
      </c>
      <c r="E73" s="199"/>
      <c r="F73" s="199"/>
      <c r="G73" s="199"/>
      <c r="H73" s="199"/>
      <c r="I73" s="200"/>
      <c r="J73" s="201">
        <f>J208</f>
        <v>0</v>
      </c>
      <c r="K73" s="202"/>
    </row>
    <row r="74" spans="2:11" s="9" customFormat="1" ht="19.9" customHeight="1">
      <c r="B74" s="196"/>
      <c r="C74" s="197"/>
      <c r="D74" s="198" t="s">
        <v>171</v>
      </c>
      <c r="E74" s="199"/>
      <c r="F74" s="199"/>
      <c r="G74" s="199"/>
      <c r="H74" s="199"/>
      <c r="I74" s="200"/>
      <c r="J74" s="201">
        <f>J228</f>
        <v>0</v>
      </c>
      <c r="K74" s="202"/>
    </row>
    <row r="75" spans="2:11" s="9" customFormat="1" ht="19.9" customHeight="1">
      <c r="B75" s="196"/>
      <c r="C75" s="197"/>
      <c r="D75" s="198" t="s">
        <v>172</v>
      </c>
      <c r="E75" s="199"/>
      <c r="F75" s="199"/>
      <c r="G75" s="199"/>
      <c r="H75" s="199"/>
      <c r="I75" s="200"/>
      <c r="J75" s="201">
        <f>J231</f>
        <v>0</v>
      </c>
      <c r="K75" s="202"/>
    </row>
    <row r="76" spans="2:11" s="9" customFormat="1" ht="19.9" customHeight="1">
      <c r="B76" s="196"/>
      <c r="C76" s="197"/>
      <c r="D76" s="198" t="s">
        <v>1829</v>
      </c>
      <c r="E76" s="199"/>
      <c r="F76" s="199"/>
      <c r="G76" s="199"/>
      <c r="H76" s="199"/>
      <c r="I76" s="200"/>
      <c r="J76" s="201">
        <f>J235</f>
        <v>0</v>
      </c>
      <c r="K76" s="202"/>
    </row>
    <row r="77" spans="2:11" s="9" customFormat="1" ht="19.9" customHeight="1">
      <c r="B77" s="196"/>
      <c r="C77" s="197"/>
      <c r="D77" s="198" t="s">
        <v>173</v>
      </c>
      <c r="E77" s="199"/>
      <c r="F77" s="199"/>
      <c r="G77" s="199"/>
      <c r="H77" s="199"/>
      <c r="I77" s="200"/>
      <c r="J77" s="201">
        <f>J241</f>
        <v>0</v>
      </c>
      <c r="K77" s="202"/>
    </row>
    <row r="78" spans="2:11" s="9" customFormat="1" ht="19.9" customHeight="1">
      <c r="B78" s="196"/>
      <c r="C78" s="197"/>
      <c r="D78" s="198" t="s">
        <v>175</v>
      </c>
      <c r="E78" s="199"/>
      <c r="F78" s="199"/>
      <c r="G78" s="199"/>
      <c r="H78" s="199"/>
      <c r="I78" s="200"/>
      <c r="J78" s="201">
        <f>J257</f>
        <v>0</v>
      </c>
      <c r="K78" s="202"/>
    </row>
    <row r="79" spans="2:11" s="9" customFormat="1" ht="19.9" customHeight="1">
      <c r="B79" s="196"/>
      <c r="C79" s="197"/>
      <c r="D79" s="198" t="s">
        <v>176</v>
      </c>
      <c r="E79" s="199"/>
      <c r="F79" s="199"/>
      <c r="G79" s="199"/>
      <c r="H79" s="199"/>
      <c r="I79" s="200"/>
      <c r="J79" s="201">
        <f>J261</f>
        <v>0</v>
      </c>
      <c r="K79" s="202"/>
    </row>
    <row r="80" spans="2:11" s="9" customFormat="1" ht="19.9" customHeight="1">
      <c r="B80" s="196"/>
      <c r="C80" s="197"/>
      <c r="D80" s="198" t="s">
        <v>177</v>
      </c>
      <c r="E80" s="199"/>
      <c r="F80" s="199"/>
      <c r="G80" s="199"/>
      <c r="H80" s="199"/>
      <c r="I80" s="200"/>
      <c r="J80" s="201">
        <f>J267</f>
        <v>0</v>
      </c>
      <c r="K80" s="202"/>
    </row>
    <row r="81" spans="2:11" s="9" customFormat="1" ht="19.9" customHeight="1">
      <c r="B81" s="196"/>
      <c r="C81" s="197"/>
      <c r="D81" s="198" t="s">
        <v>178</v>
      </c>
      <c r="E81" s="199"/>
      <c r="F81" s="199"/>
      <c r="G81" s="199"/>
      <c r="H81" s="199"/>
      <c r="I81" s="200"/>
      <c r="J81" s="201">
        <f>J273</f>
        <v>0</v>
      </c>
      <c r="K81" s="202"/>
    </row>
    <row r="82" spans="2:11" s="9" customFormat="1" ht="19.9" customHeight="1">
      <c r="B82" s="196"/>
      <c r="C82" s="197"/>
      <c r="D82" s="198" t="s">
        <v>179</v>
      </c>
      <c r="E82" s="199"/>
      <c r="F82" s="199"/>
      <c r="G82" s="199"/>
      <c r="H82" s="199"/>
      <c r="I82" s="200"/>
      <c r="J82" s="201">
        <f>J280</f>
        <v>0</v>
      </c>
      <c r="K82" s="202"/>
    </row>
    <row r="83" spans="2:11" s="9" customFormat="1" ht="19.9" customHeight="1">
      <c r="B83" s="196"/>
      <c r="C83" s="197"/>
      <c r="D83" s="198" t="s">
        <v>180</v>
      </c>
      <c r="E83" s="199"/>
      <c r="F83" s="199"/>
      <c r="G83" s="199"/>
      <c r="H83" s="199"/>
      <c r="I83" s="200"/>
      <c r="J83" s="201">
        <f>J283</f>
        <v>0</v>
      </c>
      <c r="K83" s="202"/>
    </row>
    <row r="84" spans="2:11" s="8" customFormat="1" ht="24.95" customHeight="1">
      <c r="B84" s="189"/>
      <c r="C84" s="190"/>
      <c r="D84" s="191" t="s">
        <v>182</v>
      </c>
      <c r="E84" s="192"/>
      <c r="F84" s="192"/>
      <c r="G84" s="192"/>
      <c r="H84" s="192"/>
      <c r="I84" s="193"/>
      <c r="J84" s="194">
        <f>J293</f>
        <v>0</v>
      </c>
      <c r="K84" s="195"/>
    </row>
    <row r="85" spans="2:11" s="9" customFormat="1" ht="19.9" customHeight="1">
      <c r="B85" s="196"/>
      <c r="C85" s="197"/>
      <c r="D85" s="198" t="s">
        <v>183</v>
      </c>
      <c r="E85" s="199"/>
      <c r="F85" s="199"/>
      <c r="G85" s="199"/>
      <c r="H85" s="199"/>
      <c r="I85" s="200"/>
      <c r="J85" s="201">
        <f>J294</f>
        <v>0</v>
      </c>
      <c r="K85" s="202"/>
    </row>
    <row r="86" spans="2:11" s="9" customFormat="1" ht="19.9" customHeight="1">
      <c r="B86" s="196"/>
      <c r="C86" s="197"/>
      <c r="D86" s="198" t="s">
        <v>184</v>
      </c>
      <c r="E86" s="199"/>
      <c r="F86" s="199"/>
      <c r="G86" s="199"/>
      <c r="H86" s="199"/>
      <c r="I86" s="200"/>
      <c r="J86" s="201">
        <f>J299</f>
        <v>0</v>
      </c>
      <c r="K86" s="202"/>
    </row>
    <row r="87" spans="2:11" s="1" customFormat="1" ht="21.8" customHeight="1">
      <c r="B87" s="46"/>
      <c r="C87" s="47"/>
      <c r="D87" s="47"/>
      <c r="E87" s="47"/>
      <c r="F87" s="47"/>
      <c r="G87" s="47"/>
      <c r="H87" s="47"/>
      <c r="I87" s="156"/>
      <c r="J87" s="47"/>
      <c r="K87" s="51"/>
    </row>
    <row r="88" spans="2:11" s="1" customFormat="1" ht="6.95" customHeight="1">
      <c r="B88" s="67"/>
      <c r="C88" s="68"/>
      <c r="D88" s="68"/>
      <c r="E88" s="68"/>
      <c r="F88" s="68"/>
      <c r="G88" s="68"/>
      <c r="H88" s="68"/>
      <c r="I88" s="178"/>
      <c r="J88" s="68"/>
      <c r="K88" s="69"/>
    </row>
    <row r="92" spans="2:12" s="1" customFormat="1" ht="6.95" customHeight="1">
      <c r="B92" s="70"/>
      <c r="C92" s="71"/>
      <c r="D92" s="71"/>
      <c r="E92" s="71"/>
      <c r="F92" s="71"/>
      <c r="G92" s="71"/>
      <c r="H92" s="71"/>
      <c r="I92" s="181"/>
      <c r="J92" s="71"/>
      <c r="K92" s="71"/>
      <c r="L92" s="72"/>
    </row>
    <row r="93" spans="2:12" s="1" customFormat="1" ht="36.95" customHeight="1">
      <c r="B93" s="46"/>
      <c r="C93" s="73" t="s">
        <v>185</v>
      </c>
      <c r="D93" s="74"/>
      <c r="E93" s="74"/>
      <c r="F93" s="74"/>
      <c r="G93" s="74"/>
      <c r="H93" s="74"/>
      <c r="I93" s="203"/>
      <c r="J93" s="74"/>
      <c r="K93" s="74"/>
      <c r="L93" s="72"/>
    </row>
    <row r="94" spans="2:12" s="1" customFormat="1" ht="6.95" customHeight="1">
      <c r="B94" s="46"/>
      <c r="C94" s="74"/>
      <c r="D94" s="74"/>
      <c r="E94" s="74"/>
      <c r="F94" s="74"/>
      <c r="G94" s="74"/>
      <c r="H94" s="74"/>
      <c r="I94" s="203"/>
      <c r="J94" s="74"/>
      <c r="K94" s="74"/>
      <c r="L94" s="72"/>
    </row>
    <row r="95" spans="2:12" s="1" customFormat="1" ht="14.4" customHeight="1">
      <c r="B95" s="46"/>
      <c r="C95" s="76" t="s">
        <v>18</v>
      </c>
      <c r="D95" s="74"/>
      <c r="E95" s="74"/>
      <c r="F95" s="74"/>
      <c r="G95" s="74"/>
      <c r="H95" s="74"/>
      <c r="I95" s="203"/>
      <c r="J95" s="74"/>
      <c r="K95" s="74"/>
      <c r="L95" s="72"/>
    </row>
    <row r="96" spans="2:12" s="1" customFormat="1" ht="16.5" customHeight="1">
      <c r="B96" s="46"/>
      <c r="C96" s="74"/>
      <c r="D96" s="74"/>
      <c r="E96" s="204" t="str">
        <f>E7</f>
        <v>Rekonstrukce odborných učeben ZŠ Karviná - školy II - stavba</v>
      </c>
      <c r="F96" s="76"/>
      <c r="G96" s="76"/>
      <c r="H96" s="76"/>
      <c r="I96" s="203"/>
      <c r="J96" s="74"/>
      <c r="K96" s="74"/>
      <c r="L96" s="72"/>
    </row>
    <row r="97" spans="2:12" ht="13.5">
      <c r="B97" s="28"/>
      <c r="C97" s="76" t="s">
        <v>147</v>
      </c>
      <c r="D97" s="205"/>
      <c r="E97" s="205"/>
      <c r="F97" s="205"/>
      <c r="G97" s="205"/>
      <c r="H97" s="205"/>
      <c r="I97" s="148"/>
      <c r="J97" s="205"/>
      <c r="K97" s="205"/>
      <c r="L97" s="206"/>
    </row>
    <row r="98" spans="2:12" s="1" customFormat="1" ht="16.5" customHeight="1">
      <c r="B98" s="46"/>
      <c r="C98" s="74"/>
      <c r="D98" s="74"/>
      <c r="E98" s="204" t="s">
        <v>1826</v>
      </c>
      <c r="F98" s="74"/>
      <c r="G98" s="74"/>
      <c r="H98" s="74"/>
      <c r="I98" s="203"/>
      <c r="J98" s="74"/>
      <c r="K98" s="74"/>
      <c r="L98" s="72"/>
    </row>
    <row r="99" spans="2:12" s="1" customFormat="1" ht="14.4" customHeight="1">
      <c r="B99" s="46"/>
      <c r="C99" s="76" t="s">
        <v>149</v>
      </c>
      <c r="D99" s="74"/>
      <c r="E99" s="74"/>
      <c r="F99" s="74"/>
      <c r="G99" s="74"/>
      <c r="H99" s="74"/>
      <c r="I99" s="203"/>
      <c r="J99" s="74"/>
      <c r="K99" s="74"/>
      <c r="L99" s="72"/>
    </row>
    <row r="100" spans="2:12" s="1" customFormat="1" ht="17.25" customHeight="1">
      <c r="B100" s="46"/>
      <c r="C100" s="74"/>
      <c r="D100" s="74"/>
      <c r="E100" s="82" t="str">
        <f>E11</f>
        <v xml:space="preserve">007 - Rekonstrukce odborných učeben ZŠ a MŠ Cihelní  Karviná - učebna informatiky</v>
      </c>
      <c r="F100" s="74"/>
      <c r="G100" s="74"/>
      <c r="H100" s="74"/>
      <c r="I100" s="203"/>
      <c r="J100" s="74"/>
      <c r="K100" s="74"/>
      <c r="L100" s="72"/>
    </row>
    <row r="101" spans="2:12" s="1" customFormat="1" ht="6.95" customHeight="1">
      <c r="B101" s="46"/>
      <c r="C101" s="74"/>
      <c r="D101" s="74"/>
      <c r="E101" s="74"/>
      <c r="F101" s="74"/>
      <c r="G101" s="74"/>
      <c r="H101" s="74"/>
      <c r="I101" s="203"/>
      <c r="J101" s="74"/>
      <c r="K101" s="74"/>
      <c r="L101" s="72"/>
    </row>
    <row r="102" spans="2:12" s="1" customFormat="1" ht="18" customHeight="1">
      <c r="B102" s="46"/>
      <c r="C102" s="76" t="s">
        <v>23</v>
      </c>
      <c r="D102" s="74"/>
      <c r="E102" s="74"/>
      <c r="F102" s="207" t="str">
        <f>F14</f>
        <v xml:space="preserve"> </v>
      </c>
      <c r="G102" s="74"/>
      <c r="H102" s="74"/>
      <c r="I102" s="208" t="s">
        <v>25</v>
      </c>
      <c r="J102" s="85" t="str">
        <f>IF(J14="","",J14)</f>
        <v>4. 9. 2017</v>
      </c>
      <c r="K102" s="74"/>
      <c r="L102" s="72"/>
    </row>
    <row r="103" spans="2:12" s="1" customFormat="1" ht="6.95" customHeight="1">
      <c r="B103" s="46"/>
      <c r="C103" s="74"/>
      <c r="D103" s="74"/>
      <c r="E103" s="74"/>
      <c r="F103" s="74"/>
      <c r="G103" s="74"/>
      <c r="H103" s="74"/>
      <c r="I103" s="203"/>
      <c r="J103" s="74"/>
      <c r="K103" s="74"/>
      <c r="L103" s="72"/>
    </row>
    <row r="104" spans="2:12" s="1" customFormat="1" ht="13.5">
      <c r="B104" s="46"/>
      <c r="C104" s="76" t="s">
        <v>27</v>
      </c>
      <c r="D104" s="74"/>
      <c r="E104" s="74"/>
      <c r="F104" s="207" t="str">
        <f>E17</f>
        <v xml:space="preserve"> </v>
      </c>
      <c r="G104" s="74"/>
      <c r="H104" s="74"/>
      <c r="I104" s="208" t="s">
        <v>32</v>
      </c>
      <c r="J104" s="207" t="str">
        <f>E23</f>
        <v xml:space="preserve"> </v>
      </c>
      <c r="K104" s="74"/>
      <c r="L104" s="72"/>
    </row>
    <row r="105" spans="2:12" s="1" customFormat="1" ht="14.4" customHeight="1">
      <c r="B105" s="46"/>
      <c r="C105" s="76" t="s">
        <v>30</v>
      </c>
      <c r="D105" s="74"/>
      <c r="E105" s="74"/>
      <c r="F105" s="207" t="str">
        <f>IF(E20="","",E20)</f>
        <v/>
      </c>
      <c r="G105" s="74"/>
      <c r="H105" s="74"/>
      <c r="I105" s="203"/>
      <c r="J105" s="74"/>
      <c r="K105" s="74"/>
      <c r="L105" s="72"/>
    </row>
    <row r="106" spans="2:12" s="1" customFormat="1" ht="10.3" customHeight="1">
      <c r="B106" s="46"/>
      <c r="C106" s="74"/>
      <c r="D106" s="74"/>
      <c r="E106" s="74"/>
      <c r="F106" s="74"/>
      <c r="G106" s="74"/>
      <c r="H106" s="74"/>
      <c r="I106" s="203"/>
      <c r="J106" s="74"/>
      <c r="K106" s="74"/>
      <c r="L106" s="72"/>
    </row>
    <row r="107" spans="2:20" s="10" customFormat="1" ht="29.25" customHeight="1">
      <c r="B107" s="209"/>
      <c r="C107" s="210" t="s">
        <v>186</v>
      </c>
      <c r="D107" s="211" t="s">
        <v>54</v>
      </c>
      <c r="E107" s="211" t="s">
        <v>50</v>
      </c>
      <c r="F107" s="211" t="s">
        <v>187</v>
      </c>
      <c r="G107" s="211" t="s">
        <v>188</v>
      </c>
      <c r="H107" s="211" t="s">
        <v>189</v>
      </c>
      <c r="I107" s="212" t="s">
        <v>190</v>
      </c>
      <c r="J107" s="211" t="s">
        <v>153</v>
      </c>
      <c r="K107" s="213" t="s">
        <v>191</v>
      </c>
      <c r="L107" s="214"/>
      <c r="M107" s="102" t="s">
        <v>192</v>
      </c>
      <c r="N107" s="103" t="s">
        <v>39</v>
      </c>
      <c r="O107" s="103" t="s">
        <v>193</v>
      </c>
      <c r="P107" s="103" t="s">
        <v>194</v>
      </c>
      <c r="Q107" s="103" t="s">
        <v>195</v>
      </c>
      <c r="R107" s="103" t="s">
        <v>196</v>
      </c>
      <c r="S107" s="103" t="s">
        <v>197</v>
      </c>
      <c r="T107" s="104" t="s">
        <v>198</v>
      </c>
    </row>
    <row r="108" spans="2:63" s="1" customFormat="1" ht="29.25" customHeight="1">
      <c r="B108" s="46"/>
      <c r="C108" s="108" t="s">
        <v>154</v>
      </c>
      <c r="D108" s="74"/>
      <c r="E108" s="74"/>
      <c r="F108" s="74"/>
      <c r="G108" s="74"/>
      <c r="H108" s="74"/>
      <c r="I108" s="203"/>
      <c r="J108" s="215">
        <f>BK108</f>
        <v>0</v>
      </c>
      <c r="K108" s="74"/>
      <c r="L108" s="72"/>
      <c r="M108" s="105"/>
      <c r="N108" s="106"/>
      <c r="O108" s="106"/>
      <c r="P108" s="216">
        <f>P109+P179+P293</f>
        <v>0</v>
      </c>
      <c r="Q108" s="106"/>
      <c r="R108" s="216">
        <f>R109+R179+R293</f>
        <v>11.5451297</v>
      </c>
      <c r="S108" s="106"/>
      <c r="T108" s="217">
        <f>T109+T179+T293</f>
        <v>4.5047321</v>
      </c>
      <c r="AT108" s="24" t="s">
        <v>68</v>
      </c>
      <c r="AU108" s="24" t="s">
        <v>155</v>
      </c>
      <c r="BK108" s="218">
        <f>BK109+BK179+BK293</f>
        <v>0</v>
      </c>
    </row>
    <row r="109" spans="2:63" s="11" customFormat="1" ht="37.4" customHeight="1">
      <c r="B109" s="219"/>
      <c r="C109" s="220"/>
      <c r="D109" s="221" t="s">
        <v>68</v>
      </c>
      <c r="E109" s="222" t="s">
        <v>199</v>
      </c>
      <c r="F109" s="222" t="s">
        <v>200</v>
      </c>
      <c r="G109" s="220"/>
      <c r="H109" s="220"/>
      <c r="I109" s="223"/>
      <c r="J109" s="224">
        <f>BK109</f>
        <v>0</v>
      </c>
      <c r="K109" s="220"/>
      <c r="L109" s="225"/>
      <c r="M109" s="226"/>
      <c r="N109" s="227"/>
      <c r="O109" s="227"/>
      <c r="P109" s="228">
        <f>P110+P115+P148+P167+P170+P177</f>
        <v>0</v>
      </c>
      <c r="Q109" s="227"/>
      <c r="R109" s="228">
        <f>R110+R115+R148+R167+R170+R177</f>
        <v>8.9795864</v>
      </c>
      <c r="S109" s="227"/>
      <c r="T109" s="229">
        <f>T110+T115+T148+T167+T170+T177</f>
        <v>3.8719200000000003</v>
      </c>
      <c r="AR109" s="230" t="s">
        <v>76</v>
      </c>
      <c r="AT109" s="231" t="s">
        <v>68</v>
      </c>
      <c r="AU109" s="231" t="s">
        <v>69</v>
      </c>
      <c r="AY109" s="230" t="s">
        <v>201</v>
      </c>
      <c r="BK109" s="232">
        <f>BK110+BK115+BK148+BK167+BK170+BK177</f>
        <v>0</v>
      </c>
    </row>
    <row r="110" spans="2:63" s="11" customFormat="1" ht="19.9" customHeight="1">
      <c r="B110" s="219"/>
      <c r="C110" s="220"/>
      <c r="D110" s="221" t="s">
        <v>68</v>
      </c>
      <c r="E110" s="233" t="s">
        <v>216</v>
      </c>
      <c r="F110" s="233" t="s">
        <v>244</v>
      </c>
      <c r="G110" s="220"/>
      <c r="H110" s="220"/>
      <c r="I110" s="223"/>
      <c r="J110" s="234">
        <f>BK110</f>
        <v>0</v>
      </c>
      <c r="K110" s="220"/>
      <c r="L110" s="225"/>
      <c r="M110" s="226"/>
      <c r="N110" s="227"/>
      <c r="O110" s="227"/>
      <c r="P110" s="228">
        <f>SUM(P111:P114)</f>
        <v>0</v>
      </c>
      <c r="Q110" s="227"/>
      <c r="R110" s="228">
        <f>SUM(R111:R114)</f>
        <v>0.19697579999999998</v>
      </c>
      <c r="S110" s="227"/>
      <c r="T110" s="229">
        <f>SUM(T111:T114)</f>
        <v>0</v>
      </c>
      <c r="AR110" s="230" t="s">
        <v>76</v>
      </c>
      <c r="AT110" s="231" t="s">
        <v>68</v>
      </c>
      <c r="AU110" s="231" t="s">
        <v>76</v>
      </c>
      <c r="AY110" s="230" t="s">
        <v>201</v>
      </c>
      <c r="BK110" s="232">
        <f>SUM(BK111:BK114)</f>
        <v>0</v>
      </c>
    </row>
    <row r="111" spans="2:65" s="1" customFormat="1" ht="25.5" customHeight="1">
      <c r="B111" s="46"/>
      <c r="C111" s="235" t="s">
        <v>76</v>
      </c>
      <c r="D111" s="235" t="s">
        <v>203</v>
      </c>
      <c r="E111" s="236" t="s">
        <v>273</v>
      </c>
      <c r="F111" s="237" t="s">
        <v>274</v>
      </c>
      <c r="G111" s="238" t="s">
        <v>206</v>
      </c>
      <c r="H111" s="239">
        <v>1.89</v>
      </c>
      <c r="I111" s="240"/>
      <c r="J111" s="241">
        <f>ROUND(I111*H111,2)</f>
        <v>0</v>
      </c>
      <c r="K111" s="237" t="s">
        <v>207</v>
      </c>
      <c r="L111" s="72"/>
      <c r="M111" s="242" t="s">
        <v>21</v>
      </c>
      <c r="N111" s="243" t="s">
        <v>40</v>
      </c>
      <c r="O111" s="47"/>
      <c r="P111" s="244">
        <f>O111*H111</f>
        <v>0</v>
      </c>
      <c r="Q111" s="244">
        <v>0.10422</v>
      </c>
      <c r="R111" s="244">
        <f>Q111*H111</f>
        <v>0.19697579999999998</v>
      </c>
      <c r="S111" s="244">
        <v>0</v>
      </c>
      <c r="T111" s="245">
        <f>S111*H111</f>
        <v>0</v>
      </c>
      <c r="AR111" s="24" t="s">
        <v>208</v>
      </c>
      <c r="AT111" s="24" t="s">
        <v>203</v>
      </c>
      <c r="AU111" s="24" t="s">
        <v>79</v>
      </c>
      <c r="AY111" s="24" t="s">
        <v>201</v>
      </c>
      <c r="BE111" s="246">
        <f>IF(N111="základní",J111,0)</f>
        <v>0</v>
      </c>
      <c r="BF111" s="246">
        <f>IF(N111="snížená",J111,0)</f>
        <v>0</v>
      </c>
      <c r="BG111" s="246">
        <f>IF(N111="zákl. přenesená",J111,0)</f>
        <v>0</v>
      </c>
      <c r="BH111" s="246">
        <f>IF(N111="sníž. přenesená",J111,0)</f>
        <v>0</v>
      </c>
      <c r="BI111" s="246">
        <f>IF(N111="nulová",J111,0)</f>
        <v>0</v>
      </c>
      <c r="BJ111" s="24" t="s">
        <v>76</v>
      </c>
      <c r="BK111" s="246">
        <f>ROUND(I111*H111,2)</f>
        <v>0</v>
      </c>
      <c r="BL111" s="24" t="s">
        <v>208</v>
      </c>
      <c r="BM111" s="24" t="s">
        <v>2085</v>
      </c>
    </row>
    <row r="112" spans="2:51" s="12" customFormat="1" ht="13.5">
      <c r="B112" s="247"/>
      <c r="C112" s="248"/>
      <c r="D112" s="249" t="s">
        <v>210</v>
      </c>
      <c r="E112" s="250" t="s">
        <v>21</v>
      </c>
      <c r="F112" s="251" t="s">
        <v>2086</v>
      </c>
      <c r="G112" s="248"/>
      <c r="H112" s="252">
        <v>1.89</v>
      </c>
      <c r="I112" s="253"/>
      <c r="J112" s="248"/>
      <c r="K112" s="248"/>
      <c r="L112" s="254"/>
      <c r="M112" s="255"/>
      <c r="N112" s="256"/>
      <c r="O112" s="256"/>
      <c r="P112" s="256"/>
      <c r="Q112" s="256"/>
      <c r="R112" s="256"/>
      <c r="S112" s="256"/>
      <c r="T112" s="257"/>
      <c r="AT112" s="258" t="s">
        <v>210</v>
      </c>
      <c r="AU112" s="258" t="s">
        <v>79</v>
      </c>
      <c r="AV112" s="12" t="s">
        <v>79</v>
      </c>
      <c r="AW112" s="12" t="s">
        <v>33</v>
      </c>
      <c r="AX112" s="12" t="s">
        <v>76</v>
      </c>
      <c r="AY112" s="258" t="s">
        <v>201</v>
      </c>
    </row>
    <row r="113" spans="2:65" s="1" customFormat="1" ht="16.5" customHeight="1">
      <c r="B113" s="46"/>
      <c r="C113" s="235" t="s">
        <v>79</v>
      </c>
      <c r="D113" s="235" t="s">
        <v>203</v>
      </c>
      <c r="E113" s="236" t="s">
        <v>278</v>
      </c>
      <c r="F113" s="237" t="s">
        <v>279</v>
      </c>
      <c r="G113" s="238" t="s">
        <v>256</v>
      </c>
      <c r="H113" s="239">
        <v>4.2</v>
      </c>
      <c r="I113" s="240"/>
      <c r="J113" s="241">
        <f>ROUND(I113*H113,2)</f>
        <v>0</v>
      </c>
      <c r="K113" s="237" t="s">
        <v>21</v>
      </c>
      <c r="L113" s="72"/>
      <c r="M113" s="242" t="s">
        <v>21</v>
      </c>
      <c r="N113" s="243" t="s">
        <v>40</v>
      </c>
      <c r="O113" s="47"/>
      <c r="P113" s="244">
        <f>O113*H113</f>
        <v>0</v>
      </c>
      <c r="Q113" s="244">
        <v>0</v>
      </c>
      <c r="R113" s="244">
        <f>Q113*H113</f>
        <v>0</v>
      </c>
      <c r="S113" s="244">
        <v>0</v>
      </c>
      <c r="T113" s="245">
        <f>S113*H113</f>
        <v>0</v>
      </c>
      <c r="AR113" s="24" t="s">
        <v>208</v>
      </c>
      <c r="AT113" s="24" t="s">
        <v>203</v>
      </c>
      <c r="AU113" s="24" t="s">
        <v>79</v>
      </c>
      <c r="AY113" s="24" t="s">
        <v>201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76</v>
      </c>
      <c r="BK113" s="246">
        <f>ROUND(I113*H113,2)</f>
        <v>0</v>
      </c>
      <c r="BL113" s="24" t="s">
        <v>208</v>
      </c>
      <c r="BM113" s="24" t="s">
        <v>280</v>
      </c>
    </row>
    <row r="114" spans="2:51" s="12" customFormat="1" ht="13.5">
      <c r="B114" s="247"/>
      <c r="C114" s="248"/>
      <c r="D114" s="249" t="s">
        <v>210</v>
      </c>
      <c r="E114" s="250" t="s">
        <v>21</v>
      </c>
      <c r="F114" s="251" t="s">
        <v>1547</v>
      </c>
      <c r="G114" s="248"/>
      <c r="H114" s="252">
        <v>4.2</v>
      </c>
      <c r="I114" s="253"/>
      <c r="J114" s="248"/>
      <c r="K114" s="248"/>
      <c r="L114" s="254"/>
      <c r="M114" s="255"/>
      <c r="N114" s="256"/>
      <c r="O114" s="256"/>
      <c r="P114" s="256"/>
      <c r="Q114" s="256"/>
      <c r="R114" s="256"/>
      <c r="S114" s="256"/>
      <c r="T114" s="257"/>
      <c r="AT114" s="258" t="s">
        <v>210</v>
      </c>
      <c r="AU114" s="258" t="s">
        <v>79</v>
      </c>
      <c r="AV114" s="12" t="s">
        <v>79</v>
      </c>
      <c r="AW114" s="12" t="s">
        <v>33</v>
      </c>
      <c r="AX114" s="12" t="s">
        <v>76</v>
      </c>
      <c r="AY114" s="258" t="s">
        <v>201</v>
      </c>
    </row>
    <row r="115" spans="2:63" s="11" customFormat="1" ht="29.85" customHeight="1">
      <c r="B115" s="219"/>
      <c r="C115" s="220"/>
      <c r="D115" s="221" t="s">
        <v>68</v>
      </c>
      <c r="E115" s="233" t="s">
        <v>232</v>
      </c>
      <c r="F115" s="233" t="s">
        <v>302</v>
      </c>
      <c r="G115" s="220"/>
      <c r="H115" s="220"/>
      <c r="I115" s="223"/>
      <c r="J115" s="234">
        <f>BK115</f>
        <v>0</v>
      </c>
      <c r="K115" s="220"/>
      <c r="L115" s="225"/>
      <c r="M115" s="226"/>
      <c r="N115" s="227"/>
      <c r="O115" s="227"/>
      <c r="P115" s="228">
        <f>SUM(P116:P147)</f>
        <v>0</v>
      </c>
      <c r="Q115" s="227"/>
      <c r="R115" s="228">
        <f>SUM(R116:R147)</f>
        <v>8.7631656</v>
      </c>
      <c r="S115" s="227"/>
      <c r="T115" s="229">
        <f>SUM(T116:T147)</f>
        <v>0</v>
      </c>
      <c r="AR115" s="230" t="s">
        <v>76</v>
      </c>
      <c r="AT115" s="231" t="s">
        <v>68</v>
      </c>
      <c r="AU115" s="231" t="s">
        <v>76</v>
      </c>
      <c r="AY115" s="230" t="s">
        <v>201</v>
      </c>
      <c r="BK115" s="232">
        <f>SUM(BK116:BK147)</f>
        <v>0</v>
      </c>
    </row>
    <row r="116" spans="2:65" s="1" customFormat="1" ht="16.5" customHeight="1">
      <c r="B116" s="46"/>
      <c r="C116" s="235" t="s">
        <v>216</v>
      </c>
      <c r="D116" s="235" t="s">
        <v>203</v>
      </c>
      <c r="E116" s="236" t="s">
        <v>317</v>
      </c>
      <c r="F116" s="237" t="s">
        <v>318</v>
      </c>
      <c r="G116" s="238" t="s">
        <v>206</v>
      </c>
      <c r="H116" s="239">
        <v>0.3</v>
      </c>
      <c r="I116" s="240"/>
      <c r="J116" s="241">
        <f>ROUND(I116*H116,2)</f>
        <v>0</v>
      </c>
      <c r="K116" s="237" t="s">
        <v>220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0.04</v>
      </c>
      <c r="R116" s="244">
        <f>Q116*H116</f>
        <v>0.012</v>
      </c>
      <c r="S116" s="244">
        <v>0</v>
      </c>
      <c r="T116" s="245">
        <f>S116*H116</f>
        <v>0</v>
      </c>
      <c r="AR116" s="24" t="s">
        <v>208</v>
      </c>
      <c r="AT116" s="24" t="s">
        <v>203</v>
      </c>
      <c r="AU116" s="24" t="s">
        <v>79</v>
      </c>
      <c r="AY116" s="24" t="s">
        <v>201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208</v>
      </c>
      <c r="BM116" s="24" t="s">
        <v>319</v>
      </c>
    </row>
    <row r="117" spans="2:51" s="12" customFormat="1" ht="13.5">
      <c r="B117" s="247"/>
      <c r="C117" s="248"/>
      <c r="D117" s="249" t="s">
        <v>210</v>
      </c>
      <c r="E117" s="250" t="s">
        <v>21</v>
      </c>
      <c r="F117" s="251" t="s">
        <v>2049</v>
      </c>
      <c r="G117" s="248"/>
      <c r="H117" s="252">
        <v>0.3</v>
      </c>
      <c r="I117" s="253"/>
      <c r="J117" s="248"/>
      <c r="K117" s="248"/>
      <c r="L117" s="254"/>
      <c r="M117" s="255"/>
      <c r="N117" s="256"/>
      <c r="O117" s="256"/>
      <c r="P117" s="256"/>
      <c r="Q117" s="256"/>
      <c r="R117" s="256"/>
      <c r="S117" s="256"/>
      <c r="T117" s="257"/>
      <c r="AT117" s="258" t="s">
        <v>210</v>
      </c>
      <c r="AU117" s="258" t="s">
        <v>79</v>
      </c>
      <c r="AV117" s="12" t="s">
        <v>79</v>
      </c>
      <c r="AW117" s="12" t="s">
        <v>33</v>
      </c>
      <c r="AX117" s="12" t="s">
        <v>76</v>
      </c>
      <c r="AY117" s="258" t="s">
        <v>201</v>
      </c>
    </row>
    <row r="118" spans="2:65" s="1" customFormat="1" ht="25.5" customHeight="1">
      <c r="B118" s="46"/>
      <c r="C118" s="235" t="s">
        <v>208</v>
      </c>
      <c r="D118" s="235" t="s">
        <v>203</v>
      </c>
      <c r="E118" s="236" t="s">
        <v>323</v>
      </c>
      <c r="F118" s="237" t="s">
        <v>324</v>
      </c>
      <c r="G118" s="238" t="s">
        <v>206</v>
      </c>
      <c r="H118" s="239">
        <v>3.78</v>
      </c>
      <c r="I118" s="240"/>
      <c r="J118" s="241">
        <f>ROUND(I118*H118,2)</f>
        <v>0</v>
      </c>
      <c r="K118" s="237" t="s">
        <v>220</v>
      </c>
      <c r="L118" s="72"/>
      <c r="M118" s="242" t="s">
        <v>21</v>
      </c>
      <c r="N118" s="243" t="s">
        <v>40</v>
      </c>
      <c r="O118" s="47"/>
      <c r="P118" s="244">
        <f>O118*H118</f>
        <v>0</v>
      </c>
      <c r="Q118" s="244">
        <v>0.00489</v>
      </c>
      <c r="R118" s="244">
        <f>Q118*H118</f>
        <v>0.0184842</v>
      </c>
      <c r="S118" s="244">
        <v>0</v>
      </c>
      <c r="T118" s="245">
        <f>S118*H118</f>
        <v>0</v>
      </c>
      <c r="AR118" s="24" t="s">
        <v>208</v>
      </c>
      <c r="AT118" s="24" t="s">
        <v>203</v>
      </c>
      <c r="AU118" s="24" t="s">
        <v>79</v>
      </c>
      <c r="AY118" s="24" t="s">
        <v>201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76</v>
      </c>
      <c r="BK118" s="246">
        <f>ROUND(I118*H118,2)</f>
        <v>0</v>
      </c>
      <c r="BL118" s="24" t="s">
        <v>208</v>
      </c>
      <c r="BM118" s="24" t="s">
        <v>325</v>
      </c>
    </row>
    <row r="119" spans="2:51" s="12" customFormat="1" ht="13.5">
      <c r="B119" s="247"/>
      <c r="C119" s="248"/>
      <c r="D119" s="249" t="s">
        <v>210</v>
      </c>
      <c r="E119" s="250" t="s">
        <v>21</v>
      </c>
      <c r="F119" s="251" t="s">
        <v>2087</v>
      </c>
      <c r="G119" s="248"/>
      <c r="H119" s="252">
        <v>3.78</v>
      </c>
      <c r="I119" s="253"/>
      <c r="J119" s="248"/>
      <c r="K119" s="248"/>
      <c r="L119" s="254"/>
      <c r="M119" s="255"/>
      <c r="N119" s="256"/>
      <c r="O119" s="256"/>
      <c r="P119" s="256"/>
      <c r="Q119" s="256"/>
      <c r="R119" s="256"/>
      <c r="S119" s="256"/>
      <c r="T119" s="257"/>
      <c r="AT119" s="258" t="s">
        <v>210</v>
      </c>
      <c r="AU119" s="258" t="s">
        <v>79</v>
      </c>
      <c r="AV119" s="12" t="s">
        <v>79</v>
      </c>
      <c r="AW119" s="12" t="s">
        <v>33</v>
      </c>
      <c r="AX119" s="12" t="s">
        <v>76</v>
      </c>
      <c r="AY119" s="258" t="s">
        <v>201</v>
      </c>
    </row>
    <row r="120" spans="2:65" s="1" customFormat="1" ht="25.5" customHeight="1">
      <c r="B120" s="46"/>
      <c r="C120" s="235" t="s">
        <v>227</v>
      </c>
      <c r="D120" s="235" t="s">
        <v>203</v>
      </c>
      <c r="E120" s="236" t="s">
        <v>331</v>
      </c>
      <c r="F120" s="237" t="s">
        <v>332</v>
      </c>
      <c r="G120" s="238" t="s">
        <v>206</v>
      </c>
      <c r="H120" s="239">
        <v>3.78</v>
      </c>
      <c r="I120" s="240"/>
      <c r="J120" s="241">
        <f>ROUND(I120*H120,2)</f>
        <v>0</v>
      </c>
      <c r="K120" s="237" t="s">
        <v>220</v>
      </c>
      <c r="L120" s="72"/>
      <c r="M120" s="242" t="s">
        <v>21</v>
      </c>
      <c r="N120" s="243" t="s">
        <v>40</v>
      </c>
      <c r="O120" s="47"/>
      <c r="P120" s="244">
        <f>O120*H120</f>
        <v>0</v>
      </c>
      <c r="Q120" s="244">
        <v>0.01838</v>
      </c>
      <c r="R120" s="244">
        <f>Q120*H120</f>
        <v>0.0694764</v>
      </c>
      <c r="S120" s="244">
        <v>0</v>
      </c>
      <c r="T120" s="245">
        <f>S120*H120</f>
        <v>0</v>
      </c>
      <c r="AR120" s="24" t="s">
        <v>208</v>
      </c>
      <c r="AT120" s="24" t="s">
        <v>203</v>
      </c>
      <c r="AU120" s="24" t="s">
        <v>79</v>
      </c>
      <c r="AY120" s="24" t="s">
        <v>201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76</v>
      </c>
      <c r="BK120" s="246">
        <f>ROUND(I120*H120,2)</f>
        <v>0</v>
      </c>
      <c r="BL120" s="24" t="s">
        <v>208</v>
      </c>
      <c r="BM120" s="24" t="s">
        <v>333</v>
      </c>
    </row>
    <row r="121" spans="2:51" s="12" customFormat="1" ht="13.5">
      <c r="B121" s="247"/>
      <c r="C121" s="248"/>
      <c r="D121" s="249" t="s">
        <v>210</v>
      </c>
      <c r="E121" s="250" t="s">
        <v>21</v>
      </c>
      <c r="F121" s="251" t="s">
        <v>2087</v>
      </c>
      <c r="G121" s="248"/>
      <c r="H121" s="252">
        <v>3.78</v>
      </c>
      <c r="I121" s="253"/>
      <c r="J121" s="248"/>
      <c r="K121" s="248"/>
      <c r="L121" s="254"/>
      <c r="M121" s="255"/>
      <c r="N121" s="256"/>
      <c r="O121" s="256"/>
      <c r="P121" s="256"/>
      <c r="Q121" s="256"/>
      <c r="R121" s="256"/>
      <c r="S121" s="256"/>
      <c r="T121" s="257"/>
      <c r="AT121" s="258" t="s">
        <v>210</v>
      </c>
      <c r="AU121" s="258" t="s">
        <v>79</v>
      </c>
      <c r="AV121" s="12" t="s">
        <v>79</v>
      </c>
      <c r="AW121" s="12" t="s">
        <v>33</v>
      </c>
      <c r="AX121" s="12" t="s">
        <v>76</v>
      </c>
      <c r="AY121" s="258" t="s">
        <v>201</v>
      </c>
    </row>
    <row r="122" spans="2:65" s="1" customFormat="1" ht="16.5" customHeight="1">
      <c r="B122" s="46"/>
      <c r="C122" s="235" t="s">
        <v>232</v>
      </c>
      <c r="D122" s="235" t="s">
        <v>203</v>
      </c>
      <c r="E122" s="236" t="s">
        <v>335</v>
      </c>
      <c r="F122" s="237" t="s">
        <v>336</v>
      </c>
      <c r="G122" s="238" t="s">
        <v>206</v>
      </c>
      <c r="H122" s="239">
        <v>0.3</v>
      </c>
      <c r="I122" s="240"/>
      <c r="J122" s="241">
        <f>ROUND(I122*H122,2)</f>
        <v>0</v>
      </c>
      <c r="K122" s="237" t="s">
        <v>220</v>
      </c>
      <c r="L122" s="72"/>
      <c r="M122" s="242" t="s">
        <v>21</v>
      </c>
      <c r="N122" s="243" t="s">
        <v>40</v>
      </c>
      <c r="O122" s="47"/>
      <c r="P122" s="244">
        <f>O122*H122</f>
        <v>0</v>
      </c>
      <c r="Q122" s="244">
        <v>0.04153</v>
      </c>
      <c r="R122" s="244">
        <f>Q122*H122</f>
        <v>0.012459</v>
      </c>
      <c r="S122" s="244">
        <v>0</v>
      </c>
      <c r="T122" s="245">
        <f>S122*H122</f>
        <v>0</v>
      </c>
      <c r="AR122" s="24" t="s">
        <v>208</v>
      </c>
      <c r="AT122" s="24" t="s">
        <v>203</v>
      </c>
      <c r="AU122" s="24" t="s">
        <v>79</v>
      </c>
      <c r="AY122" s="24" t="s">
        <v>201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76</v>
      </c>
      <c r="BK122" s="246">
        <f>ROUND(I122*H122,2)</f>
        <v>0</v>
      </c>
      <c r="BL122" s="24" t="s">
        <v>208</v>
      </c>
      <c r="BM122" s="24" t="s">
        <v>337</v>
      </c>
    </row>
    <row r="123" spans="2:51" s="12" customFormat="1" ht="13.5">
      <c r="B123" s="247"/>
      <c r="C123" s="248"/>
      <c r="D123" s="249" t="s">
        <v>210</v>
      </c>
      <c r="E123" s="250" t="s">
        <v>21</v>
      </c>
      <c r="F123" s="251" t="s">
        <v>2049</v>
      </c>
      <c r="G123" s="248"/>
      <c r="H123" s="252">
        <v>0.3</v>
      </c>
      <c r="I123" s="253"/>
      <c r="J123" s="248"/>
      <c r="K123" s="248"/>
      <c r="L123" s="254"/>
      <c r="M123" s="255"/>
      <c r="N123" s="256"/>
      <c r="O123" s="256"/>
      <c r="P123" s="256"/>
      <c r="Q123" s="256"/>
      <c r="R123" s="256"/>
      <c r="S123" s="256"/>
      <c r="T123" s="257"/>
      <c r="AT123" s="258" t="s">
        <v>210</v>
      </c>
      <c r="AU123" s="258" t="s">
        <v>79</v>
      </c>
      <c r="AV123" s="12" t="s">
        <v>79</v>
      </c>
      <c r="AW123" s="12" t="s">
        <v>33</v>
      </c>
      <c r="AX123" s="12" t="s">
        <v>76</v>
      </c>
      <c r="AY123" s="258" t="s">
        <v>201</v>
      </c>
    </row>
    <row r="124" spans="2:65" s="1" customFormat="1" ht="25.5" customHeight="1">
      <c r="B124" s="46"/>
      <c r="C124" s="235" t="s">
        <v>238</v>
      </c>
      <c r="D124" s="235" t="s">
        <v>203</v>
      </c>
      <c r="E124" s="236" t="s">
        <v>344</v>
      </c>
      <c r="F124" s="237" t="s">
        <v>345</v>
      </c>
      <c r="G124" s="238" t="s">
        <v>206</v>
      </c>
      <c r="H124" s="239">
        <v>182.41</v>
      </c>
      <c r="I124" s="240"/>
      <c r="J124" s="241">
        <f>ROUND(I124*H124,2)</f>
        <v>0</v>
      </c>
      <c r="K124" s="237" t="s">
        <v>220</v>
      </c>
      <c r="L124" s="72"/>
      <c r="M124" s="242" t="s">
        <v>21</v>
      </c>
      <c r="N124" s="243" t="s">
        <v>40</v>
      </c>
      <c r="O124" s="47"/>
      <c r="P124" s="244">
        <f>O124*H124</f>
        <v>0</v>
      </c>
      <c r="Q124" s="244">
        <v>0.017</v>
      </c>
      <c r="R124" s="244">
        <f>Q124*H124</f>
        <v>3.1009700000000002</v>
      </c>
      <c r="S124" s="244">
        <v>0</v>
      </c>
      <c r="T124" s="245">
        <f>S124*H124</f>
        <v>0</v>
      </c>
      <c r="AR124" s="24" t="s">
        <v>208</v>
      </c>
      <c r="AT124" s="24" t="s">
        <v>203</v>
      </c>
      <c r="AU124" s="24" t="s">
        <v>79</v>
      </c>
      <c r="AY124" s="24" t="s">
        <v>201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4" t="s">
        <v>76</v>
      </c>
      <c r="BK124" s="246">
        <f>ROUND(I124*H124,2)</f>
        <v>0</v>
      </c>
      <c r="BL124" s="24" t="s">
        <v>208</v>
      </c>
      <c r="BM124" s="24" t="s">
        <v>2088</v>
      </c>
    </row>
    <row r="125" spans="2:51" s="14" customFormat="1" ht="13.5">
      <c r="B125" s="286"/>
      <c r="C125" s="287"/>
      <c r="D125" s="249" t="s">
        <v>210</v>
      </c>
      <c r="E125" s="288" t="s">
        <v>21</v>
      </c>
      <c r="F125" s="289" t="s">
        <v>1553</v>
      </c>
      <c r="G125" s="287"/>
      <c r="H125" s="288" t="s">
        <v>21</v>
      </c>
      <c r="I125" s="290"/>
      <c r="J125" s="287"/>
      <c r="K125" s="287"/>
      <c r="L125" s="291"/>
      <c r="M125" s="292"/>
      <c r="N125" s="293"/>
      <c r="O125" s="293"/>
      <c r="P125" s="293"/>
      <c r="Q125" s="293"/>
      <c r="R125" s="293"/>
      <c r="S125" s="293"/>
      <c r="T125" s="294"/>
      <c r="AT125" s="295" t="s">
        <v>210</v>
      </c>
      <c r="AU125" s="295" t="s">
        <v>79</v>
      </c>
      <c r="AV125" s="14" t="s">
        <v>76</v>
      </c>
      <c r="AW125" s="14" t="s">
        <v>33</v>
      </c>
      <c r="AX125" s="14" t="s">
        <v>69</v>
      </c>
      <c r="AY125" s="295" t="s">
        <v>201</v>
      </c>
    </row>
    <row r="126" spans="2:51" s="12" customFormat="1" ht="13.5">
      <c r="B126" s="247"/>
      <c r="C126" s="248"/>
      <c r="D126" s="249" t="s">
        <v>210</v>
      </c>
      <c r="E126" s="250" t="s">
        <v>21</v>
      </c>
      <c r="F126" s="251" t="s">
        <v>2089</v>
      </c>
      <c r="G126" s="248"/>
      <c r="H126" s="252">
        <v>182.41</v>
      </c>
      <c r="I126" s="253"/>
      <c r="J126" s="248"/>
      <c r="K126" s="248"/>
      <c r="L126" s="254"/>
      <c r="M126" s="255"/>
      <c r="N126" s="256"/>
      <c r="O126" s="256"/>
      <c r="P126" s="256"/>
      <c r="Q126" s="256"/>
      <c r="R126" s="256"/>
      <c r="S126" s="256"/>
      <c r="T126" s="257"/>
      <c r="AT126" s="258" t="s">
        <v>210</v>
      </c>
      <c r="AU126" s="258" t="s">
        <v>79</v>
      </c>
      <c r="AV126" s="12" t="s">
        <v>79</v>
      </c>
      <c r="AW126" s="12" t="s">
        <v>33</v>
      </c>
      <c r="AX126" s="12" t="s">
        <v>76</v>
      </c>
      <c r="AY126" s="258" t="s">
        <v>201</v>
      </c>
    </row>
    <row r="127" spans="2:65" s="1" customFormat="1" ht="38.25" customHeight="1">
      <c r="B127" s="46"/>
      <c r="C127" s="235" t="s">
        <v>245</v>
      </c>
      <c r="D127" s="235" t="s">
        <v>203</v>
      </c>
      <c r="E127" s="236" t="s">
        <v>1863</v>
      </c>
      <c r="F127" s="237" t="s">
        <v>1864</v>
      </c>
      <c r="G127" s="238" t="s">
        <v>206</v>
      </c>
      <c r="H127" s="239">
        <v>14.175</v>
      </c>
      <c r="I127" s="240"/>
      <c r="J127" s="241">
        <f>ROUND(I127*H127,2)</f>
        <v>0</v>
      </c>
      <c r="K127" s="237" t="s">
        <v>21</v>
      </c>
      <c r="L127" s="72"/>
      <c r="M127" s="242" t="s">
        <v>21</v>
      </c>
      <c r="N127" s="243" t="s">
        <v>40</v>
      </c>
      <c r="O127" s="47"/>
      <c r="P127" s="244">
        <f>O127*H127</f>
        <v>0</v>
      </c>
      <c r="Q127" s="244">
        <v>0.00432</v>
      </c>
      <c r="R127" s="244">
        <f>Q127*H127</f>
        <v>0.061236000000000006</v>
      </c>
      <c r="S127" s="244">
        <v>0</v>
      </c>
      <c r="T127" s="245">
        <f>S127*H127</f>
        <v>0</v>
      </c>
      <c r="AR127" s="24" t="s">
        <v>208</v>
      </c>
      <c r="AT127" s="24" t="s">
        <v>203</v>
      </c>
      <c r="AU127" s="24" t="s">
        <v>79</v>
      </c>
      <c r="AY127" s="24" t="s">
        <v>201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76</v>
      </c>
      <c r="BK127" s="246">
        <f>ROUND(I127*H127,2)</f>
        <v>0</v>
      </c>
      <c r="BL127" s="24" t="s">
        <v>208</v>
      </c>
      <c r="BM127" s="24" t="s">
        <v>1865</v>
      </c>
    </row>
    <row r="128" spans="2:51" s="14" customFormat="1" ht="13.5">
      <c r="B128" s="286"/>
      <c r="C128" s="287"/>
      <c r="D128" s="249" t="s">
        <v>210</v>
      </c>
      <c r="E128" s="288" t="s">
        <v>21</v>
      </c>
      <c r="F128" s="289" t="s">
        <v>2052</v>
      </c>
      <c r="G128" s="287"/>
      <c r="H128" s="288" t="s">
        <v>21</v>
      </c>
      <c r="I128" s="290"/>
      <c r="J128" s="287"/>
      <c r="K128" s="287"/>
      <c r="L128" s="291"/>
      <c r="M128" s="292"/>
      <c r="N128" s="293"/>
      <c r="O128" s="293"/>
      <c r="P128" s="293"/>
      <c r="Q128" s="293"/>
      <c r="R128" s="293"/>
      <c r="S128" s="293"/>
      <c r="T128" s="294"/>
      <c r="AT128" s="295" t="s">
        <v>210</v>
      </c>
      <c r="AU128" s="295" t="s">
        <v>79</v>
      </c>
      <c r="AV128" s="14" t="s">
        <v>76</v>
      </c>
      <c r="AW128" s="14" t="s">
        <v>33</v>
      </c>
      <c r="AX128" s="14" t="s">
        <v>69</v>
      </c>
      <c r="AY128" s="295" t="s">
        <v>201</v>
      </c>
    </row>
    <row r="129" spans="2:51" s="12" customFormat="1" ht="13.5">
      <c r="B129" s="247"/>
      <c r="C129" s="248"/>
      <c r="D129" s="249" t="s">
        <v>210</v>
      </c>
      <c r="E129" s="250" t="s">
        <v>21</v>
      </c>
      <c r="F129" s="251" t="s">
        <v>2090</v>
      </c>
      <c r="G129" s="248"/>
      <c r="H129" s="252">
        <v>14.175</v>
      </c>
      <c r="I129" s="253"/>
      <c r="J129" s="248"/>
      <c r="K129" s="248"/>
      <c r="L129" s="254"/>
      <c r="M129" s="255"/>
      <c r="N129" s="256"/>
      <c r="O129" s="256"/>
      <c r="P129" s="256"/>
      <c r="Q129" s="256"/>
      <c r="R129" s="256"/>
      <c r="S129" s="256"/>
      <c r="T129" s="257"/>
      <c r="AT129" s="258" t="s">
        <v>210</v>
      </c>
      <c r="AU129" s="258" t="s">
        <v>79</v>
      </c>
      <c r="AV129" s="12" t="s">
        <v>79</v>
      </c>
      <c r="AW129" s="12" t="s">
        <v>33</v>
      </c>
      <c r="AX129" s="12" t="s">
        <v>76</v>
      </c>
      <c r="AY129" s="258" t="s">
        <v>201</v>
      </c>
    </row>
    <row r="130" spans="2:65" s="1" customFormat="1" ht="25.5" customHeight="1">
      <c r="B130" s="46"/>
      <c r="C130" s="235" t="s">
        <v>250</v>
      </c>
      <c r="D130" s="235" t="s">
        <v>203</v>
      </c>
      <c r="E130" s="236" t="s">
        <v>1868</v>
      </c>
      <c r="F130" s="237" t="s">
        <v>1869</v>
      </c>
      <c r="G130" s="238" t="s">
        <v>358</v>
      </c>
      <c r="H130" s="239">
        <v>39</v>
      </c>
      <c r="I130" s="240"/>
      <c r="J130" s="241">
        <f>ROUND(I130*H130,2)</f>
        <v>0</v>
      </c>
      <c r="K130" s="237" t="s">
        <v>21</v>
      </c>
      <c r="L130" s="72"/>
      <c r="M130" s="242" t="s">
        <v>21</v>
      </c>
      <c r="N130" s="243" t="s">
        <v>40</v>
      </c>
      <c r="O130" s="47"/>
      <c r="P130" s="244">
        <f>O130*H130</f>
        <v>0</v>
      </c>
      <c r="Q130" s="244">
        <v>0.02847</v>
      </c>
      <c r="R130" s="244">
        <f>Q130*H130</f>
        <v>1.11033</v>
      </c>
      <c r="S130" s="244">
        <v>0</v>
      </c>
      <c r="T130" s="245">
        <f>S130*H130</f>
        <v>0</v>
      </c>
      <c r="AR130" s="24" t="s">
        <v>208</v>
      </c>
      <c r="AT130" s="24" t="s">
        <v>203</v>
      </c>
      <c r="AU130" s="24" t="s">
        <v>79</v>
      </c>
      <c r="AY130" s="24" t="s">
        <v>201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24" t="s">
        <v>76</v>
      </c>
      <c r="BK130" s="246">
        <f>ROUND(I130*H130,2)</f>
        <v>0</v>
      </c>
      <c r="BL130" s="24" t="s">
        <v>208</v>
      </c>
      <c r="BM130" s="24" t="s">
        <v>1870</v>
      </c>
    </row>
    <row r="131" spans="2:51" s="14" customFormat="1" ht="13.5">
      <c r="B131" s="286"/>
      <c r="C131" s="287"/>
      <c r="D131" s="249" t="s">
        <v>210</v>
      </c>
      <c r="E131" s="288" t="s">
        <v>21</v>
      </c>
      <c r="F131" s="289" t="s">
        <v>2052</v>
      </c>
      <c r="G131" s="287"/>
      <c r="H131" s="288" t="s">
        <v>21</v>
      </c>
      <c r="I131" s="290"/>
      <c r="J131" s="287"/>
      <c r="K131" s="287"/>
      <c r="L131" s="291"/>
      <c r="M131" s="292"/>
      <c r="N131" s="293"/>
      <c r="O131" s="293"/>
      <c r="P131" s="293"/>
      <c r="Q131" s="293"/>
      <c r="R131" s="293"/>
      <c r="S131" s="293"/>
      <c r="T131" s="294"/>
      <c r="AT131" s="295" t="s">
        <v>210</v>
      </c>
      <c r="AU131" s="295" t="s">
        <v>79</v>
      </c>
      <c r="AV131" s="14" t="s">
        <v>76</v>
      </c>
      <c r="AW131" s="14" t="s">
        <v>33</v>
      </c>
      <c r="AX131" s="14" t="s">
        <v>69</v>
      </c>
      <c r="AY131" s="295" t="s">
        <v>201</v>
      </c>
    </row>
    <row r="132" spans="2:51" s="12" customFormat="1" ht="13.5">
      <c r="B132" s="247"/>
      <c r="C132" s="248"/>
      <c r="D132" s="249" t="s">
        <v>210</v>
      </c>
      <c r="E132" s="250" t="s">
        <v>21</v>
      </c>
      <c r="F132" s="251" t="s">
        <v>2091</v>
      </c>
      <c r="G132" s="248"/>
      <c r="H132" s="252">
        <v>39</v>
      </c>
      <c r="I132" s="253"/>
      <c r="J132" s="248"/>
      <c r="K132" s="248"/>
      <c r="L132" s="254"/>
      <c r="M132" s="255"/>
      <c r="N132" s="256"/>
      <c r="O132" s="256"/>
      <c r="P132" s="256"/>
      <c r="Q132" s="256"/>
      <c r="R132" s="256"/>
      <c r="S132" s="256"/>
      <c r="T132" s="257"/>
      <c r="AT132" s="258" t="s">
        <v>210</v>
      </c>
      <c r="AU132" s="258" t="s">
        <v>79</v>
      </c>
      <c r="AV132" s="12" t="s">
        <v>79</v>
      </c>
      <c r="AW132" s="12" t="s">
        <v>33</v>
      </c>
      <c r="AX132" s="12" t="s">
        <v>76</v>
      </c>
      <c r="AY132" s="258" t="s">
        <v>201</v>
      </c>
    </row>
    <row r="133" spans="2:65" s="1" customFormat="1" ht="16.5" customHeight="1">
      <c r="B133" s="46"/>
      <c r="C133" s="235" t="s">
        <v>255</v>
      </c>
      <c r="D133" s="235" t="s">
        <v>203</v>
      </c>
      <c r="E133" s="236" t="s">
        <v>356</v>
      </c>
      <c r="F133" s="237" t="s">
        <v>357</v>
      </c>
      <c r="G133" s="238" t="s">
        <v>358</v>
      </c>
      <c r="H133" s="239">
        <v>9.7</v>
      </c>
      <c r="I133" s="240"/>
      <c r="J133" s="241">
        <f>ROUND(I133*H133,2)</f>
        <v>0</v>
      </c>
      <c r="K133" s="237" t="s">
        <v>220</v>
      </c>
      <c r="L133" s="72"/>
      <c r="M133" s="242" t="s">
        <v>21</v>
      </c>
      <c r="N133" s="243" t="s">
        <v>40</v>
      </c>
      <c r="O133" s="47"/>
      <c r="P133" s="244">
        <f>O133*H133</f>
        <v>0</v>
      </c>
      <c r="Q133" s="244">
        <v>0.0015</v>
      </c>
      <c r="R133" s="244">
        <f>Q133*H133</f>
        <v>0.014549999999999999</v>
      </c>
      <c r="S133" s="244">
        <v>0</v>
      </c>
      <c r="T133" s="245">
        <f>S133*H133</f>
        <v>0</v>
      </c>
      <c r="AR133" s="24" t="s">
        <v>208</v>
      </c>
      <c r="AT133" s="24" t="s">
        <v>203</v>
      </c>
      <c r="AU133" s="24" t="s">
        <v>79</v>
      </c>
      <c r="AY133" s="24" t="s">
        <v>201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4" t="s">
        <v>76</v>
      </c>
      <c r="BK133" s="246">
        <f>ROUND(I133*H133,2)</f>
        <v>0</v>
      </c>
      <c r="BL133" s="24" t="s">
        <v>208</v>
      </c>
      <c r="BM133" s="24" t="s">
        <v>359</v>
      </c>
    </row>
    <row r="134" spans="2:51" s="14" customFormat="1" ht="13.5">
      <c r="B134" s="286"/>
      <c r="C134" s="287"/>
      <c r="D134" s="249" t="s">
        <v>210</v>
      </c>
      <c r="E134" s="288" t="s">
        <v>21</v>
      </c>
      <c r="F134" s="289" t="s">
        <v>2052</v>
      </c>
      <c r="G134" s="287"/>
      <c r="H134" s="288" t="s">
        <v>21</v>
      </c>
      <c r="I134" s="290"/>
      <c r="J134" s="287"/>
      <c r="K134" s="287"/>
      <c r="L134" s="291"/>
      <c r="M134" s="292"/>
      <c r="N134" s="293"/>
      <c r="O134" s="293"/>
      <c r="P134" s="293"/>
      <c r="Q134" s="293"/>
      <c r="R134" s="293"/>
      <c r="S134" s="293"/>
      <c r="T134" s="294"/>
      <c r="AT134" s="295" t="s">
        <v>210</v>
      </c>
      <c r="AU134" s="295" t="s">
        <v>79</v>
      </c>
      <c r="AV134" s="14" t="s">
        <v>76</v>
      </c>
      <c r="AW134" s="14" t="s">
        <v>33</v>
      </c>
      <c r="AX134" s="14" t="s">
        <v>69</v>
      </c>
      <c r="AY134" s="295" t="s">
        <v>201</v>
      </c>
    </row>
    <row r="135" spans="2:51" s="12" customFormat="1" ht="13.5">
      <c r="B135" s="247"/>
      <c r="C135" s="248"/>
      <c r="D135" s="249" t="s">
        <v>210</v>
      </c>
      <c r="E135" s="250" t="s">
        <v>21</v>
      </c>
      <c r="F135" s="251" t="s">
        <v>2055</v>
      </c>
      <c r="G135" s="248"/>
      <c r="H135" s="252">
        <v>4.9</v>
      </c>
      <c r="I135" s="253"/>
      <c r="J135" s="248"/>
      <c r="K135" s="248"/>
      <c r="L135" s="254"/>
      <c r="M135" s="255"/>
      <c r="N135" s="256"/>
      <c r="O135" s="256"/>
      <c r="P135" s="256"/>
      <c r="Q135" s="256"/>
      <c r="R135" s="256"/>
      <c r="S135" s="256"/>
      <c r="T135" s="257"/>
      <c r="AT135" s="258" t="s">
        <v>210</v>
      </c>
      <c r="AU135" s="258" t="s">
        <v>79</v>
      </c>
      <c r="AV135" s="12" t="s">
        <v>79</v>
      </c>
      <c r="AW135" s="12" t="s">
        <v>33</v>
      </c>
      <c r="AX135" s="12" t="s">
        <v>69</v>
      </c>
      <c r="AY135" s="258" t="s">
        <v>201</v>
      </c>
    </row>
    <row r="136" spans="2:51" s="12" customFormat="1" ht="13.5">
      <c r="B136" s="247"/>
      <c r="C136" s="248"/>
      <c r="D136" s="249" t="s">
        <v>210</v>
      </c>
      <c r="E136" s="250" t="s">
        <v>21</v>
      </c>
      <c r="F136" s="251" t="s">
        <v>1875</v>
      </c>
      <c r="G136" s="248"/>
      <c r="H136" s="252">
        <v>4.8</v>
      </c>
      <c r="I136" s="253"/>
      <c r="J136" s="248"/>
      <c r="K136" s="248"/>
      <c r="L136" s="254"/>
      <c r="M136" s="255"/>
      <c r="N136" s="256"/>
      <c r="O136" s="256"/>
      <c r="P136" s="256"/>
      <c r="Q136" s="256"/>
      <c r="R136" s="256"/>
      <c r="S136" s="256"/>
      <c r="T136" s="257"/>
      <c r="AT136" s="258" t="s">
        <v>210</v>
      </c>
      <c r="AU136" s="258" t="s">
        <v>79</v>
      </c>
      <c r="AV136" s="12" t="s">
        <v>79</v>
      </c>
      <c r="AW136" s="12" t="s">
        <v>33</v>
      </c>
      <c r="AX136" s="12" t="s">
        <v>69</v>
      </c>
      <c r="AY136" s="258" t="s">
        <v>201</v>
      </c>
    </row>
    <row r="137" spans="2:51" s="13" customFormat="1" ht="13.5">
      <c r="B137" s="269"/>
      <c r="C137" s="270"/>
      <c r="D137" s="249" t="s">
        <v>210</v>
      </c>
      <c r="E137" s="271" t="s">
        <v>21</v>
      </c>
      <c r="F137" s="272" t="s">
        <v>271</v>
      </c>
      <c r="G137" s="270"/>
      <c r="H137" s="273">
        <v>9.7</v>
      </c>
      <c r="I137" s="274"/>
      <c r="J137" s="270"/>
      <c r="K137" s="270"/>
      <c r="L137" s="275"/>
      <c r="M137" s="276"/>
      <c r="N137" s="277"/>
      <c r="O137" s="277"/>
      <c r="P137" s="277"/>
      <c r="Q137" s="277"/>
      <c r="R137" s="277"/>
      <c r="S137" s="277"/>
      <c r="T137" s="278"/>
      <c r="AT137" s="279" t="s">
        <v>210</v>
      </c>
      <c r="AU137" s="279" t="s">
        <v>79</v>
      </c>
      <c r="AV137" s="13" t="s">
        <v>208</v>
      </c>
      <c r="AW137" s="13" t="s">
        <v>33</v>
      </c>
      <c r="AX137" s="13" t="s">
        <v>76</v>
      </c>
      <c r="AY137" s="279" t="s">
        <v>201</v>
      </c>
    </row>
    <row r="138" spans="2:65" s="1" customFormat="1" ht="16.5" customHeight="1">
      <c r="B138" s="46"/>
      <c r="C138" s="235" t="s">
        <v>260</v>
      </c>
      <c r="D138" s="235" t="s">
        <v>203</v>
      </c>
      <c r="E138" s="236" t="s">
        <v>365</v>
      </c>
      <c r="F138" s="237" t="s">
        <v>366</v>
      </c>
      <c r="G138" s="238" t="s">
        <v>206</v>
      </c>
      <c r="H138" s="239">
        <v>18</v>
      </c>
      <c r="I138" s="240"/>
      <c r="J138" s="241">
        <f>ROUND(I138*H138,2)</f>
        <v>0</v>
      </c>
      <c r="K138" s="237" t="s">
        <v>220</v>
      </c>
      <c r="L138" s="72"/>
      <c r="M138" s="242" t="s">
        <v>21</v>
      </c>
      <c r="N138" s="243" t="s">
        <v>40</v>
      </c>
      <c r="O138" s="47"/>
      <c r="P138" s="244">
        <f>O138*H138</f>
        <v>0</v>
      </c>
      <c r="Q138" s="244">
        <v>0.00012</v>
      </c>
      <c r="R138" s="244">
        <f>Q138*H138</f>
        <v>0.00216</v>
      </c>
      <c r="S138" s="244">
        <v>0</v>
      </c>
      <c r="T138" s="245">
        <f>S138*H138</f>
        <v>0</v>
      </c>
      <c r="AR138" s="24" t="s">
        <v>208</v>
      </c>
      <c r="AT138" s="24" t="s">
        <v>203</v>
      </c>
      <c r="AU138" s="24" t="s">
        <v>79</v>
      </c>
      <c r="AY138" s="24" t="s">
        <v>201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24" t="s">
        <v>76</v>
      </c>
      <c r="BK138" s="246">
        <f>ROUND(I138*H138,2)</f>
        <v>0</v>
      </c>
      <c r="BL138" s="24" t="s">
        <v>208</v>
      </c>
      <c r="BM138" s="24" t="s">
        <v>367</v>
      </c>
    </row>
    <row r="139" spans="2:51" s="12" customFormat="1" ht="13.5">
      <c r="B139" s="247"/>
      <c r="C139" s="248"/>
      <c r="D139" s="249" t="s">
        <v>210</v>
      </c>
      <c r="E139" s="250" t="s">
        <v>21</v>
      </c>
      <c r="F139" s="251" t="s">
        <v>2092</v>
      </c>
      <c r="G139" s="248"/>
      <c r="H139" s="252">
        <v>18</v>
      </c>
      <c r="I139" s="253"/>
      <c r="J139" s="248"/>
      <c r="K139" s="248"/>
      <c r="L139" s="254"/>
      <c r="M139" s="255"/>
      <c r="N139" s="256"/>
      <c r="O139" s="256"/>
      <c r="P139" s="256"/>
      <c r="Q139" s="256"/>
      <c r="R139" s="256"/>
      <c r="S139" s="256"/>
      <c r="T139" s="257"/>
      <c r="AT139" s="258" t="s">
        <v>210</v>
      </c>
      <c r="AU139" s="258" t="s">
        <v>79</v>
      </c>
      <c r="AV139" s="12" t="s">
        <v>79</v>
      </c>
      <c r="AW139" s="12" t="s">
        <v>33</v>
      </c>
      <c r="AX139" s="12" t="s">
        <v>76</v>
      </c>
      <c r="AY139" s="258" t="s">
        <v>201</v>
      </c>
    </row>
    <row r="140" spans="2:65" s="1" customFormat="1" ht="25.5" customHeight="1">
      <c r="B140" s="46"/>
      <c r="C140" s="235" t="s">
        <v>265</v>
      </c>
      <c r="D140" s="235" t="s">
        <v>203</v>
      </c>
      <c r="E140" s="236" t="s">
        <v>1878</v>
      </c>
      <c r="F140" s="237" t="s">
        <v>1879</v>
      </c>
      <c r="G140" s="238" t="s">
        <v>206</v>
      </c>
      <c r="H140" s="239">
        <v>3.75</v>
      </c>
      <c r="I140" s="240"/>
      <c r="J140" s="241">
        <f>ROUND(I140*H140,2)</f>
        <v>0</v>
      </c>
      <c r="K140" s="237" t="s">
        <v>207</v>
      </c>
      <c r="L140" s="72"/>
      <c r="M140" s="242" t="s">
        <v>21</v>
      </c>
      <c r="N140" s="243" t="s">
        <v>40</v>
      </c>
      <c r="O140" s="47"/>
      <c r="P140" s="244">
        <f>O140*H140</f>
        <v>0</v>
      </c>
      <c r="Q140" s="244">
        <v>0.105</v>
      </c>
      <c r="R140" s="244">
        <f>Q140*H140</f>
        <v>0.39375</v>
      </c>
      <c r="S140" s="244">
        <v>0</v>
      </c>
      <c r="T140" s="245">
        <f>S140*H140</f>
        <v>0</v>
      </c>
      <c r="AR140" s="24" t="s">
        <v>208</v>
      </c>
      <c r="AT140" s="24" t="s">
        <v>203</v>
      </c>
      <c r="AU140" s="24" t="s">
        <v>79</v>
      </c>
      <c r="AY140" s="24" t="s">
        <v>201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4" t="s">
        <v>76</v>
      </c>
      <c r="BK140" s="246">
        <f>ROUND(I140*H140,2)</f>
        <v>0</v>
      </c>
      <c r="BL140" s="24" t="s">
        <v>208</v>
      </c>
      <c r="BM140" s="24" t="s">
        <v>1880</v>
      </c>
    </row>
    <row r="141" spans="2:51" s="12" customFormat="1" ht="13.5">
      <c r="B141" s="247"/>
      <c r="C141" s="248"/>
      <c r="D141" s="249" t="s">
        <v>210</v>
      </c>
      <c r="E141" s="250" t="s">
        <v>21</v>
      </c>
      <c r="F141" s="251" t="s">
        <v>2093</v>
      </c>
      <c r="G141" s="248"/>
      <c r="H141" s="252">
        <v>3.75</v>
      </c>
      <c r="I141" s="253"/>
      <c r="J141" s="248"/>
      <c r="K141" s="248"/>
      <c r="L141" s="254"/>
      <c r="M141" s="255"/>
      <c r="N141" s="256"/>
      <c r="O141" s="256"/>
      <c r="P141" s="256"/>
      <c r="Q141" s="256"/>
      <c r="R141" s="256"/>
      <c r="S141" s="256"/>
      <c r="T141" s="257"/>
      <c r="AT141" s="258" t="s">
        <v>210</v>
      </c>
      <c r="AU141" s="258" t="s">
        <v>79</v>
      </c>
      <c r="AV141" s="12" t="s">
        <v>79</v>
      </c>
      <c r="AW141" s="12" t="s">
        <v>33</v>
      </c>
      <c r="AX141" s="12" t="s">
        <v>76</v>
      </c>
      <c r="AY141" s="258" t="s">
        <v>201</v>
      </c>
    </row>
    <row r="142" spans="2:65" s="1" customFormat="1" ht="25.5" customHeight="1">
      <c r="B142" s="46"/>
      <c r="C142" s="235" t="s">
        <v>272</v>
      </c>
      <c r="D142" s="235" t="s">
        <v>203</v>
      </c>
      <c r="E142" s="236" t="s">
        <v>385</v>
      </c>
      <c r="F142" s="237" t="s">
        <v>386</v>
      </c>
      <c r="G142" s="238" t="s">
        <v>206</v>
      </c>
      <c r="H142" s="239">
        <v>1</v>
      </c>
      <c r="I142" s="240"/>
      <c r="J142" s="241">
        <f>ROUND(I142*H142,2)</f>
        <v>0</v>
      </c>
      <c r="K142" s="237" t="s">
        <v>21</v>
      </c>
      <c r="L142" s="72"/>
      <c r="M142" s="242" t="s">
        <v>21</v>
      </c>
      <c r="N142" s="243" t="s">
        <v>40</v>
      </c>
      <c r="O142" s="47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AR142" s="24" t="s">
        <v>208</v>
      </c>
      <c r="AT142" s="24" t="s">
        <v>203</v>
      </c>
      <c r="AU142" s="24" t="s">
        <v>79</v>
      </c>
      <c r="AY142" s="24" t="s">
        <v>201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4" t="s">
        <v>76</v>
      </c>
      <c r="BK142" s="246">
        <f>ROUND(I142*H142,2)</f>
        <v>0</v>
      </c>
      <c r="BL142" s="24" t="s">
        <v>208</v>
      </c>
      <c r="BM142" s="24" t="s">
        <v>387</v>
      </c>
    </row>
    <row r="143" spans="2:65" s="1" customFormat="1" ht="25.5" customHeight="1">
      <c r="B143" s="46"/>
      <c r="C143" s="235" t="s">
        <v>277</v>
      </c>
      <c r="D143" s="235" t="s">
        <v>203</v>
      </c>
      <c r="E143" s="236" t="s">
        <v>1883</v>
      </c>
      <c r="F143" s="237" t="s">
        <v>1884</v>
      </c>
      <c r="G143" s="238" t="s">
        <v>206</v>
      </c>
      <c r="H143" s="239">
        <v>15.75</v>
      </c>
      <c r="I143" s="240"/>
      <c r="J143" s="241">
        <f>ROUND(I143*H143,2)</f>
        <v>0</v>
      </c>
      <c r="K143" s="237" t="s">
        <v>21</v>
      </c>
      <c r="L143" s="72"/>
      <c r="M143" s="242" t="s">
        <v>21</v>
      </c>
      <c r="N143" s="243" t="s">
        <v>40</v>
      </c>
      <c r="O143" s="47"/>
      <c r="P143" s="244">
        <f>O143*H143</f>
        <v>0</v>
      </c>
      <c r="Q143" s="244">
        <v>0.005</v>
      </c>
      <c r="R143" s="244">
        <f>Q143*H143</f>
        <v>0.07875</v>
      </c>
      <c r="S143" s="244">
        <v>0</v>
      </c>
      <c r="T143" s="245">
        <f>S143*H143</f>
        <v>0</v>
      </c>
      <c r="AR143" s="24" t="s">
        <v>208</v>
      </c>
      <c r="AT143" s="24" t="s">
        <v>203</v>
      </c>
      <c r="AU143" s="24" t="s">
        <v>79</v>
      </c>
      <c r="AY143" s="24" t="s">
        <v>201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76</v>
      </c>
      <c r="BK143" s="246">
        <f>ROUND(I143*H143,2)</f>
        <v>0</v>
      </c>
      <c r="BL143" s="24" t="s">
        <v>208</v>
      </c>
      <c r="BM143" s="24" t="s">
        <v>1885</v>
      </c>
    </row>
    <row r="144" spans="2:51" s="14" customFormat="1" ht="13.5">
      <c r="B144" s="286"/>
      <c r="C144" s="287"/>
      <c r="D144" s="249" t="s">
        <v>210</v>
      </c>
      <c r="E144" s="288" t="s">
        <v>21</v>
      </c>
      <c r="F144" s="289" t="s">
        <v>2052</v>
      </c>
      <c r="G144" s="287"/>
      <c r="H144" s="288" t="s">
        <v>21</v>
      </c>
      <c r="I144" s="290"/>
      <c r="J144" s="287"/>
      <c r="K144" s="287"/>
      <c r="L144" s="291"/>
      <c r="M144" s="292"/>
      <c r="N144" s="293"/>
      <c r="O144" s="293"/>
      <c r="P144" s="293"/>
      <c r="Q144" s="293"/>
      <c r="R144" s="293"/>
      <c r="S144" s="293"/>
      <c r="T144" s="294"/>
      <c r="AT144" s="295" t="s">
        <v>210</v>
      </c>
      <c r="AU144" s="295" t="s">
        <v>79</v>
      </c>
      <c r="AV144" s="14" t="s">
        <v>76</v>
      </c>
      <c r="AW144" s="14" t="s">
        <v>33</v>
      </c>
      <c r="AX144" s="14" t="s">
        <v>69</v>
      </c>
      <c r="AY144" s="295" t="s">
        <v>201</v>
      </c>
    </row>
    <row r="145" spans="2:51" s="12" customFormat="1" ht="13.5">
      <c r="B145" s="247"/>
      <c r="C145" s="248"/>
      <c r="D145" s="249" t="s">
        <v>210</v>
      </c>
      <c r="E145" s="250" t="s">
        <v>21</v>
      </c>
      <c r="F145" s="251" t="s">
        <v>2094</v>
      </c>
      <c r="G145" s="248"/>
      <c r="H145" s="252">
        <v>15.75</v>
      </c>
      <c r="I145" s="253"/>
      <c r="J145" s="248"/>
      <c r="K145" s="248"/>
      <c r="L145" s="254"/>
      <c r="M145" s="255"/>
      <c r="N145" s="256"/>
      <c r="O145" s="256"/>
      <c r="P145" s="256"/>
      <c r="Q145" s="256"/>
      <c r="R145" s="256"/>
      <c r="S145" s="256"/>
      <c r="T145" s="257"/>
      <c r="AT145" s="258" t="s">
        <v>210</v>
      </c>
      <c r="AU145" s="258" t="s">
        <v>79</v>
      </c>
      <c r="AV145" s="12" t="s">
        <v>79</v>
      </c>
      <c r="AW145" s="12" t="s">
        <v>33</v>
      </c>
      <c r="AX145" s="12" t="s">
        <v>76</v>
      </c>
      <c r="AY145" s="258" t="s">
        <v>201</v>
      </c>
    </row>
    <row r="146" spans="2:65" s="1" customFormat="1" ht="25.5" customHeight="1">
      <c r="B146" s="46"/>
      <c r="C146" s="235" t="s">
        <v>10</v>
      </c>
      <c r="D146" s="235" t="s">
        <v>203</v>
      </c>
      <c r="E146" s="236" t="s">
        <v>390</v>
      </c>
      <c r="F146" s="237" t="s">
        <v>391</v>
      </c>
      <c r="G146" s="238" t="s">
        <v>206</v>
      </c>
      <c r="H146" s="239">
        <v>77.78</v>
      </c>
      <c r="I146" s="240"/>
      <c r="J146" s="241">
        <f>ROUND(I146*H146,2)</f>
        <v>0</v>
      </c>
      <c r="K146" s="237" t="s">
        <v>21</v>
      </c>
      <c r="L146" s="72"/>
      <c r="M146" s="242" t="s">
        <v>21</v>
      </c>
      <c r="N146" s="243" t="s">
        <v>40</v>
      </c>
      <c r="O146" s="47"/>
      <c r="P146" s="244">
        <f>O146*H146</f>
        <v>0</v>
      </c>
      <c r="Q146" s="244">
        <v>0.05</v>
      </c>
      <c r="R146" s="244">
        <f>Q146*H146</f>
        <v>3.8890000000000002</v>
      </c>
      <c r="S146" s="244">
        <v>0</v>
      </c>
      <c r="T146" s="245">
        <f>S146*H146</f>
        <v>0</v>
      </c>
      <c r="AR146" s="24" t="s">
        <v>208</v>
      </c>
      <c r="AT146" s="24" t="s">
        <v>203</v>
      </c>
      <c r="AU146" s="24" t="s">
        <v>79</v>
      </c>
      <c r="AY146" s="24" t="s">
        <v>201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4" t="s">
        <v>76</v>
      </c>
      <c r="BK146" s="246">
        <f>ROUND(I146*H146,2)</f>
        <v>0</v>
      </c>
      <c r="BL146" s="24" t="s">
        <v>208</v>
      </c>
      <c r="BM146" s="24" t="s">
        <v>392</v>
      </c>
    </row>
    <row r="147" spans="2:51" s="12" customFormat="1" ht="13.5">
      <c r="B147" s="247"/>
      <c r="C147" s="248"/>
      <c r="D147" s="249" t="s">
        <v>210</v>
      </c>
      <c r="E147" s="250" t="s">
        <v>21</v>
      </c>
      <c r="F147" s="251" t="s">
        <v>2095</v>
      </c>
      <c r="G147" s="248"/>
      <c r="H147" s="252">
        <v>77.78</v>
      </c>
      <c r="I147" s="253"/>
      <c r="J147" s="248"/>
      <c r="K147" s="248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210</v>
      </c>
      <c r="AU147" s="258" t="s">
        <v>79</v>
      </c>
      <c r="AV147" s="12" t="s">
        <v>79</v>
      </c>
      <c r="AW147" s="12" t="s">
        <v>33</v>
      </c>
      <c r="AX147" s="12" t="s">
        <v>76</v>
      </c>
      <c r="AY147" s="258" t="s">
        <v>201</v>
      </c>
    </row>
    <row r="148" spans="2:63" s="11" customFormat="1" ht="29.85" customHeight="1">
      <c r="B148" s="219"/>
      <c r="C148" s="220"/>
      <c r="D148" s="221" t="s">
        <v>68</v>
      </c>
      <c r="E148" s="233" t="s">
        <v>250</v>
      </c>
      <c r="F148" s="233" t="s">
        <v>394</v>
      </c>
      <c r="G148" s="220"/>
      <c r="H148" s="220"/>
      <c r="I148" s="223"/>
      <c r="J148" s="234">
        <f>BK148</f>
        <v>0</v>
      </c>
      <c r="K148" s="220"/>
      <c r="L148" s="225"/>
      <c r="M148" s="226"/>
      <c r="N148" s="227"/>
      <c r="O148" s="227"/>
      <c r="P148" s="228">
        <f>SUM(P149:P166)</f>
        <v>0</v>
      </c>
      <c r="Q148" s="227"/>
      <c r="R148" s="228">
        <f>SUM(R149:R166)</f>
        <v>0.019445000000000004</v>
      </c>
      <c r="S148" s="227"/>
      <c r="T148" s="229">
        <f>SUM(T149:T166)</f>
        <v>3.4744200000000003</v>
      </c>
      <c r="AR148" s="230" t="s">
        <v>76</v>
      </c>
      <c r="AT148" s="231" t="s">
        <v>68</v>
      </c>
      <c r="AU148" s="231" t="s">
        <v>76</v>
      </c>
      <c r="AY148" s="230" t="s">
        <v>201</v>
      </c>
      <c r="BK148" s="232">
        <f>SUM(BK149:BK166)</f>
        <v>0</v>
      </c>
    </row>
    <row r="149" spans="2:65" s="1" customFormat="1" ht="25.5" customHeight="1">
      <c r="B149" s="46"/>
      <c r="C149" s="235" t="s">
        <v>287</v>
      </c>
      <c r="D149" s="235" t="s">
        <v>203</v>
      </c>
      <c r="E149" s="236" t="s">
        <v>1898</v>
      </c>
      <c r="F149" s="237" t="s">
        <v>1899</v>
      </c>
      <c r="G149" s="238" t="s">
        <v>1900</v>
      </c>
      <c r="H149" s="239">
        <v>8</v>
      </c>
      <c r="I149" s="240"/>
      <c r="J149" s="241">
        <f>ROUND(I149*H149,2)</f>
        <v>0</v>
      </c>
      <c r="K149" s="237" t="s">
        <v>207</v>
      </c>
      <c r="L149" s="72"/>
      <c r="M149" s="242" t="s">
        <v>21</v>
      </c>
      <c r="N149" s="243" t="s">
        <v>40</v>
      </c>
      <c r="O149" s="47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AR149" s="24" t="s">
        <v>208</v>
      </c>
      <c r="AT149" s="24" t="s">
        <v>203</v>
      </c>
      <c r="AU149" s="24" t="s">
        <v>79</v>
      </c>
      <c r="AY149" s="24" t="s">
        <v>201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4" t="s">
        <v>76</v>
      </c>
      <c r="BK149" s="246">
        <f>ROUND(I149*H149,2)</f>
        <v>0</v>
      </c>
      <c r="BL149" s="24" t="s">
        <v>208</v>
      </c>
      <c r="BM149" s="24" t="s">
        <v>1901</v>
      </c>
    </row>
    <row r="150" spans="2:51" s="12" customFormat="1" ht="13.5">
      <c r="B150" s="247"/>
      <c r="C150" s="248"/>
      <c r="D150" s="249" t="s">
        <v>210</v>
      </c>
      <c r="E150" s="250" t="s">
        <v>21</v>
      </c>
      <c r="F150" s="251" t="s">
        <v>2096</v>
      </c>
      <c r="G150" s="248"/>
      <c r="H150" s="252">
        <v>8</v>
      </c>
      <c r="I150" s="253"/>
      <c r="J150" s="248"/>
      <c r="K150" s="248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210</v>
      </c>
      <c r="AU150" s="258" t="s">
        <v>79</v>
      </c>
      <c r="AV150" s="12" t="s">
        <v>79</v>
      </c>
      <c r="AW150" s="12" t="s">
        <v>33</v>
      </c>
      <c r="AX150" s="12" t="s">
        <v>76</v>
      </c>
      <c r="AY150" s="258" t="s">
        <v>201</v>
      </c>
    </row>
    <row r="151" spans="2:65" s="1" customFormat="1" ht="25.5" customHeight="1">
      <c r="B151" s="46"/>
      <c r="C151" s="235" t="s">
        <v>292</v>
      </c>
      <c r="D151" s="235" t="s">
        <v>203</v>
      </c>
      <c r="E151" s="236" t="s">
        <v>401</v>
      </c>
      <c r="F151" s="237" t="s">
        <v>402</v>
      </c>
      <c r="G151" s="238" t="s">
        <v>206</v>
      </c>
      <c r="H151" s="239">
        <v>77.78</v>
      </c>
      <c r="I151" s="240"/>
      <c r="J151" s="241">
        <f>ROUND(I151*H151,2)</f>
        <v>0</v>
      </c>
      <c r="K151" s="237" t="s">
        <v>220</v>
      </c>
      <c r="L151" s="72"/>
      <c r="M151" s="242" t="s">
        <v>21</v>
      </c>
      <c r="N151" s="243" t="s">
        <v>40</v>
      </c>
      <c r="O151" s="47"/>
      <c r="P151" s="244">
        <f>O151*H151</f>
        <v>0</v>
      </c>
      <c r="Q151" s="244">
        <v>0.00021</v>
      </c>
      <c r="R151" s="244">
        <f>Q151*H151</f>
        <v>0.016333800000000002</v>
      </c>
      <c r="S151" s="244">
        <v>0</v>
      </c>
      <c r="T151" s="245">
        <f>S151*H151</f>
        <v>0</v>
      </c>
      <c r="AR151" s="24" t="s">
        <v>208</v>
      </c>
      <c r="AT151" s="24" t="s">
        <v>203</v>
      </c>
      <c r="AU151" s="24" t="s">
        <v>79</v>
      </c>
      <c r="AY151" s="24" t="s">
        <v>201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4" t="s">
        <v>76</v>
      </c>
      <c r="BK151" s="246">
        <f>ROUND(I151*H151,2)</f>
        <v>0</v>
      </c>
      <c r="BL151" s="24" t="s">
        <v>208</v>
      </c>
      <c r="BM151" s="24" t="s">
        <v>403</v>
      </c>
    </row>
    <row r="152" spans="2:51" s="12" customFormat="1" ht="13.5">
      <c r="B152" s="247"/>
      <c r="C152" s="248"/>
      <c r="D152" s="249" t="s">
        <v>210</v>
      </c>
      <c r="E152" s="250" t="s">
        <v>21</v>
      </c>
      <c r="F152" s="251" t="s">
        <v>2097</v>
      </c>
      <c r="G152" s="248"/>
      <c r="H152" s="252">
        <v>77.78</v>
      </c>
      <c r="I152" s="253"/>
      <c r="J152" s="248"/>
      <c r="K152" s="248"/>
      <c r="L152" s="254"/>
      <c r="M152" s="255"/>
      <c r="N152" s="256"/>
      <c r="O152" s="256"/>
      <c r="P152" s="256"/>
      <c r="Q152" s="256"/>
      <c r="R152" s="256"/>
      <c r="S152" s="256"/>
      <c r="T152" s="257"/>
      <c r="AT152" s="258" t="s">
        <v>210</v>
      </c>
      <c r="AU152" s="258" t="s">
        <v>79</v>
      </c>
      <c r="AV152" s="12" t="s">
        <v>79</v>
      </c>
      <c r="AW152" s="12" t="s">
        <v>33</v>
      </c>
      <c r="AX152" s="12" t="s">
        <v>76</v>
      </c>
      <c r="AY152" s="258" t="s">
        <v>201</v>
      </c>
    </row>
    <row r="153" spans="2:65" s="1" customFormat="1" ht="25.5" customHeight="1">
      <c r="B153" s="46"/>
      <c r="C153" s="235" t="s">
        <v>297</v>
      </c>
      <c r="D153" s="235" t="s">
        <v>203</v>
      </c>
      <c r="E153" s="236" t="s">
        <v>406</v>
      </c>
      <c r="F153" s="237" t="s">
        <v>407</v>
      </c>
      <c r="G153" s="238" t="s">
        <v>206</v>
      </c>
      <c r="H153" s="239">
        <v>77.78</v>
      </c>
      <c r="I153" s="240"/>
      <c r="J153" s="241">
        <f>ROUND(I153*H153,2)</f>
        <v>0</v>
      </c>
      <c r="K153" s="237" t="s">
        <v>220</v>
      </c>
      <c r="L153" s="72"/>
      <c r="M153" s="242" t="s">
        <v>21</v>
      </c>
      <c r="N153" s="243" t="s">
        <v>40</v>
      </c>
      <c r="O153" s="47"/>
      <c r="P153" s="244">
        <f>O153*H153</f>
        <v>0</v>
      </c>
      <c r="Q153" s="244">
        <v>4E-05</v>
      </c>
      <c r="R153" s="244">
        <f>Q153*H153</f>
        <v>0.0031112</v>
      </c>
      <c r="S153" s="244">
        <v>0</v>
      </c>
      <c r="T153" s="245">
        <f>S153*H153</f>
        <v>0</v>
      </c>
      <c r="AR153" s="24" t="s">
        <v>208</v>
      </c>
      <c r="AT153" s="24" t="s">
        <v>203</v>
      </c>
      <c r="AU153" s="24" t="s">
        <v>79</v>
      </c>
      <c r="AY153" s="24" t="s">
        <v>201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24" t="s">
        <v>76</v>
      </c>
      <c r="BK153" s="246">
        <f>ROUND(I153*H153,2)</f>
        <v>0</v>
      </c>
      <c r="BL153" s="24" t="s">
        <v>208</v>
      </c>
      <c r="BM153" s="24" t="s">
        <v>408</v>
      </c>
    </row>
    <row r="154" spans="2:51" s="12" customFormat="1" ht="13.5">
      <c r="B154" s="247"/>
      <c r="C154" s="248"/>
      <c r="D154" s="249" t="s">
        <v>210</v>
      </c>
      <c r="E154" s="250" t="s">
        <v>21</v>
      </c>
      <c r="F154" s="251" t="s">
        <v>2098</v>
      </c>
      <c r="G154" s="248"/>
      <c r="H154" s="252">
        <v>77.78</v>
      </c>
      <c r="I154" s="253"/>
      <c r="J154" s="248"/>
      <c r="K154" s="248"/>
      <c r="L154" s="254"/>
      <c r="M154" s="255"/>
      <c r="N154" s="256"/>
      <c r="O154" s="256"/>
      <c r="P154" s="256"/>
      <c r="Q154" s="256"/>
      <c r="R154" s="256"/>
      <c r="S154" s="256"/>
      <c r="T154" s="257"/>
      <c r="AT154" s="258" t="s">
        <v>210</v>
      </c>
      <c r="AU154" s="258" t="s">
        <v>79</v>
      </c>
      <c r="AV154" s="12" t="s">
        <v>79</v>
      </c>
      <c r="AW154" s="12" t="s">
        <v>33</v>
      </c>
      <c r="AX154" s="12" t="s">
        <v>76</v>
      </c>
      <c r="AY154" s="258" t="s">
        <v>201</v>
      </c>
    </row>
    <row r="155" spans="2:65" s="1" customFormat="1" ht="16.5" customHeight="1">
      <c r="B155" s="46"/>
      <c r="C155" s="235" t="s">
        <v>303</v>
      </c>
      <c r="D155" s="235" t="s">
        <v>203</v>
      </c>
      <c r="E155" s="236" t="s">
        <v>1917</v>
      </c>
      <c r="F155" s="237" t="s">
        <v>1918</v>
      </c>
      <c r="G155" s="238" t="s">
        <v>206</v>
      </c>
      <c r="H155" s="239">
        <v>18</v>
      </c>
      <c r="I155" s="240"/>
      <c r="J155" s="241">
        <f>ROUND(I155*H155,2)</f>
        <v>0</v>
      </c>
      <c r="K155" s="237" t="s">
        <v>207</v>
      </c>
      <c r="L155" s="72"/>
      <c r="M155" s="242" t="s">
        <v>21</v>
      </c>
      <c r="N155" s="243" t="s">
        <v>40</v>
      </c>
      <c r="O155" s="47"/>
      <c r="P155" s="244">
        <f>O155*H155</f>
        <v>0</v>
      </c>
      <c r="Q155" s="244">
        <v>0</v>
      </c>
      <c r="R155" s="244">
        <f>Q155*H155</f>
        <v>0</v>
      </c>
      <c r="S155" s="244">
        <v>0.054</v>
      </c>
      <c r="T155" s="245">
        <f>S155*H155</f>
        <v>0.972</v>
      </c>
      <c r="AR155" s="24" t="s">
        <v>208</v>
      </c>
      <c r="AT155" s="24" t="s">
        <v>203</v>
      </c>
      <c r="AU155" s="24" t="s">
        <v>79</v>
      </c>
      <c r="AY155" s="24" t="s">
        <v>201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4" t="s">
        <v>76</v>
      </c>
      <c r="BK155" s="246">
        <f>ROUND(I155*H155,2)</f>
        <v>0</v>
      </c>
      <c r="BL155" s="24" t="s">
        <v>208</v>
      </c>
      <c r="BM155" s="24" t="s">
        <v>1919</v>
      </c>
    </row>
    <row r="156" spans="2:51" s="14" customFormat="1" ht="13.5">
      <c r="B156" s="286"/>
      <c r="C156" s="287"/>
      <c r="D156" s="249" t="s">
        <v>210</v>
      </c>
      <c r="E156" s="288" t="s">
        <v>21</v>
      </c>
      <c r="F156" s="289" t="s">
        <v>2062</v>
      </c>
      <c r="G156" s="287"/>
      <c r="H156" s="288" t="s">
        <v>21</v>
      </c>
      <c r="I156" s="290"/>
      <c r="J156" s="287"/>
      <c r="K156" s="287"/>
      <c r="L156" s="291"/>
      <c r="M156" s="292"/>
      <c r="N156" s="293"/>
      <c r="O156" s="293"/>
      <c r="P156" s="293"/>
      <c r="Q156" s="293"/>
      <c r="R156" s="293"/>
      <c r="S156" s="293"/>
      <c r="T156" s="294"/>
      <c r="AT156" s="295" t="s">
        <v>210</v>
      </c>
      <c r="AU156" s="295" t="s">
        <v>79</v>
      </c>
      <c r="AV156" s="14" t="s">
        <v>76</v>
      </c>
      <c r="AW156" s="14" t="s">
        <v>33</v>
      </c>
      <c r="AX156" s="14" t="s">
        <v>69</v>
      </c>
      <c r="AY156" s="295" t="s">
        <v>201</v>
      </c>
    </row>
    <row r="157" spans="2:51" s="12" customFormat="1" ht="13.5">
      <c r="B157" s="247"/>
      <c r="C157" s="248"/>
      <c r="D157" s="249" t="s">
        <v>210</v>
      </c>
      <c r="E157" s="250" t="s">
        <v>21</v>
      </c>
      <c r="F157" s="251" t="s">
        <v>2099</v>
      </c>
      <c r="G157" s="248"/>
      <c r="H157" s="252">
        <v>18</v>
      </c>
      <c r="I157" s="253"/>
      <c r="J157" s="248"/>
      <c r="K157" s="248"/>
      <c r="L157" s="254"/>
      <c r="M157" s="255"/>
      <c r="N157" s="256"/>
      <c r="O157" s="256"/>
      <c r="P157" s="256"/>
      <c r="Q157" s="256"/>
      <c r="R157" s="256"/>
      <c r="S157" s="256"/>
      <c r="T157" s="257"/>
      <c r="AT157" s="258" t="s">
        <v>210</v>
      </c>
      <c r="AU157" s="258" t="s">
        <v>79</v>
      </c>
      <c r="AV157" s="12" t="s">
        <v>79</v>
      </c>
      <c r="AW157" s="12" t="s">
        <v>33</v>
      </c>
      <c r="AX157" s="12" t="s">
        <v>76</v>
      </c>
      <c r="AY157" s="258" t="s">
        <v>201</v>
      </c>
    </row>
    <row r="158" spans="2:65" s="1" customFormat="1" ht="16.5" customHeight="1">
      <c r="B158" s="46"/>
      <c r="C158" s="235" t="s">
        <v>308</v>
      </c>
      <c r="D158" s="235" t="s">
        <v>203</v>
      </c>
      <c r="E158" s="236" t="s">
        <v>448</v>
      </c>
      <c r="F158" s="237" t="s">
        <v>449</v>
      </c>
      <c r="G158" s="238" t="s">
        <v>206</v>
      </c>
      <c r="H158" s="239">
        <v>3.6</v>
      </c>
      <c r="I158" s="240"/>
      <c r="J158" s="241">
        <f>ROUND(I158*H158,2)</f>
        <v>0</v>
      </c>
      <c r="K158" s="237" t="s">
        <v>220</v>
      </c>
      <c r="L158" s="72"/>
      <c r="M158" s="242" t="s">
        <v>21</v>
      </c>
      <c r="N158" s="243" t="s">
        <v>40</v>
      </c>
      <c r="O158" s="47"/>
      <c r="P158" s="244">
        <f>O158*H158</f>
        <v>0</v>
      </c>
      <c r="Q158" s="244">
        <v>0</v>
      </c>
      <c r="R158" s="244">
        <f>Q158*H158</f>
        <v>0</v>
      </c>
      <c r="S158" s="244">
        <v>0.076</v>
      </c>
      <c r="T158" s="245">
        <f>S158*H158</f>
        <v>0.2736</v>
      </c>
      <c r="AR158" s="24" t="s">
        <v>208</v>
      </c>
      <c r="AT158" s="24" t="s">
        <v>203</v>
      </c>
      <c r="AU158" s="24" t="s">
        <v>79</v>
      </c>
      <c r="AY158" s="24" t="s">
        <v>201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24" t="s">
        <v>76</v>
      </c>
      <c r="BK158" s="246">
        <f>ROUND(I158*H158,2)</f>
        <v>0</v>
      </c>
      <c r="BL158" s="24" t="s">
        <v>208</v>
      </c>
      <c r="BM158" s="24" t="s">
        <v>450</v>
      </c>
    </row>
    <row r="159" spans="2:51" s="12" customFormat="1" ht="13.5">
      <c r="B159" s="247"/>
      <c r="C159" s="248"/>
      <c r="D159" s="249" t="s">
        <v>210</v>
      </c>
      <c r="E159" s="250" t="s">
        <v>21</v>
      </c>
      <c r="F159" s="251" t="s">
        <v>2100</v>
      </c>
      <c r="G159" s="248"/>
      <c r="H159" s="252">
        <v>3.6</v>
      </c>
      <c r="I159" s="253"/>
      <c r="J159" s="248"/>
      <c r="K159" s="248"/>
      <c r="L159" s="254"/>
      <c r="M159" s="255"/>
      <c r="N159" s="256"/>
      <c r="O159" s="256"/>
      <c r="P159" s="256"/>
      <c r="Q159" s="256"/>
      <c r="R159" s="256"/>
      <c r="S159" s="256"/>
      <c r="T159" s="257"/>
      <c r="AT159" s="258" t="s">
        <v>210</v>
      </c>
      <c r="AU159" s="258" t="s">
        <v>79</v>
      </c>
      <c r="AV159" s="12" t="s">
        <v>79</v>
      </c>
      <c r="AW159" s="12" t="s">
        <v>33</v>
      </c>
      <c r="AX159" s="12" t="s">
        <v>76</v>
      </c>
      <c r="AY159" s="258" t="s">
        <v>201</v>
      </c>
    </row>
    <row r="160" spans="2:65" s="1" customFormat="1" ht="16.5" customHeight="1">
      <c r="B160" s="46"/>
      <c r="C160" s="235" t="s">
        <v>9</v>
      </c>
      <c r="D160" s="235" t="s">
        <v>203</v>
      </c>
      <c r="E160" s="236" t="s">
        <v>462</v>
      </c>
      <c r="F160" s="237" t="s">
        <v>463</v>
      </c>
      <c r="G160" s="238" t="s">
        <v>358</v>
      </c>
      <c r="H160" s="239">
        <v>2</v>
      </c>
      <c r="I160" s="240"/>
      <c r="J160" s="241">
        <f>ROUND(I160*H160,2)</f>
        <v>0</v>
      </c>
      <c r="K160" s="237" t="s">
        <v>220</v>
      </c>
      <c r="L160" s="72"/>
      <c r="M160" s="242" t="s">
        <v>21</v>
      </c>
      <c r="N160" s="243" t="s">
        <v>40</v>
      </c>
      <c r="O160" s="47"/>
      <c r="P160" s="244">
        <f>O160*H160</f>
        <v>0</v>
      </c>
      <c r="Q160" s="244">
        <v>0</v>
      </c>
      <c r="R160" s="244">
        <f>Q160*H160</f>
        <v>0</v>
      </c>
      <c r="S160" s="244">
        <v>0.099</v>
      </c>
      <c r="T160" s="245">
        <f>S160*H160</f>
        <v>0.198</v>
      </c>
      <c r="AR160" s="24" t="s">
        <v>208</v>
      </c>
      <c r="AT160" s="24" t="s">
        <v>203</v>
      </c>
      <c r="AU160" s="24" t="s">
        <v>79</v>
      </c>
      <c r="AY160" s="24" t="s">
        <v>201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24" t="s">
        <v>76</v>
      </c>
      <c r="BK160" s="246">
        <f>ROUND(I160*H160,2)</f>
        <v>0</v>
      </c>
      <c r="BL160" s="24" t="s">
        <v>208</v>
      </c>
      <c r="BM160" s="24" t="s">
        <v>464</v>
      </c>
    </row>
    <row r="161" spans="2:51" s="12" customFormat="1" ht="13.5">
      <c r="B161" s="247"/>
      <c r="C161" s="248"/>
      <c r="D161" s="249" t="s">
        <v>210</v>
      </c>
      <c r="E161" s="250" t="s">
        <v>21</v>
      </c>
      <c r="F161" s="251" t="s">
        <v>2065</v>
      </c>
      <c r="G161" s="248"/>
      <c r="H161" s="252">
        <v>2</v>
      </c>
      <c r="I161" s="253"/>
      <c r="J161" s="248"/>
      <c r="K161" s="248"/>
      <c r="L161" s="254"/>
      <c r="M161" s="255"/>
      <c r="N161" s="256"/>
      <c r="O161" s="256"/>
      <c r="P161" s="256"/>
      <c r="Q161" s="256"/>
      <c r="R161" s="256"/>
      <c r="S161" s="256"/>
      <c r="T161" s="257"/>
      <c r="AT161" s="258" t="s">
        <v>210</v>
      </c>
      <c r="AU161" s="258" t="s">
        <v>79</v>
      </c>
      <c r="AV161" s="12" t="s">
        <v>79</v>
      </c>
      <c r="AW161" s="12" t="s">
        <v>33</v>
      </c>
      <c r="AX161" s="12" t="s">
        <v>76</v>
      </c>
      <c r="AY161" s="258" t="s">
        <v>201</v>
      </c>
    </row>
    <row r="162" spans="2:65" s="1" customFormat="1" ht="25.5" customHeight="1">
      <c r="B162" s="46"/>
      <c r="C162" s="235" t="s">
        <v>316</v>
      </c>
      <c r="D162" s="235" t="s">
        <v>203</v>
      </c>
      <c r="E162" s="236" t="s">
        <v>475</v>
      </c>
      <c r="F162" s="237" t="s">
        <v>476</v>
      </c>
      <c r="G162" s="238" t="s">
        <v>206</v>
      </c>
      <c r="H162" s="239">
        <v>182.41</v>
      </c>
      <c r="I162" s="240"/>
      <c r="J162" s="241">
        <f>ROUND(I162*H162,2)</f>
        <v>0</v>
      </c>
      <c r="K162" s="237" t="s">
        <v>220</v>
      </c>
      <c r="L162" s="72"/>
      <c r="M162" s="242" t="s">
        <v>21</v>
      </c>
      <c r="N162" s="243" t="s">
        <v>40</v>
      </c>
      <c r="O162" s="47"/>
      <c r="P162" s="244">
        <f>O162*H162</f>
        <v>0</v>
      </c>
      <c r="Q162" s="244">
        <v>0</v>
      </c>
      <c r="R162" s="244">
        <f>Q162*H162</f>
        <v>0</v>
      </c>
      <c r="S162" s="244">
        <v>0.01</v>
      </c>
      <c r="T162" s="245">
        <f>S162*H162</f>
        <v>1.8241</v>
      </c>
      <c r="AR162" s="24" t="s">
        <v>208</v>
      </c>
      <c r="AT162" s="24" t="s">
        <v>203</v>
      </c>
      <c r="AU162" s="24" t="s">
        <v>79</v>
      </c>
      <c r="AY162" s="24" t="s">
        <v>201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76</v>
      </c>
      <c r="BK162" s="246">
        <f>ROUND(I162*H162,2)</f>
        <v>0</v>
      </c>
      <c r="BL162" s="24" t="s">
        <v>208</v>
      </c>
      <c r="BM162" s="24" t="s">
        <v>477</v>
      </c>
    </row>
    <row r="163" spans="2:51" s="14" customFormat="1" ht="13.5">
      <c r="B163" s="286"/>
      <c r="C163" s="287"/>
      <c r="D163" s="249" t="s">
        <v>210</v>
      </c>
      <c r="E163" s="288" t="s">
        <v>21</v>
      </c>
      <c r="F163" s="289" t="s">
        <v>1553</v>
      </c>
      <c r="G163" s="287"/>
      <c r="H163" s="288" t="s">
        <v>21</v>
      </c>
      <c r="I163" s="290"/>
      <c r="J163" s="287"/>
      <c r="K163" s="287"/>
      <c r="L163" s="291"/>
      <c r="M163" s="292"/>
      <c r="N163" s="293"/>
      <c r="O163" s="293"/>
      <c r="P163" s="293"/>
      <c r="Q163" s="293"/>
      <c r="R163" s="293"/>
      <c r="S163" s="293"/>
      <c r="T163" s="294"/>
      <c r="AT163" s="295" t="s">
        <v>210</v>
      </c>
      <c r="AU163" s="295" t="s">
        <v>79</v>
      </c>
      <c r="AV163" s="14" t="s">
        <v>76</v>
      </c>
      <c r="AW163" s="14" t="s">
        <v>33</v>
      </c>
      <c r="AX163" s="14" t="s">
        <v>69</v>
      </c>
      <c r="AY163" s="295" t="s">
        <v>201</v>
      </c>
    </row>
    <row r="164" spans="2:51" s="12" customFormat="1" ht="13.5">
      <c r="B164" s="247"/>
      <c r="C164" s="248"/>
      <c r="D164" s="249" t="s">
        <v>210</v>
      </c>
      <c r="E164" s="250" t="s">
        <v>21</v>
      </c>
      <c r="F164" s="251" t="s">
        <v>2089</v>
      </c>
      <c r="G164" s="248"/>
      <c r="H164" s="252">
        <v>182.41</v>
      </c>
      <c r="I164" s="253"/>
      <c r="J164" s="248"/>
      <c r="K164" s="248"/>
      <c r="L164" s="254"/>
      <c r="M164" s="255"/>
      <c r="N164" s="256"/>
      <c r="O164" s="256"/>
      <c r="P164" s="256"/>
      <c r="Q164" s="256"/>
      <c r="R164" s="256"/>
      <c r="S164" s="256"/>
      <c r="T164" s="257"/>
      <c r="AT164" s="258" t="s">
        <v>210</v>
      </c>
      <c r="AU164" s="258" t="s">
        <v>79</v>
      </c>
      <c r="AV164" s="12" t="s">
        <v>79</v>
      </c>
      <c r="AW164" s="12" t="s">
        <v>33</v>
      </c>
      <c r="AX164" s="12" t="s">
        <v>69</v>
      </c>
      <c r="AY164" s="258" t="s">
        <v>201</v>
      </c>
    </row>
    <row r="165" spans="2:65" s="1" customFormat="1" ht="25.5" customHeight="1">
      <c r="B165" s="46"/>
      <c r="C165" s="235" t="s">
        <v>322</v>
      </c>
      <c r="D165" s="235" t="s">
        <v>203</v>
      </c>
      <c r="E165" s="236" t="s">
        <v>485</v>
      </c>
      <c r="F165" s="237" t="s">
        <v>486</v>
      </c>
      <c r="G165" s="238" t="s">
        <v>206</v>
      </c>
      <c r="H165" s="239">
        <v>3.04</v>
      </c>
      <c r="I165" s="240"/>
      <c r="J165" s="241">
        <f>ROUND(I165*H165,2)</f>
        <v>0</v>
      </c>
      <c r="K165" s="237" t="s">
        <v>220</v>
      </c>
      <c r="L165" s="72"/>
      <c r="M165" s="242" t="s">
        <v>21</v>
      </c>
      <c r="N165" s="243" t="s">
        <v>40</v>
      </c>
      <c r="O165" s="47"/>
      <c r="P165" s="244">
        <f>O165*H165</f>
        <v>0</v>
      </c>
      <c r="Q165" s="244">
        <v>0</v>
      </c>
      <c r="R165" s="244">
        <f>Q165*H165</f>
        <v>0</v>
      </c>
      <c r="S165" s="244">
        <v>0.068</v>
      </c>
      <c r="T165" s="245">
        <f>S165*H165</f>
        <v>0.20672000000000001</v>
      </c>
      <c r="AR165" s="24" t="s">
        <v>208</v>
      </c>
      <c r="AT165" s="24" t="s">
        <v>203</v>
      </c>
      <c r="AU165" s="24" t="s">
        <v>79</v>
      </c>
      <c r="AY165" s="24" t="s">
        <v>201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24" t="s">
        <v>76</v>
      </c>
      <c r="BK165" s="246">
        <f>ROUND(I165*H165,2)</f>
        <v>0</v>
      </c>
      <c r="BL165" s="24" t="s">
        <v>208</v>
      </c>
      <c r="BM165" s="24" t="s">
        <v>487</v>
      </c>
    </row>
    <row r="166" spans="2:51" s="12" customFormat="1" ht="13.5">
      <c r="B166" s="247"/>
      <c r="C166" s="248"/>
      <c r="D166" s="249" t="s">
        <v>210</v>
      </c>
      <c r="E166" s="250" t="s">
        <v>21</v>
      </c>
      <c r="F166" s="251" t="s">
        <v>2066</v>
      </c>
      <c r="G166" s="248"/>
      <c r="H166" s="252">
        <v>3.04</v>
      </c>
      <c r="I166" s="253"/>
      <c r="J166" s="248"/>
      <c r="K166" s="248"/>
      <c r="L166" s="254"/>
      <c r="M166" s="255"/>
      <c r="N166" s="256"/>
      <c r="O166" s="256"/>
      <c r="P166" s="256"/>
      <c r="Q166" s="256"/>
      <c r="R166" s="256"/>
      <c r="S166" s="256"/>
      <c r="T166" s="257"/>
      <c r="AT166" s="258" t="s">
        <v>210</v>
      </c>
      <c r="AU166" s="258" t="s">
        <v>79</v>
      </c>
      <c r="AV166" s="12" t="s">
        <v>79</v>
      </c>
      <c r="AW166" s="12" t="s">
        <v>33</v>
      </c>
      <c r="AX166" s="12" t="s">
        <v>76</v>
      </c>
      <c r="AY166" s="258" t="s">
        <v>201</v>
      </c>
    </row>
    <row r="167" spans="2:63" s="11" customFormat="1" ht="29.85" customHeight="1">
      <c r="B167" s="219"/>
      <c r="C167" s="220"/>
      <c r="D167" s="221" t="s">
        <v>68</v>
      </c>
      <c r="E167" s="233" t="s">
        <v>698</v>
      </c>
      <c r="F167" s="233" t="s">
        <v>1941</v>
      </c>
      <c r="G167" s="220"/>
      <c r="H167" s="220"/>
      <c r="I167" s="223"/>
      <c r="J167" s="234">
        <f>BK167</f>
        <v>0</v>
      </c>
      <c r="K167" s="220"/>
      <c r="L167" s="225"/>
      <c r="M167" s="226"/>
      <c r="N167" s="227"/>
      <c r="O167" s="227"/>
      <c r="P167" s="228">
        <f>SUM(P168:P169)</f>
        <v>0</v>
      </c>
      <c r="Q167" s="227"/>
      <c r="R167" s="228">
        <f>SUM(R168:R169)</f>
        <v>0</v>
      </c>
      <c r="S167" s="227"/>
      <c r="T167" s="229">
        <f>SUM(T168:T169)</f>
        <v>0.39749999999999996</v>
      </c>
      <c r="AR167" s="230" t="s">
        <v>76</v>
      </c>
      <c r="AT167" s="231" t="s">
        <v>68</v>
      </c>
      <c r="AU167" s="231" t="s">
        <v>76</v>
      </c>
      <c r="AY167" s="230" t="s">
        <v>201</v>
      </c>
      <c r="BK167" s="232">
        <f>SUM(BK168:BK169)</f>
        <v>0</v>
      </c>
    </row>
    <row r="168" spans="2:65" s="1" customFormat="1" ht="16.5" customHeight="1">
      <c r="B168" s="46"/>
      <c r="C168" s="235" t="s">
        <v>330</v>
      </c>
      <c r="D168" s="235" t="s">
        <v>203</v>
      </c>
      <c r="E168" s="236" t="s">
        <v>1942</v>
      </c>
      <c r="F168" s="237" t="s">
        <v>1943</v>
      </c>
      <c r="G168" s="238" t="s">
        <v>358</v>
      </c>
      <c r="H168" s="239">
        <v>7.5</v>
      </c>
      <c r="I168" s="240"/>
      <c r="J168" s="241">
        <f>ROUND(I168*H168,2)</f>
        <v>0</v>
      </c>
      <c r="K168" s="237" t="s">
        <v>220</v>
      </c>
      <c r="L168" s="72"/>
      <c r="M168" s="242" t="s">
        <v>21</v>
      </c>
      <c r="N168" s="243" t="s">
        <v>40</v>
      </c>
      <c r="O168" s="47"/>
      <c r="P168" s="244">
        <f>O168*H168</f>
        <v>0</v>
      </c>
      <c r="Q168" s="244">
        <v>0</v>
      </c>
      <c r="R168" s="244">
        <f>Q168*H168</f>
        <v>0</v>
      </c>
      <c r="S168" s="244">
        <v>0.053</v>
      </c>
      <c r="T168" s="245">
        <f>S168*H168</f>
        <v>0.39749999999999996</v>
      </c>
      <c r="AR168" s="24" t="s">
        <v>208</v>
      </c>
      <c r="AT168" s="24" t="s">
        <v>203</v>
      </c>
      <c r="AU168" s="24" t="s">
        <v>79</v>
      </c>
      <c r="AY168" s="24" t="s">
        <v>201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24" t="s">
        <v>76</v>
      </c>
      <c r="BK168" s="246">
        <f>ROUND(I168*H168,2)</f>
        <v>0</v>
      </c>
      <c r="BL168" s="24" t="s">
        <v>208</v>
      </c>
      <c r="BM168" s="24" t="s">
        <v>1944</v>
      </c>
    </row>
    <row r="169" spans="2:51" s="12" customFormat="1" ht="13.5">
      <c r="B169" s="247"/>
      <c r="C169" s="248"/>
      <c r="D169" s="249" t="s">
        <v>210</v>
      </c>
      <c r="E169" s="250" t="s">
        <v>21</v>
      </c>
      <c r="F169" s="251" t="s">
        <v>2101</v>
      </c>
      <c r="G169" s="248"/>
      <c r="H169" s="252">
        <v>7.5</v>
      </c>
      <c r="I169" s="253"/>
      <c r="J169" s="248"/>
      <c r="K169" s="248"/>
      <c r="L169" s="254"/>
      <c r="M169" s="255"/>
      <c r="N169" s="256"/>
      <c r="O169" s="256"/>
      <c r="P169" s="256"/>
      <c r="Q169" s="256"/>
      <c r="R169" s="256"/>
      <c r="S169" s="256"/>
      <c r="T169" s="257"/>
      <c r="AT169" s="258" t="s">
        <v>210</v>
      </c>
      <c r="AU169" s="258" t="s">
        <v>79</v>
      </c>
      <c r="AV169" s="12" t="s">
        <v>79</v>
      </c>
      <c r="AW169" s="12" t="s">
        <v>33</v>
      </c>
      <c r="AX169" s="12" t="s">
        <v>76</v>
      </c>
      <c r="AY169" s="258" t="s">
        <v>201</v>
      </c>
    </row>
    <row r="170" spans="2:63" s="11" customFormat="1" ht="29.85" customHeight="1">
      <c r="B170" s="219"/>
      <c r="C170" s="220"/>
      <c r="D170" s="221" t="s">
        <v>68</v>
      </c>
      <c r="E170" s="233" t="s">
        <v>501</v>
      </c>
      <c r="F170" s="233" t="s">
        <v>502</v>
      </c>
      <c r="G170" s="220"/>
      <c r="H170" s="220"/>
      <c r="I170" s="223"/>
      <c r="J170" s="234">
        <f>BK170</f>
        <v>0</v>
      </c>
      <c r="K170" s="220"/>
      <c r="L170" s="225"/>
      <c r="M170" s="226"/>
      <c r="N170" s="227"/>
      <c r="O170" s="227"/>
      <c r="P170" s="228">
        <f>SUM(P171:P176)</f>
        <v>0</v>
      </c>
      <c r="Q170" s="227"/>
      <c r="R170" s="228">
        <f>SUM(R171:R176)</f>
        <v>0</v>
      </c>
      <c r="S170" s="227"/>
      <c r="T170" s="229">
        <f>SUM(T171:T176)</f>
        <v>0</v>
      </c>
      <c r="AR170" s="230" t="s">
        <v>76</v>
      </c>
      <c r="AT170" s="231" t="s">
        <v>68</v>
      </c>
      <c r="AU170" s="231" t="s">
        <v>76</v>
      </c>
      <c r="AY170" s="230" t="s">
        <v>201</v>
      </c>
      <c r="BK170" s="232">
        <f>SUM(BK171:BK176)</f>
        <v>0</v>
      </c>
    </row>
    <row r="171" spans="2:65" s="1" customFormat="1" ht="25.5" customHeight="1">
      <c r="B171" s="46"/>
      <c r="C171" s="235" t="s">
        <v>334</v>
      </c>
      <c r="D171" s="235" t="s">
        <v>203</v>
      </c>
      <c r="E171" s="236" t="s">
        <v>1583</v>
      </c>
      <c r="F171" s="237" t="s">
        <v>1584</v>
      </c>
      <c r="G171" s="238" t="s">
        <v>235</v>
      </c>
      <c r="H171" s="239">
        <v>4.505</v>
      </c>
      <c r="I171" s="240"/>
      <c r="J171" s="241">
        <f>ROUND(I171*H171,2)</f>
        <v>0</v>
      </c>
      <c r="K171" s="237" t="s">
        <v>207</v>
      </c>
      <c r="L171" s="72"/>
      <c r="M171" s="242" t="s">
        <v>21</v>
      </c>
      <c r="N171" s="243" t="s">
        <v>40</v>
      </c>
      <c r="O171" s="47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AR171" s="24" t="s">
        <v>208</v>
      </c>
      <c r="AT171" s="24" t="s">
        <v>203</v>
      </c>
      <c r="AU171" s="24" t="s">
        <v>79</v>
      </c>
      <c r="AY171" s="24" t="s">
        <v>201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24" t="s">
        <v>76</v>
      </c>
      <c r="BK171" s="246">
        <f>ROUND(I171*H171,2)</f>
        <v>0</v>
      </c>
      <c r="BL171" s="24" t="s">
        <v>208</v>
      </c>
      <c r="BM171" s="24" t="s">
        <v>1585</v>
      </c>
    </row>
    <row r="172" spans="2:65" s="1" customFormat="1" ht="25.5" customHeight="1">
      <c r="B172" s="46"/>
      <c r="C172" s="235" t="s">
        <v>338</v>
      </c>
      <c r="D172" s="235" t="s">
        <v>203</v>
      </c>
      <c r="E172" s="236" t="s">
        <v>508</v>
      </c>
      <c r="F172" s="237" t="s">
        <v>509</v>
      </c>
      <c r="G172" s="238" t="s">
        <v>235</v>
      </c>
      <c r="H172" s="239">
        <v>45.05</v>
      </c>
      <c r="I172" s="240"/>
      <c r="J172" s="241">
        <f>ROUND(I172*H172,2)</f>
        <v>0</v>
      </c>
      <c r="K172" s="237" t="s">
        <v>220</v>
      </c>
      <c r="L172" s="72"/>
      <c r="M172" s="242" t="s">
        <v>21</v>
      </c>
      <c r="N172" s="243" t="s">
        <v>40</v>
      </c>
      <c r="O172" s="47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AR172" s="24" t="s">
        <v>208</v>
      </c>
      <c r="AT172" s="24" t="s">
        <v>203</v>
      </c>
      <c r="AU172" s="24" t="s">
        <v>79</v>
      </c>
      <c r="AY172" s="24" t="s">
        <v>201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4" t="s">
        <v>76</v>
      </c>
      <c r="BK172" s="246">
        <f>ROUND(I172*H172,2)</f>
        <v>0</v>
      </c>
      <c r="BL172" s="24" t="s">
        <v>208</v>
      </c>
      <c r="BM172" s="24" t="s">
        <v>510</v>
      </c>
    </row>
    <row r="173" spans="2:51" s="12" customFormat="1" ht="13.5">
      <c r="B173" s="247"/>
      <c r="C173" s="248"/>
      <c r="D173" s="249" t="s">
        <v>210</v>
      </c>
      <c r="E173" s="248"/>
      <c r="F173" s="251" t="s">
        <v>2102</v>
      </c>
      <c r="G173" s="248"/>
      <c r="H173" s="252">
        <v>45.05</v>
      </c>
      <c r="I173" s="253"/>
      <c r="J173" s="248"/>
      <c r="K173" s="248"/>
      <c r="L173" s="254"/>
      <c r="M173" s="255"/>
      <c r="N173" s="256"/>
      <c r="O173" s="256"/>
      <c r="P173" s="256"/>
      <c r="Q173" s="256"/>
      <c r="R173" s="256"/>
      <c r="S173" s="256"/>
      <c r="T173" s="257"/>
      <c r="AT173" s="258" t="s">
        <v>210</v>
      </c>
      <c r="AU173" s="258" t="s">
        <v>79</v>
      </c>
      <c r="AV173" s="12" t="s">
        <v>79</v>
      </c>
      <c r="AW173" s="12" t="s">
        <v>6</v>
      </c>
      <c r="AX173" s="12" t="s">
        <v>76</v>
      </c>
      <c r="AY173" s="258" t="s">
        <v>201</v>
      </c>
    </row>
    <row r="174" spans="2:65" s="1" customFormat="1" ht="25.5" customHeight="1">
      <c r="B174" s="46"/>
      <c r="C174" s="235" t="s">
        <v>343</v>
      </c>
      <c r="D174" s="235" t="s">
        <v>203</v>
      </c>
      <c r="E174" s="236" t="s">
        <v>513</v>
      </c>
      <c r="F174" s="237" t="s">
        <v>514</v>
      </c>
      <c r="G174" s="238" t="s">
        <v>235</v>
      </c>
      <c r="H174" s="239">
        <v>4.505</v>
      </c>
      <c r="I174" s="240"/>
      <c r="J174" s="241">
        <f>ROUND(I174*H174,2)</f>
        <v>0</v>
      </c>
      <c r="K174" s="237" t="s">
        <v>220</v>
      </c>
      <c r="L174" s="72"/>
      <c r="M174" s="242" t="s">
        <v>21</v>
      </c>
      <c r="N174" s="243" t="s">
        <v>40</v>
      </c>
      <c r="O174" s="47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AR174" s="24" t="s">
        <v>208</v>
      </c>
      <c r="AT174" s="24" t="s">
        <v>203</v>
      </c>
      <c r="AU174" s="24" t="s">
        <v>79</v>
      </c>
      <c r="AY174" s="24" t="s">
        <v>201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4" t="s">
        <v>76</v>
      </c>
      <c r="BK174" s="246">
        <f>ROUND(I174*H174,2)</f>
        <v>0</v>
      </c>
      <c r="BL174" s="24" t="s">
        <v>208</v>
      </c>
      <c r="BM174" s="24" t="s">
        <v>515</v>
      </c>
    </row>
    <row r="175" spans="2:65" s="1" customFormat="1" ht="25.5" customHeight="1">
      <c r="B175" s="46"/>
      <c r="C175" s="235" t="s">
        <v>349</v>
      </c>
      <c r="D175" s="235" t="s">
        <v>203</v>
      </c>
      <c r="E175" s="236" t="s">
        <v>517</v>
      </c>
      <c r="F175" s="237" t="s">
        <v>518</v>
      </c>
      <c r="G175" s="238" t="s">
        <v>235</v>
      </c>
      <c r="H175" s="239">
        <v>4.505</v>
      </c>
      <c r="I175" s="240"/>
      <c r="J175" s="241">
        <f>ROUND(I175*H175,2)</f>
        <v>0</v>
      </c>
      <c r="K175" s="237" t="s">
        <v>220</v>
      </c>
      <c r="L175" s="72"/>
      <c r="M175" s="242" t="s">
        <v>21</v>
      </c>
      <c r="N175" s="243" t="s">
        <v>40</v>
      </c>
      <c r="O175" s="47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AR175" s="24" t="s">
        <v>208</v>
      </c>
      <c r="AT175" s="24" t="s">
        <v>203</v>
      </c>
      <c r="AU175" s="24" t="s">
        <v>79</v>
      </c>
      <c r="AY175" s="24" t="s">
        <v>201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24" t="s">
        <v>76</v>
      </c>
      <c r="BK175" s="246">
        <f>ROUND(I175*H175,2)</f>
        <v>0</v>
      </c>
      <c r="BL175" s="24" t="s">
        <v>208</v>
      </c>
      <c r="BM175" s="24" t="s">
        <v>519</v>
      </c>
    </row>
    <row r="176" spans="2:65" s="1" customFormat="1" ht="25.5" customHeight="1">
      <c r="B176" s="46"/>
      <c r="C176" s="235" t="s">
        <v>355</v>
      </c>
      <c r="D176" s="235" t="s">
        <v>203</v>
      </c>
      <c r="E176" s="236" t="s">
        <v>521</v>
      </c>
      <c r="F176" s="237" t="s">
        <v>522</v>
      </c>
      <c r="G176" s="238" t="s">
        <v>235</v>
      </c>
      <c r="H176" s="239">
        <v>4.505</v>
      </c>
      <c r="I176" s="240"/>
      <c r="J176" s="241">
        <f>ROUND(I176*H176,2)</f>
        <v>0</v>
      </c>
      <c r="K176" s="237" t="s">
        <v>220</v>
      </c>
      <c r="L176" s="72"/>
      <c r="M176" s="242" t="s">
        <v>21</v>
      </c>
      <c r="N176" s="243" t="s">
        <v>40</v>
      </c>
      <c r="O176" s="47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AR176" s="24" t="s">
        <v>208</v>
      </c>
      <c r="AT176" s="24" t="s">
        <v>203</v>
      </c>
      <c r="AU176" s="24" t="s">
        <v>79</v>
      </c>
      <c r="AY176" s="24" t="s">
        <v>201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4" t="s">
        <v>76</v>
      </c>
      <c r="BK176" s="246">
        <f>ROUND(I176*H176,2)</f>
        <v>0</v>
      </c>
      <c r="BL176" s="24" t="s">
        <v>208</v>
      </c>
      <c r="BM176" s="24" t="s">
        <v>523</v>
      </c>
    </row>
    <row r="177" spans="2:63" s="11" customFormat="1" ht="29.85" customHeight="1">
      <c r="B177" s="219"/>
      <c r="C177" s="220"/>
      <c r="D177" s="221" t="s">
        <v>68</v>
      </c>
      <c r="E177" s="233" t="s">
        <v>1587</v>
      </c>
      <c r="F177" s="233" t="s">
        <v>561</v>
      </c>
      <c r="G177" s="220"/>
      <c r="H177" s="220"/>
      <c r="I177" s="223"/>
      <c r="J177" s="234">
        <f>BK177</f>
        <v>0</v>
      </c>
      <c r="K177" s="220"/>
      <c r="L177" s="225"/>
      <c r="M177" s="226"/>
      <c r="N177" s="227"/>
      <c r="O177" s="227"/>
      <c r="P177" s="228">
        <f>P178</f>
        <v>0</v>
      </c>
      <c r="Q177" s="227"/>
      <c r="R177" s="228">
        <f>R178</f>
        <v>0</v>
      </c>
      <c r="S177" s="227"/>
      <c r="T177" s="229">
        <f>T178</f>
        <v>0</v>
      </c>
      <c r="AR177" s="230" t="s">
        <v>76</v>
      </c>
      <c r="AT177" s="231" t="s">
        <v>68</v>
      </c>
      <c r="AU177" s="231" t="s">
        <v>76</v>
      </c>
      <c r="AY177" s="230" t="s">
        <v>201</v>
      </c>
      <c r="BK177" s="232">
        <f>BK178</f>
        <v>0</v>
      </c>
    </row>
    <row r="178" spans="2:65" s="1" customFormat="1" ht="16.5" customHeight="1">
      <c r="B178" s="46"/>
      <c r="C178" s="235" t="s">
        <v>364</v>
      </c>
      <c r="D178" s="235" t="s">
        <v>203</v>
      </c>
      <c r="E178" s="236" t="s">
        <v>1588</v>
      </c>
      <c r="F178" s="237" t="s">
        <v>1589</v>
      </c>
      <c r="G178" s="238" t="s">
        <v>235</v>
      </c>
      <c r="H178" s="239">
        <v>8.999</v>
      </c>
      <c r="I178" s="240"/>
      <c r="J178" s="241">
        <f>ROUND(I178*H178,2)</f>
        <v>0</v>
      </c>
      <c r="K178" s="237" t="s">
        <v>207</v>
      </c>
      <c r="L178" s="72"/>
      <c r="M178" s="242" t="s">
        <v>21</v>
      </c>
      <c r="N178" s="243" t="s">
        <v>40</v>
      </c>
      <c r="O178" s="47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AR178" s="24" t="s">
        <v>208</v>
      </c>
      <c r="AT178" s="24" t="s">
        <v>203</v>
      </c>
      <c r="AU178" s="24" t="s">
        <v>79</v>
      </c>
      <c r="AY178" s="24" t="s">
        <v>201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4" t="s">
        <v>76</v>
      </c>
      <c r="BK178" s="246">
        <f>ROUND(I178*H178,2)</f>
        <v>0</v>
      </c>
      <c r="BL178" s="24" t="s">
        <v>208</v>
      </c>
      <c r="BM178" s="24" t="s">
        <v>1590</v>
      </c>
    </row>
    <row r="179" spans="2:63" s="11" customFormat="1" ht="37.4" customHeight="1">
      <c r="B179" s="219"/>
      <c r="C179" s="220"/>
      <c r="D179" s="221" t="s">
        <v>68</v>
      </c>
      <c r="E179" s="222" t="s">
        <v>524</v>
      </c>
      <c r="F179" s="222" t="s">
        <v>525</v>
      </c>
      <c r="G179" s="220"/>
      <c r="H179" s="220"/>
      <c r="I179" s="223"/>
      <c r="J179" s="224">
        <f>BK179</f>
        <v>0</v>
      </c>
      <c r="K179" s="220"/>
      <c r="L179" s="225"/>
      <c r="M179" s="226"/>
      <c r="N179" s="227"/>
      <c r="O179" s="227"/>
      <c r="P179" s="228">
        <f>P180+P190+P194+P201+P208+P228+P231+P235+P241+P257+P261+P267+P273+P280+P283</f>
        <v>0</v>
      </c>
      <c r="Q179" s="227"/>
      <c r="R179" s="228">
        <f>R180+R190+R194+R201+R208+R228+R231+R235+R241+R257+R261+R267+R273+R280+R283</f>
        <v>2.5655433000000003</v>
      </c>
      <c r="S179" s="227"/>
      <c r="T179" s="229">
        <f>T180+T190+T194+T201+T208+T228+T231+T235+T241+T257+T261+T267+T273+T280+T283</f>
        <v>0.6328121</v>
      </c>
      <c r="AR179" s="230" t="s">
        <v>76</v>
      </c>
      <c r="AT179" s="231" t="s">
        <v>68</v>
      </c>
      <c r="AU179" s="231" t="s">
        <v>69</v>
      </c>
      <c r="AY179" s="230" t="s">
        <v>201</v>
      </c>
      <c r="BK179" s="232">
        <f>BK180+BK190+BK194+BK201+BK208+BK228+BK231+BK235+BK241+BK257+BK261+BK267+BK273+BK280+BK283</f>
        <v>0</v>
      </c>
    </row>
    <row r="180" spans="2:63" s="11" customFormat="1" ht="19.9" customHeight="1">
      <c r="B180" s="219"/>
      <c r="C180" s="220"/>
      <c r="D180" s="221" t="s">
        <v>68</v>
      </c>
      <c r="E180" s="233" t="s">
        <v>526</v>
      </c>
      <c r="F180" s="233" t="s">
        <v>527</v>
      </c>
      <c r="G180" s="220"/>
      <c r="H180" s="220"/>
      <c r="I180" s="223"/>
      <c r="J180" s="234">
        <f>BK180</f>
        <v>0</v>
      </c>
      <c r="K180" s="220"/>
      <c r="L180" s="225"/>
      <c r="M180" s="226"/>
      <c r="N180" s="227"/>
      <c r="O180" s="227"/>
      <c r="P180" s="228">
        <f>SUM(P181:P189)</f>
        <v>0</v>
      </c>
      <c r="Q180" s="227"/>
      <c r="R180" s="228">
        <f>SUM(R181:R189)</f>
        <v>0.0023</v>
      </c>
      <c r="S180" s="227"/>
      <c r="T180" s="229">
        <f>SUM(T181:T189)</f>
        <v>0.0067</v>
      </c>
      <c r="AR180" s="230" t="s">
        <v>76</v>
      </c>
      <c r="AT180" s="231" t="s">
        <v>68</v>
      </c>
      <c r="AU180" s="231" t="s">
        <v>76</v>
      </c>
      <c r="AY180" s="230" t="s">
        <v>201</v>
      </c>
      <c r="BK180" s="232">
        <f>SUM(BK181:BK189)</f>
        <v>0</v>
      </c>
    </row>
    <row r="181" spans="2:65" s="1" customFormat="1" ht="16.5" customHeight="1">
      <c r="B181" s="46"/>
      <c r="C181" s="235" t="s">
        <v>369</v>
      </c>
      <c r="D181" s="235" t="s">
        <v>203</v>
      </c>
      <c r="E181" s="236" t="s">
        <v>529</v>
      </c>
      <c r="F181" s="237" t="s">
        <v>530</v>
      </c>
      <c r="G181" s="238" t="s">
        <v>358</v>
      </c>
      <c r="H181" s="239">
        <v>1</v>
      </c>
      <c r="I181" s="240"/>
      <c r="J181" s="241">
        <f>ROUND(I181*H181,2)</f>
        <v>0</v>
      </c>
      <c r="K181" s="237" t="s">
        <v>220</v>
      </c>
      <c r="L181" s="72"/>
      <c r="M181" s="242" t="s">
        <v>21</v>
      </c>
      <c r="N181" s="243" t="s">
        <v>40</v>
      </c>
      <c r="O181" s="47"/>
      <c r="P181" s="244">
        <f>O181*H181</f>
        <v>0</v>
      </c>
      <c r="Q181" s="244">
        <v>0</v>
      </c>
      <c r="R181" s="244">
        <f>Q181*H181</f>
        <v>0</v>
      </c>
      <c r="S181" s="244">
        <v>0.0067</v>
      </c>
      <c r="T181" s="245">
        <f>S181*H181</f>
        <v>0.0067</v>
      </c>
      <c r="AR181" s="24" t="s">
        <v>208</v>
      </c>
      <c r="AT181" s="24" t="s">
        <v>203</v>
      </c>
      <c r="AU181" s="24" t="s">
        <v>79</v>
      </c>
      <c r="AY181" s="24" t="s">
        <v>201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24" t="s">
        <v>76</v>
      </c>
      <c r="BK181" s="246">
        <f>ROUND(I181*H181,2)</f>
        <v>0</v>
      </c>
      <c r="BL181" s="24" t="s">
        <v>208</v>
      </c>
      <c r="BM181" s="24" t="s">
        <v>531</v>
      </c>
    </row>
    <row r="182" spans="2:65" s="1" customFormat="1" ht="25.5" customHeight="1">
      <c r="B182" s="46"/>
      <c r="C182" s="235" t="s">
        <v>374</v>
      </c>
      <c r="D182" s="235" t="s">
        <v>203</v>
      </c>
      <c r="E182" s="236" t="s">
        <v>534</v>
      </c>
      <c r="F182" s="237" t="s">
        <v>535</v>
      </c>
      <c r="G182" s="238" t="s">
        <v>358</v>
      </c>
      <c r="H182" s="239">
        <v>2</v>
      </c>
      <c r="I182" s="240"/>
      <c r="J182" s="241">
        <f>ROUND(I182*H182,2)</f>
        <v>0</v>
      </c>
      <c r="K182" s="237" t="s">
        <v>21</v>
      </c>
      <c r="L182" s="72"/>
      <c r="M182" s="242" t="s">
        <v>21</v>
      </c>
      <c r="N182" s="243" t="s">
        <v>40</v>
      </c>
      <c r="O182" s="47"/>
      <c r="P182" s="244">
        <f>O182*H182</f>
        <v>0</v>
      </c>
      <c r="Q182" s="244">
        <v>0.00066</v>
      </c>
      <c r="R182" s="244">
        <f>Q182*H182</f>
        <v>0.00132</v>
      </c>
      <c r="S182" s="244">
        <v>0</v>
      </c>
      <c r="T182" s="245">
        <f>S182*H182</f>
        <v>0</v>
      </c>
      <c r="AR182" s="24" t="s">
        <v>208</v>
      </c>
      <c r="AT182" s="24" t="s">
        <v>203</v>
      </c>
      <c r="AU182" s="24" t="s">
        <v>79</v>
      </c>
      <c r="AY182" s="24" t="s">
        <v>201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76</v>
      </c>
      <c r="BK182" s="246">
        <f>ROUND(I182*H182,2)</f>
        <v>0</v>
      </c>
      <c r="BL182" s="24" t="s">
        <v>208</v>
      </c>
      <c r="BM182" s="24" t="s">
        <v>536</v>
      </c>
    </row>
    <row r="183" spans="2:51" s="12" customFormat="1" ht="13.5">
      <c r="B183" s="247"/>
      <c r="C183" s="248"/>
      <c r="D183" s="249" t="s">
        <v>210</v>
      </c>
      <c r="E183" s="250" t="s">
        <v>21</v>
      </c>
      <c r="F183" s="251" t="s">
        <v>2065</v>
      </c>
      <c r="G183" s="248"/>
      <c r="H183" s="252">
        <v>2</v>
      </c>
      <c r="I183" s="253"/>
      <c r="J183" s="248"/>
      <c r="K183" s="248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210</v>
      </c>
      <c r="AU183" s="258" t="s">
        <v>79</v>
      </c>
      <c r="AV183" s="12" t="s">
        <v>79</v>
      </c>
      <c r="AW183" s="12" t="s">
        <v>33</v>
      </c>
      <c r="AX183" s="12" t="s">
        <v>76</v>
      </c>
      <c r="AY183" s="258" t="s">
        <v>201</v>
      </c>
    </row>
    <row r="184" spans="2:65" s="1" customFormat="1" ht="16.5" customHeight="1">
      <c r="B184" s="46"/>
      <c r="C184" s="235" t="s">
        <v>379</v>
      </c>
      <c r="D184" s="235" t="s">
        <v>203</v>
      </c>
      <c r="E184" s="236" t="s">
        <v>539</v>
      </c>
      <c r="F184" s="237" t="s">
        <v>540</v>
      </c>
      <c r="G184" s="238" t="s">
        <v>541</v>
      </c>
      <c r="H184" s="239">
        <v>1</v>
      </c>
      <c r="I184" s="240"/>
      <c r="J184" s="241">
        <f>ROUND(I184*H184,2)</f>
        <v>0</v>
      </c>
      <c r="K184" s="237" t="s">
        <v>21</v>
      </c>
      <c r="L184" s="72"/>
      <c r="M184" s="242" t="s">
        <v>21</v>
      </c>
      <c r="N184" s="243" t="s">
        <v>40</v>
      </c>
      <c r="O184" s="47"/>
      <c r="P184" s="244">
        <f>O184*H184</f>
        <v>0</v>
      </c>
      <c r="Q184" s="244">
        <v>0.00026</v>
      </c>
      <c r="R184" s="244">
        <f>Q184*H184</f>
        <v>0.00026</v>
      </c>
      <c r="S184" s="244">
        <v>0</v>
      </c>
      <c r="T184" s="245">
        <f>S184*H184</f>
        <v>0</v>
      </c>
      <c r="AR184" s="24" t="s">
        <v>208</v>
      </c>
      <c r="AT184" s="24" t="s">
        <v>203</v>
      </c>
      <c r="AU184" s="24" t="s">
        <v>79</v>
      </c>
      <c r="AY184" s="24" t="s">
        <v>201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208</v>
      </c>
      <c r="BM184" s="24" t="s">
        <v>542</v>
      </c>
    </row>
    <row r="185" spans="2:65" s="1" customFormat="1" ht="16.5" customHeight="1">
      <c r="B185" s="46"/>
      <c r="C185" s="235" t="s">
        <v>384</v>
      </c>
      <c r="D185" s="235" t="s">
        <v>203</v>
      </c>
      <c r="E185" s="236" t="s">
        <v>550</v>
      </c>
      <c r="F185" s="237" t="s">
        <v>551</v>
      </c>
      <c r="G185" s="238" t="s">
        <v>358</v>
      </c>
      <c r="H185" s="239">
        <v>2</v>
      </c>
      <c r="I185" s="240"/>
      <c r="J185" s="241">
        <f>ROUND(I185*H185,2)</f>
        <v>0</v>
      </c>
      <c r="K185" s="237" t="s">
        <v>552</v>
      </c>
      <c r="L185" s="72"/>
      <c r="M185" s="242" t="s">
        <v>21</v>
      </c>
      <c r="N185" s="243" t="s">
        <v>40</v>
      </c>
      <c r="O185" s="47"/>
      <c r="P185" s="244">
        <f>O185*H185</f>
        <v>0</v>
      </c>
      <c r="Q185" s="244">
        <v>0.00035</v>
      </c>
      <c r="R185" s="244">
        <f>Q185*H185</f>
        <v>0.0007</v>
      </c>
      <c r="S185" s="244">
        <v>0</v>
      </c>
      <c r="T185" s="245">
        <f>S185*H185</f>
        <v>0</v>
      </c>
      <c r="AR185" s="24" t="s">
        <v>208</v>
      </c>
      <c r="AT185" s="24" t="s">
        <v>203</v>
      </c>
      <c r="AU185" s="24" t="s">
        <v>79</v>
      </c>
      <c r="AY185" s="24" t="s">
        <v>201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24" t="s">
        <v>76</v>
      </c>
      <c r="BK185" s="246">
        <f>ROUND(I185*H185,2)</f>
        <v>0</v>
      </c>
      <c r="BL185" s="24" t="s">
        <v>208</v>
      </c>
      <c r="BM185" s="24" t="s">
        <v>553</v>
      </c>
    </row>
    <row r="186" spans="2:65" s="1" customFormat="1" ht="16.5" customHeight="1">
      <c r="B186" s="46"/>
      <c r="C186" s="235" t="s">
        <v>389</v>
      </c>
      <c r="D186" s="235" t="s">
        <v>203</v>
      </c>
      <c r="E186" s="236" t="s">
        <v>555</v>
      </c>
      <c r="F186" s="237" t="s">
        <v>556</v>
      </c>
      <c r="G186" s="238" t="s">
        <v>358</v>
      </c>
      <c r="H186" s="239">
        <v>2</v>
      </c>
      <c r="I186" s="240"/>
      <c r="J186" s="241">
        <f>ROUND(I186*H186,2)</f>
        <v>0</v>
      </c>
      <c r="K186" s="237" t="s">
        <v>21</v>
      </c>
      <c r="L186" s="72"/>
      <c r="M186" s="242" t="s">
        <v>21</v>
      </c>
      <c r="N186" s="243" t="s">
        <v>40</v>
      </c>
      <c r="O186" s="47"/>
      <c r="P186" s="244">
        <f>O186*H186</f>
        <v>0</v>
      </c>
      <c r="Q186" s="244">
        <v>1E-05</v>
      </c>
      <c r="R186" s="244">
        <f>Q186*H186</f>
        <v>2E-05</v>
      </c>
      <c r="S186" s="244">
        <v>0</v>
      </c>
      <c r="T186" s="245">
        <f>S186*H186</f>
        <v>0</v>
      </c>
      <c r="AR186" s="24" t="s">
        <v>208</v>
      </c>
      <c r="AT186" s="24" t="s">
        <v>203</v>
      </c>
      <c r="AU186" s="24" t="s">
        <v>79</v>
      </c>
      <c r="AY186" s="24" t="s">
        <v>201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76</v>
      </c>
      <c r="BK186" s="246">
        <f>ROUND(I186*H186,2)</f>
        <v>0</v>
      </c>
      <c r="BL186" s="24" t="s">
        <v>208</v>
      </c>
      <c r="BM186" s="24" t="s">
        <v>557</v>
      </c>
    </row>
    <row r="187" spans="2:65" s="1" customFormat="1" ht="16.5" customHeight="1">
      <c r="B187" s="46"/>
      <c r="C187" s="235" t="s">
        <v>395</v>
      </c>
      <c r="D187" s="235" t="s">
        <v>203</v>
      </c>
      <c r="E187" s="236" t="s">
        <v>1625</v>
      </c>
      <c r="F187" s="237" t="s">
        <v>1626</v>
      </c>
      <c r="G187" s="238" t="s">
        <v>562</v>
      </c>
      <c r="H187" s="282"/>
      <c r="I187" s="240"/>
      <c r="J187" s="241">
        <f>ROUND(I187*H187,2)</f>
        <v>0</v>
      </c>
      <c r="K187" s="237" t="s">
        <v>207</v>
      </c>
      <c r="L187" s="72"/>
      <c r="M187" s="242" t="s">
        <v>21</v>
      </c>
      <c r="N187" s="243" t="s">
        <v>40</v>
      </c>
      <c r="O187" s="47"/>
      <c r="P187" s="244">
        <f>O187*H187</f>
        <v>0</v>
      </c>
      <c r="Q187" s="244">
        <v>0</v>
      </c>
      <c r="R187" s="244">
        <f>Q187*H187</f>
        <v>0</v>
      </c>
      <c r="S187" s="244">
        <v>0</v>
      </c>
      <c r="T187" s="245">
        <f>S187*H187</f>
        <v>0</v>
      </c>
      <c r="AR187" s="24" t="s">
        <v>208</v>
      </c>
      <c r="AT187" s="24" t="s">
        <v>203</v>
      </c>
      <c r="AU187" s="24" t="s">
        <v>79</v>
      </c>
      <c r="AY187" s="24" t="s">
        <v>201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24" t="s">
        <v>76</v>
      </c>
      <c r="BK187" s="246">
        <f>ROUND(I187*H187,2)</f>
        <v>0</v>
      </c>
      <c r="BL187" s="24" t="s">
        <v>208</v>
      </c>
      <c r="BM187" s="24" t="s">
        <v>1948</v>
      </c>
    </row>
    <row r="188" spans="2:65" s="1" customFormat="1" ht="16.5" customHeight="1">
      <c r="B188" s="46"/>
      <c r="C188" s="235" t="s">
        <v>400</v>
      </c>
      <c r="D188" s="235" t="s">
        <v>203</v>
      </c>
      <c r="E188" s="236" t="s">
        <v>569</v>
      </c>
      <c r="F188" s="237" t="s">
        <v>570</v>
      </c>
      <c r="G188" s="238" t="s">
        <v>241</v>
      </c>
      <c r="H188" s="239">
        <v>1</v>
      </c>
      <c r="I188" s="240"/>
      <c r="J188" s="241">
        <f>ROUND(I188*H188,2)</f>
        <v>0</v>
      </c>
      <c r="K188" s="237" t="s">
        <v>21</v>
      </c>
      <c r="L188" s="72"/>
      <c r="M188" s="242" t="s">
        <v>21</v>
      </c>
      <c r="N188" s="243" t="s">
        <v>40</v>
      </c>
      <c r="O188" s="47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AR188" s="24" t="s">
        <v>208</v>
      </c>
      <c r="AT188" s="24" t="s">
        <v>203</v>
      </c>
      <c r="AU188" s="24" t="s">
        <v>79</v>
      </c>
      <c r="AY188" s="24" t="s">
        <v>201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24" t="s">
        <v>76</v>
      </c>
      <c r="BK188" s="246">
        <f>ROUND(I188*H188,2)</f>
        <v>0</v>
      </c>
      <c r="BL188" s="24" t="s">
        <v>208</v>
      </c>
      <c r="BM188" s="24" t="s">
        <v>571</v>
      </c>
    </row>
    <row r="189" spans="2:65" s="1" customFormat="1" ht="16.5" customHeight="1">
      <c r="B189" s="46"/>
      <c r="C189" s="235" t="s">
        <v>405</v>
      </c>
      <c r="D189" s="235" t="s">
        <v>203</v>
      </c>
      <c r="E189" s="236" t="s">
        <v>577</v>
      </c>
      <c r="F189" s="237" t="s">
        <v>578</v>
      </c>
      <c r="G189" s="238" t="s">
        <v>248</v>
      </c>
      <c r="H189" s="239">
        <v>1</v>
      </c>
      <c r="I189" s="240"/>
      <c r="J189" s="241">
        <f>ROUND(I189*H189,2)</f>
        <v>0</v>
      </c>
      <c r="K189" s="237" t="s">
        <v>21</v>
      </c>
      <c r="L189" s="72"/>
      <c r="M189" s="242" t="s">
        <v>21</v>
      </c>
      <c r="N189" s="243" t="s">
        <v>40</v>
      </c>
      <c r="O189" s="47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AR189" s="24" t="s">
        <v>208</v>
      </c>
      <c r="AT189" s="24" t="s">
        <v>203</v>
      </c>
      <c r="AU189" s="24" t="s">
        <v>79</v>
      </c>
      <c r="AY189" s="24" t="s">
        <v>201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24" t="s">
        <v>76</v>
      </c>
      <c r="BK189" s="246">
        <f>ROUND(I189*H189,2)</f>
        <v>0</v>
      </c>
      <c r="BL189" s="24" t="s">
        <v>208</v>
      </c>
      <c r="BM189" s="24" t="s">
        <v>579</v>
      </c>
    </row>
    <row r="190" spans="2:63" s="11" customFormat="1" ht="29.85" customHeight="1">
      <c r="B190" s="219"/>
      <c r="C190" s="220"/>
      <c r="D190" s="221" t="s">
        <v>68</v>
      </c>
      <c r="E190" s="233" t="s">
        <v>580</v>
      </c>
      <c r="F190" s="233" t="s">
        <v>581</v>
      </c>
      <c r="G190" s="220"/>
      <c r="H190" s="220"/>
      <c r="I190" s="223"/>
      <c r="J190" s="234">
        <f>BK190</f>
        <v>0</v>
      </c>
      <c r="K190" s="220"/>
      <c r="L190" s="225"/>
      <c r="M190" s="226"/>
      <c r="N190" s="227"/>
      <c r="O190" s="227"/>
      <c r="P190" s="228">
        <f>SUM(P191:P193)</f>
        <v>0</v>
      </c>
      <c r="Q190" s="227"/>
      <c r="R190" s="228">
        <f>SUM(R191:R193)</f>
        <v>0.0139232</v>
      </c>
      <c r="S190" s="227"/>
      <c r="T190" s="229">
        <f>SUM(T191:T193)</f>
        <v>0</v>
      </c>
      <c r="AR190" s="230" t="s">
        <v>79</v>
      </c>
      <c r="AT190" s="231" t="s">
        <v>68</v>
      </c>
      <c r="AU190" s="231" t="s">
        <v>76</v>
      </c>
      <c r="AY190" s="230" t="s">
        <v>201</v>
      </c>
      <c r="BK190" s="232">
        <f>SUM(BK191:BK193)</f>
        <v>0</v>
      </c>
    </row>
    <row r="191" spans="2:65" s="1" customFormat="1" ht="25.5" customHeight="1">
      <c r="B191" s="46"/>
      <c r="C191" s="235" t="s">
        <v>410</v>
      </c>
      <c r="D191" s="235" t="s">
        <v>203</v>
      </c>
      <c r="E191" s="236" t="s">
        <v>604</v>
      </c>
      <c r="F191" s="237" t="s">
        <v>605</v>
      </c>
      <c r="G191" s="238" t="s">
        <v>206</v>
      </c>
      <c r="H191" s="239">
        <v>3.04</v>
      </c>
      <c r="I191" s="240"/>
      <c r="J191" s="241">
        <f>ROUND(I191*H191,2)</f>
        <v>0</v>
      </c>
      <c r="K191" s="237" t="s">
        <v>220</v>
      </c>
      <c r="L191" s="72"/>
      <c r="M191" s="242" t="s">
        <v>21</v>
      </c>
      <c r="N191" s="243" t="s">
        <v>40</v>
      </c>
      <c r="O191" s="47"/>
      <c r="P191" s="244">
        <f>O191*H191</f>
        <v>0</v>
      </c>
      <c r="Q191" s="244">
        <v>0.00458</v>
      </c>
      <c r="R191" s="244">
        <f>Q191*H191</f>
        <v>0.0139232</v>
      </c>
      <c r="S191" s="244">
        <v>0</v>
      </c>
      <c r="T191" s="245">
        <f>S191*H191</f>
        <v>0</v>
      </c>
      <c r="AR191" s="24" t="s">
        <v>287</v>
      </c>
      <c r="AT191" s="24" t="s">
        <v>203</v>
      </c>
      <c r="AU191" s="24" t="s">
        <v>79</v>
      </c>
      <c r="AY191" s="24" t="s">
        <v>201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24" t="s">
        <v>76</v>
      </c>
      <c r="BK191" s="246">
        <f>ROUND(I191*H191,2)</f>
        <v>0</v>
      </c>
      <c r="BL191" s="24" t="s">
        <v>287</v>
      </c>
      <c r="BM191" s="24" t="s">
        <v>606</v>
      </c>
    </row>
    <row r="192" spans="2:51" s="12" customFormat="1" ht="13.5">
      <c r="B192" s="247"/>
      <c r="C192" s="248"/>
      <c r="D192" s="249" t="s">
        <v>210</v>
      </c>
      <c r="E192" s="250" t="s">
        <v>21</v>
      </c>
      <c r="F192" s="251" t="s">
        <v>2069</v>
      </c>
      <c r="G192" s="248"/>
      <c r="H192" s="252">
        <v>3.04</v>
      </c>
      <c r="I192" s="253"/>
      <c r="J192" s="248"/>
      <c r="K192" s="248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210</v>
      </c>
      <c r="AU192" s="258" t="s">
        <v>79</v>
      </c>
      <c r="AV192" s="12" t="s">
        <v>79</v>
      </c>
      <c r="AW192" s="12" t="s">
        <v>33</v>
      </c>
      <c r="AX192" s="12" t="s">
        <v>76</v>
      </c>
      <c r="AY192" s="258" t="s">
        <v>201</v>
      </c>
    </row>
    <row r="193" spans="2:65" s="1" customFormat="1" ht="25.5" customHeight="1">
      <c r="B193" s="46"/>
      <c r="C193" s="235" t="s">
        <v>416</v>
      </c>
      <c r="D193" s="235" t="s">
        <v>203</v>
      </c>
      <c r="E193" s="236" t="s">
        <v>1606</v>
      </c>
      <c r="F193" s="237" t="s">
        <v>1607</v>
      </c>
      <c r="G193" s="238" t="s">
        <v>562</v>
      </c>
      <c r="H193" s="282"/>
      <c r="I193" s="240"/>
      <c r="J193" s="241">
        <f>ROUND(I193*H193,2)</f>
        <v>0</v>
      </c>
      <c r="K193" s="237" t="s">
        <v>207</v>
      </c>
      <c r="L193" s="72"/>
      <c r="M193" s="242" t="s">
        <v>21</v>
      </c>
      <c r="N193" s="243" t="s">
        <v>40</v>
      </c>
      <c r="O193" s="47"/>
      <c r="P193" s="244">
        <f>O193*H193</f>
        <v>0</v>
      </c>
      <c r="Q193" s="244">
        <v>0</v>
      </c>
      <c r="R193" s="244">
        <f>Q193*H193</f>
        <v>0</v>
      </c>
      <c r="S193" s="244">
        <v>0</v>
      </c>
      <c r="T193" s="245">
        <f>S193*H193</f>
        <v>0</v>
      </c>
      <c r="AR193" s="24" t="s">
        <v>287</v>
      </c>
      <c r="AT193" s="24" t="s">
        <v>203</v>
      </c>
      <c r="AU193" s="24" t="s">
        <v>79</v>
      </c>
      <c r="AY193" s="24" t="s">
        <v>201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24" t="s">
        <v>76</v>
      </c>
      <c r="BK193" s="246">
        <f>ROUND(I193*H193,2)</f>
        <v>0</v>
      </c>
      <c r="BL193" s="24" t="s">
        <v>287</v>
      </c>
      <c r="BM193" s="24" t="s">
        <v>1608</v>
      </c>
    </row>
    <row r="194" spans="2:63" s="11" customFormat="1" ht="29.85" customHeight="1">
      <c r="B194" s="219"/>
      <c r="C194" s="220"/>
      <c r="D194" s="221" t="s">
        <v>68</v>
      </c>
      <c r="E194" s="233" t="s">
        <v>617</v>
      </c>
      <c r="F194" s="233" t="s">
        <v>618</v>
      </c>
      <c r="G194" s="220"/>
      <c r="H194" s="220"/>
      <c r="I194" s="223"/>
      <c r="J194" s="234">
        <f>BK194</f>
        <v>0</v>
      </c>
      <c r="K194" s="220"/>
      <c r="L194" s="225"/>
      <c r="M194" s="226"/>
      <c r="N194" s="227"/>
      <c r="O194" s="227"/>
      <c r="P194" s="228">
        <f>SUM(P195:P200)</f>
        <v>0</v>
      </c>
      <c r="Q194" s="227"/>
      <c r="R194" s="228">
        <f>SUM(R195:R200)</f>
        <v>0.00026000000000000003</v>
      </c>
      <c r="S194" s="227"/>
      <c r="T194" s="229">
        <f>SUM(T195:T200)</f>
        <v>0.00718</v>
      </c>
      <c r="AR194" s="230" t="s">
        <v>79</v>
      </c>
      <c r="AT194" s="231" t="s">
        <v>68</v>
      </c>
      <c r="AU194" s="231" t="s">
        <v>76</v>
      </c>
      <c r="AY194" s="230" t="s">
        <v>201</v>
      </c>
      <c r="BK194" s="232">
        <f>SUM(BK195:BK200)</f>
        <v>0</v>
      </c>
    </row>
    <row r="195" spans="2:65" s="1" customFormat="1" ht="25.5" customHeight="1">
      <c r="B195" s="46"/>
      <c r="C195" s="235" t="s">
        <v>423</v>
      </c>
      <c r="D195" s="235" t="s">
        <v>203</v>
      </c>
      <c r="E195" s="236" t="s">
        <v>640</v>
      </c>
      <c r="F195" s="237" t="s">
        <v>641</v>
      </c>
      <c r="G195" s="238" t="s">
        <v>358</v>
      </c>
      <c r="H195" s="239">
        <v>1</v>
      </c>
      <c r="I195" s="240"/>
      <c r="J195" s="241">
        <f>ROUND(I195*H195,2)</f>
        <v>0</v>
      </c>
      <c r="K195" s="237" t="s">
        <v>220</v>
      </c>
      <c r="L195" s="72"/>
      <c r="M195" s="242" t="s">
        <v>21</v>
      </c>
      <c r="N195" s="243" t="s">
        <v>40</v>
      </c>
      <c r="O195" s="47"/>
      <c r="P195" s="244">
        <f>O195*H195</f>
        <v>0</v>
      </c>
      <c r="Q195" s="244">
        <v>0</v>
      </c>
      <c r="R195" s="244">
        <f>Q195*H195</f>
        <v>0</v>
      </c>
      <c r="S195" s="244">
        <v>0.00718</v>
      </c>
      <c r="T195" s="245">
        <f>S195*H195</f>
        <v>0.00718</v>
      </c>
      <c r="AR195" s="24" t="s">
        <v>287</v>
      </c>
      <c r="AT195" s="24" t="s">
        <v>203</v>
      </c>
      <c r="AU195" s="24" t="s">
        <v>79</v>
      </c>
      <c r="AY195" s="24" t="s">
        <v>201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24" t="s">
        <v>76</v>
      </c>
      <c r="BK195" s="246">
        <f>ROUND(I195*H195,2)</f>
        <v>0</v>
      </c>
      <c r="BL195" s="24" t="s">
        <v>287</v>
      </c>
      <c r="BM195" s="24" t="s">
        <v>642</v>
      </c>
    </row>
    <row r="196" spans="2:65" s="1" customFormat="1" ht="25.5" customHeight="1">
      <c r="B196" s="46"/>
      <c r="C196" s="235" t="s">
        <v>428</v>
      </c>
      <c r="D196" s="235" t="s">
        <v>203</v>
      </c>
      <c r="E196" s="236" t="s">
        <v>644</v>
      </c>
      <c r="F196" s="237" t="s">
        <v>645</v>
      </c>
      <c r="G196" s="238" t="s">
        <v>358</v>
      </c>
      <c r="H196" s="239">
        <v>2</v>
      </c>
      <c r="I196" s="240"/>
      <c r="J196" s="241">
        <f>ROUND(I196*H196,2)</f>
        <v>0</v>
      </c>
      <c r="K196" s="237" t="s">
        <v>552</v>
      </c>
      <c r="L196" s="72"/>
      <c r="M196" s="242" t="s">
        <v>21</v>
      </c>
      <c r="N196" s="243" t="s">
        <v>40</v>
      </c>
      <c r="O196" s="47"/>
      <c r="P196" s="244">
        <f>O196*H196</f>
        <v>0</v>
      </c>
      <c r="Q196" s="244">
        <v>0.0001</v>
      </c>
      <c r="R196" s="244">
        <f>Q196*H196</f>
        <v>0.0002</v>
      </c>
      <c r="S196" s="244">
        <v>0</v>
      </c>
      <c r="T196" s="245">
        <f>S196*H196</f>
        <v>0</v>
      </c>
      <c r="AR196" s="24" t="s">
        <v>287</v>
      </c>
      <c r="AT196" s="24" t="s">
        <v>203</v>
      </c>
      <c r="AU196" s="24" t="s">
        <v>79</v>
      </c>
      <c r="AY196" s="24" t="s">
        <v>201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24" t="s">
        <v>76</v>
      </c>
      <c r="BK196" s="246">
        <f>ROUND(I196*H196,2)</f>
        <v>0</v>
      </c>
      <c r="BL196" s="24" t="s">
        <v>287</v>
      </c>
      <c r="BM196" s="24" t="s">
        <v>646</v>
      </c>
    </row>
    <row r="197" spans="2:51" s="12" customFormat="1" ht="13.5">
      <c r="B197" s="247"/>
      <c r="C197" s="248"/>
      <c r="D197" s="249" t="s">
        <v>210</v>
      </c>
      <c r="E197" s="250" t="s">
        <v>21</v>
      </c>
      <c r="F197" s="251" t="s">
        <v>2065</v>
      </c>
      <c r="G197" s="248"/>
      <c r="H197" s="252">
        <v>2</v>
      </c>
      <c r="I197" s="253"/>
      <c r="J197" s="248"/>
      <c r="K197" s="248"/>
      <c r="L197" s="254"/>
      <c r="M197" s="255"/>
      <c r="N197" s="256"/>
      <c r="O197" s="256"/>
      <c r="P197" s="256"/>
      <c r="Q197" s="256"/>
      <c r="R197" s="256"/>
      <c r="S197" s="256"/>
      <c r="T197" s="257"/>
      <c r="AT197" s="258" t="s">
        <v>210</v>
      </c>
      <c r="AU197" s="258" t="s">
        <v>79</v>
      </c>
      <c r="AV197" s="12" t="s">
        <v>79</v>
      </c>
      <c r="AW197" s="12" t="s">
        <v>33</v>
      </c>
      <c r="AX197" s="12" t="s">
        <v>76</v>
      </c>
      <c r="AY197" s="258" t="s">
        <v>201</v>
      </c>
    </row>
    <row r="198" spans="2:65" s="1" customFormat="1" ht="16.5" customHeight="1">
      <c r="B198" s="46"/>
      <c r="C198" s="259" t="s">
        <v>432</v>
      </c>
      <c r="D198" s="259" t="s">
        <v>256</v>
      </c>
      <c r="E198" s="260" t="s">
        <v>655</v>
      </c>
      <c r="F198" s="261" t="s">
        <v>656</v>
      </c>
      <c r="G198" s="262" t="s">
        <v>358</v>
      </c>
      <c r="H198" s="263">
        <v>2</v>
      </c>
      <c r="I198" s="264"/>
      <c r="J198" s="265">
        <f>ROUND(I198*H198,2)</f>
        <v>0</v>
      </c>
      <c r="K198" s="261" t="s">
        <v>220</v>
      </c>
      <c r="L198" s="266"/>
      <c r="M198" s="267" t="s">
        <v>21</v>
      </c>
      <c r="N198" s="268" t="s">
        <v>40</v>
      </c>
      <c r="O198" s="47"/>
      <c r="P198" s="244">
        <f>O198*H198</f>
        <v>0</v>
      </c>
      <c r="Q198" s="244">
        <v>3E-05</v>
      </c>
      <c r="R198" s="244">
        <f>Q198*H198</f>
        <v>6E-05</v>
      </c>
      <c r="S198" s="244">
        <v>0</v>
      </c>
      <c r="T198" s="245">
        <f>S198*H198</f>
        <v>0</v>
      </c>
      <c r="AR198" s="24" t="s">
        <v>374</v>
      </c>
      <c r="AT198" s="24" t="s">
        <v>256</v>
      </c>
      <c r="AU198" s="24" t="s">
        <v>79</v>
      </c>
      <c r="AY198" s="24" t="s">
        <v>201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24" t="s">
        <v>76</v>
      </c>
      <c r="BK198" s="246">
        <f>ROUND(I198*H198,2)</f>
        <v>0</v>
      </c>
      <c r="BL198" s="24" t="s">
        <v>287</v>
      </c>
      <c r="BM198" s="24" t="s">
        <v>2103</v>
      </c>
    </row>
    <row r="199" spans="2:51" s="12" customFormat="1" ht="13.5">
      <c r="B199" s="247"/>
      <c r="C199" s="248"/>
      <c r="D199" s="249" t="s">
        <v>210</v>
      </c>
      <c r="E199" s="250" t="s">
        <v>21</v>
      </c>
      <c r="F199" s="251" t="s">
        <v>2065</v>
      </c>
      <c r="G199" s="248"/>
      <c r="H199" s="252">
        <v>2</v>
      </c>
      <c r="I199" s="253"/>
      <c r="J199" s="248"/>
      <c r="K199" s="248"/>
      <c r="L199" s="254"/>
      <c r="M199" s="255"/>
      <c r="N199" s="256"/>
      <c r="O199" s="256"/>
      <c r="P199" s="256"/>
      <c r="Q199" s="256"/>
      <c r="R199" s="256"/>
      <c r="S199" s="256"/>
      <c r="T199" s="257"/>
      <c r="AT199" s="258" t="s">
        <v>210</v>
      </c>
      <c r="AU199" s="258" t="s">
        <v>79</v>
      </c>
      <c r="AV199" s="12" t="s">
        <v>79</v>
      </c>
      <c r="AW199" s="12" t="s">
        <v>33</v>
      </c>
      <c r="AX199" s="12" t="s">
        <v>76</v>
      </c>
      <c r="AY199" s="258" t="s">
        <v>201</v>
      </c>
    </row>
    <row r="200" spans="2:65" s="1" customFormat="1" ht="16.5" customHeight="1">
      <c r="B200" s="46"/>
      <c r="C200" s="235" t="s">
        <v>437</v>
      </c>
      <c r="D200" s="235" t="s">
        <v>203</v>
      </c>
      <c r="E200" s="236" t="s">
        <v>1963</v>
      </c>
      <c r="F200" s="237" t="s">
        <v>1964</v>
      </c>
      <c r="G200" s="238" t="s">
        <v>562</v>
      </c>
      <c r="H200" s="282"/>
      <c r="I200" s="240"/>
      <c r="J200" s="241">
        <f>ROUND(I200*H200,2)</f>
        <v>0</v>
      </c>
      <c r="K200" s="237" t="s">
        <v>207</v>
      </c>
      <c r="L200" s="72"/>
      <c r="M200" s="242" t="s">
        <v>21</v>
      </c>
      <c r="N200" s="243" t="s">
        <v>40</v>
      </c>
      <c r="O200" s="47"/>
      <c r="P200" s="244">
        <f>O200*H200</f>
        <v>0</v>
      </c>
      <c r="Q200" s="244">
        <v>0</v>
      </c>
      <c r="R200" s="244">
        <f>Q200*H200</f>
        <v>0</v>
      </c>
      <c r="S200" s="244">
        <v>0</v>
      </c>
      <c r="T200" s="245">
        <f>S200*H200</f>
        <v>0</v>
      </c>
      <c r="AR200" s="24" t="s">
        <v>287</v>
      </c>
      <c r="AT200" s="24" t="s">
        <v>203</v>
      </c>
      <c r="AU200" s="24" t="s">
        <v>79</v>
      </c>
      <c r="AY200" s="24" t="s">
        <v>201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24" t="s">
        <v>76</v>
      </c>
      <c r="BK200" s="246">
        <f>ROUND(I200*H200,2)</f>
        <v>0</v>
      </c>
      <c r="BL200" s="24" t="s">
        <v>287</v>
      </c>
      <c r="BM200" s="24" t="s">
        <v>1965</v>
      </c>
    </row>
    <row r="201" spans="2:63" s="11" customFormat="1" ht="29.85" customHeight="1">
      <c r="B201" s="219"/>
      <c r="C201" s="220"/>
      <c r="D201" s="221" t="s">
        <v>68</v>
      </c>
      <c r="E201" s="233" t="s">
        <v>663</v>
      </c>
      <c r="F201" s="233" t="s">
        <v>664</v>
      </c>
      <c r="G201" s="220"/>
      <c r="H201" s="220"/>
      <c r="I201" s="223"/>
      <c r="J201" s="234">
        <f>BK201</f>
        <v>0</v>
      </c>
      <c r="K201" s="220"/>
      <c r="L201" s="225"/>
      <c r="M201" s="226"/>
      <c r="N201" s="227"/>
      <c r="O201" s="227"/>
      <c r="P201" s="228">
        <f>SUM(P202:P207)</f>
        <v>0</v>
      </c>
      <c r="Q201" s="227"/>
      <c r="R201" s="228">
        <f>SUM(R202:R207)</f>
        <v>0.0007</v>
      </c>
      <c r="S201" s="227"/>
      <c r="T201" s="229">
        <f>SUM(T202:T207)</f>
        <v>0.0267</v>
      </c>
      <c r="AR201" s="230" t="s">
        <v>79</v>
      </c>
      <c r="AT201" s="231" t="s">
        <v>68</v>
      </c>
      <c r="AU201" s="231" t="s">
        <v>76</v>
      </c>
      <c r="AY201" s="230" t="s">
        <v>201</v>
      </c>
      <c r="BK201" s="232">
        <f>SUM(BK202:BK207)</f>
        <v>0</v>
      </c>
    </row>
    <row r="202" spans="2:65" s="1" customFormat="1" ht="16.5" customHeight="1">
      <c r="B202" s="46"/>
      <c r="C202" s="235" t="s">
        <v>442</v>
      </c>
      <c r="D202" s="235" t="s">
        <v>203</v>
      </c>
      <c r="E202" s="236" t="s">
        <v>666</v>
      </c>
      <c r="F202" s="237" t="s">
        <v>667</v>
      </c>
      <c r="G202" s="238" t="s">
        <v>358</v>
      </c>
      <c r="H202" s="239">
        <v>1</v>
      </c>
      <c r="I202" s="240"/>
      <c r="J202" s="241">
        <f>ROUND(I202*H202,2)</f>
        <v>0</v>
      </c>
      <c r="K202" s="237" t="s">
        <v>220</v>
      </c>
      <c r="L202" s="72"/>
      <c r="M202" s="242" t="s">
        <v>21</v>
      </c>
      <c r="N202" s="243" t="s">
        <v>40</v>
      </c>
      <c r="O202" s="47"/>
      <c r="P202" s="244">
        <f>O202*H202</f>
        <v>0</v>
      </c>
      <c r="Q202" s="244">
        <v>0</v>
      </c>
      <c r="R202" s="244">
        <f>Q202*H202</f>
        <v>0</v>
      </c>
      <c r="S202" s="244">
        <v>0.0267</v>
      </c>
      <c r="T202" s="245">
        <f>S202*H202</f>
        <v>0.0267</v>
      </c>
      <c r="AR202" s="24" t="s">
        <v>287</v>
      </c>
      <c r="AT202" s="24" t="s">
        <v>203</v>
      </c>
      <c r="AU202" s="24" t="s">
        <v>79</v>
      </c>
      <c r="AY202" s="24" t="s">
        <v>201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24" t="s">
        <v>76</v>
      </c>
      <c r="BK202" s="246">
        <f>ROUND(I202*H202,2)</f>
        <v>0</v>
      </c>
      <c r="BL202" s="24" t="s">
        <v>287</v>
      </c>
      <c r="BM202" s="24" t="s">
        <v>668</v>
      </c>
    </row>
    <row r="203" spans="2:65" s="1" customFormat="1" ht="16.5" customHeight="1">
      <c r="B203" s="46"/>
      <c r="C203" s="235" t="s">
        <v>447</v>
      </c>
      <c r="D203" s="235" t="s">
        <v>203</v>
      </c>
      <c r="E203" s="236" t="s">
        <v>680</v>
      </c>
      <c r="F203" s="237" t="s">
        <v>681</v>
      </c>
      <c r="G203" s="238" t="s">
        <v>358</v>
      </c>
      <c r="H203" s="239">
        <v>2</v>
      </c>
      <c r="I203" s="240"/>
      <c r="J203" s="241">
        <f>ROUND(I203*H203,2)</f>
        <v>0</v>
      </c>
      <c r="K203" s="237" t="s">
        <v>552</v>
      </c>
      <c r="L203" s="72"/>
      <c r="M203" s="242" t="s">
        <v>21</v>
      </c>
      <c r="N203" s="243" t="s">
        <v>40</v>
      </c>
      <c r="O203" s="47"/>
      <c r="P203" s="244">
        <f>O203*H203</f>
        <v>0</v>
      </c>
      <c r="Q203" s="244">
        <v>0.00035</v>
      </c>
      <c r="R203" s="244">
        <f>Q203*H203</f>
        <v>0.0007</v>
      </c>
      <c r="S203" s="244">
        <v>0</v>
      </c>
      <c r="T203" s="245">
        <f>S203*H203</f>
        <v>0</v>
      </c>
      <c r="AR203" s="24" t="s">
        <v>287</v>
      </c>
      <c r="AT203" s="24" t="s">
        <v>203</v>
      </c>
      <c r="AU203" s="24" t="s">
        <v>79</v>
      </c>
      <c r="AY203" s="24" t="s">
        <v>201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24" t="s">
        <v>76</v>
      </c>
      <c r="BK203" s="246">
        <f>ROUND(I203*H203,2)</f>
        <v>0</v>
      </c>
      <c r="BL203" s="24" t="s">
        <v>287</v>
      </c>
      <c r="BM203" s="24" t="s">
        <v>682</v>
      </c>
    </row>
    <row r="204" spans="2:51" s="12" customFormat="1" ht="13.5">
      <c r="B204" s="247"/>
      <c r="C204" s="248"/>
      <c r="D204" s="249" t="s">
        <v>210</v>
      </c>
      <c r="E204" s="250" t="s">
        <v>21</v>
      </c>
      <c r="F204" s="251" t="s">
        <v>1622</v>
      </c>
      <c r="G204" s="248"/>
      <c r="H204" s="252">
        <v>2</v>
      </c>
      <c r="I204" s="253"/>
      <c r="J204" s="248"/>
      <c r="K204" s="248"/>
      <c r="L204" s="254"/>
      <c r="M204" s="255"/>
      <c r="N204" s="256"/>
      <c r="O204" s="256"/>
      <c r="P204" s="256"/>
      <c r="Q204" s="256"/>
      <c r="R204" s="256"/>
      <c r="S204" s="256"/>
      <c r="T204" s="257"/>
      <c r="AT204" s="258" t="s">
        <v>210</v>
      </c>
      <c r="AU204" s="258" t="s">
        <v>79</v>
      </c>
      <c r="AV204" s="12" t="s">
        <v>79</v>
      </c>
      <c r="AW204" s="12" t="s">
        <v>33</v>
      </c>
      <c r="AX204" s="12" t="s">
        <v>76</v>
      </c>
      <c r="AY204" s="258" t="s">
        <v>201</v>
      </c>
    </row>
    <row r="205" spans="2:65" s="1" customFormat="1" ht="16.5" customHeight="1">
      <c r="B205" s="46"/>
      <c r="C205" s="235" t="s">
        <v>452</v>
      </c>
      <c r="D205" s="235" t="s">
        <v>203</v>
      </c>
      <c r="E205" s="236" t="s">
        <v>690</v>
      </c>
      <c r="F205" s="237" t="s">
        <v>691</v>
      </c>
      <c r="G205" s="238" t="s">
        <v>248</v>
      </c>
      <c r="H205" s="239">
        <v>1</v>
      </c>
      <c r="I205" s="240"/>
      <c r="J205" s="241">
        <f>ROUND(I205*H205,2)</f>
        <v>0</v>
      </c>
      <c r="K205" s="237" t="s">
        <v>552</v>
      </c>
      <c r="L205" s="72"/>
      <c r="M205" s="242" t="s">
        <v>21</v>
      </c>
      <c r="N205" s="243" t="s">
        <v>40</v>
      </c>
      <c r="O205" s="47"/>
      <c r="P205" s="244">
        <f>O205*H205</f>
        <v>0</v>
      </c>
      <c r="Q205" s="244">
        <v>0</v>
      </c>
      <c r="R205" s="244">
        <f>Q205*H205</f>
        <v>0</v>
      </c>
      <c r="S205" s="244">
        <v>0</v>
      </c>
      <c r="T205" s="245">
        <f>S205*H205</f>
        <v>0</v>
      </c>
      <c r="AR205" s="24" t="s">
        <v>287</v>
      </c>
      <c r="AT205" s="24" t="s">
        <v>203</v>
      </c>
      <c r="AU205" s="24" t="s">
        <v>79</v>
      </c>
      <c r="AY205" s="24" t="s">
        <v>201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24" t="s">
        <v>76</v>
      </c>
      <c r="BK205" s="246">
        <f>ROUND(I205*H205,2)</f>
        <v>0</v>
      </c>
      <c r="BL205" s="24" t="s">
        <v>287</v>
      </c>
      <c r="BM205" s="24" t="s">
        <v>692</v>
      </c>
    </row>
    <row r="206" spans="2:65" s="1" customFormat="1" ht="16.5" customHeight="1">
      <c r="B206" s="46"/>
      <c r="C206" s="235" t="s">
        <v>457</v>
      </c>
      <c r="D206" s="235" t="s">
        <v>203</v>
      </c>
      <c r="E206" s="236" t="s">
        <v>703</v>
      </c>
      <c r="F206" s="237" t="s">
        <v>704</v>
      </c>
      <c r="G206" s="238" t="s">
        <v>358</v>
      </c>
      <c r="H206" s="239">
        <v>2</v>
      </c>
      <c r="I206" s="240"/>
      <c r="J206" s="241">
        <f>ROUND(I206*H206,2)</f>
        <v>0</v>
      </c>
      <c r="K206" s="237" t="s">
        <v>552</v>
      </c>
      <c r="L206" s="72"/>
      <c r="M206" s="242" t="s">
        <v>21</v>
      </c>
      <c r="N206" s="243" t="s">
        <v>40</v>
      </c>
      <c r="O206" s="47"/>
      <c r="P206" s="244">
        <f>O206*H206</f>
        <v>0</v>
      </c>
      <c r="Q206" s="244">
        <v>0</v>
      </c>
      <c r="R206" s="244">
        <f>Q206*H206</f>
        <v>0</v>
      </c>
      <c r="S206" s="244">
        <v>0</v>
      </c>
      <c r="T206" s="245">
        <f>S206*H206</f>
        <v>0</v>
      </c>
      <c r="AR206" s="24" t="s">
        <v>287</v>
      </c>
      <c r="AT206" s="24" t="s">
        <v>203</v>
      </c>
      <c r="AU206" s="24" t="s">
        <v>79</v>
      </c>
      <c r="AY206" s="24" t="s">
        <v>201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24" t="s">
        <v>76</v>
      </c>
      <c r="BK206" s="246">
        <f>ROUND(I206*H206,2)</f>
        <v>0</v>
      </c>
      <c r="BL206" s="24" t="s">
        <v>287</v>
      </c>
      <c r="BM206" s="24" t="s">
        <v>705</v>
      </c>
    </row>
    <row r="207" spans="2:65" s="1" customFormat="1" ht="16.5" customHeight="1">
      <c r="B207" s="46"/>
      <c r="C207" s="235" t="s">
        <v>461</v>
      </c>
      <c r="D207" s="235" t="s">
        <v>203</v>
      </c>
      <c r="E207" s="236" t="s">
        <v>707</v>
      </c>
      <c r="F207" s="237" t="s">
        <v>708</v>
      </c>
      <c r="G207" s="238" t="s">
        <v>248</v>
      </c>
      <c r="H207" s="239">
        <v>1</v>
      </c>
      <c r="I207" s="240"/>
      <c r="J207" s="241">
        <f>ROUND(I207*H207,2)</f>
        <v>0</v>
      </c>
      <c r="K207" s="237" t="s">
        <v>21</v>
      </c>
      <c r="L207" s="72"/>
      <c r="M207" s="242" t="s">
        <v>21</v>
      </c>
      <c r="N207" s="243" t="s">
        <v>40</v>
      </c>
      <c r="O207" s="47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AR207" s="24" t="s">
        <v>287</v>
      </c>
      <c r="AT207" s="24" t="s">
        <v>203</v>
      </c>
      <c r="AU207" s="24" t="s">
        <v>79</v>
      </c>
      <c r="AY207" s="24" t="s">
        <v>201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24" t="s">
        <v>76</v>
      </c>
      <c r="BK207" s="246">
        <f>ROUND(I207*H207,2)</f>
        <v>0</v>
      </c>
      <c r="BL207" s="24" t="s">
        <v>287</v>
      </c>
      <c r="BM207" s="24" t="s">
        <v>709</v>
      </c>
    </row>
    <row r="208" spans="2:63" s="11" customFormat="1" ht="29.85" customHeight="1">
      <c r="B208" s="219"/>
      <c r="C208" s="220"/>
      <c r="D208" s="221" t="s">
        <v>68</v>
      </c>
      <c r="E208" s="233" t="s">
        <v>713</v>
      </c>
      <c r="F208" s="233" t="s">
        <v>714</v>
      </c>
      <c r="G208" s="220"/>
      <c r="H208" s="220"/>
      <c r="I208" s="223"/>
      <c r="J208" s="234">
        <f>BK208</f>
        <v>0</v>
      </c>
      <c r="K208" s="220"/>
      <c r="L208" s="225"/>
      <c r="M208" s="226"/>
      <c r="N208" s="227"/>
      <c r="O208" s="227"/>
      <c r="P208" s="228">
        <f>SUM(P209:P227)</f>
        <v>0</v>
      </c>
      <c r="Q208" s="227"/>
      <c r="R208" s="228">
        <f>SUM(R209:R227)</f>
        <v>0.020399999999999998</v>
      </c>
      <c r="S208" s="227"/>
      <c r="T208" s="229">
        <f>SUM(T209:T227)</f>
        <v>0.02102</v>
      </c>
      <c r="AR208" s="230" t="s">
        <v>79</v>
      </c>
      <c r="AT208" s="231" t="s">
        <v>68</v>
      </c>
      <c r="AU208" s="231" t="s">
        <v>76</v>
      </c>
      <c r="AY208" s="230" t="s">
        <v>201</v>
      </c>
      <c r="BK208" s="232">
        <f>SUM(BK209:BK227)</f>
        <v>0</v>
      </c>
    </row>
    <row r="209" spans="2:65" s="1" customFormat="1" ht="16.5" customHeight="1">
      <c r="B209" s="46"/>
      <c r="C209" s="235" t="s">
        <v>466</v>
      </c>
      <c r="D209" s="235" t="s">
        <v>203</v>
      </c>
      <c r="E209" s="236" t="s">
        <v>730</v>
      </c>
      <c r="F209" s="237" t="s">
        <v>731</v>
      </c>
      <c r="G209" s="238" t="s">
        <v>241</v>
      </c>
      <c r="H209" s="239">
        <v>1</v>
      </c>
      <c r="I209" s="240"/>
      <c r="J209" s="241">
        <f>ROUND(I209*H209,2)</f>
        <v>0</v>
      </c>
      <c r="K209" s="237" t="s">
        <v>220</v>
      </c>
      <c r="L209" s="72"/>
      <c r="M209" s="242" t="s">
        <v>21</v>
      </c>
      <c r="N209" s="243" t="s">
        <v>40</v>
      </c>
      <c r="O209" s="47"/>
      <c r="P209" s="244">
        <f>O209*H209</f>
        <v>0</v>
      </c>
      <c r="Q209" s="244">
        <v>0</v>
      </c>
      <c r="R209" s="244">
        <f>Q209*H209</f>
        <v>0</v>
      </c>
      <c r="S209" s="244">
        <v>0.01946</v>
      </c>
      <c r="T209" s="245">
        <f>S209*H209</f>
        <v>0.01946</v>
      </c>
      <c r="AR209" s="24" t="s">
        <v>287</v>
      </c>
      <c r="AT209" s="24" t="s">
        <v>203</v>
      </c>
      <c r="AU209" s="24" t="s">
        <v>79</v>
      </c>
      <c r="AY209" s="24" t="s">
        <v>201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24" t="s">
        <v>76</v>
      </c>
      <c r="BK209" s="246">
        <f>ROUND(I209*H209,2)</f>
        <v>0</v>
      </c>
      <c r="BL209" s="24" t="s">
        <v>287</v>
      </c>
      <c r="BM209" s="24" t="s">
        <v>732</v>
      </c>
    </row>
    <row r="210" spans="2:51" s="12" customFormat="1" ht="13.5">
      <c r="B210" s="247"/>
      <c r="C210" s="248"/>
      <c r="D210" s="249" t="s">
        <v>210</v>
      </c>
      <c r="E210" s="250" t="s">
        <v>21</v>
      </c>
      <c r="F210" s="251" t="s">
        <v>1630</v>
      </c>
      <c r="G210" s="248"/>
      <c r="H210" s="252">
        <v>1</v>
      </c>
      <c r="I210" s="253"/>
      <c r="J210" s="248"/>
      <c r="K210" s="248"/>
      <c r="L210" s="254"/>
      <c r="M210" s="255"/>
      <c r="N210" s="256"/>
      <c r="O210" s="256"/>
      <c r="P210" s="256"/>
      <c r="Q210" s="256"/>
      <c r="R210" s="256"/>
      <c r="S210" s="256"/>
      <c r="T210" s="257"/>
      <c r="AT210" s="258" t="s">
        <v>210</v>
      </c>
      <c r="AU210" s="258" t="s">
        <v>79</v>
      </c>
      <c r="AV210" s="12" t="s">
        <v>79</v>
      </c>
      <c r="AW210" s="12" t="s">
        <v>33</v>
      </c>
      <c r="AX210" s="12" t="s">
        <v>76</v>
      </c>
      <c r="AY210" s="258" t="s">
        <v>201</v>
      </c>
    </row>
    <row r="211" spans="2:65" s="1" customFormat="1" ht="16.5" customHeight="1">
      <c r="B211" s="46"/>
      <c r="C211" s="235" t="s">
        <v>470</v>
      </c>
      <c r="D211" s="235" t="s">
        <v>203</v>
      </c>
      <c r="E211" s="236" t="s">
        <v>735</v>
      </c>
      <c r="F211" s="237" t="s">
        <v>736</v>
      </c>
      <c r="G211" s="238" t="s">
        <v>241</v>
      </c>
      <c r="H211" s="239">
        <v>1</v>
      </c>
      <c r="I211" s="240"/>
      <c r="J211" s="241">
        <f>ROUND(I211*H211,2)</f>
        <v>0</v>
      </c>
      <c r="K211" s="237" t="s">
        <v>552</v>
      </c>
      <c r="L211" s="72"/>
      <c r="M211" s="242" t="s">
        <v>21</v>
      </c>
      <c r="N211" s="243" t="s">
        <v>40</v>
      </c>
      <c r="O211" s="47"/>
      <c r="P211" s="244">
        <f>O211*H211</f>
        <v>0</v>
      </c>
      <c r="Q211" s="244">
        <v>0.0034</v>
      </c>
      <c r="R211" s="244">
        <f>Q211*H211</f>
        <v>0.0034</v>
      </c>
      <c r="S211" s="244">
        <v>0</v>
      </c>
      <c r="T211" s="245">
        <f>S211*H211</f>
        <v>0</v>
      </c>
      <c r="AR211" s="24" t="s">
        <v>287</v>
      </c>
      <c r="AT211" s="24" t="s">
        <v>203</v>
      </c>
      <c r="AU211" s="24" t="s">
        <v>79</v>
      </c>
      <c r="AY211" s="24" t="s">
        <v>201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24" t="s">
        <v>76</v>
      </c>
      <c r="BK211" s="246">
        <f>ROUND(I211*H211,2)</f>
        <v>0</v>
      </c>
      <c r="BL211" s="24" t="s">
        <v>287</v>
      </c>
      <c r="BM211" s="24" t="s">
        <v>737</v>
      </c>
    </row>
    <row r="212" spans="2:51" s="12" customFormat="1" ht="13.5">
      <c r="B212" s="247"/>
      <c r="C212" s="248"/>
      <c r="D212" s="249" t="s">
        <v>210</v>
      </c>
      <c r="E212" s="250" t="s">
        <v>21</v>
      </c>
      <c r="F212" s="251" t="s">
        <v>1630</v>
      </c>
      <c r="G212" s="248"/>
      <c r="H212" s="252">
        <v>1</v>
      </c>
      <c r="I212" s="253"/>
      <c r="J212" s="248"/>
      <c r="K212" s="248"/>
      <c r="L212" s="254"/>
      <c r="M212" s="255"/>
      <c r="N212" s="256"/>
      <c r="O212" s="256"/>
      <c r="P212" s="256"/>
      <c r="Q212" s="256"/>
      <c r="R212" s="256"/>
      <c r="S212" s="256"/>
      <c r="T212" s="257"/>
      <c r="AT212" s="258" t="s">
        <v>210</v>
      </c>
      <c r="AU212" s="258" t="s">
        <v>79</v>
      </c>
      <c r="AV212" s="12" t="s">
        <v>79</v>
      </c>
      <c r="AW212" s="12" t="s">
        <v>33</v>
      </c>
      <c r="AX212" s="12" t="s">
        <v>76</v>
      </c>
      <c r="AY212" s="258" t="s">
        <v>201</v>
      </c>
    </row>
    <row r="213" spans="2:65" s="1" customFormat="1" ht="16.5" customHeight="1">
      <c r="B213" s="46"/>
      <c r="C213" s="259" t="s">
        <v>474</v>
      </c>
      <c r="D213" s="259" t="s">
        <v>256</v>
      </c>
      <c r="E213" s="260" t="s">
        <v>740</v>
      </c>
      <c r="F213" s="261" t="s">
        <v>741</v>
      </c>
      <c r="G213" s="262" t="s">
        <v>248</v>
      </c>
      <c r="H213" s="263">
        <v>1</v>
      </c>
      <c r="I213" s="264"/>
      <c r="J213" s="265">
        <f>ROUND(I213*H213,2)</f>
        <v>0</v>
      </c>
      <c r="K213" s="261" t="s">
        <v>21</v>
      </c>
      <c r="L213" s="266"/>
      <c r="M213" s="267" t="s">
        <v>21</v>
      </c>
      <c r="N213" s="268" t="s">
        <v>40</v>
      </c>
      <c r="O213" s="47"/>
      <c r="P213" s="244">
        <f>O213*H213</f>
        <v>0</v>
      </c>
      <c r="Q213" s="244">
        <v>0.013</v>
      </c>
      <c r="R213" s="244">
        <f>Q213*H213</f>
        <v>0.013</v>
      </c>
      <c r="S213" s="244">
        <v>0</v>
      </c>
      <c r="T213" s="245">
        <f>S213*H213</f>
        <v>0</v>
      </c>
      <c r="AR213" s="24" t="s">
        <v>245</v>
      </c>
      <c r="AT213" s="24" t="s">
        <v>256</v>
      </c>
      <c r="AU213" s="24" t="s">
        <v>79</v>
      </c>
      <c r="AY213" s="24" t="s">
        <v>201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24" t="s">
        <v>76</v>
      </c>
      <c r="BK213" s="246">
        <f>ROUND(I213*H213,2)</f>
        <v>0</v>
      </c>
      <c r="BL213" s="24" t="s">
        <v>208</v>
      </c>
      <c r="BM213" s="24" t="s">
        <v>742</v>
      </c>
    </row>
    <row r="214" spans="2:51" s="12" customFormat="1" ht="13.5">
      <c r="B214" s="247"/>
      <c r="C214" s="248"/>
      <c r="D214" s="249" t="s">
        <v>210</v>
      </c>
      <c r="E214" s="250" t="s">
        <v>21</v>
      </c>
      <c r="F214" s="251" t="s">
        <v>1630</v>
      </c>
      <c r="G214" s="248"/>
      <c r="H214" s="252">
        <v>1</v>
      </c>
      <c r="I214" s="253"/>
      <c r="J214" s="248"/>
      <c r="K214" s="248"/>
      <c r="L214" s="254"/>
      <c r="M214" s="255"/>
      <c r="N214" s="256"/>
      <c r="O214" s="256"/>
      <c r="P214" s="256"/>
      <c r="Q214" s="256"/>
      <c r="R214" s="256"/>
      <c r="S214" s="256"/>
      <c r="T214" s="257"/>
      <c r="AT214" s="258" t="s">
        <v>210</v>
      </c>
      <c r="AU214" s="258" t="s">
        <v>79</v>
      </c>
      <c r="AV214" s="12" t="s">
        <v>79</v>
      </c>
      <c r="AW214" s="12" t="s">
        <v>33</v>
      </c>
      <c r="AX214" s="12" t="s">
        <v>76</v>
      </c>
      <c r="AY214" s="258" t="s">
        <v>201</v>
      </c>
    </row>
    <row r="215" spans="2:65" s="1" customFormat="1" ht="16.5" customHeight="1">
      <c r="B215" s="46"/>
      <c r="C215" s="259" t="s">
        <v>479</v>
      </c>
      <c r="D215" s="259" t="s">
        <v>256</v>
      </c>
      <c r="E215" s="260" t="s">
        <v>744</v>
      </c>
      <c r="F215" s="261" t="s">
        <v>745</v>
      </c>
      <c r="G215" s="262" t="s">
        <v>248</v>
      </c>
      <c r="H215" s="263">
        <v>1</v>
      </c>
      <c r="I215" s="264"/>
      <c r="J215" s="265">
        <f>ROUND(I215*H215,2)</f>
        <v>0</v>
      </c>
      <c r="K215" s="261" t="s">
        <v>552</v>
      </c>
      <c r="L215" s="266"/>
      <c r="M215" s="267" t="s">
        <v>21</v>
      </c>
      <c r="N215" s="268" t="s">
        <v>40</v>
      </c>
      <c r="O215" s="47"/>
      <c r="P215" s="244">
        <f>O215*H215</f>
        <v>0</v>
      </c>
      <c r="Q215" s="244">
        <v>0.004</v>
      </c>
      <c r="R215" s="244">
        <f>Q215*H215</f>
        <v>0.004</v>
      </c>
      <c r="S215" s="244">
        <v>0</v>
      </c>
      <c r="T215" s="245">
        <f>S215*H215</f>
        <v>0</v>
      </c>
      <c r="AR215" s="24" t="s">
        <v>245</v>
      </c>
      <c r="AT215" s="24" t="s">
        <v>256</v>
      </c>
      <c r="AU215" s="24" t="s">
        <v>79</v>
      </c>
      <c r="AY215" s="24" t="s">
        <v>201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24" t="s">
        <v>76</v>
      </c>
      <c r="BK215" s="246">
        <f>ROUND(I215*H215,2)</f>
        <v>0</v>
      </c>
      <c r="BL215" s="24" t="s">
        <v>208</v>
      </c>
      <c r="BM215" s="24" t="s">
        <v>746</v>
      </c>
    </row>
    <row r="216" spans="2:51" s="12" customFormat="1" ht="13.5">
      <c r="B216" s="247"/>
      <c r="C216" s="248"/>
      <c r="D216" s="249" t="s">
        <v>210</v>
      </c>
      <c r="E216" s="250" t="s">
        <v>21</v>
      </c>
      <c r="F216" s="251" t="s">
        <v>1630</v>
      </c>
      <c r="G216" s="248"/>
      <c r="H216" s="252">
        <v>1</v>
      </c>
      <c r="I216" s="253"/>
      <c r="J216" s="248"/>
      <c r="K216" s="248"/>
      <c r="L216" s="254"/>
      <c r="M216" s="255"/>
      <c r="N216" s="256"/>
      <c r="O216" s="256"/>
      <c r="P216" s="256"/>
      <c r="Q216" s="256"/>
      <c r="R216" s="256"/>
      <c r="S216" s="256"/>
      <c r="T216" s="257"/>
      <c r="AT216" s="258" t="s">
        <v>210</v>
      </c>
      <c r="AU216" s="258" t="s">
        <v>79</v>
      </c>
      <c r="AV216" s="12" t="s">
        <v>79</v>
      </c>
      <c r="AW216" s="12" t="s">
        <v>33</v>
      </c>
      <c r="AX216" s="12" t="s">
        <v>76</v>
      </c>
      <c r="AY216" s="258" t="s">
        <v>201</v>
      </c>
    </row>
    <row r="217" spans="2:65" s="1" customFormat="1" ht="16.5" customHeight="1">
      <c r="B217" s="46"/>
      <c r="C217" s="235" t="s">
        <v>484</v>
      </c>
      <c r="D217" s="235" t="s">
        <v>203</v>
      </c>
      <c r="E217" s="236" t="s">
        <v>773</v>
      </c>
      <c r="F217" s="237" t="s">
        <v>774</v>
      </c>
      <c r="G217" s="238" t="s">
        <v>241</v>
      </c>
      <c r="H217" s="239">
        <v>1</v>
      </c>
      <c r="I217" s="240"/>
      <c r="J217" s="241">
        <f>ROUND(I217*H217,2)</f>
        <v>0</v>
      </c>
      <c r="K217" s="237" t="s">
        <v>220</v>
      </c>
      <c r="L217" s="72"/>
      <c r="M217" s="242" t="s">
        <v>21</v>
      </c>
      <c r="N217" s="243" t="s">
        <v>40</v>
      </c>
      <c r="O217" s="47"/>
      <c r="P217" s="244">
        <f>O217*H217</f>
        <v>0</v>
      </c>
      <c r="Q217" s="244">
        <v>0</v>
      </c>
      <c r="R217" s="244">
        <f>Q217*H217</f>
        <v>0</v>
      </c>
      <c r="S217" s="244">
        <v>0.00156</v>
      </c>
      <c r="T217" s="245">
        <f>S217*H217</f>
        <v>0.00156</v>
      </c>
      <c r="AR217" s="24" t="s">
        <v>287</v>
      </c>
      <c r="AT217" s="24" t="s">
        <v>203</v>
      </c>
      <c r="AU217" s="24" t="s">
        <v>79</v>
      </c>
      <c r="AY217" s="24" t="s">
        <v>201</v>
      </c>
      <c r="BE217" s="246">
        <f>IF(N217="základní",J217,0)</f>
        <v>0</v>
      </c>
      <c r="BF217" s="246">
        <f>IF(N217="snížená",J217,0)</f>
        <v>0</v>
      </c>
      <c r="BG217" s="246">
        <f>IF(N217="zákl. přenesená",J217,0)</f>
        <v>0</v>
      </c>
      <c r="BH217" s="246">
        <f>IF(N217="sníž. přenesená",J217,0)</f>
        <v>0</v>
      </c>
      <c r="BI217" s="246">
        <f>IF(N217="nulová",J217,0)</f>
        <v>0</v>
      </c>
      <c r="BJ217" s="24" t="s">
        <v>76</v>
      </c>
      <c r="BK217" s="246">
        <f>ROUND(I217*H217,2)</f>
        <v>0</v>
      </c>
      <c r="BL217" s="24" t="s">
        <v>287</v>
      </c>
      <c r="BM217" s="24" t="s">
        <v>775</v>
      </c>
    </row>
    <row r="218" spans="2:51" s="12" customFormat="1" ht="13.5">
      <c r="B218" s="247"/>
      <c r="C218" s="248"/>
      <c r="D218" s="249" t="s">
        <v>210</v>
      </c>
      <c r="E218" s="250" t="s">
        <v>21</v>
      </c>
      <c r="F218" s="251" t="s">
        <v>1630</v>
      </c>
      <c r="G218" s="248"/>
      <c r="H218" s="252">
        <v>1</v>
      </c>
      <c r="I218" s="253"/>
      <c r="J218" s="248"/>
      <c r="K218" s="248"/>
      <c r="L218" s="254"/>
      <c r="M218" s="255"/>
      <c r="N218" s="256"/>
      <c r="O218" s="256"/>
      <c r="P218" s="256"/>
      <c r="Q218" s="256"/>
      <c r="R218" s="256"/>
      <c r="S218" s="256"/>
      <c r="T218" s="257"/>
      <c r="AT218" s="258" t="s">
        <v>210</v>
      </c>
      <c r="AU218" s="258" t="s">
        <v>79</v>
      </c>
      <c r="AV218" s="12" t="s">
        <v>79</v>
      </c>
      <c r="AW218" s="12" t="s">
        <v>33</v>
      </c>
      <c r="AX218" s="12" t="s">
        <v>76</v>
      </c>
      <c r="AY218" s="258" t="s">
        <v>201</v>
      </c>
    </row>
    <row r="219" spans="2:65" s="1" customFormat="1" ht="16.5" customHeight="1">
      <c r="B219" s="46"/>
      <c r="C219" s="235" t="s">
        <v>489</v>
      </c>
      <c r="D219" s="235" t="s">
        <v>203</v>
      </c>
      <c r="E219" s="236" t="s">
        <v>786</v>
      </c>
      <c r="F219" s="237" t="s">
        <v>787</v>
      </c>
      <c r="G219" s="238" t="s">
        <v>248</v>
      </c>
      <c r="H219" s="239">
        <v>1</v>
      </c>
      <c r="I219" s="240"/>
      <c r="J219" s="241">
        <f>ROUND(I219*H219,2)</f>
        <v>0</v>
      </c>
      <c r="K219" s="237" t="s">
        <v>552</v>
      </c>
      <c r="L219" s="72"/>
      <c r="M219" s="242" t="s">
        <v>21</v>
      </c>
      <c r="N219" s="243" t="s">
        <v>40</v>
      </c>
      <c r="O219" s="47"/>
      <c r="P219" s="244">
        <f>O219*H219</f>
        <v>0</v>
      </c>
      <c r="Q219" s="244">
        <v>0</v>
      </c>
      <c r="R219" s="244">
        <f>Q219*H219</f>
        <v>0</v>
      </c>
      <c r="S219" s="244">
        <v>0</v>
      </c>
      <c r="T219" s="245">
        <f>S219*H219</f>
        <v>0</v>
      </c>
      <c r="AR219" s="24" t="s">
        <v>287</v>
      </c>
      <c r="AT219" s="24" t="s">
        <v>203</v>
      </c>
      <c r="AU219" s="24" t="s">
        <v>79</v>
      </c>
      <c r="AY219" s="24" t="s">
        <v>201</v>
      </c>
      <c r="BE219" s="246">
        <f>IF(N219="základní",J219,0)</f>
        <v>0</v>
      </c>
      <c r="BF219" s="246">
        <f>IF(N219="snížená",J219,0)</f>
        <v>0</v>
      </c>
      <c r="BG219" s="246">
        <f>IF(N219="zákl. přenesená",J219,0)</f>
        <v>0</v>
      </c>
      <c r="BH219" s="246">
        <f>IF(N219="sníž. přenesená",J219,0)</f>
        <v>0</v>
      </c>
      <c r="BI219" s="246">
        <f>IF(N219="nulová",J219,0)</f>
        <v>0</v>
      </c>
      <c r="BJ219" s="24" t="s">
        <v>76</v>
      </c>
      <c r="BK219" s="246">
        <f>ROUND(I219*H219,2)</f>
        <v>0</v>
      </c>
      <c r="BL219" s="24" t="s">
        <v>287</v>
      </c>
      <c r="BM219" s="24" t="s">
        <v>788</v>
      </c>
    </row>
    <row r="220" spans="2:51" s="12" customFormat="1" ht="13.5">
      <c r="B220" s="247"/>
      <c r="C220" s="248"/>
      <c r="D220" s="249" t="s">
        <v>210</v>
      </c>
      <c r="E220" s="250" t="s">
        <v>21</v>
      </c>
      <c r="F220" s="251" t="s">
        <v>1630</v>
      </c>
      <c r="G220" s="248"/>
      <c r="H220" s="252">
        <v>1</v>
      </c>
      <c r="I220" s="253"/>
      <c r="J220" s="248"/>
      <c r="K220" s="248"/>
      <c r="L220" s="254"/>
      <c r="M220" s="255"/>
      <c r="N220" s="256"/>
      <c r="O220" s="256"/>
      <c r="P220" s="256"/>
      <c r="Q220" s="256"/>
      <c r="R220" s="256"/>
      <c r="S220" s="256"/>
      <c r="T220" s="257"/>
      <c r="AT220" s="258" t="s">
        <v>210</v>
      </c>
      <c r="AU220" s="258" t="s">
        <v>79</v>
      </c>
      <c r="AV220" s="12" t="s">
        <v>79</v>
      </c>
      <c r="AW220" s="12" t="s">
        <v>33</v>
      </c>
      <c r="AX220" s="12" t="s">
        <v>76</v>
      </c>
      <c r="AY220" s="258" t="s">
        <v>201</v>
      </c>
    </row>
    <row r="221" spans="2:65" s="1" customFormat="1" ht="25.5" customHeight="1">
      <c r="B221" s="46"/>
      <c r="C221" s="259" t="s">
        <v>497</v>
      </c>
      <c r="D221" s="259" t="s">
        <v>256</v>
      </c>
      <c r="E221" s="260" t="s">
        <v>795</v>
      </c>
      <c r="F221" s="261" t="s">
        <v>796</v>
      </c>
      <c r="G221" s="262" t="s">
        <v>248</v>
      </c>
      <c r="H221" s="263">
        <v>1</v>
      </c>
      <c r="I221" s="264"/>
      <c r="J221" s="265">
        <f>ROUND(I221*H221,2)</f>
        <v>0</v>
      </c>
      <c r="K221" s="261" t="s">
        <v>21</v>
      </c>
      <c r="L221" s="266"/>
      <c r="M221" s="267" t="s">
        <v>21</v>
      </c>
      <c r="N221" s="268" t="s">
        <v>40</v>
      </c>
      <c r="O221" s="47"/>
      <c r="P221" s="244">
        <f>O221*H221</f>
        <v>0</v>
      </c>
      <c r="Q221" s="244">
        <v>0</v>
      </c>
      <c r="R221" s="244">
        <f>Q221*H221</f>
        <v>0</v>
      </c>
      <c r="S221" s="244">
        <v>0</v>
      </c>
      <c r="T221" s="245">
        <f>S221*H221</f>
        <v>0</v>
      </c>
      <c r="AR221" s="24" t="s">
        <v>245</v>
      </c>
      <c r="AT221" s="24" t="s">
        <v>256</v>
      </c>
      <c r="AU221" s="24" t="s">
        <v>79</v>
      </c>
      <c r="AY221" s="24" t="s">
        <v>201</v>
      </c>
      <c r="BE221" s="246">
        <f>IF(N221="základní",J221,0)</f>
        <v>0</v>
      </c>
      <c r="BF221" s="246">
        <f>IF(N221="snížená",J221,0)</f>
        <v>0</v>
      </c>
      <c r="BG221" s="246">
        <f>IF(N221="zákl. přenesená",J221,0)</f>
        <v>0</v>
      </c>
      <c r="BH221" s="246">
        <f>IF(N221="sníž. přenesená",J221,0)</f>
        <v>0</v>
      </c>
      <c r="BI221" s="246">
        <f>IF(N221="nulová",J221,0)</f>
        <v>0</v>
      </c>
      <c r="BJ221" s="24" t="s">
        <v>76</v>
      </c>
      <c r="BK221" s="246">
        <f>ROUND(I221*H221,2)</f>
        <v>0</v>
      </c>
      <c r="BL221" s="24" t="s">
        <v>208</v>
      </c>
      <c r="BM221" s="24" t="s">
        <v>797</v>
      </c>
    </row>
    <row r="222" spans="2:51" s="12" customFormat="1" ht="13.5">
      <c r="B222" s="247"/>
      <c r="C222" s="248"/>
      <c r="D222" s="249" t="s">
        <v>210</v>
      </c>
      <c r="E222" s="250" t="s">
        <v>21</v>
      </c>
      <c r="F222" s="251" t="s">
        <v>1630</v>
      </c>
      <c r="G222" s="248"/>
      <c r="H222" s="252">
        <v>1</v>
      </c>
      <c r="I222" s="253"/>
      <c r="J222" s="248"/>
      <c r="K222" s="248"/>
      <c r="L222" s="254"/>
      <c r="M222" s="255"/>
      <c r="N222" s="256"/>
      <c r="O222" s="256"/>
      <c r="P222" s="256"/>
      <c r="Q222" s="256"/>
      <c r="R222" s="256"/>
      <c r="S222" s="256"/>
      <c r="T222" s="257"/>
      <c r="AT222" s="258" t="s">
        <v>210</v>
      </c>
      <c r="AU222" s="258" t="s">
        <v>79</v>
      </c>
      <c r="AV222" s="12" t="s">
        <v>79</v>
      </c>
      <c r="AW222" s="12" t="s">
        <v>33</v>
      </c>
      <c r="AX222" s="12" t="s">
        <v>76</v>
      </c>
      <c r="AY222" s="258" t="s">
        <v>201</v>
      </c>
    </row>
    <row r="223" spans="2:65" s="1" customFormat="1" ht="25.5" customHeight="1">
      <c r="B223" s="46"/>
      <c r="C223" s="235" t="s">
        <v>503</v>
      </c>
      <c r="D223" s="235" t="s">
        <v>203</v>
      </c>
      <c r="E223" s="236" t="s">
        <v>1969</v>
      </c>
      <c r="F223" s="237" t="s">
        <v>1970</v>
      </c>
      <c r="G223" s="238" t="s">
        <v>562</v>
      </c>
      <c r="H223" s="282"/>
      <c r="I223" s="240"/>
      <c r="J223" s="241">
        <f>ROUND(I223*H223,2)</f>
        <v>0</v>
      </c>
      <c r="K223" s="237" t="s">
        <v>207</v>
      </c>
      <c r="L223" s="72"/>
      <c r="M223" s="242" t="s">
        <v>21</v>
      </c>
      <c r="N223" s="243" t="s">
        <v>40</v>
      </c>
      <c r="O223" s="47"/>
      <c r="P223" s="244">
        <f>O223*H223</f>
        <v>0</v>
      </c>
      <c r="Q223" s="244">
        <v>0</v>
      </c>
      <c r="R223" s="244">
        <f>Q223*H223</f>
        <v>0</v>
      </c>
      <c r="S223" s="244">
        <v>0</v>
      </c>
      <c r="T223" s="245">
        <f>S223*H223</f>
        <v>0</v>
      </c>
      <c r="AR223" s="24" t="s">
        <v>287</v>
      </c>
      <c r="AT223" s="24" t="s">
        <v>203</v>
      </c>
      <c r="AU223" s="24" t="s">
        <v>79</v>
      </c>
      <c r="AY223" s="24" t="s">
        <v>201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24" t="s">
        <v>76</v>
      </c>
      <c r="BK223" s="246">
        <f>ROUND(I223*H223,2)</f>
        <v>0</v>
      </c>
      <c r="BL223" s="24" t="s">
        <v>287</v>
      </c>
      <c r="BM223" s="24" t="s">
        <v>1971</v>
      </c>
    </row>
    <row r="224" spans="2:65" s="1" customFormat="1" ht="25.5" customHeight="1">
      <c r="B224" s="46"/>
      <c r="C224" s="235" t="s">
        <v>507</v>
      </c>
      <c r="D224" s="235" t="s">
        <v>203</v>
      </c>
      <c r="E224" s="236" t="s">
        <v>812</v>
      </c>
      <c r="F224" s="237" t="s">
        <v>813</v>
      </c>
      <c r="G224" s="238" t="s">
        <v>248</v>
      </c>
      <c r="H224" s="239">
        <v>1</v>
      </c>
      <c r="I224" s="240"/>
      <c r="J224" s="241">
        <f>ROUND(I224*H224,2)</f>
        <v>0</v>
      </c>
      <c r="K224" s="237" t="s">
        <v>21</v>
      </c>
      <c r="L224" s="72"/>
      <c r="M224" s="242" t="s">
        <v>21</v>
      </c>
      <c r="N224" s="243" t="s">
        <v>40</v>
      </c>
      <c r="O224" s="47"/>
      <c r="P224" s="244">
        <f>O224*H224</f>
        <v>0</v>
      </c>
      <c r="Q224" s="244">
        <v>0</v>
      </c>
      <c r="R224" s="244">
        <f>Q224*H224</f>
        <v>0</v>
      </c>
      <c r="S224" s="244">
        <v>0</v>
      </c>
      <c r="T224" s="245">
        <f>S224*H224</f>
        <v>0</v>
      </c>
      <c r="AR224" s="24" t="s">
        <v>287</v>
      </c>
      <c r="AT224" s="24" t="s">
        <v>203</v>
      </c>
      <c r="AU224" s="24" t="s">
        <v>79</v>
      </c>
      <c r="AY224" s="24" t="s">
        <v>201</v>
      </c>
      <c r="BE224" s="246">
        <f>IF(N224="základní",J224,0)</f>
        <v>0</v>
      </c>
      <c r="BF224" s="246">
        <f>IF(N224="snížená",J224,0)</f>
        <v>0</v>
      </c>
      <c r="BG224" s="246">
        <f>IF(N224="zákl. přenesená",J224,0)</f>
        <v>0</v>
      </c>
      <c r="BH224" s="246">
        <f>IF(N224="sníž. přenesená",J224,0)</f>
        <v>0</v>
      </c>
      <c r="BI224" s="246">
        <f>IF(N224="nulová",J224,0)</f>
        <v>0</v>
      </c>
      <c r="BJ224" s="24" t="s">
        <v>76</v>
      </c>
      <c r="BK224" s="246">
        <f>ROUND(I224*H224,2)</f>
        <v>0</v>
      </c>
      <c r="BL224" s="24" t="s">
        <v>287</v>
      </c>
      <c r="BM224" s="24" t="s">
        <v>814</v>
      </c>
    </row>
    <row r="225" spans="2:51" s="12" customFormat="1" ht="13.5">
      <c r="B225" s="247"/>
      <c r="C225" s="248"/>
      <c r="D225" s="249" t="s">
        <v>210</v>
      </c>
      <c r="E225" s="250" t="s">
        <v>21</v>
      </c>
      <c r="F225" s="251" t="s">
        <v>1630</v>
      </c>
      <c r="G225" s="248"/>
      <c r="H225" s="252">
        <v>1</v>
      </c>
      <c r="I225" s="253"/>
      <c r="J225" s="248"/>
      <c r="K225" s="248"/>
      <c r="L225" s="254"/>
      <c r="M225" s="255"/>
      <c r="N225" s="256"/>
      <c r="O225" s="256"/>
      <c r="P225" s="256"/>
      <c r="Q225" s="256"/>
      <c r="R225" s="256"/>
      <c r="S225" s="256"/>
      <c r="T225" s="257"/>
      <c r="AT225" s="258" t="s">
        <v>210</v>
      </c>
      <c r="AU225" s="258" t="s">
        <v>79</v>
      </c>
      <c r="AV225" s="12" t="s">
        <v>79</v>
      </c>
      <c r="AW225" s="12" t="s">
        <v>33</v>
      </c>
      <c r="AX225" s="12" t="s">
        <v>76</v>
      </c>
      <c r="AY225" s="258" t="s">
        <v>201</v>
      </c>
    </row>
    <row r="226" spans="2:65" s="1" customFormat="1" ht="25.5" customHeight="1">
      <c r="B226" s="46"/>
      <c r="C226" s="235" t="s">
        <v>512</v>
      </c>
      <c r="D226" s="235" t="s">
        <v>203</v>
      </c>
      <c r="E226" s="236" t="s">
        <v>883</v>
      </c>
      <c r="F226" s="237" t="s">
        <v>884</v>
      </c>
      <c r="G226" s="238" t="s">
        <v>248</v>
      </c>
      <c r="H226" s="239">
        <v>1</v>
      </c>
      <c r="I226" s="240"/>
      <c r="J226" s="241">
        <f>ROUND(I226*H226,2)</f>
        <v>0</v>
      </c>
      <c r="K226" s="237" t="s">
        <v>21</v>
      </c>
      <c r="L226" s="72"/>
      <c r="M226" s="242" t="s">
        <v>21</v>
      </c>
      <c r="N226" s="243" t="s">
        <v>40</v>
      </c>
      <c r="O226" s="47"/>
      <c r="P226" s="244">
        <f>O226*H226</f>
        <v>0</v>
      </c>
      <c r="Q226" s="244">
        <v>0</v>
      </c>
      <c r="R226" s="244">
        <f>Q226*H226</f>
        <v>0</v>
      </c>
      <c r="S226" s="244">
        <v>0</v>
      </c>
      <c r="T226" s="245">
        <f>S226*H226</f>
        <v>0</v>
      </c>
      <c r="AR226" s="24" t="s">
        <v>287</v>
      </c>
      <c r="AT226" s="24" t="s">
        <v>203</v>
      </c>
      <c r="AU226" s="24" t="s">
        <v>79</v>
      </c>
      <c r="AY226" s="24" t="s">
        <v>201</v>
      </c>
      <c r="BE226" s="246">
        <f>IF(N226="základní",J226,0)</f>
        <v>0</v>
      </c>
      <c r="BF226" s="246">
        <f>IF(N226="snížená",J226,0)</f>
        <v>0</v>
      </c>
      <c r="BG226" s="246">
        <f>IF(N226="zákl. přenesená",J226,0)</f>
        <v>0</v>
      </c>
      <c r="BH226" s="246">
        <f>IF(N226="sníž. přenesená",J226,0)</f>
        <v>0</v>
      </c>
      <c r="BI226" s="246">
        <f>IF(N226="nulová",J226,0)</f>
        <v>0</v>
      </c>
      <c r="BJ226" s="24" t="s">
        <v>76</v>
      </c>
      <c r="BK226" s="246">
        <f>ROUND(I226*H226,2)</f>
        <v>0</v>
      </c>
      <c r="BL226" s="24" t="s">
        <v>287</v>
      </c>
      <c r="BM226" s="24" t="s">
        <v>885</v>
      </c>
    </row>
    <row r="227" spans="2:51" s="12" customFormat="1" ht="13.5">
      <c r="B227" s="247"/>
      <c r="C227" s="248"/>
      <c r="D227" s="249" t="s">
        <v>210</v>
      </c>
      <c r="E227" s="250" t="s">
        <v>21</v>
      </c>
      <c r="F227" s="251" t="s">
        <v>1630</v>
      </c>
      <c r="G227" s="248"/>
      <c r="H227" s="252">
        <v>1</v>
      </c>
      <c r="I227" s="253"/>
      <c r="J227" s="248"/>
      <c r="K227" s="248"/>
      <c r="L227" s="254"/>
      <c r="M227" s="255"/>
      <c r="N227" s="256"/>
      <c r="O227" s="256"/>
      <c r="P227" s="256"/>
      <c r="Q227" s="256"/>
      <c r="R227" s="256"/>
      <c r="S227" s="256"/>
      <c r="T227" s="257"/>
      <c r="AT227" s="258" t="s">
        <v>210</v>
      </c>
      <c r="AU227" s="258" t="s">
        <v>79</v>
      </c>
      <c r="AV227" s="12" t="s">
        <v>79</v>
      </c>
      <c r="AW227" s="12" t="s">
        <v>33</v>
      </c>
      <c r="AX227" s="12" t="s">
        <v>76</v>
      </c>
      <c r="AY227" s="258" t="s">
        <v>201</v>
      </c>
    </row>
    <row r="228" spans="2:63" s="11" customFormat="1" ht="29.85" customHeight="1">
      <c r="B228" s="219"/>
      <c r="C228" s="220"/>
      <c r="D228" s="221" t="s">
        <v>68</v>
      </c>
      <c r="E228" s="233" t="s">
        <v>899</v>
      </c>
      <c r="F228" s="233" t="s">
        <v>900</v>
      </c>
      <c r="G228" s="220"/>
      <c r="H228" s="220"/>
      <c r="I228" s="223"/>
      <c r="J228" s="234">
        <f>BK228</f>
        <v>0</v>
      </c>
      <c r="K228" s="220"/>
      <c r="L228" s="225"/>
      <c r="M228" s="226"/>
      <c r="N228" s="227"/>
      <c r="O228" s="227"/>
      <c r="P228" s="228">
        <f>SUM(P229:P230)</f>
        <v>0</v>
      </c>
      <c r="Q228" s="227"/>
      <c r="R228" s="228">
        <f>SUM(R229:R230)</f>
        <v>0</v>
      </c>
      <c r="S228" s="227"/>
      <c r="T228" s="229">
        <f>SUM(T229:T230)</f>
        <v>0</v>
      </c>
      <c r="AR228" s="230" t="s">
        <v>79</v>
      </c>
      <c r="AT228" s="231" t="s">
        <v>68</v>
      </c>
      <c r="AU228" s="231" t="s">
        <v>76</v>
      </c>
      <c r="AY228" s="230" t="s">
        <v>201</v>
      </c>
      <c r="BK228" s="232">
        <f>SUM(BK229:BK230)</f>
        <v>0</v>
      </c>
    </row>
    <row r="229" spans="2:65" s="1" customFormat="1" ht="16.5" customHeight="1">
      <c r="B229" s="46"/>
      <c r="C229" s="235" t="s">
        <v>516</v>
      </c>
      <c r="D229" s="235" t="s">
        <v>203</v>
      </c>
      <c r="E229" s="236" t="s">
        <v>906</v>
      </c>
      <c r="F229" s="237" t="s">
        <v>907</v>
      </c>
      <c r="G229" s="238" t="s">
        <v>908</v>
      </c>
      <c r="H229" s="239">
        <v>5</v>
      </c>
      <c r="I229" s="240"/>
      <c r="J229" s="241">
        <f>ROUND(I229*H229,2)</f>
        <v>0</v>
      </c>
      <c r="K229" s="237" t="s">
        <v>21</v>
      </c>
      <c r="L229" s="72"/>
      <c r="M229" s="242" t="s">
        <v>21</v>
      </c>
      <c r="N229" s="243" t="s">
        <v>40</v>
      </c>
      <c r="O229" s="47"/>
      <c r="P229" s="244">
        <f>O229*H229</f>
        <v>0</v>
      </c>
      <c r="Q229" s="244">
        <v>0</v>
      </c>
      <c r="R229" s="244">
        <f>Q229*H229</f>
        <v>0</v>
      </c>
      <c r="S229" s="244">
        <v>0</v>
      </c>
      <c r="T229" s="245">
        <f>S229*H229</f>
        <v>0</v>
      </c>
      <c r="AR229" s="24" t="s">
        <v>287</v>
      </c>
      <c r="AT229" s="24" t="s">
        <v>203</v>
      </c>
      <c r="AU229" s="24" t="s">
        <v>79</v>
      </c>
      <c r="AY229" s="24" t="s">
        <v>201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24" t="s">
        <v>76</v>
      </c>
      <c r="BK229" s="246">
        <f>ROUND(I229*H229,2)</f>
        <v>0</v>
      </c>
      <c r="BL229" s="24" t="s">
        <v>287</v>
      </c>
      <c r="BM229" s="24" t="s">
        <v>909</v>
      </c>
    </row>
    <row r="230" spans="2:51" s="12" customFormat="1" ht="13.5">
      <c r="B230" s="247"/>
      <c r="C230" s="248"/>
      <c r="D230" s="249" t="s">
        <v>210</v>
      </c>
      <c r="E230" s="250" t="s">
        <v>21</v>
      </c>
      <c r="F230" s="251" t="s">
        <v>2104</v>
      </c>
      <c r="G230" s="248"/>
      <c r="H230" s="252">
        <v>5</v>
      </c>
      <c r="I230" s="253"/>
      <c r="J230" s="248"/>
      <c r="K230" s="248"/>
      <c r="L230" s="254"/>
      <c r="M230" s="255"/>
      <c r="N230" s="256"/>
      <c r="O230" s="256"/>
      <c r="P230" s="256"/>
      <c r="Q230" s="256"/>
      <c r="R230" s="256"/>
      <c r="S230" s="256"/>
      <c r="T230" s="257"/>
      <c r="AT230" s="258" t="s">
        <v>210</v>
      </c>
      <c r="AU230" s="258" t="s">
        <v>79</v>
      </c>
      <c r="AV230" s="12" t="s">
        <v>79</v>
      </c>
      <c r="AW230" s="12" t="s">
        <v>33</v>
      </c>
      <c r="AX230" s="12" t="s">
        <v>76</v>
      </c>
      <c r="AY230" s="258" t="s">
        <v>201</v>
      </c>
    </row>
    <row r="231" spans="2:63" s="11" customFormat="1" ht="29.85" customHeight="1">
      <c r="B231" s="219"/>
      <c r="C231" s="220"/>
      <c r="D231" s="221" t="s">
        <v>68</v>
      </c>
      <c r="E231" s="233" t="s">
        <v>919</v>
      </c>
      <c r="F231" s="233" t="s">
        <v>920</v>
      </c>
      <c r="G231" s="220"/>
      <c r="H231" s="220"/>
      <c r="I231" s="223"/>
      <c r="J231" s="234">
        <f>BK231</f>
        <v>0</v>
      </c>
      <c r="K231" s="220"/>
      <c r="L231" s="225"/>
      <c r="M231" s="226"/>
      <c r="N231" s="227"/>
      <c r="O231" s="227"/>
      <c r="P231" s="228">
        <f>SUM(P232:P234)</f>
        <v>0</v>
      </c>
      <c r="Q231" s="227"/>
      <c r="R231" s="228">
        <f>SUM(R232:R234)</f>
        <v>0.9753612</v>
      </c>
      <c r="S231" s="227"/>
      <c r="T231" s="229">
        <f>SUM(T232:T234)</f>
        <v>0</v>
      </c>
      <c r="AR231" s="230" t="s">
        <v>79</v>
      </c>
      <c r="AT231" s="231" t="s">
        <v>68</v>
      </c>
      <c r="AU231" s="231" t="s">
        <v>76</v>
      </c>
      <c r="AY231" s="230" t="s">
        <v>201</v>
      </c>
      <c r="BK231" s="232">
        <f>SUM(BK232:BK234)</f>
        <v>0</v>
      </c>
    </row>
    <row r="232" spans="2:65" s="1" customFormat="1" ht="16.5" customHeight="1">
      <c r="B232" s="46"/>
      <c r="C232" s="235" t="s">
        <v>520</v>
      </c>
      <c r="D232" s="235" t="s">
        <v>203</v>
      </c>
      <c r="E232" s="236" t="s">
        <v>932</v>
      </c>
      <c r="F232" s="237" t="s">
        <v>933</v>
      </c>
      <c r="G232" s="238" t="s">
        <v>562</v>
      </c>
      <c r="H232" s="282"/>
      <c r="I232" s="240"/>
      <c r="J232" s="241">
        <f>ROUND(I232*H232,2)</f>
        <v>0</v>
      </c>
      <c r="K232" s="237" t="s">
        <v>220</v>
      </c>
      <c r="L232" s="72"/>
      <c r="M232" s="242" t="s">
        <v>21</v>
      </c>
      <c r="N232" s="243" t="s">
        <v>40</v>
      </c>
      <c r="O232" s="47"/>
      <c r="P232" s="244">
        <f>O232*H232</f>
        <v>0</v>
      </c>
      <c r="Q232" s="244">
        <v>0</v>
      </c>
      <c r="R232" s="244">
        <f>Q232*H232</f>
        <v>0</v>
      </c>
      <c r="S232" s="244">
        <v>0</v>
      </c>
      <c r="T232" s="245">
        <f>S232*H232</f>
        <v>0</v>
      </c>
      <c r="AR232" s="24" t="s">
        <v>287</v>
      </c>
      <c r="AT232" s="24" t="s">
        <v>203</v>
      </c>
      <c r="AU232" s="24" t="s">
        <v>79</v>
      </c>
      <c r="AY232" s="24" t="s">
        <v>201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24" t="s">
        <v>76</v>
      </c>
      <c r="BK232" s="246">
        <f>ROUND(I232*H232,2)</f>
        <v>0</v>
      </c>
      <c r="BL232" s="24" t="s">
        <v>287</v>
      </c>
      <c r="BM232" s="24" t="s">
        <v>934</v>
      </c>
    </row>
    <row r="233" spans="2:65" s="1" customFormat="1" ht="25.5" customHeight="1">
      <c r="B233" s="46"/>
      <c r="C233" s="235" t="s">
        <v>528</v>
      </c>
      <c r="D233" s="235" t="s">
        <v>203</v>
      </c>
      <c r="E233" s="236" t="s">
        <v>1638</v>
      </c>
      <c r="F233" s="237" t="s">
        <v>1639</v>
      </c>
      <c r="G233" s="238" t="s">
        <v>206</v>
      </c>
      <c r="H233" s="239">
        <v>77.78</v>
      </c>
      <c r="I233" s="240"/>
      <c r="J233" s="241">
        <f>ROUND(I233*H233,2)</f>
        <v>0</v>
      </c>
      <c r="K233" s="237" t="s">
        <v>21</v>
      </c>
      <c r="L233" s="72"/>
      <c r="M233" s="242" t="s">
        <v>21</v>
      </c>
      <c r="N233" s="243" t="s">
        <v>40</v>
      </c>
      <c r="O233" s="47"/>
      <c r="P233" s="244">
        <f>O233*H233</f>
        <v>0</v>
      </c>
      <c r="Q233" s="244">
        <v>0.01254</v>
      </c>
      <c r="R233" s="244">
        <f>Q233*H233</f>
        <v>0.9753612</v>
      </c>
      <c r="S233" s="244">
        <v>0</v>
      </c>
      <c r="T233" s="245">
        <f>S233*H233</f>
        <v>0</v>
      </c>
      <c r="AR233" s="24" t="s">
        <v>287</v>
      </c>
      <c r="AT233" s="24" t="s">
        <v>203</v>
      </c>
      <c r="AU233" s="24" t="s">
        <v>79</v>
      </c>
      <c r="AY233" s="24" t="s">
        <v>201</v>
      </c>
      <c r="BE233" s="246">
        <f>IF(N233="základní",J233,0)</f>
        <v>0</v>
      </c>
      <c r="BF233" s="246">
        <f>IF(N233="snížená",J233,0)</f>
        <v>0</v>
      </c>
      <c r="BG233" s="246">
        <f>IF(N233="zákl. přenesená",J233,0)</f>
        <v>0</v>
      </c>
      <c r="BH233" s="246">
        <f>IF(N233="sníž. přenesená",J233,0)</f>
        <v>0</v>
      </c>
      <c r="BI233" s="246">
        <f>IF(N233="nulová",J233,0)</f>
        <v>0</v>
      </c>
      <c r="BJ233" s="24" t="s">
        <v>76</v>
      </c>
      <c r="BK233" s="246">
        <f>ROUND(I233*H233,2)</f>
        <v>0</v>
      </c>
      <c r="BL233" s="24" t="s">
        <v>287</v>
      </c>
      <c r="BM233" s="24" t="s">
        <v>1640</v>
      </c>
    </row>
    <row r="234" spans="2:51" s="12" customFormat="1" ht="13.5">
      <c r="B234" s="247"/>
      <c r="C234" s="248"/>
      <c r="D234" s="249" t="s">
        <v>210</v>
      </c>
      <c r="E234" s="250" t="s">
        <v>21</v>
      </c>
      <c r="F234" s="251" t="s">
        <v>2097</v>
      </c>
      <c r="G234" s="248"/>
      <c r="H234" s="252">
        <v>77.78</v>
      </c>
      <c r="I234" s="253"/>
      <c r="J234" s="248"/>
      <c r="K234" s="248"/>
      <c r="L234" s="254"/>
      <c r="M234" s="255"/>
      <c r="N234" s="256"/>
      <c r="O234" s="256"/>
      <c r="P234" s="256"/>
      <c r="Q234" s="256"/>
      <c r="R234" s="256"/>
      <c r="S234" s="256"/>
      <c r="T234" s="257"/>
      <c r="AT234" s="258" t="s">
        <v>210</v>
      </c>
      <c r="AU234" s="258" t="s">
        <v>79</v>
      </c>
      <c r="AV234" s="12" t="s">
        <v>79</v>
      </c>
      <c r="AW234" s="12" t="s">
        <v>33</v>
      </c>
      <c r="AX234" s="12" t="s">
        <v>76</v>
      </c>
      <c r="AY234" s="258" t="s">
        <v>201</v>
      </c>
    </row>
    <row r="235" spans="2:63" s="11" customFormat="1" ht="29.85" customHeight="1">
      <c r="B235" s="219"/>
      <c r="C235" s="220"/>
      <c r="D235" s="221" t="s">
        <v>68</v>
      </c>
      <c r="E235" s="233" t="s">
        <v>1981</v>
      </c>
      <c r="F235" s="233" t="s">
        <v>1982</v>
      </c>
      <c r="G235" s="220"/>
      <c r="H235" s="220"/>
      <c r="I235" s="223"/>
      <c r="J235" s="234">
        <f>BK235</f>
        <v>0</v>
      </c>
      <c r="K235" s="220"/>
      <c r="L235" s="225"/>
      <c r="M235" s="226"/>
      <c r="N235" s="227"/>
      <c r="O235" s="227"/>
      <c r="P235" s="228">
        <f>SUM(P236:P240)</f>
        <v>0</v>
      </c>
      <c r="Q235" s="227"/>
      <c r="R235" s="228">
        <f>SUM(R236:R240)</f>
        <v>0.01665</v>
      </c>
      <c r="S235" s="227"/>
      <c r="T235" s="229">
        <f>SUM(T236:T240)</f>
        <v>0.012525</v>
      </c>
      <c r="AR235" s="230" t="s">
        <v>79</v>
      </c>
      <c r="AT235" s="231" t="s">
        <v>68</v>
      </c>
      <c r="AU235" s="231" t="s">
        <v>76</v>
      </c>
      <c r="AY235" s="230" t="s">
        <v>201</v>
      </c>
      <c r="BK235" s="232">
        <f>SUM(BK236:BK240)</f>
        <v>0</v>
      </c>
    </row>
    <row r="236" spans="2:65" s="1" customFormat="1" ht="16.5" customHeight="1">
      <c r="B236" s="46"/>
      <c r="C236" s="235" t="s">
        <v>533</v>
      </c>
      <c r="D236" s="235" t="s">
        <v>203</v>
      </c>
      <c r="E236" s="236" t="s">
        <v>1983</v>
      </c>
      <c r="F236" s="237" t="s">
        <v>1984</v>
      </c>
      <c r="G236" s="238" t="s">
        <v>358</v>
      </c>
      <c r="H236" s="239">
        <v>7.5</v>
      </c>
      <c r="I236" s="240"/>
      <c r="J236" s="241">
        <f>ROUND(I236*H236,2)</f>
        <v>0</v>
      </c>
      <c r="K236" s="237" t="s">
        <v>220</v>
      </c>
      <c r="L236" s="72"/>
      <c r="M236" s="242" t="s">
        <v>21</v>
      </c>
      <c r="N236" s="243" t="s">
        <v>40</v>
      </c>
      <c r="O236" s="47"/>
      <c r="P236" s="244">
        <f>O236*H236</f>
        <v>0</v>
      </c>
      <c r="Q236" s="244">
        <v>0</v>
      </c>
      <c r="R236" s="244">
        <f>Q236*H236</f>
        <v>0</v>
      </c>
      <c r="S236" s="244">
        <v>0.00167</v>
      </c>
      <c r="T236" s="245">
        <f>S236*H236</f>
        <v>0.012525</v>
      </c>
      <c r="AR236" s="24" t="s">
        <v>287</v>
      </c>
      <c r="AT236" s="24" t="s">
        <v>203</v>
      </c>
      <c r="AU236" s="24" t="s">
        <v>79</v>
      </c>
      <c r="AY236" s="24" t="s">
        <v>201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24" t="s">
        <v>76</v>
      </c>
      <c r="BK236" s="246">
        <f>ROUND(I236*H236,2)</f>
        <v>0</v>
      </c>
      <c r="BL236" s="24" t="s">
        <v>287</v>
      </c>
      <c r="BM236" s="24" t="s">
        <v>1985</v>
      </c>
    </row>
    <row r="237" spans="2:51" s="12" customFormat="1" ht="13.5">
      <c r="B237" s="247"/>
      <c r="C237" s="248"/>
      <c r="D237" s="249" t="s">
        <v>210</v>
      </c>
      <c r="E237" s="250" t="s">
        <v>21</v>
      </c>
      <c r="F237" s="251" t="s">
        <v>2105</v>
      </c>
      <c r="G237" s="248"/>
      <c r="H237" s="252">
        <v>7.5</v>
      </c>
      <c r="I237" s="253"/>
      <c r="J237" s="248"/>
      <c r="K237" s="248"/>
      <c r="L237" s="254"/>
      <c r="M237" s="255"/>
      <c r="N237" s="256"/>
      <c r="O237" s="256"/>
      <c r="P237" s="256"/>
      <c r="Q237" s="256"/>
      <c r="R237" s="256"/>
      <c r="S237" s="256"/>
      <c r="T237" s="257"/>
      <c r="AT237" s="258" t="s">
        <v>210</v>
      </c>
      <c r="AU237" s="258" t="s">
        <v>79</v>
      </c>
      <c r="AV237" s="12" t="s">
        <v>79</v>
      </c>
      <c r="AW237" s="12" t="s">
        <v>33</v>
      </c>
      <c r="AX237" s="12" t="s">
        <v>76</v>
      </c>
      <c r="AY237" s="258" t="s">
        <v>201</v>
      </c>
    </row>
    <row r="238" spans="2:65" s="1" customFormat="1" ht="25.5" customHeight="1">
      <c r="B238" s="46"/>
      <c r="C238" s="235" t="s">
        <v>538</v>
      </c>
      <c r="D238" s="235" t="s">
        <v>203</v>
      </c>
      <c r="E238" s="236" t="s">
        <v>1987</v>
      </c>
      <c r="F238" s="237" t="s">
        <v>1988</v>
      </c>
      <c r="G238" s="238" t="s">
        <v>358</v>
      </c>
      <c r="H238" s="239">
        <v>7.5</v>
      </c>
      <c r="I238" s="240"/>
      <c r="J238" s="241">
        <f>ROUND(I238*H238,2)</f>
        <v>0</v>
      </c>
      <c r="K238" s="237" t="s">
        <v>207</v>
      </c>
      <c r="L238" s="72"/>
      <c r="M238" s="242" t="s">
        <v>21</v>
      </c>
      <c r="N238" s="243" t="s">
        <v>40</v>
      </c>
      <c r="O238" s="47"/>
      <c r="P238" s="244">
        <f>O238*H238</f>
        <v>0</v>
      </c>
      <c r="Q238" s="244">
        <v>0.00222</v>
      </c>
      <c r="R238" s="244">
        <f>Q238*H238</f>
        <v>0.01665</v>
      </c>
      <c r="S238" s="244">
        <v>0</v>
      </c>
      <c r="T238" s="245">
        <f>S238*H238</f>
        <v>0</v>
      </c>
      <c r="AR238" s="24" t="s">
        <v>287</v>
      </c>
      <c r="AT238" s="24" t="s">
        <v>203</v>
      </c>
      <c r="AU238" s="24" t="s">
        <v>79</v>
      </c>
      <c r="AY238" s="24" t="s">
        <v>201</v>
      </c>
      <c r="BE238" s="246">
        <f>IF(N238="základní",J238,0)</f>
        <v>0</v>
      </c>
      <c r="BF238" s="246">
        <f>IF(N238="snížená",J238,0)</f>
        <v>0</v>
      </c>
      <c r="BG238" s="246">
        <f>IF(N238="zákl. přenesená",J238,0)</f>
        <v>0</v>
      </c>
      <c r="BH238" s="246">
        <f>IF(N238="sníž. přenesená",J238,0)</f>
        <v>0</v>
      </c>
      <c r="BI238" s="246">
        <f>IF(N238="nulová",J238,0)</f>
        <v>0</v>
      </c>
      <c r="BJ238" s="24" t="s">
        <v>76</v>
      </c>
      <c r="BK238" s="246">
        <f>ROUND(I238*H238,2)</f>
        <v>0</v>
      </c>
      <c r="BL238" s="24" t="s">
        <v>287</v>
      </c>
      <c r="BM238" s="24" t="s">
        <v>1989</v>
      </c>
    </row>
    <row r="239" spans="2:51" s="12" customFormat="1" ht="13.5">
      <c r="B239" s="247"/>
      <c r="C239" s="248"/>
      <c r="D239" s="249" t="s">
        <v>210</v>
      </c>
      <c r="E239" s="250" t="s">
        <v>21</v>
      </c>
      <c r="F239" s="251" t="s">
        <v>2106</v>
      </c>
      <c r="G239" s="248"/>
      <c r="H239" s="252">
        <v>7.5</v>
      </c>
      <c r="I239" s="253"/>
      <c r="J239" s="248"/>
      <c r="K239" s="248"/>
      <c r="L239" s="254"/>
      <c r="M239" s="255"/>
      <c r="N239" s="256"/>
      <c r="O239" s="256"/>
      <c r="P239" s="256"/>
      <c r="Q239" s="256"/>
      <c r="R239" s="256"/>
      <c r="S239" s="256"/>
      <c r="T239" s="257"/>
      <c r="AT239" s="258" t="s">
        <v>210</v>
      </c>
      <c r="AU239" s="258" t="s">
        <v>79</v>
      </c>
      <c r="AV239" s="12" t="s">
        <v>79</v>
      </c>
      <c r="AW239" s="12" t="s">
        <v>33</v>
      </c>
      <c r="AX239" s="12" t="s">
        <v>76</v>
      </c>
      <c r="AY239" s="258" t="s">
        <v>201</v>
      </c>
    </row>
    <row r="240" spans="2:65" s="1" customFormat="1" ht="25.5" customHeight="1">
      <c r="B240" s="46"/>
      <c r="C240" s="235" t="s">
        <v>544</v>
      </c>
      <c r="D240" s="235" t="s">
        <v>203</v>
      </c>
      <c r="E240" s="236" t="s">
        <v>1991</v>
      </c>
      <c r="F240" s="237" t="s">
        <v>1992</v>
      </c>
      <c r="G240" s="238" t="s">
        <v>562</v>
      </c>
      <c r="H240" s="282"/>
      <c r="I240" s="240"/>
      <c r="J240" s="241">
        <f>ROUND(I240*H240,2)</f>
        <v>0</v>
      </c>
      <c r="K240" s="237" t="s">
        <v>207</v>
      </c>
      <c r="L240" s="72"/>
      <c r="M240" s="242" t="s">
        <v>21</v>
      </c>
      <c r="N240" s="243" t="s">
        <v>40</v>
      </c>
      <c r="O240" s="47"/>
      <c r="P240" s="244">
        <f>O240*H240</f>
        <v>0</v>
      </c>
      <c r="Q240" s="244">
        <v>0</v>
      </c>
      <c r="R240" s="244">
        <f>Q240*H240</f>
        <v>0</v>
      </c>
      <c r="S240" s="244">
        <v>0</v>
      </c>
      <c r="T240" s="245">
        <f>S240*H240</f>
        <v>0</v>
      </c>
      <c r="AR240" s="24" t="s">
        <v>287</v>
      </c>
      <c r="AT240" s="24" t="s">
        <v>203</v>
      </c>
      <c r="AU240" s="24" t="s">
        <v>79</v>
      </c>
      <c r="AY240" s="24" t="s">
        <v>201</v>
      </c>
      <c r="BE240" s="246">
        <f>IF(N240="základní",J240,0)</f>
        <v>0</v>
      </c>
      <c r="BF240" s="246">
        <f>IF(N240="snížená",J240,0)</f>
        <v>0</v>
      </c>
      <c r="BG240" s="246">
        <f>IF(N240="zákl. přenesená",J240,0)</f>
        <v>0</v>
      </c>
      <c r="BH240" s="246">
        <f>IF(N240="sníž. přenesená",J240,0)</f>
        <v>0</v>
      </c>
      <c r="BI240" s="246">
        <f>IF(N240="nulová",J240,0)</f>
        <v>0</v>
      </c>
      <c r="BJ240" s="24" t="s">
        <v>76</v>
      </c>
      <c r="BK240" s="246">
        <f>ROUND(I240*H240,2)</f>
        <v>0</v>
      </c>
      <c r="BL240" s="24" t="s">
        <v>287</v>
      </c>
      <c r="BM240" s="24" t="s">
        <v>1993</v>
      </c>
    </row>
    <row r="241" spans="2:63" s="11" customFormat="1" ht="29.85" customHeight="1">
      <c r="B241" s="219"/>
      <c r="C241" s="220"/>
      <c r="D241" s="221" t="s">
        <v>68</v>
      </c>
      <c r="E241" s="233" t="s">
        <v>935</v>
      </c>
      <c r="F241" s="233" t="s">
        <v>936</v>
      </c>
      <c r="G241" s="220"/>
      <c r="H241" s="220"/>
      <c r="I241" s="223"/>
      <c r="J241" s="234">
        <f>BK241</f>
        <v>0</v>
      </c>
      <c r="K241" s="220"/>
      <c r="L241" s="225"/>
      <c r="M241" s="226"/>
      <c r="N241" s="227"/>
      <c r="O241" s="227"/>
      <c r="P241" s="228">
        <f>SUM(P242:P256)</f>
        <v>0</v>
      </c>
      <c r="Q241" s="227"/>
      <c r="R241" s="228">
        <f>SUM(R242:R256)</f>
        <v>0.0315</v>
      </c>
      <c r="S241" s="227"/>
      <c r="T241" s="229">
        <f>SUM(T242:T256)</f>
        <v>0.2688</v>
      </c>
      <c r="AR241" s="230" t="s">
        <v>79</v>
      </c>
      <c r="AT241" s="231" t="s">
        <v>68</v>
      </c>
      <c r="AU241" s="231" t="s">
        <v>76</v>
      </c>
      <c r="AY241" s="230" t="s">
        <v>201</v>
      </c>
      <c r="BK241" s="232">
        <f>SUM(BK242:BK256)</f>
        <v>0</v>
      </c>
    </row>
    <row r="242" spans="2:65" s="1" customFormat="1" ht="16.5" customHeight="1">
      <c r="B242" s="46"/>
      <c r="C242" s="235" t="s">
        <v>549</v>
      </c>
      <c r="D242" s="235" t="s">
        <v>203</v>
      </c>
      <c r="E242" s="236" t="s">
        <v>938</v>
      </c>
      <c r="F242" s="237" t="s">
        <v>939</v>
      </c>
      <c r="G242" s="238" t="s">
        <v>248</v>
      </c>
      <c r="H242" s="239">
        <v>2</v>
      </c>
      <c r="I242" s="240"/>
      <c r="J242" s="241">
        <f>ROUND(I242*H242,2)</f>
        <v>0</v>
      </c>
      <c r="K242" s="237" t="s">
        <v>220</v>
      </c>
      <c r="L242" s="72"/>
      <c r="M242" s="242" t="s">
        <v>21</v>
      </c>
      <c r="N242" s="243" t="s">
        <v>40</v>
      </c>
      <c r="O242" s="47"/>
      <c r="P242" s="244">
        <f>O242*H242</f>
        <v>0</v>
      </c>
      <c r="Q242" s="244">
        <v>0</v>
      </c>
      <c r="R242" s="244">
        <f>Q242*H242</f>
        <v>0</v>
      </c>
      <c r="S242" s="244">
        <v>0.024</v>
      </c>
      <c r="T242" s="245">
        <f>S242*H242</f>
        <v>0.048</v>
      </c>
      <c r="AR242" s="24" t="s">
        <v>287</v>
      </c>
      <c r="AT242" s="24" t="s">
        <v>203</v>
      </c>
      <c r="AU242" s="24" t="s">
        <v>79</v>
      </c>
      <c r="AY242" s="24" t="s">
        <v>201</v>
      </c>
      <c r="BE242" s="246">
        <f>IF(N242="základní",J242,0)</f>
        <v>0</v>
      </c>
      <c r="BF242" s="246">
        <f>IF(N242="snížená",J242,0)</f>
        <v>0</v>
      </c>
      <c r="BG242" s="246">
        <f>IF(N242="zákl. přenesená",J242,0)</f>
        <v>0</v>
      </c>
      <c r="BH242" s="246">
        <f>IF(N242="sníž. přenesená",J242,0)</f>
        <v>0</v>
      </c>
      <c r="BI242" s="246">
        <f>IF(N242="nulová",J242,0)</f>
        <v>0</v>
      </c>
      <c r="BJ242" s="24" t="s">
        <v>76</v>
      </c>
      <c r="BK242" s="246">
        <f>ROUND(I242*H242,2)</f>
        <v>0</v>
      </c>
      <c r="BL242" s="24" t="s">
        <v>287</v>
      </c>
      <c r="BM242" s="24" t="s">
        <v>940</v>
      </c>
    </row>
    <row r="243" spans="2:51" s="12" customFormat="1" ht="13.5">
      <c r="B243" s="247"/>
      <c r="C243" s="248"/>
      <c r="D243" s="249" t="s">
        <v>210</v>
      </c>
      <c r="E243" s="250" t="s">
        <v>21</v>
      </c>
      <c r="F243" s="251" t="s">
        <v>1737</v>
      </c>
      <c r="G243" s="248"/>
      <c r="H243" s="252">
        <v>2</v>
      </c>
      <c r="I243" s="253"/>
      <c r="J243" s="248"/>
      <c r="K243" s="248"/>
      <c r="L243" s="254"/>
      <c r="M243" s="255"/>
      <c r="N243" s="256"/>
      <c r="O243" s="256"/>
      <c r="P243" s="256"/>
      <c r="Q243" s="256"/>
      <c r="R243" s="256"/>
      <c r="S243" s="256"/>
      <c r="T243" s="257"/>
      <c r="AT243" s="258" t="s">
        <v>210</v>
      </c>
      <c r="AU243" s="258" t="s">
        <v>79</v>
      </c>
      <c r="AV243" s="12" t="s">
        <v>79</v>
      </c>
      <c r="AW243" s="12" t="s">
        <v>33</v>
      </c>
      <c r="AX243" s="12" t="s">
        <v>76</v>
      </c>
      <c r="AY243" s="258" t="s">
        <v>201</v>
      </c>
    </row>
    <row r="244" spans="2:65" s="1" customFormat="1" ht="25.5" customHeight="1">
      <c r="B244" s="46"/>
      <c r="C244" s="235" t="s">
        <v>554</v>
      </c>
      <c r="D244" s="235" t="s">
        <v>203</v>
      </c>
      <c r="E244" s="236" t="s">
        <v>1995</v>
      </c>
      <c r="F244" s="237" t="s">
        <v>1996</v>
      </c>
      <c r="G244" s="238" t="s">
        <v>248</v>
      </c>
      <c r="H244" s="239">
        <v>5</v>
      </c>
      <c r="I244" s="240"/>
      <c r="J244" s="241">
        <f>ROUND(I244*H244,2)</f>
        <v>0</v>
      </c>
      <c r="K244" s="237" t="s">
        <v>207</v>
      </c>
      <c r="L244" s="72"/>
      <c r="M244" s="242" t="s">
        <v>21</v>
      </c>
      <c r="N244" s="243" t="s">
        <v>40</v>
      </c>
      <c r="O244" s="47"/>
      <c r="P244" s="244">
        <f>O244*H244</f>
        <v>0</v>
      </c>
      <c r="Q244" s="244">
        <v>0</v>
      </c>
      <c r="R244" s="244">
        <f>Q244*H244</f>
        <v>0</v>
      </c>
      <c r="S244" s="244">
        <v>0</v>
      </c>
      <c r="T244" s="245">
        <f>S244*H244</f>
        <v>0</v>
      </c>
      <c r="AR244" s="24" t="s">
        <v>287</v>
      </c>
      <c r="AT244" s="24" t="s">
        <v>203</v>
      </c>
      <c r="AU244" s="24" t="s">
        <v>79</v>
      </c>
      <c r="AY244" s="24" t="s">
        <v>201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24" t="s">
        <v>76</v>
      </c>
      <c r="BK244" s="246">
        <f>ROUND(I244*H244,2)</f>
        <v>0</v>
      </c>
      <c r="BL244" s="24" t="s">
        <v>287</v>
      </c>
      <c r="BM244" s="24" t="s">
        <v>1997</v>
      </c>
    </row>
    <row r="245" spans="2:51" s="12" customFormat="1" ht="13.5">
      <c r="B245" s="247"/>
      <c r="C245" s="248"/>
      <c r="D245" s="249" t="s">
        <v>210</v>
      </c>
      <c r="E245" s="250" t="s">
        <v>21</v>
      </c>
      <c r="F245" s="251" t="s">
        <v>2107</v>
      </c>
      <c r="G245" s="248"/>
      <c r="H245" s="252">
        <v>5</v>
      </c>
      <c r="I245" s="253"/>
      <c r="J245" s="248"/>
      <c r="K245" s="248"/>
      <c r="L245" s="254"/>
      <c r="M245" s="255"/>
      <c r="N245" s="256"/>
      <c r="O245" s="256"/>
      <c r="P245" s="256"/>
      <c r="Q245" s="256"/>
      <c r="R245" s="256"/>
      <c r="S245" s="256"/>
      <c r="T245" s="257"/>
      <c r="AT245" s="258" t="s">
        <v>210</v>
      </c>
      <c r="AU245" s="258" t="s">
        <v>79</v>
      </c>
      <c r="AV245" s="12" t="s">
        <v>79</v>
      </c>
      <c r="AW245" s="12" t="s">
        <v>33</v>
      </c>
      <c r="AX245" s="12" t="s">
        <v>76</v>
      </c>
      <c r="AY245" s="258" t="s">
        <v>201</v>
      </c>
    </row>
    <row r="246" spans="2:65" s="1" customFormat="1" ht="16.5" customHeight="1">
      <c r="B246" s="46"/>
      <c r="C246" s="259" t="s">
        <v>559</v>
      </c>
      <c r="D246" s="259" t="s">
        <v>256</v>
      </c>
      <c r="E246" s="260" t="s">
        <v>1999</v>
      </c>
      <c r="F246" s="261" t="s">
        <v>2000</v>
      </c>
      <c r="G246" s="262" t="s">
        <v>358</v>
      </c>
      <c r="H246" s="263">
        <v>7.875</v>
      </c>
      <c r="I246" s="264"/>
      <c r="J246" s="265">
        <f>ROUND(I246*H246,2)</f>
        <v>0</v>
      </c>
      <c r="K246" s="261" t="s">
        <v>207</v>
      </c>
      <c r="L246" s="266"/>
      <c r="M246" s="267" t="s">
        <v>21</v>
      </c>
      <c r="N246" s="268" t="s">
        <v>40</v>
      </c>
      <c r="O246" s="47"/>
      <c r="P246" s="244">
        <f>O246*H246</f>
        <v>0</v>
      </c>
      <c r="Q246" s="244">
        <v>0.004</v>
      </c>
      <c r="R246" s="244">
        <f>Q246*H246</f>
        <v>0.0315</v>
      </c>
      <c r="S246" s="244">
        <v>0</v>
      </c>
      <c r="T246" s="245">
        <f>S246*H246</f>
        <v>0</v>
      </c>
      <c r="AR246" s="24" t="s">
        <v>374</v>
      </c>
      <c r="AT246" s="24" t="s">
        <v>256</v>
      </c>
      <c r="AU246" s="24" t="s">
        <v>79</v>
      </c>
      <c r="AY246" s="24" t="s">
        <v>201</v>
      </c>
      <c r="BE246" s="246">
        <f>IF(N246="základní",J246,0)</f>
        <v>0</v>
      </c>
      <c r="BF246" s="246">
        <f>IF(N246="snížená",J246,0)</f>
        <v>0</v>
      </c>
      <c r="BG246" s="246">
        <f>IF(N246="zákl. přenesená",J246,0)</f>
        <v>0</v>
      </c>
      <c r="BH246" s="246">
        <f>IF(N246="sníž. přenesená",J246,0)</f>
        <v>0</v>
      </c>
      <c r="BI246" s="246">
        <f>IF(N246="nulová",J246,0)</f>
        <v>0</v>
      </c>
      <c r="BJ246" s="24" t="s">
        <v>76</v>
      </c>
      <c r="BK246" s="246">
        <f>ROUND(I246*H246,2)</f>
        <v>0</v>
      </c>
      <c r="BL246" s="24" t="s">
        <v>287</v>
      </c>
      <c r="BM246" s="24" t="s">
        <v>2001</v>
      </c>
    </row>
    <row r="247" spans="2:51" s="12" customFormat="1" ht="13.5">
      <c r="B247" s="247"/>
      <c r="C247" s="248"/>
      <c r="D247" s="249" t="s">
        <v>210</v>
      </c>
      <c r="E247" s="250" t="s">
        <v>21</v>
      </c>
      <c r="F247" s="251" t="s">
        <v>2108</v>
      </c>
      <c r="G247" s="248"/>
      <c r="H247" s="252">
        <v>7.875</v>
      </c>
      <c r="I247" s="253"/>
      <c r="J247" s="248"/>
      <c r="K247" s="248"/>
      <c r="L247" s="254"/>
      <c r="M247" s="255"/>
      <c r="N247" s="256"/>
      <c r="O247" s="256"/>
      <c r="P247" s="256"/>
      <c r="Q247" s="256"/>
      <c r="R247" s="256"/>
      <c r="S247" s="256"/>
      <c r="T247" s="257"/>
      <c r="AT247" s="258" t="s">
        <v>210</v>
      </c>
      <c r="AU247" s="258" t="s">
        <v>79</v>
      </c>
      <c r="AV247" s="12" t="s">
        <v>79</v>
      </c>
      <c r="AW247" s="12" t="s">
        <v>33</v>
      </c>
      <c r="AX247" s="12" t="s">
        <v>76</v>
      </c>
      <c r="AY247" s="258" t="s">
        <v>201</v>
      </c>
    </row>
    <row r="248" spans="2:65" s="1" customFormat="1" ht="16.5" customHeight="1">
      <c r="B248" s="46"/>
      <c r="C248" s="235" t="s">
        <v>564</v>
      </c>
      <c r="D248" s="235" t="s">
        <v>203</v>
      </c>
      <c r="E248" s="236" t="s">
        <v>943</v>
      </c>
      <c r="F248" s="237" t="s">
        <v>944</v>
      </c>
      <c r="G248" s="238" t="s">
        <v>248</v>
      </c>
      <c r="H248" s="239">
        <v>2</v>
      </c>
      <c r="I248" s="240"/>
      <c r="J248" s="241">
        <f>ROUND(I248*H248,2)</f>
        <v>0</v>
      </c>
      <c r="K248" s="237" t="s">
        <v>207</v>
      </c>
      <c r="L248" s="72"/>
      <c r="M248" s="242" t="s">
        <v>21</v>
      </c>
      <c r="N248" s="243" t="s">
        <v>40</v>
      </c>
      <c r="O248" s="47"/>
      <c r="P248" s="244">
        <f>O248*H248</f>
        <v>0</v>
      </c>
      <c r="Q248" s="244">
        <v>0</v>
      </c>
      <c r="R248" s="244">
        <f>Q248*H248</f>
        <v>0</v>
      </c>
      <c r="S248" s="244">
        <v>0.1104</v>
      </c>
      <c r="T248" s="245">
        <f>S248*H248</f>
        <v>0.2208</v>
      </c>
      <c r="AR248" s="24" t="s">
        <v>287</v>
      </c>
      <c r="AT248" s="24" t="s">
        <v>203</v>
      </c>
      <c r="AU248" s="24" t="s">
        <v>79</v>
      </c>
      <c r="AY248" s="24" t="s">
        <v>201</v>
      </c>
      <c r="BE248" s="246">
        <f>IF(N248="základní",J248,0)</f>
        <v>0</v>
      </c>
      <c r="BF248" s="246">
        <f>IF(N248="snížená",J248,0)</f>
        <v>0</v>
      </c>
      <c r="BG248" s="246">
        <f>IF(N248="zákl. přenesená",J248,0)</f>
        <v>0</v>
      </c>
      <c r="BH248" s="246">
        <f>IF(N248="sníž. přenesená",J248,0)</f>
        <v>0</v>
      </c>
      <c r="BI248" s="246">
        <f>IF(N248="nulová",J248,0)</f>
        <v>0</v>
      </c>
      <c r="BJ248" s="24" t="s">
        <v>76</v>
      </c>
      <c r="BK248" s="246">
        <f>ROUND(I248*H248,2)</f>
        <v>0</v>
      </c>
      <c r="BL248" s="24" t="s">
        <v>287</v>
      </c>
      <c r="BM248" s="24" t="s">
        <v>2003</v>
      </c>
    </row>
    <row r="249" spans="2:51" s="12" customFormat="1" ht="13.5">
      <c r="B249" s="247"/>
      <c r="C249" s="248"/>
      <c r="D249" s="249" t="s">
        <v>210</v>
      </c>
      <c r="E249" s="250" t="s">
        <v>21</v>
      </c>
      <c r="F249" s="251" t="s">
        <v>2077</v>
      </c>
      <c r="G249" s="248"/>
      <c r="H249" s="252">
        <v>2</v>
      </c>
      <c r="I249" s="253"/>
      <c r="J249" s="248"/>
      <c r="K249" s="248"/>
      <c r="L249" s="254"/>
      <c r="M249" s="255"/>
      <c r="N249" s="256"/>
      <c r="O249" s="256"/>
      <c r="P249" s="256"/>
      <c r="Q249" s="256"/>
      <c r="R249" s="256"/>
      <c r="S249" s="256"/>
      <c r="T249" s="257"/>
      <c r="AT249" s="258" t="s">
        <v>210</v>
      </c>
      <c r="AU249" s="258" t="s">
        <v>79</v>
      </c>
      <c r="AV249" s="12" t="s">
        <v>79</v>
      </c>
      <c r="AW249" s="12" t="s">
        <v>33</v>
      </c>
      <c r="AX249" s="12" t="s">
        <v>76</v>
      </c>
      <c r="AY249" s="258" t="s">
        <v>201</v>
      </c>
    </row>
    <row r="250" spans="2:65" s="1" customFormat="1" ht="25.5" customHeight="1">
      <c r="B250" s="46"/>
      <c r="C250" s="235" t="s">
        <v>568</v>
      </c>
      <c r="D250" s="235" t="s">
        <v>203</v>
      </c>
      <c r="E250" s="236" t="s">
        <v>1643</v>
      </c>
      <c r="F250" s="237" t="s">
        <v>1644</v>
      </c>
      <c r="G250" s="238" t="s">
        <v>562</v>
      </c>
      <c r="H250" s="282"/>
      <c r="I250" s="240"/>
      <c r="J250" s="241">
        <f>ROUND(I250*H250,2)</f>
        <v>0</v>
      </c>
      <c r="K250" s="237" t="s">
        <v>207</v>
      </c>
      <c r="L250" s="72"/>
      <c r="M250" s="242" t="s">
        <v>21</v>
      </c>
      <c r="N250" s="243" t="s">
        <v>40</v>
      </c>
      <c r="O250" s="47"/>
      <c r="P250" s="244">
        <f>O250*H250</f>
        <v>0</v>
      </c>
      <c r="Q250" s="244">
        <v>0</v>
      </c>
      <c r="R250" s="244">
        <f>Q250*H250</f>
        <v>0</v>
      </c>
      <c r="S250" s="244">
        <v>0</v>
      </c>
      <c r="T250" s="245">
        <f>S250*H250</f>
        <v>0</v>
      </c>
      <c r="AR250" s="24" t="s">
        <v>287</v>
      </c>
      <c r="AT250" s="24" t="s">
        <v>203</v>
      </c>
      <c r="AU250" s="24" t="s">
        <v>79</v>
      </c>
      <c r="AY250" s="24" t="s">
        <v>201</v>
      </c>
      <c r="BE250" s="246">
        <f>IF(N250="základní",J250,0)</f>
        <v>0</v>
      </c>
      <c r="BF250" s="246">
        <f>IF(N250="snížená",J250,0)</f>
        <v>0</v>
      </c>
      <c r="BG250" s="246">
        <f>IF(N250="zákl. přenesená",J250,0)</f>
        <v>0</v>
      </c>
      <c r="BH250" s="246">
        <f>IF(N250="sníž. přenesená",J250,0)</f>
        <v>0</v>
      </c>
      <c r="BI250" s="246">
        <f>IF(N250="nulová",J250,0)</f>
        <v>0</v>
      </c>
      <c r="BJ250" s="24" t="s">
        <v>76</v>
      </c>
      <c r="BK250" s="246">
        <f>ROUND(I250*H250,2)</f>
        <v>0</v>
      </c>
      <c r="BL250" s="24" t="s">
        <v>287</v>
      </c>
      <c r="BM250" s="24" t="s">
        <v>1645</v>
      </c>
    </row>
    <row r="251" spans="2:65" s="1" customFormat="1" ht="25.5" customHeight="1">
      <c r="B251" s="46"/>
      <c r="C251" s="235" t="s">
        <v>572</v>
      </c>
      <c r="D251" s="235" t="s">
        <v>203</v>
      </c>
      <c r="E251" s="236" t="s">
        <v>2009</v>
      </c>
      <c r="F251" s="237" t="s">
        <v>2010</v>
      </c>
      <c r="G251" s="238" t="s">
        <v>248</v>
      </c>
      <c r="H251" s="239">
        <v>5</v>
      </c>
      <c r="I251" s="240"/>
      <c r="J251" s="241">
        <f>ROUND(I251*H251,2)</f>
        <v>0</v>
      </c>
      <c r="K251" s="237" t="s">
        <v>21</v>
      </c>
      <c r="L251" s="72"/>
      <c r="M251" s="242" t="s">
        <v>21</v>
      </c>
      <c r="N251" s="243" t="s">
        <v>40</v>
      </c>
      <c r="O251" s="47"/>
      <c r="P251" s="244">
        <f>O251*H251</f>
        <v>0</v>
      </c>
      <c r="Q251" s="244">
        <v>0</v>
      </c>
      <c r="R251" s="244">
        <f>Q251*H251</f>
        <v>0</v>
      </c>
      <c r="S251" s="244">
        <v>0</v>
      </c>
      <c r="T251" s="245">
        <f>S251*H251</f>
        <v>0</v>
      </c>
      <c r="AR251" s="24" t="s">
        <v>287</v>
      </c>
      <c r="AT251" s="24" t="s">
        <v>203</v>
      </c>
      <c r="AU251" s="24" t="s">
        <v>79</v>
      </c>
      <c r="AY251" s="24" t="s">
        <v>201</v>
      </c>
      <c r="BE251" s="246">
        <f>IF(N251="základní",J251,0)</f>
        <v>0</v>
      </c>
      <c r="BF251" s="246">
        <f>IF(N251="snížená",J251,0)</f>
        <v>0</v>
      </c>
      <c r="BG251" s="246">
        <f>IF(N251="zákl. přenesená",J251,0)</f>
        <v>0</v>
      </c>
      <c r="BH251" s="246">
        <f>IF(N251="sníž. přenesená",J251,0)</f>
        <v>0</v>
      </c>
      <c r="BI251" s="246">
        <f>IF(N251="nulová",J251,0)</f>
        <v>0</v>
      </c>
      <c r="BJ251" s="24" t="s">
        <v>76</v>
      </c>
      <c r="BK251" s="246">
        <f>ROUND(I251*H251,2)</f>
        <v>0</v>
      </c>
      <c r="BL251" s="24" t="s">
        <v>287</v>
      </c>
      <c r="BM251" s="24" t="s">
        <v>2011</v>
      </c>
    </row>
    <row r="252" spans="2:51" s="12" customFormat="1" ht="13.5">
      <c r="B252" s="247"/>
      <c r="C252" s="248"/>
      <c r="D252" s="249" t="s">
        <v>210</v>
      </c>
      <c r="E252" s="250" t="s">
        <v>21</v>
      </c>
      <c r="F252" s="251" t="s">
        <v>2109</v>
      </c>
      <c r="G252" s="248"/>
      <c r="H252" s="252">
        <v>5</v>
      </c>
      <c r="I252" s="253"/>
      <c r="J252" s="248"/>
      <c r="K252" s="248"/>
      <c r="L252" s="254"/>
      <c r="M252" s="255"/>
      <c r="N252" s="256"/>
      <c r="O252" s="256"/>
      <c r="P252" s="256"/>
      <c r="Q252" s="256"/>
      <c r="R252" s="256"/>
      <c r="S252" s="256"/>
      <c r="T252" s="257"/>
      <c r="AT252" s="258" t="s">
        <v>210</v>
      </c>
      <c r="AU252" s="258" t="s">
        <v>79</v>
      </c>
      <c r="AV252" s="12" t="s">
        <v>79</v>
      </c>
      <c r="AW252" s="12" t="s">
        <v>33</v>
      </c>
      <c r="AX252" s="12" t="s">
        <v>76</v>
      </c>
      <c r="AY252" s="258" t="s">
        <v>201</v>
      </c>
    </row>
    <row r="253" spans="2:65" s="1" customFormat="1" ht="25.5" customHeight="1">
      <c r="B253" s="46"/>
      <c r="C253" s="235" t="s">
        <v>576</v>
      </c>
      <c r="D253" s="235" t="s">
        <v>203</v>
      </c>
      <c r="E253" s="236" t="s">
        <v>2022</v>
      </c>
      <c r="F253" s="237" t="s">
        <v>2023</v>
      </c>
      <c r="G253" s="238" t="s">
        <v>248</v>
      </c>
      <c r="H253" s="239">
        <v>1</v>
      </c>
      <c r="I253" s="240"/>
      <c r="J253" s="241">
        <f>ROUND(I253*H253,2)</f>
        <v>0</v>
      </c>
      <c r="K253" s="237" t="s">
        <v>21</v>
      </c>
      <c r="L253" s="72"/>
      <c r="M253" s="242" t="s">
        <v>21</v>
      </c>
      <c r="N253" s="243" t="s">
        <v>40</v>
      </c>
      <c r="O253" s="47"/>
      <c r="P253" s="244">
        <f>O253*H253</f>
        <v>0</v>
      </c>
      <c r="Q253" s="244">
        <v>0</v>
      </c>
      <c r="R253" s="244">
        <f>Q253*H253</f>
        <v>0</v>
      </c>
      <c r="S253" s="244">
        <v>0</v>
      </c>
      <c r="T253" s="245">
        <f>S253*H253</f>
        <v>0</v>
      </c>
      <c r="AR253" s="24" t="s">
        <v>287</v>
      </c>
      <c r="AT253" s="24" t="s">
        <v>203</v>
      </c>
      <c r="AU253" s="24" t="s">
        <v>79</v>
      </c>
      <c r="AY253" s="24" t="s">
        <v>201</v>
      </c>
      <c r="BE253" s="246">
        <f>IF(N253="základní",J253,0)</f>
        <v>0</v>
      </c>
      <c r="BF253" s="246">
        <f>IF(N253="snížená",J253,0)</f>
        <v>0</v>
      </c>
      <c r="BG253" s="246">
        <f>IF(N253="zákl. přenesená",J253,0)</f>
        <v>0</v>
      </c>
      <c r="BH253" s="246">
        <f>IF(N253="sníž. přenesená",J253,0)</f>
        <v>0</v>
      </c>
      <c r="BI253" s="246">
        <f>IF(N253="nulová",J253,0)</f>
        <v>0</v>
      </c>
      <c r="BJ253" s="24" t="s">
        <v>76</v>
      </c>
      <c r="BK253" s="246">
        <f>ROUND(I253*H253,2)</f>
        <v>0</v>
      </c>
      <c r="BL253" s="24" t="s">
        <v>287</v>
      </c>
      <c r="BM253" s="24" t="s">
        <v>2024</v>
      </c>
    </row>
    <row r="254" spans="2:51" s="12" customFormat="1" ht="13.5">
      <c r="B254" s="247"/>
      <c r="C254" s="248"/>
      <c r="D254" s="249" t="s">
        <v>210</v>
      </c>
      <c r="E254" s="250" t="s">
        <v>21</v>
      </c>
      <c r="F254" s="251" t="s">
        <v>970</v>
      </c>
      <c r="G254" s="248"/>
      <c r="H254" s="252">
        <v>1</v>
      </c>
      <c r="I254" s="253"/>
      <c r="J254" s="248"/>
      <c r="K254" s="248"/>
      <c r="L254" s="254"/>
      <c r="M254" s="255"/>
      <c r="N254" s="256"/>
      <c r="O254" s="256"/>
      <c r="P254" s="256"/>
      <c r="Q254" s="256"/>
      <c r="R254" s="256"/>
      <c r="S254" s="256"/>
      <c r="T254" s="257"/>
      <c r="AT254" s="258" t="s">
        <v>210</v>
      </c>
      <c r="AU254" s="258" t="s">
        <v>79</v>
      </c>
      <c r="AV254" s="12" t="s">
        <v>79</v>
      </c>
      <c r="AW254" s="12" t="s">
        <v>33</v>
      </c>
      <c r="AX254" s="12" t="s">
        <v>76</v>
      </c>
      <c r="AY254" s="258" t="s">
        <v>201</v>
      </c>
    </row>
    <row r="255" spans="2:65" s="1" customFormat="1" ht="25.5" customHeight="1">
      <c r="B255" s="46"/>
      <c r="C255" s="235" t="s">
        <v>582</v>
      </c>
      <c r="D255" s="235" t="s">
        <v>203</v>
      </c>
      <c r="E255" s="236" t="s">
        <v>2025</v>
      </c>
      <c r="F255" s="237" t="s">
        <v>2026</v>
      </c>
      <c r="G255" s="238" t="s">
        <v>248</v>
      </c>
      <c r="H255" s="239">
        <v>1</v>
      </c>
      <c r="I255" s="240"/>
      <c r="J255" s="241">
        <f>ROUND(I255*H255,2)</f>
        <v>0</v>
      </c>
      <c r="K255" s="237" t="s">
        <v>21</v>
      </c>
      <c r="L255" s="72"/>
      <c r="M255" s="242" t="s">
        <v>21</v>
      </c>
      <c r="N255" s="243" t="s">
        <v>40</v>
      </c>
      <c r="O255" s="47"/>
      <c r="P255" s="244">
        <f>O255*H255</f>
        <v>0</v>
      </c>
      <c r="Q255" s="244">
        <v>0</v>
      </c>
      <c r="R255" s="244">
        <f>Q255*H255</f>
        <v>0</v>
      </c>
      <c r="S255" s="244">
        <v>0</v>
      </c>
      <c r="T255" s="245">
        <f>S255*H255</f>
        <v>0</v>
      </c>
      <c r="AR255" s="24" t="s">
        <v>287</v>
      </c>
      <c r="AT255" s="24" t="s">
        <v>203</v>
      </c>
      <c r="AU255" s="24" t="s">
        <v>79</v>
      </c>
      <c r="AY255" s="24" t="s">
        <v>201</v>
      </c>
      <c r="BE255" s="246">
        <f>IF(N255="základní",J255,0)</f>
        <v>0</v>
      </c>
      <c r="BF255" s="246">
        <f>IF(N255="snížená",J255,0)</f>
        <v>0</v>
      </c>
      <c r="BG255" s="246">
        <f>IF(N255="zákl. přenesená",J255,0)</f>
        <v>0</v>
      </c>
      <c r="BH255" s="246">
        <f>IF(N255="sníž. přenesená",J255,0)</f>
        <v>0</v>
      </c>
      <c r="BI255" s="246">
        <f>IF(N255="nulová",J255,0)</f>
        <v>0</v>
      </c>
      <c r="BJ255" s="24" t="s">
        <v>76</v>
      </c>
      <c r="BK255" s="246">
        <f>ROUND(I255*H255,2)</f>
        <v>0</v>
      </c>
      <c r="BL255" s="24" t="s">
        <v>287</v>
      </c>
      <c r="BM255" s="24" t="s">
        <v>2027</v>
      </c>
    </row>
    <row r="256" spans="2:51" s="12" customFormat="1" ht="13.5">
      <c r="B256" s="247"/>
      <c r="C256" s="248"/>
      <c r="D256" s="249" t="s">
        <v>210</v>
      </c>
      <c r="E256" s="250" t="s">
        <v>21</v>
      </c>
      <c r="F256" s="251" t="s">
        <v>975</v>
      </c>
      <c r="G256" s="248"/>
      <c r="H256" s="252">
        <v>1</v>
      </c>
      <c r="I256" s="253"/>
      <c r="J256" s="248"/>
      <c r="K256" s="248"/>
      <c r="L256" s="254"/>
      <c r="M256" s="255"/>
      <c r="N256" s="256"/>
      <c r="O256" s="256"/>
      <c r="P256" s="256"/>
      <c r="Q256" s="256"/>
      <c r="R256" s="256"/>
      <c r="S256" s="256"/>
      <c r="T256" s="257"/>
      <c r="AT256" s="258" t="s">
        <v>210</v>
      </c>
      <c r="AU256" s="258" t="s">
        <v>79</v>
      </c>
      <c r="AV256" s="12" t="s">
        <v>79</v>
      </c>
      <c r="AW256" s="12" t="s">
        <v>33</v>
      </c>
      <c r="AX256" s="12" t="s">
        <v>76</v>
      </c>
      <c r="AY256" s="258" t="s">
        <v>201</v>
      </c>
    </row>
    <row r="257" spans="2:63" s="11" customFormat="1" ht="29.85" customHeight="1">
      <c r="B257" s="219"/>
      <c r="C257" s="220"/>
      <c r="D257" s="221" t="s">
        <v>68</v>
      </c>
      <c r="E257" s="233" t="s">
        <v>1002</v>
      </c>
      <c r="F257" s="233" t="s">
        <v>1003</v>
      </c>
      <c r="G257" s="220"/>
      <c r="H257" s="220"/>
      <c r="I257" s="223"/>
      <c r="J257" s="234">
        <f>BK257</f>
        <v>0</v>
      </c>
      <c r="K257" s="220"/>
      <c r="L257" s="225"/>
      <c r="M257" s="226"/>
      <c r="N257" s="227"/>
      <c r="O257" s="227"/>
      <c r="P257" s="228">
        <f>SUM(P258:P260)</f>
        <v>0</v>
      </c>
      <c r="Q257" s="227"/>
      <c r="R257" s="228">
        <f>SUM(R258:R260)</f>
        <v>0.070002</v>
      </c>
      <c r="S257" s="227"/>
      <c r="T257" s="229">
        <f>SUM(T258:T260)</f>
        <v>0</v>
      </c>
      <c r="AR257" s="230" t="s">
        <v>79</v>
      </c>
      <c r="AT257" s="231" t="s">
        <v>68</v>
      </c>
      <c r="AU257" s="231" t="s">
        <v>76</v>
      </c>
      <c r="AY257" s="230" t="s">
        <v>201</v>
      </c>
      <c r="BK257" s="232">
        <f>SUM(BK258:BK260)</f>
        <v>0</v>
      </c>
    </row>
    <row r="258" spans="2:65" s="1" customFormat="1" ht="16.5" customHeight="1">
      <c r="B258" s="46"/>
      <c r="C258" s="235" t="s">
        <v>587</v>
      </c>
      <c r="D258" s="235" t="s">
        <v>203</v>
      </c>
      <c r="E258" s="236" t="s">
        <v>1022</v>
      </c>
      <c r="F258" s="237" t="s">
        <v>1023</v>
      </c>
      <c r="G258" s="238" t="s">
        <v>206</v>
      </c>
      <c r="H258" s="239">
        <v>233.34</v>
      </c>
      <c r="I258" s="240"/>
      <c r="J258" s="241">
        <f>ROUND(I258*H258,2)</f>
        <v>0</v>
      </c>
      <c r="K258" s="237" t="s">
        <v>220</v>
      </c>
      <c r="L258" s="72"/>
      <c r="M258" s="242" t="s">
        <v>21</v>
      </c>
      <c r="N258" s="243" t="s">
        <v>40</v>
      </c>
      <c r="O258" s="47"/>
      <c r="P258" s="244">
        <f>O258*H258</f>
        <v>0</v>
      </c>
      <c r="Q258" s="244">
        <v>0.0003</v>
      </c>
      <c r="R258" s="244">
        <f>Q258*H258</f>
        <v>0.070002</v>
      </c>
      <c r="S258" s="244">
        <v>0</v>
      </c>
      <c r="T258" s="245">
        <f>S258*H258</f>
        <v>0</v>
      </c>
      <c r="AR258" s="24" t="s">
        <v>287</v>
      </c>
      <c r="AT258" s="24" t="s">
        <v>203</v>
      </c>
      <c r="AU258" s="24" t="s">
        <v>79</v>
      </c>
      <c r="AY258" s="24" t="s">
        <v>201</v>
      </c>
      <c r="BE258" s="246">
        <f>IF(N258="základní",J258,0)</f>
        <v>0</v>
      </c>
      <c r="BF258" s="246">
        <f>IF(N258="snížená",J258,0)</f>
        <v>0</v>
      </c>
      <c r="BG258" s="246">
        <f>IF(N258="zákl. přenesená",J258,0)</f>
        <v>0</v>
      </c>
      <c r="BH258" s="246">
        <f>IF(N258="sníž. přenesená",J258,0)</f>
        <v>0</v>
      </c>
      <c r="BI258" s="246">
        <f>IF(N258="nulová",J258,0)</f>
        <v>0</v>
      </c>
      <c r="BJ258" s="24" t="s">
        <v>76</v>
      </c>
      <c r="BK258" s="246">
        <f>ROUND(I258*H258,2)</f>
        <v>0</v>
      </c>
      <c r="BL258" s="24" t="s">
        <v>287</v>
      </c>
      <c r="BM258" s="24" t="s">
        <v>1024</v>
      </c>
    </row>
    <row r="259" spans="2:51" s="12" customFormat="1" ht="13.5">
      <c r="B259" s="247"/>
      <c r="C259" s="248"/>
      <c r="D259" s="249" t="s">
        <v>210</v>
      </c>
      <c r="E259" s="250" t="s">
        <v>21</v>
      </c>
      <c r="F259" s="251" t="s">
        <v>2110</v>
      </c>
      <c r="G259" s="248"/>
      <c r="H259" s="252">
        <v>233.34</v>
      </c>
      <c r="I259" s="253"/>
      <c r="J259" s="248"/>
      <c r="K259" s="248"/>
      <c r="L259" s="254"/>
      <c r="M259" s="255"/>
      <c r="N259" s="256"/>
      <c r="O259" s="256"/>
      <c r="P259" s="256"/>
      <c r="Q259" s="256"/>
      <c r="R259" s="256"/>
      <c r="S259" s="256"/>
      <c r="T259" s="257"/>
      <c r="AT259" s="258" t="s">
        <v>210</v>
      </c>
      <c r="AU259" s="258" t="s">
        <v>79</v>
      </c>
      <c r="AV259" s="12" t="s">
        <v>79</v>
      </c>
      <c r="AW259" s="12" t="s">
        <v>33</v>
      </c>
      <c r="AX259" s="12" t="s">
        <v>76</v>
      </c>
      <c r="AY259" s="258" t="s">
        <v>201</v>
      </c>
    </row>
    <row r="260" spans="2:65" s="1" customFormat="1" ht="25.5" customHeight="1">
      <c r="B260" s="46"/>
      <c r="C260" s="235" t="s">
        <v>593</v>
      </c>
      <c r="D260" s="235" t="s">
        <v>203</v>
      </c>
      <c r="E260" s="236" t="s">
        <v>1661</v>
      </c>
      <c r="F260" s="237" t="s">
        <v>1662</v>
      </c>
      <c r="G260" s="238" t="s">
        <v>562</v>
      </c>
      <c r="H260" s="282"/>
      <c r="I260" s="240"/>
      <c r="J260" s="241">
        <f>ROUND(I260*H260,2)</f>
        <v>0</v>
      </c>
      <c r="K260" s="237" t="s">
        <v>207</v>
      </c>
      <c r="L260" s="72"/>
      <c r="M260" s="242" t="s">
        <v>21</v>
      </c>
      <c r="N260" s="243" t="s">
        <v>40</v>
      </c>
      <c r="O260" s="47"/>
      <c r="P260" s="244">
        <f>O260*H260</f>
        <v>0</v>
      </c>
      <c r="Q260" s="244">
        <v>0</v>
      </c>
      <c r="R260" s="244">
        <f>Q260*H260</f>
        <v>0</v>
      </c>
      <c r="S260" s="244">
        <v>0</v>
      </c>
      <c r="T260" s="245">
        <f>S260*H260</f>
        <v>0</v>
      </c>
      <c r="AR260" s="24" t="s">
        <v>287</v>
      </c>
      <c r="AT260" s="24" t="s">
        <v>203</v>
      </c>
      <c r="AU260" s="24" t="s">
        <v>79</v>
      </c>
      <c r="AY260" s="24" t="s">
        <v>201</v>
      </c>
      <c r="BE260" s="246">
        <f>IF(N260="základní",J260,0)</f>
        <v>0</v>
      </c>
      <c r="BF260" s="246">
        <f>IF(N260="snížená",J260,0)</f>
        <v>0</v>
      </c>
      <c r="BG260" s="246">
        <f>IF(N260="zákl. přenesená",J260,0)</f>
        <v>0</v>
      </c>
      <c r="BH260" s="246">
        <f>IF(N260="sníž. přenesená",J260,0)</f>
        <v>0</v>
      </c>
      <c r="BI260" s="246">
        <f>IF(N260="nulová",J260,0)</f>
        <v>0</v>
      </c>
      <c r="BJ260" s="24" t="s">
        <v>76</v>
      </c>
      <c r="BK260" s="246">
        <f>ROUND(I260*H260,2)</f>
        <v>0</v>
      </c>
      <c r="BL260" s="24" t="s">
        <v>287</v>
      </c>
      <c r="BM260" s="24" t="s">
        <v>1663</v>
      </c>
    </row>
    <row r="261" spans="2:63" s="11" customFormat="1" ht="29.85" customHeight="1">
      <c r="B261" s="219"/>
      <c r="C261" s="220"/>
      <c r="D261" s="221" t="s">
        <v>68</v>
      </c>
      <c r="E261" s="233" t="s">
        <v>1030</v>
      </c>
      <c r="F261" s="233" t="s">
        <v>1031</v>
      </c>
      <c r="G261" s="220"/>
      <c r="H261" s="220"/>
      <c r="I261" s="223"/>
      <c r="J261" s="234">
        <f>BK261</f>
        <v>0</v>
      </c>
      <c r="K261" s="220"/>
      <c r="L261" s="225"/>
      <c r="M261" s="226"/>
      <c r="N261" s="227"/>
      <c r="O261" s="227"/>
      <c r="P261" s="228">
        <f>SUM(P262:P266)</f>
        <v>0</v>
      </c>
      <c r="Q261" s="227"/>
      <c r="R261" s="228">
        <f>SUM(R262:R266)</f>
        <v>0</v>
      </c>
      <c r="S261" s="227"/>
      <c r="T261" s="229">
        <f>SUM(T262:T266)</f>
        <v>0.23334000000000002</v>
      </c>
      <c r="AR261" s="230" t="s">
        <v>79</v>
      </c>
      <c r="AT261" s="231" t="s">
        <v>68</v>
      </c>
      <c r="AU261" s="231" t="s">
        <v>76</v>
      </c>
      <c r="AY261" s="230" t="s">
        <v>201</v>
      </c>
      <c r="BK261" s="232">
        <f>SUM(BK262:BK266)</f>
        <v>0</v>
      </c>
    </row>
    <row r="262" spans="2:65" s="1" customFormat="1" ht="16.5" customHeight="1">
      <c r="B262" s="46"/>
      <c r="C262" s="235" t="s">
        <v>597</v>
      </c>
      <c r="D262" s="235" t="s">
        <v>203</v>
      </c>
      <c r="E262" s="236" t="s">
        <v>1033</v>
      </c>
      <c r="F262" s="237" t="s">
        <v>1034</v>
      </c>
      <c r="G262" s="238" t="s">
        <v>206</v>
      </c>
      <c r="H262" s="239">
        <v>77.78</v>
      </c>
      <c r="I262" s="240"/>
      <c r="J262" s="241">
        <f>ROUND(I262*H262,2)</f>
        <v>0</v>
      </c>
      <c r="K262" s="237" t="s">
        <v>220</v>
      </c>
      <c r="L262" s="72"/>
      <c r="M262" s="242" t="s">
        <v>21</v>
      </c>
      <c r="N262" s="243" t="s">
        <v>40</v>
      </c>
      <c r="O262" s="47"/>
      <c r="P262" s="244">
        <f>O262*H262</f>
        <v>0</v>
      </c>
      <c r="Q262" s="244">
        <v>0</v>
      </c>
      <c r="R262" s="244">
        <f>Q262*H262</f>
        <v>0</v>
      </c>
      <c r="S262" s="244">
        <v>0.003</v>
      </c>
      <c r="T262" s="245">
        <f>S262*H262</f>
        <v>0.23334000000000002</v>
      </c>
      <c r="AR262" s="24" t="s">
        <v>287</v>
      </c>
      <c r="AT262" s="24" t="s">
        <v>203</v>
      </c>
      <c r="AU262" s="24" t="s">
        <v>79</v>
      </c>
      <c r="AY262" s="24" t="s">
        <v>201</v>
      </c>
      <c r="BE262" s="246">
        <f>IF(N262="základní",J262,0)</f>
        <v>0</v>
      </c>
      <c r="BF262" s="246">
        <f>IF(N262="snížená",J262,0)</f>
        <v>0</v>
      </c>
      <c r="BG262" s="246">
        <f>IF(N262="zákl. přenesená",J262,0)</f>
        <v>0</v>
      </c>
      <c r="BH262" s="246">
        <f>IF(N262="sníž. přenesená",J262,0)</f>
        <v>0</v>
      </c>
      <c r="BI262" s="246">
        <f>IF(N262="nulová",J262,0)</f>
        <v>0</v>
      </c>
      <c r="BJ262" s="24" t="s">
        <v>76</v>
      </c>
      <c r="BK262" s="246">
        <f>ROUND(I262*H262,2)</f>
        <v>0</v>
      </c>
      <c r="BL262" s="24" t="s">
        <v>287</v>
      </c>
      <c r="BM262" s="24" t="s">
        <v>1035</v>
      </c>
    </row>
    <row r="263" spans="2:51" s="12" customFormat="1" ht="13.5">
      <c r="B263" s="247"/>
      <c r="C263" s="248"/>
      <c r="D263" s="249" t="s">
        <v>210</v>
      </c>
      <c r="E263" s="250" t="s">
        <v>21</v>
      </c>
      <c r="F263" s="251" t="s">
        <v>2111</v>
      </c>
      <c r="G263" s="248"/>
      <c r="H263" s="252">
        <v>77.78</v>
      </c>
      <c r="I263" s="253"/>
      <c r="J263" s="248"/>
      <c r="K263" s="248"/>
      <c r="L263" s="254"/>
      <c r="M263" s="255"/>
      <c r="N263" s="256"/>
      <c r="O263" s="256"/>
      <c r="P263" s="256"/>
      <c r="Q263" s="256"/>
      <c r="R263" s="256"/>
      <c r="S263" s="256"/>
      <c r="T263" s="257"/>
      <c r="AT263" s="258" t="s">
        <v>210</v>
      </c>
      <c r="AU263" s="258" t="s">
        <v>79</v>
      </c>
      <c r="AV263" s="12" t="s">
        <v>79</v>
      </c>
      <c r="AW263" s="12" t="s">
        <v>33</v>
      </c>
      <c r="AX263" s="12" t="s">
        <v>76</v>
      </c>
      <c r="AY263" s="258" t="s">
        <v>201</v>
      </c>
    </row>
    <row r="264" spans="2:65" s="1" customFormat="1" ht="25.5" customHeight="1">
      <c r="B264" s="46"/>
      <c r="C264" s="235" t="s">
        <v>603</v>
      </c>
      <c r="D264" s="235" t="s">
        <v>203</v>
      </c>
      <c r="E264" s="236" t="s">
        <v>1665</v>
      </c>
      <c r="F264" s="237" t="s">
        <v>1666</v>
      </c>
      <c r="G264" s="238" t="s">
        <v>562</v>
      </c>
      <c r="H264" s="282"/>
      <c r="I264" s="240"/>
      <c r="J264" s="241">
        <f>ROUND(I264*H264,2)</f>
        <v>0</v>
      </c>
      <c r="K264" s="237" t="s">
        <v>207</v>
      </c>
      <c r="L264" s="72"/>
      <c r="M264" s="242" t="s">
        <v>21</v>
      </c>
      <c r="N264" s="243" t="s">
        <v>40</v>
      </c>
      <c r="O264" s="47"/>
      <c r="P264" s="244">
        <f>O264*H264</f>
        <v>0</v>
      </c>
      <c r="Q264" s="244">
        <v>0</v>
      </c>
      <c r="R264" s="244">
        <f>Q264*H264</f>
        <v>0</v>
      </c>
      <c r="S264" s="244">
        <v>0</v>
      </c>
      <c r="T264" s="245">
        <f>S264*H264</f>
        <v>0</v>
      </c>
      <c r="AR264" s="24" t="s">
        <v>287</v>
      </c>
      <c r="AT264" s="24" t="s">
        <v>203</v>
      </c>
      <c r="AU264" s="24" t="s">
        <v>79</v>
      </c>
      <c r="AY264" s="24" t="s">
        <v>201</v>
      </c>
      <c r="BE264" s="246">
        <f>IF(N264="základní",J264,0)</f>
        <v>0</v>
      </c>
      <c r="BF264" s="246">
        <f>IF(N264="snížená",J264,0)</f>
        <v>0</v>
      </c>
      <c r="BG264" s="246">
        <f>IF(N264="zákl. přenesená",J264,0)</f>
        <v>0</v>
      </c>
      <c r="BH264" s="246">
        <f>IF(N264="sníž. přenesená",J264,0)</f>
        <v>0</v>
      </c>
      <c r="BI264" s="246">
        <f>IF(N264="nulová",J264,0)</f>
        <v>0</v>
      </c>
      <c r="BJ264" s="24" t="s">
        <v>76</v>
      </c>
      <c r="BK264" s="246">
        <f>ROUND(I264*H264,2)</f>
        <v>0</v>
      </c>
      <c r="BL264" s="24" t="s">
        <v>287</v>
      </c>
      <c r="BM264" s="24" t="s">
        <v>1667</v>
      </c>
    </row>
    <row r="265" spans="2:65" s="1" customFormat="1" ht="25.5" customHeight="1">
      <c r="B265" s="46"/>
      <c r="C265" s="235" t="s">
        <v>608</v>
      </c>
      <c r="D265" s="235" t="s">
        <v>203</v>
      </c>
      <c r="E265" s="236" t="s">
        <v>1042</v>
      </c>
      <c r="F265" s="237" t="s">
        <v>1043</v>
      </c>
      <c r="G265" s="238" t="s">
        <v>206</v>
      </c>
      <c r="H265" s="239">
        <v>77.78</v>
      </c>
      <c r="I265" s="240"/>
      <c r="J265" s="241">
        <f>ROUND(I265*H265,2)</f>
        <v>0</v>
      </c>
      <c r="K265" s="237" t="s">
        <v>21</v>
      </c>
      <c r="L265" s="72"/>
      <c r="M265" s="242" t="s">
        <v>21</v>
      </c>
      <c r="N265" s="243" t="s">
        <v>40</v>
      </c>
      <c r="O265" s="47"/>
      <c r="P265" s="244">
        <f>O265*H265</f>
        <v>0</v>
      </c>
      <c r="Q265" s="244">
        <v>0</v>
      </c>
      <c r="R265" s="244">
        <f>Q265*H265</f>
        <v>0</v>
      </c>
      <c r="S265" s="244">
        <v>0</v>
      </c>
      <c r="T265" s="245">
        <f>S265*H265</f>
        <v>0</v>
      </c>
      <c r="AR265" s="24" t="s">
        <v>287</v>
      </c>
      <c r="AT265" s="24" t="s">
        <v>203</v>
      </c>
      <c r="AU265" s="24" t="s">
        <v>79</v>
      </c>
      <c r="AY265" s="24" t="s">
        <v>201</v>
      </c>
      <c r="BE265" s="246">
        <f>IF(N265="základní",J265,0)</f>
        <v>0</v>
      </c>
      <c r="BF265" s="246">
        <f>IF(N265="snížená",J265,0)</f>
        <v>0</v>
      </c>
      <c r="BG265" s="246">
        <f>IF(N265="zákl. přenesená",J265,0)</f>
        <v>0</v>
      </c>
      <c r="BH265" s="246">
        <f>IF(N265="sníž. přenesená",J265,0)</f>
        <v>0</v>
      </c>
      <c r="BI265" s="246">
        <f>IF(N265="nulová",J265,0)</f>
        <v>0</v>
      </c>
      <c r="BJ265" s="24" t="s">
        <v>76</v>
      </c>
      <c r="BK265" s="246">
        <f>ROUND(I265*H265,2)</f>
        <v>0</v>
      </c>
      <c r="BL265" s="24" t="s">
        <v>287</v>
      </c>
      <c r="BM265" s="24" t="s">
        <v>1044</v>
      </c>
    </row>
    <row r="266" spans="2:51" s="12" customFormat="1" ht="13.5">
      <c r="B266" s="247"/>
      <c r="C266" s="248"/>
      <c r="D266" s="249" t="s">
        <v>210</v>
      </c>
      <c r="E266" s="250" t="s">
        <v>21</v>
      </c>
      <c r="F266" s="251" t="s">
        <v>2095</v>
      </c>
      <c r="G266" s="248"/>
      <c r="H266" s="252">
        <v>77.78</v>
      </c>
      <c r="I266" s="253"/>
      <c r="J266" s="248"/>
      <c r="K266" s="248"/>
      <c r="L266" s="254"/>
      <c r="M266" s="255"/>
      <c r="N266" s="256"/>
      <c r="O266" s="256"/>
      <c r="P266" s="256"/>
      <c r="Q266" s="256"/>
      <c r="R266" s="256"/>
      <c r="S266" s="256"/>
      <c r="T266" s="257"/>
      <c r="AT266" s="258" t="s">
        <v>210</v>
      </c>
      <c r="AU266" s="258" t="s">
        <v>79</v>
      </c>
      <c r="AV266" s="12" t="s">
        <v>79</v>
      </c>
      <c r="AW266" s="12" t="s">
        <v>33</v>
      </c>
      <c r="AX266" s="12" t="s">
        <v>76</v>
      </c>
      <c r="AY266" s="258" t="s">
        <v>201</v>
      </c>
    </row>
    <row r="267" spans="2:63" s="11" customFormat="1" ht="29.85" customHeight="1">
      <c r="B267" s="219"/>
      <c r="C267" s="220"/>
      <c r="D267" s="221" t="s">
        <v>68</v>
      </c>
      <c r="E267" s="233" t="s">
        <v>1046</v>
      </c>
      <c r="F267" s="233" t="s">
        <v>1047</v>
      </c>
      <c r="G267" s="220"/>
      <c r="H267" s="220"/>
      <c r="I267" s="223"/>
      <c r="J267" s="234">
        <f>BK267</f>
        <v>0</v>
      </c>
      <c r="K267" s="220"/>
      <c r="L267" s="225"/>
      <c r="M267" s="226"/>
      <c r="N267" s="227"/>
      <c r="O267" s="227"/>
      <c r="P267" s="228">
        <f>SUM(P268:P272)</f>
        <v>0</v>
      </c>
      <c r="Q267" s="227"/>
      <c r="R267" s="228">
        <f>SUM(R268:R272)</f>
        <v>1.1667</v>
      </c>
      <c r="S267" s="227"/>
      <c r="T267" s="229">
        <f>SUM(T268:T272)</f>
        <v>0</v>
      </c>
      <c r="AR267" s="230" t="s">
        <v>79</v>
      </c>
      <c r="AT267" s="231" t="s">
        <v>68</v>
      </c>
      <c r="AU267" s="231" t="s">
        <v>76</v>
      </c>
      <c r="AY267" s="230" t="s">
        <v>201</v>
      </c>
      <c r="BK267" s="232">
        <f>SUM(BK268:BK272)</f>
        <v>0</v>
      </c>
    </row>
    <row r="268" spans="2:65" s="1" customFormat="1" ht="16.5" customHeight="1">
      <c r="B268" s="46"/>
      <c r="C268" s="235" t="s">
        <v>612</v>
      </c>
      <c r="D268" s="235" t="s">
        <v>203</v>
      </c>
      <c r="E268" s="236" t="s">
        <v>1669</v>
      </c>
      <c r="F268" s="237" t="s">
        <v>1670</v>
      </c>
      <c r="G268" s="238" t="s">
        <v>562</v>
      </c>
      <c r="H268" s="282"/>
      <c r="I268" s="240"/>
      <c r="J268" s="241">
        <f>ROUND(I268*H268,2)</f>
        <v>0</v>
      </c>
      <c r="K268" s="237" t="s">
        <v>207</v>
      </c>
      <c r="L268" s="72"/>
      <c r="M268" s="242" t="s">
        <v>21</v>
      </c>
      <c r="N268" s="243" t="s">
        <v>40</v>
      </c>
      <c r="O268" s="47"/>
      <c r="P268" s="244">
        <f>O268*H268</f>
        <v>0</v>
      </c>
      <c r="Q268" s="244">
        <v>0</v>
      </c>
      <c r="R268" s="244">
        <f>Q268*H268</f>
        <v>0</v>
      </c>
      <c r="S268" s="244">
        <v>0</v>
      </c>
      <c r="T268" s="245">
        <f>S268*H268</f>
        <v>0</v>
      </c>
      <c r="AR268" s="24" t="s">
        <v>287</v>
      </c>
      <c r="AT268" s="24" t="s">
        <v>203</v>
      </c>
      <c r="AU268" s="24" t="s">
        <v>79</v>
      </c>
      <c r="AY268" s="24" t="s">
        <v>201</v>
      </c>
      <c r="BE268" s="246">
        <f>IF(N268="základní",J268,0)</f>
        <v>0</v>
      </c>
      <c r="BF268" s="246">
        <f>IF(N268="snížená",J268,0)</f>
        <v>0</v>
      </c>
      <c r="BG268" s="246">
        <f>IF(N268="zákl. přenesená",J268,0)</f>
        <v>0</v>
      </c>
      <c r="BH268" s="246">
        <f>IF(N268="sníž. přenesená",J268,0)</f>
        <v>0</v>
      </c>
      <c r="BI268" s="246">
        <f>IF(N268="nulová",J268,0)</f>
        <v>0</v>
      </c>
      <c r="BJ268" s="24" t="s">
        <v>76</v>
      </c>
      <c r="BK268" s="246">
        <f>ROUND(I268*H268,2)</f>
        <v>0</v>
      </c>
      <c r="BL268" s="24" t="s">
        <v>287</v>
      </c>
      <c r="BM268" s="24" t="s">
        <v>1671</v>
      </c>
    </row>
    <row r="269" spans="2:65" s="1" customFormat="1" ht="16.5" customHeight="1">
      <c r="B269" s="46"/>
      <c r="C269" s="235" t="s">
        <v>619</v>
      </c>
      <c r="D269" s="235" t="s">
        <v>203</v>
      </c>
      <c r="E269" s="236" t="s">
        <v>1053</v>
      </c>
      <c r="F269" s="237" t="s">
        <v>2039</v>
      </c>
      <c r="G269" s="238" t="s">
        <v>206</v>
      </c>
      <c r="H269" s="239">
        <v>77.78</v>
      </c>
      <c r="I269" s="240"/>
      <c r="J269" s="241">
        <f>ROUND(I269*H269,2)</f>
        <v>0</v>
      </c>
      <c r="K269" s="237" t="s">
        <v>21</v>
      </c>
      <c r="L269" s="72"/>
      <c r="M269" s="242" t="s">
        <v>21</v>
      </c>
      <c r="N269" s="243" t="s">
        <v>40</v>
      </c>
      <c r="O269" s="47"/>
      <c r="P269" s="244">
        <f>O269*H269</f>
        <v>0</v>
      </c>
      <c r="Q269" s="244">
        <v>0.0075</v>
      </c>
      <c r="R269" s="244">
        <f>Q269*H269</f>
        <v>0.58335</v>
      </c>
      <c r="S269" s="244">
        <v>0</v>
      </c>
      <c r="T269" s="245">
        <f>S269*H269</f>
        <v>0</v>
      </c>
      <c r="AR269" s="24" t="s">
        <v>287</v>
      </c>
      <c r="AT269" s="24" t="s">
        <v>203</v>
      </c>
      <c r="AU269" s="24" t="s">
        <v>79</v>
      </c>
      <c r="AY269" s="24" t="s">
        <v>201</v>
      </c>
      <c r="BE269" s="246">
        <f>IF(N269="základní",J269,0)</f>
        <v>0</v>
      </c>
      <c r="BF269" s="246">
        <f>IF(N269="snížená",J269,0)</f>
        <v>0</v>
      </c>
      <c r="BG269" s="246">
        <f>IF(N269="zákl. přenesená",J269,0)</f>
        <v>0</v>
      </c>
      <c r="BH269" s="246">
        <f>IF(N269="sníž. přenesená",J269,0)</f>
        <v>0</v>
      </c>
      <c r="BI269" s="246">
        <f>IF(N269="nulová",J269,0)</f>
        <v>0</v>
      </c>
      <c r="BJ269" s="24" t="s">
        <v>76</v>
      </c>
      <c r="BK269" s="246">
        <f>ROUND(I269*H269,2)</f>
        <v>0</v>
      </c>
      <c r="BL269" s="24" t="s">
        <v>287</v>
      </c>
      <c r="BM269" s="24" t="s">
        <v>1055</v>
      </c>
    </row>
    <row r="270" spans="2:51" s="12" customFormat="1" ht="13.5">
      <c r="B270" s="247"/>
      <c r="C270" s="248"/>
      <c r="D270" s="249" t="s">
        <v>210</v>
      </c>
      <c r="E270" s="250" t="s">
        <v>21</v>
      </c>
      <c r="F270" s="251" t="s">
        <v>2112</v>
      </c>
      <c r="G270" s="248"/>
      <c r="H270" s="252">
        <v>77.78</v>
      </c>
      <c r="I270" s="253"/>
      <c r="J270" s="248"/>
      <c r="K270" s="248"/>
      <c r="L270" s="254"/>
      <c r="M270" s="255"/>
      <c r="N270" s="256"/>
      <c r="O270" s="256"/>
      <c r="P270" s="256"/>
      <c r="Q270" s="256"/>
      <c r="R270" s="256"/>
      <c r="S270" s="256"/>
      <c r="T270" s="257"/>
      <c r="AT270" s="258" t="s">
        <v>210</v>
      </c>
      <c r="AU270" s="258" t="s">
        <v>79</v>
      </c>
      <c r="AV270" s="12" t="s">
        <v>79</v>
      </c>
      <c r="AW270" s="12" t="s">
        <v>33</v>
      </c>
      <c r="AX270" s="12" t="s">
        <v>76</v>
      </c>
      <c r="AY270" s="258" t="s">
        <v>201</v>
      </c>
    </row>
    <row r="271" spans="2:65" s="1" customFormat="1" ht="16.5" customHeight="1">
      <c r="B271" s="46"/>
      <c r="C271" s="235" t="s">
        <v>623</v>
      </c>
      <c r="D271" s="235" t="s">
        <v>203</v>
      </c>
      <c r="E271" s="236" t="s">
        <v>1058</v>
      </c>
      <c r="F271" s="237" t="s">
        <v>1059</v>
      </c>
      <c r="G271" s="238" t="s">
        <v>206</v>
      </c>
      <c r="H271" s="239">
        <v>77.78</v>
      </c>
      <c r="I271" s="240"/>
      <c r="J271" s="241">
        <f>ROUND(I271*H271,2)</f>
        <v>0</v>
      </c>
      <c r="K271" s="237" t="s">
        <v>21</v>
      </c>
      <c r="L271" s="72"/>
      <c r="M271" s="242" t="s">
        <v>21</v>
      </c>
      <c r="N271" s="243" t="s">
        <v>40</v>
      </c>
      <c r="O271" s="47"/>
      <c r="P271" s="244">
        <f>O271*H271</f>
        <v>0</v>
      </c>
      <c r="Q271" s="244">
        <v>0.0075</v>
      </c>
      <c r="R271" s="244">
        <f>Q271*H271</f>
        <v>0.58335</v>
      </c>
      <c r="S271" s="244">
        <v>0</v>
      </c>
      <c r="T271" s="245">
        <f>S271*H271</f>
        <v>0</v>
      </c>
      <c r="AR271" s="24" t="s">
        <v>287</v>
      </c>
      <c r="AT271" s="24" t="s">
        <v>203</v>
      </c>
      <c r="AU271" s="24" t="s">
        <v>79</v>
      </c>
      <c r="AY271" s="24" t="s">
        <v>201</v>
      </c>
      <c r="BE271" s="246">
        <f>IF(N271="základní",J271,0)</f>
        <v>0</v>
      </c>
      <c r="BF271" s="246">
        <f>IF(N271="snížená",J271,0)</f>
        <v>0</v>
      </c>
      <c r="BG271" s="246">
        <f>IF(N271="zákl. přenesená",J271,0)</f>
        <v>0</v>
      </c>
      <c r="BH271" s="246">
        <f>IF(N271="sníž. přenesená",J271,0)</f>
        <v>0</v>
      </c>
      <c r="BI271" s="246">
        <f>IF(N271="nulová",J271,0)</f>
        <v>0</v>
      </c>
      <c r="BJ271" s="24" t="s">
        <v>76</v>
      </c>
      <c r="BK271" s="246">
        <f>ROUND(I271*H271,2)</f>
        <v>0</v>
      </c>
      <c r="BL271" s="24" t="s">
        <v>287</v>
      </c>
      <c r="BM271" s="24" t="s">
        <v>1060</v>
      </c>
    </row>
    <row r="272" spans="2:51" s="12" customFormat="1" ht="13.5">
      <c r="B272" s="247"/>
      <c r="C272" s="248"/>
      <c r="D272" s="249" t="s">
        <v>210</v>
      </c>
      <c r="E272" s="250" t="s">
        <v>21</v>
      </c>
      <c r="F272" s="251" t="s">
        <v>2112</v>
      </c>
      <c r="G272" s="248"/>
      <c r="H272" s="252">
        <v>77.78</v>
      </c>
      <c r="I272" s="253"/>
      <c r="J272" s="248"/>
      <c r="K272" s="248"/>
      <c r="L272" s="254"/>
      <c r="M272" s="255"/>
      <c r="N272" s="256"/>
      <c r="O272" s="256"/>
      <c r="P272" s="256"/>
      <c r="Q272" s="256"/>
      <c r="R272" s="256"/>
      <c r="S272" s="256"/>
      <c r="T272" s="257"/>
      <c r="AT272" s="258" t="s">
        <v>210</v>
      </c>
      <c r="AU272" s="258" t="s">
        <v>79</v>
      </c>
      <c r="AV272" s="12" t="s">
        <v>79</v>
      </c>
      <c r="AW272" s="12" t="s">
        <v>33</v>
      </c>
      <c r="AX272" s="12" t="s">
        <v>76</v>
      </c>
      <c r="AY272" s="258" t="s">
        <v>201</v>
      </c>
    </row>
    <row r="273" spans="2:63" s="11" customFormat="1" ht="29.85" customHeight="1">
      <c r="B273" s="219"/>
      <c r="C273" s="220"/>
      <c r="D273" s="221" t="s">
        <v>68</v>
      </c>
      <c r="E273" s="233" t="s">
        <v>1061</v>
      </c>
      <c r="F273" s="233" t="s">
        <v>1062</v>
      </c>
      <c r="G273" s="220"/>
      <c r="H273" s="220"/>
      <c r="I273" s="223"/>
      <c r="J273" s="234">
        <f>BK273</f>
        <v>0</v>
      </c>
      <c r="K273" s="220"/>
      <c r="L273" s="225"/>
      <c r="M273" s="226"/>
      <c r="N273" s="227"/>
      <c r="O273" s="227"/>
      <c r="P273" s="228">
        <f>SUM(P274:P279)</f>
        <v>0</v>
      </c>
      <c r="Q273" s="227"/>
      <c r="R273" s="228">
        <f>SUM(R274:R279)</f>
        <v>0.0105488</v>
      </c>
      <c r="S273" s="227"/>
      <c r="T273" s="229">
        <f>SUM(T274:T279)</f>
        <v>0</v>
      </c>
      <c r="AR273" s="230" t="s">
        <v>79</v>
      </c>
      <c r="AT273" s="231" t="s">
        <v>68</v>
      </c>
      <c r="AU273" s="231" t="s">
        <v>76</v>
      </c>
      <c r="AY273" s="230" t="s">
        <v>201</v>
      </c>
      <c r="BK273" s="232">
        <f>SUM(BK274:BK279)</f>
        <v>0</v>
      </c>
    </row>
    <row r="274" spans="2:65" s="1" customFormat="1" ht="25.5" customHeight="1">
      <c r="B274" s="46"/>
      <c r="C274" s="235" t="s">
        <v>629</v>
      </c>
      <c r="D274" s="235" t="s">
        <v>203</v>
      </c>
      <c r="E274" s="236" t="s">
        <v>1064</v>
      </c>
      <c r="F274" s="237" t="s">
        <v>1065</v>
      </c>
      <c r="G274" s="238" t="s">
        <v>206</v>
      </c>
      <c r="H274" s="239">
        <v>3.04</v>
      </c>
      <c r="I274" s="240"/>
      <c r="J274" s="241">
        <f>ROUND(I274*H274,2)</f>
        <v>0</v>
      </c>
      <c r="K274" s="237" t="s">
        <v>220</v>
      </c>
      <c r="L274" s="72"/>
      <c r="M274" s="242" t="s">
        <v>21</v>
      </c>
      <c r="N274" s="243" t="s">
        <v>40</v>
      </c>
      <c r="O274" s="47"/>
      <c r="P274" s="244">
        <f>O274*H274</f>
        <v>0</v>
      </c>
      <c r="Q274" s="244">
        <v>0.0032</v>
      </c>
      <c r="R274" s="244">
        <f>Q274*H274</f>
        <v>0.009728</v>
      </c>
      <c r="S274" s="244">
        <v>0</v>
      </c>
      <c r="T274" s="245">
        <f>S274*H274</f>
        <v>0</v>
      </c>
      <c r="AR274" s="24" t="s">
        <v>287</v>
      </c>
      <c r="AT274" s="24" t="s">
        <v>203</v>
      </c>
      <c r="AU274" s="24" t="s">
        <v>79</v>
      </c>
      <c r="AY274" s="24" t="s">
        <v>201</v>
      </c>
      <c r="BE274" s="246">
        <f>IF(N274="základní",J274,0)</f>
        <v>0</v>
      </c>
      <c r="BF274" s="246">
        <f>IF(N274="snížená",J274,0)</f>
        <v>0</v>
      </c>
      <c r="BG274" s="246">
        <f>IF(N274="zákl. přenesená",J274,0)</f>
        <v>0</v>
      </c>
      <c r="BH274" s="246">
        <f>IF(N274="sníž. přenesená",J274,0)</f>
        <v>0</v>
      </c>
      <c r="BI274" s="246">
        <f>IF(N274="nulová",J274,0)</f>
        <v>0</v>
      </c>
      <c r="BJ274" s="24" t="s">
        <v>76</v>
      </c>
      <c r="BK274" s="246">
        <f>ROUND(I274*H274,2)</f>
        <v>0</v>
      </c>
      <c r="BL274" s="24" t="s">
        <v>287</v>
      </c>
      <c r="BM274" s="24" t="s">
        <v>1066</v>
      </c>
    </row>
    <row r="275" spans="2:51" s="12" customFormat="1" ht="13.5">
      <c r="B275" s="247"/>
      <c r="C275" s="248"/>
      <c r="D275" s="249" t="s">
        <v>210</v>
      </c>
      <c r="E275" s="250" t="s">
        <v>21</v>
      </c>
      <c r="F275" s="251" t="s">
        <v>2082</v>
      </c>
      <c r="G275" s="248"/>
      <c r="H275" s="252">
        <v>3.04</v>
      </c>
      <c r="I275" s="253"/>
      <c r="J275" s="248"/>
      <c r="K275" s="248"/>
      <c r="L275" s="254"/>
      <c r="M275" s="255"/>
      <c r="N275" s="256"/>
      <c r="O275" s="256"/>
      <c r="P275" s="256"/>
      <c r="Q275" s="256"/>
      <c r="R275" s="256"/>
      <c r="S275" s="256"/>
      <c r="T275" s="257"/>
      <c r="AT275" s="258" t="s">
        <v>210</v>
      </c>
      <c r="AU275" s="258" t="s">
        <v>79</v>
      </c>
      <c r="AV275" s="12" t="s">
        <v>79</v>
      </c>
      <c r="AW275" s="12" t="s">
        <v>33</v>
      </c>
      <c r="AX275" s="12" t="s">
        <v>76</v>
      </c>
      <c r="AY275" s="258" t="s">
        <v>201</v>
      </c>
    </row>
    <row r="276" spans="2:65" s="1" customFormat="1" ht="16.5" customHeight="1">
      <c r="B276" s="46"/>
      <c r="C276" s="259" t="s">
        <v>633</v>
      </c>
      <c r="D276" s="259" t="s">
        <v>256</v>
      </c>
      <c r="E276" s="260" t="s">
        <v>1069</v>
      </c>
      <c r="F276" s="261" t="s">
        <v>1070</v>
      </c>
      <c r="G276" s="262" t="s">
        <v>206</v>
      </c>
      <c r="H276" s="263">
        <v>3.344</v>
      </c>
      <c r="I276" s="264"/>
      <c r="J276" s="265">
        <f>ROUND(I276*H276,2)</f>
        <v>0</v>
      </c>
      <c r="K276" s="261" t="s">
        <v>21</v>
      </c>
      <c r="L276" s="266"/>
      <c r="M276" s="267" t="s">
        <v>21</v>
      </c>
      <c r="N276" s="268" t="s">
        <v>40</v>
      </c>
      <c r="O276" s="47"/>
      <c r="P276" s="244">
        <f>O276*H276</f>
        <v>0</v>
      </c>
      <c r="Q276" s="244">
        <v>0</v>
      </c>
      <c r="R276" s="244">
        <f>Q276*H276</f>
        <v>0</v>
      </c>
      <c r="S276" s="244">
        <v>0</v>
      </c>
      <c r="T276" s="245">
        <f>S276*H276</f>
        <v>0</v>
      </c>
      <c r="AR276" s="24" t="s">
        <v>374</v>
      </c>
      <c r="AT276" s="24" t="s">
        <v>256</v>
      </c>
      <c r="AU276" s="24" t="s">
        <v>79</v>
      </c>
      <c r="AY276" s="24" t="s">
        <v>201</v>
      </c>
      <c r="BE276" s="246">
        <f>IF(N276="základní",J276,0)</f>
        <v>0</v>
      </c>
      <c r="BF276" s="246">
        <f>IF(N276="snížená",J276,0)</f>
        <v>0</v>
      </c>
      <c r="BG276" s="246">
        <f>IF(N276="zákl. přenesená",J276,0)</f>
        <v>0</v>
      </c>
      <c r="BH276" s="246">
        <f>IF(N276="sníž. přenesená",J276,0)</f>
        <v>0</v>
      </c>
      <c r="BI276" s="246">
        <f>IF(N276="nulová",J276,0)</f>
        <v>0</v>
      </c>
      <c r="BJ276" s="24" t="s">
        <v>76</v>
      </c>
      <c r="BK276" s="246">
        <f>ROUND(I276*H276,2)</f>
        <v>0</v>
      </c>
      <c r="BL276" s="24" t="s">
        <v>287</v>
      </c>
      <c r="BM276" s="24" t="s">
        <v>1071</v>
      </c>
    </row>
    <row r="277" spans="2:51" s="12" customFormat="1" ht="13.5">
      <c r="B277" s="247"/>
      <c r="C277" s="248"/>
      <c r="D277" s="249" t="s">
        <v>210</v>
      </c>
      <c r="E277" s="250" t="s">
        <v>21</v>
      </c>
      <c r="F277" s="251" t="s">
        <v>2083</v>
      </c>
      <c r="G277" s="248"/>
      <c r="H277" s="252">
        <v>3.344</v>
      </c>
      <c r="I277" s="253"/>
      <c r="J277" s="248"/>
      <c r="K277" s="248"/>
      <c r="L277" s="254"/>
      <c r="M277" s="255"/>
      <c r="N277" s="256"/>
      <c r="O277" s="256"/>
      <c r="P277" s="256"/>
      <c r="Q277" s="256"/>
      <c r="R277" s="256"/>
      <c r="S277" s="256"/>
      <c r="T277" s="257"/>
      <c r="AT277" s="258" t="s">
        <v>210</v>
      </c>
      <c r="AU277" s="258" t="s">
        <v>79</v>
      </c>
      <c r="AV277" s="12" t="s">
        <v>79</v>
      </c>
      <c r="AW277" s="12" t="s">
        <v>33</v>
      </c>
      <c r="AX277" s="12" t="s">
        <v>76</v>
      </c>
      <c r="AY277" s="258" t="s">
        <v>201</v>
      </c>
    </row>
    <row r="278" spans="2:65" s="1" customFormat="1" ht="25.5" customHeight="1">
      <c r="B278" s="46"/>
      <c r="C278" s="235" t="s">
        <v>639</v>
      </c>
      <c r="D278" s="235" t="s">
        <v>203</v>
      </c>
      <c r="E278" s="236" t="s">
        <v>1074</v>
      </c>
      <c r="F278" s="237" t="s">
        <v>1075</v>
      </c>
      <c r="G278" s="238" t="s">
        <v>206</v>
      </c>
      <c r="H278" s="239">
        <v>3.04</v>
      </c>
      <c r="I278" s="240"/>
      <c r="J278" s="241">
        <f>ROUND(I278*H278,2)</f>
        <v>0</v>
      </c>
      <c r="K278" s="237" t="s">
        <v>220</v>
      </c>
      <c r="L278" s="72"/>
      <c r="M278" s="242" t="s">
        <v>21</v>
      </c>
      <c r="N278" s="243" t="s">
        <v>40</v>
      </c>
      <c r="O278" s="47"/>
      <c r="P278" s="244">
        <f>O278*H278</f>
        <v>0</v>
      </c>
      <c r="Q278" s="244">
        <v>0.00027</v>
      </c>
      <c r="R278" s="244">
        <f>Q278*H278</f>
        <v>0.0008208</v>
      </c>
      <c r="S278" s="244">
        <v>0</v>
      </c>
      <c r="T278" s="245">
        <f>S278*H278</f>
        <v>0</v>
      </c>
      <c r="AR278" s="24" t="s">
        <v>287</v>
      </c>
      <c r="AT278" s="24" t="s">
        <v>203</v>
      </c>
      <c r="AU278" s="24" t="s">
        <v>79</v>
      </c>
      <c r="AY278" s="24" t="s">
        <v>201</v>
      </c>
      <c r="BE278" s="246">
        <f>IF(N278="základní",J278,0)</f>
        <v>0</v>
      </c>
      <c r="BF278" s="246">
        <f>IF(N278="snížená",J278,0)</f>
        <v>0</v>
      </c>
      <c r="BG278" s="246">
        <f>IF(N278="zákl. přenesená",J278,0)</f>
        <v>0</v>
      </c>
      <c r="BH278" s="246">
        <f>IF(N278="sníž. přenesená",J278,0)</f>
        <v>0</v>
      </c>
      <c r="BI278" s="246">
        <f>IF(N278="nulová",J278,0)</f>
        <v>0</v>
      </c>
      <c r="BJ278" s="24" t="s">
        <v>76</v>
      </c>
      <c r="BK278" s="246">
        <f>ROUND(I278*H278,2)</f>
        <v>0</v>
      </c>
      <c r="BL278" s="24" t="s">
        <v>287</v>
      </c>
      <c r="BM278" s="24" t="s">
        <v>1076</v>
      </c>
    </row>
    <row r="279" spans="2:65" s="1" customFormat="1" ht="25.5" customHeight="1">
      <c r="B279" s="46"/>
      <c r="C279" s="235" t="s">
        <v>643</v>
      </c>
      <c r="D279" s="235" t="s">
        <v>203</v>
      </c>
      <c r="E279" s="236" t="s">
        <v>1677</v>
      </c>
      <c r="F279" s="237" t="s">
        <v>1678</v>
      </c>
      <c r="G279" s="238" t="s">
        <v>562</v>
      </c>
      <c r="H279" s="282"/>
      <c r="I279" s="240"/>
      <c r="J279" s="241">
        <f>ROUND(I279*H279,2)</f>
        <v>0</v>
      </c>
      <c r="K279" s="237" t="s">
        <v>207</v>
      </c>
      <c r="L279" s="72"/>
      <c r="M279" s="242" t="s">
        <v>21</v>
      </c>
      <c r="N279" s="243" t="s">
        <v>40</v>
      </c>
      <c r="O279" s="47"/>
      <c r="P279" s="244">
        <f>O279*H279</f>
        <v>0</v>
      </c>
      <c r="Q279" s="244">
        <v>0</v>
      </c>
      <c r="R279" s="244">
        <f>Q279*H279</f>
        <v>0</v>
      </c>
      <c r="S279" s="244">
        <v>0</v>
      </c>
      <c r="T279" s="245">
        <f>S279*H279</f>
        <v>0</v>
      </c>
      <c r="AR279" s="24" t="s">
        <v>287</v>
      </c>
      <c r="AT279" s="24" t="s">
        <v>203</v>
      </c>
      <c r="AU279" s="24" t="s">
        <v>79</v>
      </c>
      <c r="AY279" s="24" t="s">
        <v>201</v>
      </c>
      <c r="BE279" s="246">
        <f>IF(N279="základní",J279,0)</f>
        <v>0</v>
      </c>
      <c r="BF279" s="246">
        <f>IF(N279="snížená",J279,0)</f>
        <v>0</v>
      </c>
      <c r="BG279" s="246">
        <f>IF(N279="zákl. přenesená",J279,0)</f>
        <v>0</v>
      </c>
      <c r="BH279" s="246">
        <f>IF(N279="sníž. přenesená",J279,0)</f>
        <v>0</v>
      </c>
      <c r="BI279" s="246">
        <f>IF(N279="nulová",J279,0)</f>
        <v>0</v>
      </c>
      <c r="BJ279" s="24" t="s">
        <v>76</v>
      </c>
      <c r="BK279" s="246">
        <f>ROUND(I279*H279,2)</f>
        <v>0</v>
      </c>
      <c r="BL279" s="24" t="s">
        <v>287</v>
      </c>
      <c r="BM279" s="24" t="s">
        <v>1679</v>
      </c>
    </row>
    <row r="280" spans="2:63" s="11" customFormat="1" ht="29.85" customHeight="1">
      <c r="B280" s="219"/>
      <c r="C280" s="220"/>
      <c r="D280" s="221" t="s">
        <v>68</v>
      </c>
      <c r="E280" s="233" t="s">
        <v>1081</v>
      </c>
      <c r="F280" s="233" t="s">
        <v>1082</v>
      </c>
      <c r="G280" s="220"/>
      <c r="H280" s="220"/>
      <c r="I280" s="223"/>
      <c r="J280" s="234">
        <f>BK280</f>
        <v>0</v>
      </c>
      <c r="K280" s="220"/>
      <c r="L280" s="225"/>
      <c r="M280" s="226"/>
      <c r="N280" s="227"/>
      <c r="O280" s="227"/>
      <c r="P280" s="228">
        <f>SUM(P281:P282)</f>
        <v>0</v>
      </c>
      <c r="Q280" s="227"/>
      <c r="R280" s="228">
        <f>SUM(R281:R282)</f>
        <v>0</v>
      </c>
      <c r="S280" s="227"/>
      <c r="T280" s="229">
        <f>SUM(T281:T282)</f>
        <v>0</v>
      </c>
      <c r="AR280" s="230" t="s">
        <v>79</v>
      </c>
      <c r="AT280" s="231" t="s">
        <v>68</v>
      </c>
      <c r="AU280" s="231" t="s">
        <v>76</v>
      </c>
      <c r="AY280" s="230" t="s">
        <v>201</v>
      </c>
      <c r="BK280" s="232">
        <f>SUM(BK281:BK282)</f>
        <v>0</v>
      </c>
    </row>
    <row r="281" spans="2:65" s="1" customFormat="1" ht="16.5" customHeight="1">
      <c r="B281" s="46"/>
      <c r="C281" s="235" t="s">
        <v>648</v>
      </c>
      <c r="D281" s="235" t="s">
        <v>203</v>
      </c>
      <c r="E281" s="236" t="s">
        <v>1084</v>
      </c>
      <c r="F281" s="237" t="s">
        <v>1085</v>
      </c>
      <c r="G281" s="238" t="s">
        <v>248</v>
      </c>
      <c r="H281" s="239">
        <v>2</v>
      </c>
      <c r="I281" s="240"/>
      <c r="J281" s="241">
        <f>ROUND(I281*H281,2)</f>
        <v>0</v>
      </c>
      <c r="K281" s="237" t="s">
        <v>21</v>
      </c>
      <c r="L281" s="72"/>
      <c r="M281" s="242" t="s">
        <v>21</v>
      </c>
      <c r="N281" s="243" t="s">
        <v>40</v>
      </c>
      <c r="O281" s="47"/>
      <c r="P281" s="244">
        <f>O281*H281</f>
        <v>0</v>
      </c>
      <c r="Q281" s="244">
        <v>0</v>
      </c>
      <c r="R281" s="244">
        <f>Q281*H281</f>
        <v>0</v>
      </c>
      <c r="S281" s="244">
        <v>0</v>
      </c>
      <c r="T281" s="245">
        <f>S281*H281</f>
        <v>0</v>
      </c>
      <c r="AR281" s="24" t="s">
        <v>287</v>
      </c>
      <c r="AT281" s="24" t="s">
        <v>203</v>
      </c>
      <c r="AU281" s="24" t="s">
        <v>79</v>
      </c>
      <c r="AY281" s="24" t="s">
        <v>201</v>
      </c>
      <c r="BE281" s="246">
        <f>IF(N281="základní",J281,0)</f>
        <v>0</v>
      </c>
      <c r="BF281" s="246">
        <f>IF(N281="snížená",J281,0)</f>
        <v>0</v>
      </c>
      <c r="BG281" s="246">
        <f>IF(N281="zákl. přenesená",J281,0)</f>
        <v>0</v>
      </c>
      <c r="BH281" s="246">
        <f>IF(N281="sníž. přenesená",J281,0)</f>
        <v>0</v>
      </c>
      <c r="BI281" s="246">
        <f>IF(N281="nulová",J281,0)</f>
        <v>0</v>
      </c>
      <c r="BJ281" s="24" t="s">
        <v>76</v>
      </c>
      <c r="BK281" s="246">
        <f>ROUND(I281*H281,2)</f>
        <v>0</v>
      </c>
      <c r="BL281" s="24" t="s">
        <v>287</v>
      </c>
      <c r="BM281" s="24" t="s">
        <v>1086</v>
      </c>
    </row>
    <row r="282" spans="2:51" s="12" customFormat="1" ht="13.5">
      <c r="B282" s="247"/>
      <c r="C282" s="248"/>
      <c r="D282" s="249" t="s">
        <v>210</v>
      </c>
      <c r="E282" s="250" t="s">
        <v>21</v>
      </c>
      <c r="F282" s="251" t="s">
        <v>1680</v>
      </c>
      <c r="G282" s="248"/>
      <c r="H282" s="252">
        <v>2</v>
      </c>
      <c r="I282" s="253"/>
      <c r="J282" s="248"/>
      <c r="K282" s="248"/>
      <c r="L282" s="254"/>
      <c r="M282" s="255"/>
      <c r="N282" s="256"/>
      <c r="O282" s="256"/>
      <c r="P282" s="256"/>
      <c r="Q282" s="256"/>
      <c r="R282" s="256"/>
      <c r="S282" s="256"/>
      <c r="T282" s="257"/>
      <c r="AT282" s="258" t="s">
        <v>210</v>
      </c>
      <c r="AU282" s="258" t="s">
        <v>79</v>
      </c>
      <c r="AV282" s="12" t="s">
        <v>79</v>
      </c>
      <c r="AW282" s="12" t="s">
        <v>33</v>
      </c>
      <c r="AX282" s="12" t="s">
        <v>76</v>
      </c>
      <c r="AY282" s="258" t="s">
        <v>201</v>
      </c>
    </row>
    <row r="283" spans="2:63" s="11" customFormat="1" ht="29.85" customHeight="1">
      <c r="B283" s="219"/>
      <c r="C283" s="220"/>
      <c r="D283" s="221" t="s">
        <v>68</v>
      </c>
      <c r="E283" s="233" t="s">
        <v>1088</v>
      </c>
      <c r="F283" s="233" t="s">
        <v>1089</v>
      </c>
      <c r="G283" s="220"/>
      <c r="H283" s="220"/>
      <c r="I283" s="223"/>
      <c r="J283" s="234">
        <f>BK283</f>
        <v>0</v>
      </c>
      <c r="K283" s="220"/>
      <c r="L283" s="225"/>
      <c r="M283" s="226"/>
      <c r="N283" s="227"/>
      <c r="O283" s="227"/>
      <c r="P283" s="228">
        <f>SUM(P284:P292)</f>
        <v>0</v>
      </c>
      <c r="Q283" s="227"/>
      <c r="R283" s="228">
        <f>SUM(R284:R292)</f>
        <v>0.2571981</v>
      </c>
      <c r="S283" s="227"/>
      <c r="T283" s="229">
        <f>SUM(T284:T292)</f>
        <v>0.056547099999999996</v>
      </c>
      <c r="AR283" s="230" t="s">
        <v>79</v>
      </c>
      <c r="AT283" s="231" t="s">
        <v>68</v>
      </c>
      <c r="AU283" s="231" t="s">
        <v>76</v>
      </c>
      <c r="AY283" s="230" t="s">
        <v>201</v>
      </c>
      <c r="BK283" s="232">
        <f>SUM(BK284:BK292)</f>
        <v>0</v>
      </c>
    </row>
    <row r="284" spans="2:65" s="1" customFormat="1" ht="16.5" customHeight="1">
      <c r="B284" s="46"/>
      <c r="C284" s="235" t="s">
        <v>654</v>
      </c>
      <c r="D284" s="235" t="s">
        <v>203</v>
      </c>
      <c r="E284" s="236" t="s">
        <v>1091</v>
      </c>
      <c r="F284" s="237" t="s">
        <v>1092</v>
      </c>
      <c r="G284" s="238" t="s">
        <v>206</v>
      </c>
      <c r="H284" s="239">
        <v>182.41</v>
      </c>
      <c r="I284" s="240"/>
      <c r="J284" s="241">
        <f>ROUND(I284*H284,2)</f>
        <v>0</v>
      </c>
      <c r="K284" s="237" t="s">
        <v>220</v>
      </c>
      <c r="L284" s="72"/>
      <c r="M284" s="242" t="s">
        <v>21</v>
      </c>
      <c r="N284" s="243" t="s">
        <v>40</v>
      </c>
      <c r="O284" s="47"/>
      <c r="P284" s="244">
        <f>O284*H284</f>
        <v>0</v>
      </c>
      <c r="Q284" s="244">
        <v>0.001</v>
      </c>
      <c r="R284" s="244">
        <f>Q284*H284</f>
        <v>0.18241</v>
      </c>
      <c r="S284" s="244">
        <v>0.00031</v>
      </c>
      <c r="T284" s="245">
        <f>S284*H284</f>
        <v>0.056547099999999996</v>
      </c>
      <c r="AR284" s="24" t="s">
        <v>287</v>
      </c>
      <c r="AT284" s="24" t="s">
        <v>203</v>
      </c>
      <c r="AU284" s="24" t="s">
        <v>79</v>
      </c>
      <c r="AY284" s="24" t="s">
        <v>201</v>
      </c>
      <c r="BE284" s="246">
        <f>IF(N284="základní",J284,0)</f>
        <v>0</v>
      </c>
      <c r="BF284" s="246">
        <f>IF(N284="snížená",J284,0)</f>
        <v>0</v>
      </c>
      <c r="BG284" s="246">
        <f>IF(N284="zákl. přenesená",J284,0)</f>
        <v>0</v>
      </c>
      <c r="BH284" s="246">
        <f>IF(N284="sníž. přenesená",J284,0)</f>
        <v>0</v>
      </c>
      <c r="BI284" s="246">
        <f>IF(N284="nulová",J284,0)</f>
        <v>0</v>
      </c>
      <c r="BJ284" s="24" t="s">
        <v>76</v>
      </c>
      <c r="BK284" s="246">
        <f>ROUND(I284*H284,2)</f>
        <v>0</v>
      </c>
      <c r="BL284" s="24" t="s">
        <v>287</v>
      </c>
      <c r="BM284" s="24" t="s">
        <v>1093</v>
      </c>
    </row>
    <row r="285" spans="2:51" s="14" customFormat="1" ht="13.5">
      <c r="B285" s="286"/>
      <c r="C285" s="287"/>
      <c r="D285" s="249" t="s">
        <v>210</v>
      </c>
      <c r="E285" s="288" t="s">
        <v>21</v>
      </c>
      <c r="F285" s="289" t="s">
        <v>1553</v>
      </c>
      <c r="G285" s="287"/>
      <c r="H285" s="288" t="s">
        <v>21</v>
      </c>
      <c r="I285" s="290"/>
      <c r="J285" s="287"/>
      <c r="K285" s="287"/>
      <c r="L285" s="291"/>
      <c r="M285" s="292"/>
      <c r="N285" s="293"/>
      <c r="O285" s="293"/>
      <c r="P285" s="293"/>
      <c r="Q285" s="293"/>
      <c r="R285" s="293"/>
      <c r="S285" s="293"/>
      <c r="T285" s="294"/>
      <c r="AT285" s="295" t="s">
        <v>210</v>
      </c>
      <c r="AU285" s="295" t="s">
        <v>79</v>
      </c>
      <c r="AV285" s="14" t="s">
        <v>76</v>
      </c>
      <c r="AW285" s="14" t="s">
        <v>33</v>
      </c>
      <c r="AX285" s="14" t="s">
        <v>69</v>
      </c>
      <c r="AY285" s="295" t="s">
        <v>201</v>
      </c>
    </row>
    <row r="286" spans="2:51" s="12" customFormat="1" ht="13.5">
      <c r="B286" s="247"/>
      <c r="C286" s="248"/>
      <c r="D286" s="249" t="s">
        <v>210</v>
      </c>
      <c r="E286" s="250" t="s">
        <v>21</v>
      </c>
      <c r="F286" s="251" t="s">
        <v>2089</v>
      </c>
      <c r="G286" s="248"/>
      <c r="H286" s="252">
        <v>182.41</v>
      </c>
      <c r="I286" s="253"/>
      <c r="J286" s="248"/>
      <c r="K286" s="248"/>
      <c r="L286" s="254"/>
      <c r="M286" s="255"/>
      <c r="N286" s="256"/>
      <c r="O286" s="256"/>
      <c r="P286" s="256"/>
      <c r="Q286" s="256"/>
      <c r="R286" s="256"/>
      <c r="S286" s="256"/>
      <c r="T286" s="257"/>
      <c r="AT286" s="258" t="s">
        <v>210</v>
      </c>
      <c r="AU286" s="258" t="s">
        <v>79</v>
      </c>
      <c r="AV286" s="12" t="s">
        <v>79</v>
      </c>
      <c r="AW286" s="12" t="s">
        <v>33</v>
      </c>
      <c r="AX286" s="12" t="s">
        <v>76</v>
      </c>
      <c r="AY286" s="258" t="s">
        <v>201</v>
      </c>
    </row>
    <row r="287" spans="2:65" s="1" customFormat="1" ht="25.5" customHeight="1">
      <c r="B287" s="46"/>
      <c r="C287" s="235" t="s">
        <v>659</v>
      </c>
      <c r="D287" s="235" t="s">
        <v>203</v>
      </c>
      <c r="E287" s="236" t="s">
        <v>1097</v>
      </c>
      <c r="F287" s="237" t="s">
        <v>1098</v>
      </c>
      <c r="G287" s="238" t="s">
        <v>206</v>
      </c>
      <c r="H287" s="239">
        <v>182.41</v>
      </c>
      <c r="I287" s="240"/>
      <c r="J287" s="241">
        <f>ROUND(I287*H287,2)</f>
        <v>0</v>
      </c>
      <c r="K287" s="237" t="s">
        <v>220</v>
      </c>
      <c r="L287" s="72"/>
      <c r="M287" s="242" t="s">
        <v>21</v>
      </c>
      <c r="N287" s="243" t="s">
        <v>40</v>
      </c>
      <c r="O287" s="47"/>
      <c r="P287" s="244">
        <f>O287*H287</f>
        <v>0</v>
      </c>
      <c r="Q287" s="244">
        <v>0.00021</v>
      </c>
      <c r="R287" s="244">
        <f>Q287*H287</f>
        <v>0.0383061</v>
      </c>
      <c r="S287" s="244">
        <v>0</v>
      </c>
      <c r="T287" s="245">
        <f>S287*H287</f>
        <v>0</v>
      </c>
      <c r="AR287" s="24" t="s">
        <v>287</v>
      </c>
      <c r="AT287" s="24" t="s">
        <v>203</v>
      </c>
      <c r="AU287" s="24" t="s">
        <v>79</v>
      </c>
      <c r="AY287" s="24" t="s">
        <v>201</v>
      </c>
      <c r="BE287" s="246">
        <f>IF(N287="základní",J287,0)</f>
        <v>0</v>
      </c>
      <c r="BF287" s="246">
        <f>IF(N287="snížená",J287,0)</f>
        <v>0</v>
      </c>
      <c r="BG287" s="246">
        <f>IF(N287="zákl. přenesená",J287,0)</f>
        <v>0</v>
      </c>
      <c r="BH287" s="246">
        <f>IF(N287="sníž. přenesená",J287,0)</f>
        <v>0</v>
      </c>
      <c r="BI287" s="246">
        <f>IF(N287="nulová",J287,0)</f>
        <v>0</v>
      </c>
      <c r="BJ287" s="24" t="s">
        <v>76</v>
      </c>
      <c r="BK287" s="246">
        <f>ROUND(I287*H287,2)</f>
        <v>0</v>
      </c>
      <c r="BL287" s="24" t="s">
        <v>287</v>
      </c>
      <c r="BM287" s="24" t="s">
        <v>1099</v>
      </c>
    </row>
    <row r="288" spans="2:51" s="14" customFormat="1" ht="13.5">
      <c r="B288" s="286"/>
      <c r="C288" s="287"/>
      <c r="D288" s="249" t="s">
        <v>210</v>
      </c>
      <c r="E288" s="288" t="s">
        <v>21</v>
      </c>
      <c r="F288" s="289" t="s">
        <v>1553</v>
      </c>
      <c r="G288" s="287"/>
      <c r="H288" s="288" t="s">
        <v>21</v>
      </c>
      <c r="I288" s="290"/>
      <c r="J288" s="287"/>
      <c r="K288" s="287"/>
      <c r="L288" s="291"/>
      <c r="M288" s="292"/>
      <c r="N288" s="293"/>
      <c r="O288" s="293"/>
      <c r="P288" s="293"/>
      <c r="Q288" s="293"/>
      <c r="R288" s="293"/>
      <c r="S288" s="293"/>
      <c r="T288" s="294"/>
      <c r="AT288" s="295" t="s">
        <v>210</v>
      </c>
      <c r="AU288" s="295" t="s">
        <v>79</v>
      </c>
      <c r="AV288" s="14" t="s">
        <v>76</v>
      </c>
      <c r="AW288" s="14" t="s">
        <v>33</v>
      </c>
      <c r="AX288" s="14" t="s">
        <v>69</v>
      </c>
      <c r="AY288" s="295" t="s">
        <v>201</v>
      </c>
    </row>
    <row r="289" spans="2:51" s="12" customFormat="1" ht="13.5">
      <c r="B289" s="247"/>
      <c r="C289" s="248"/>
      <c r="D289" s="249" t="s">
        <v>210</v>
      </c>
      <c r="E289" s="250" t="s">
        <v>21</v>
      </c>
      <c r="F289" s="251" t="s">
        <v>2089</v>
      </c>
      <c r="G289" s="248"/>
      <c r="H289" s="252">
        <v>182.41</v>
      </c>
      <c r="I289" s="253"/>
      <c r="J289" s="248"/>
      <c r="K289" s="248"/>
      <c r="L289" s="254"/>
      <c r="M289" s="255"/>
      <c r="N289" s="256"/>
      <c r="O289" s="256"/>
      <c r="P289" s="256"/>
      <c r="Q289" s="256"/>
      <c r="R289" s="256"/>
      <c r="S289" s="256"/>
      <c r="T289" s="257"/>
      <c r="AT289" s="258" t="s">
        <v>210</v>
      </c>
      <c r="AU289" s="258" t="s">
        <v>79</v>
      </c>
      <c r="AV289" s="12" t="s">
        <v>79</v>
      </c>
      <c r="AW289" s="12" t="s">
        <v>33</v>
      </c>
      <c r="AX289" s="12" t="s">
        <v>76</v>
      </c>
      <c r="AY289" s="258" t="s">
        <v>201</v>
      </c>
    </row>
    <row r="290" spans="2:65" s="1" customFormat="1" ht="25.5" customHeight="1">
      <c r="B290" s="46"/>
      <c r="C290" s="235" t="s">
        <v>665</v>
      </c>
      <c r="D290" s="235" t="s">
        <v>203</v>
      </c>
      <c r="E290" s="236" t="s">
        <v>1104</v>
      </c>
      <c r="F290" s="237" t="s">
        <v>1105</v>
      </c>
      <c r="G290" s="238" t="s">
        <v>206</v>
      </c>
      <c r="H290" s="239">
        <v>182.41</v>
      </c>
      <c r="I290" s="240"/>
      <c r="J290" s="241">
        <f>ROUND(I290*H290,2)</f>
        <v>0</v>
      </c>
      <c r="K290" s="237" t="s">
        <v>220</v>
      </c>
      <c r="L290" s="72"/>
      <c r="M290" s="242" t="s">
        <v>21</v>
      </c>
      <c r="N290" s="243" t="s">
        <v>40</v>
      </c>
      <c r="O290" s="47"/>
      <c r="P290" s="244">
        <f>O290*H290</f>
        <v>0</v>
      </c>
      <c r="Q290" s="244">
        <v>0.0002</v>
      </c>
      <c r="R290" s="244">
        <f>Q290*H290</f>
        <v>0.036482</v>
      </c>
      <c r="S290" s="244">
        <v>0</v>
      </c>
      <c r="T290" s="245">
        <f>S290*H290</f>
        <v>0</v>
      </c>
      <c r="AR290" s="24" t="s">
        <v>287</v>
      </c>
      <c r="AT290" s="24" t="s">
        <v>203</v>
      </c>
      <c r="AU290" s="24" t="s">
        <v>79</v>
      </c>
      <c r="AY290" s="24" t="s">
        <v>201</v>
      </c>
      <c r="BE290" s="246">
        <f>IF(N290="základní",J290,0)</f>
        <v>0</v>
      </c>
      <c r="BF290" s="246">
        <f>IF(N290="snížená",J290,0)</f>
        <v>0</v>
      </c>
      <c r="BG290" s="246">
        <f>IF(N290="zákl. přenesená",J290,0)</f>
        <v>0</v>
      </c>
      <c r="BH290" s="246">
        <f>IF(N290="sníž. přenesená",J290,0)</f>
        <v>0</v>
      </c>
      <c r="BI290" s="246">
        <f>IF(N290="nulová",J290,0)</f>
        <v>0</v>
      </c>
      <c r="BJ290" s="24" t="s">
        <v>76</v>
      </c>
      <c r="BK290" s="246">
        <f>ROUND(I290*H290,2)</f>
        <v>0</v>
      </c>
      <c r="BL290" s="24" t="s">
        <v>287</v>
      </c>
      <c r="BM290" s="24" t="s">
        <v>1106</v>
      </c>
    </row>
    <row r="291" spans="2:51" s="14" customFormat="1" ht="13.5">
      <c r="B291" s="286"/>
      <c r="C291" s="287"/>
      <c r="D291" s="249" t="s">
        <v>210</v>
      </c>
      <c r="E291" s="288" t="s">
        <v>21</v>
      </c>
      <c r="F291" s="289" t="s">
        <v>1553</v>
      </c>
      <c r="G291" s="287"/>
      <c r="H291" s="288" t="s">
        <v>21</v>
      </c>
      <c r="I291" s="290"/>
      <c r="J291" s="287"/>
      <c r="K291" s="287"/>
      <c r="L291" s="291"/>
      <c r="M291" s="292"/>
      <c r="N291" s="293"/>
      <c r="O291" s="293"/>
      <c r="P291" s="293"/>
      <c r="Q291" s="293"/>
      <c r="R291" s="293"/>
      <c r="S291" s="293"/>
      <c r="T291" s="294"/>
      <c r="AT291" s="295" t="s">
        <v>210</v>
      </c>
      <c r="AU291" s="295" t="s">
        <v>79</v>
      </c>
      <c r="AV291" s="14" t="s">
        <v>76</v>
      </c>
      <c r="AW291" s="14" t="s">
        <v>33</v>
      </c>
      <c r="AX291" s="14" t="s">
        <v>69</v>
      </c>
      <c r="AY291" s="295" t="s">
        <v>201</v>
      </c>
    </row>
    <row r="292" spans="2:51" s="12" customFormat="1" ht="13.5">
      <c r="B292" s="247"/>
      <c r="C292" s="248"/>
      <c r="D292" s="249" t="s">
        <v>210</v>
      </c>
      <c r="E292" s="250" t="s">
        <v>21</v>
      </c>
      <c r="F292" s="251" t="s">
        <v>2089</v>
      </c>
      <c r="G292" s="248"/>
      <c r="H292" s="252">
        <v>182.41</v>
      </c>
      <c r="I292" s="253"/>
      <c r="J292" s="248"/>
      <c r="K292" s="248"/>
      <c r="L292" s="254"/>
      <c r="M292" s="255"/>
      <c r="N292" s="256"/>
      <c r="O292" s="256"/>
      <c r="P292" s="256"/>
      <c r="Q292" s="256"/>
      <c r="R292" s="256"/>
      <c r="S292" s="256"/>
      <c r="T292" s="257"/>
      <c r="AT292" s="258" t="s">
        <v>210</v>
      </c>
      <c r="AU292" s="258" t="s">
        <v>79</v>
      </c>
      <c r="AV292" s="12" t="s">
        <v>79</v>
      </c>
      <c r="AW292" s="12" t="s">
        <v>33</v>
      </c>
      <c r="AX292" s="12" t="s">
        <v>76</v>
      </c>
      <c r="AY292" s="258" t="s">
        <v>201</v>
      </c>
    </row>
    <row r="293" spans="2:63" s="11" customFormat="1" ht="37.4" customHeight="1">
      <c r="B293" s="219"/>
      <c r="C293" s="220"/>
      <c r="D293" s="221" t="s">
        <v>68</v>
      </c>
      <c r="E293" s="222" t="s">
        <v>1108</v>
      </c>
      <c r="F293" s="222" t="s">
        <v>1108</v>
      </c>
      <c r="G293" s="220"/>
      <c r="H293" s="220"/>
      <c r="I293" s="223"/>
      <c r="J293" s="224">
        <f>BK293</f>
        <v>0</v>
      </c>
      <c r="K293" s="220"/>
      <c r="L293" s="225"/>
      <c r="M293" s="226"/>
      <c r="N293" s="227"/>
      <c r="O293" s="227"/>
      <c r="P293" s="228">
        <f>P294+P299</f>
        <v>0</v>
      </c>
      <c r="Q293" s="227"/>
      <c r="R293" s="228">
        <f>R294+R299</f>
        <v>0</v>
      </c>
      <c r="S293" s="227"/>
      <c r="T293" s="229">
        <f>T294+T299</f>
        <v>0</v>
      </c>
      <c r="AR293" s="230" t="s">
        <v>227</v>
      </c>
      <c r="AT293" s="231" t="s">
        <v>68</v>
      </c>
      <c r="AU293" s="231" t="s">
        <v>69</v>
      </c>
      <c r="AY293" s="230" t="s">
        <v>201</v>
      </c>
      <c r="BK293" s="232">
        <f>BK294+BK299</f>
        <v>0</v>
      </c>
    </row>
    <row r="294" spans="2:63" s="11" customFormat="1" ht="19.9" customHeight="1">
      <c r="B294" s="219"/>
      <c r="C294" s="220"/>
      <c r="D294" s="221" t="s">
        <v>68</v>
      </c>
      <c r="E294" s="233" t="s">
        <v>69</v>
      </c>
      <c r="F294" s="233" t="s">
        <v>1109</v>
      </c>
      <c r="G294" s="220"/>
      <c r="H294" s="220"/>
      <c r="I294" s="223"/>
      <c r="J294" s="234">
        <f>BK294</f>
        <v>0</v>
      </c>
      <c r="K294" s="220"/>
      <c r="L294" s="225"/>
      <c r="M294" s="226"/>
      <c r="N294" s="227"/>
      <c r="O294" s="227"/>
      <c r="P294" s="228">
        <f>SUM(P295:P298)</f>
        <v>0</v>
      </c>
      <c r="Q294" s="227"/>
      <c r="R294" s="228">
        <f>SUM(R295:R298)</f>
        <v>0</v>
      </c>
      <c r="S294" s="227"/>
      <c r="T294" s="229">
        <f>SUM(T295:T298)</f>
        <v>0</v>
      </c>
      <c r="AR294" s="230" t="s">
        <v>227</v>
      </c>
      <c r="AT294" s="231" t="s">
        <v>68</v>
      </c>
      <c r="AU294" s="231" t="s">
        <v>76</v>
      </c>
      <c r="AY294" s="230" t="s">
        <v>201</v>
      </c>
      <c r="BK294" s="232">
        <f>SUM(BK295:BK298)</f>
        <v>0</v>
      </c>
    </row>
    <row r="295" spans="2:65" s="1" customFormat="1" ht="16.5" customHeight="1">
      <c r="B295" s="46"/>
      <c r="C295" s="235" t="s">
        <v>669</v>
      </c>
      <c r="D295" s="235" t="s">
        <v>203</v>
      </c>
      <c r="E295" s="236" t="s">
        <v>1111</v>
      </c>
      <c r="F295" s="237" t="s">
        <v>1112</v>
      </c>
      <c r="G295" s="238" t="s">
        <v>241</v>
      </c>
      <c r="H295" s="239">
        <v>1</v>
      </c>
      <c r="I295" s="240"/>
      <c r="J295" s="241">
        <f>ROUND(I295*H295,2)</f>
        <v>0</v>
      </c>
      <c r="K295" s="237" t="s">
        <v>21</v>
      </c>
      <c r="L295" s="72"/>
      <c r="M295" s="242" t="s">
        <v>21</v>
      </c>
      <c r="N295" s="243" t="s">
        <v>40</v>
      </c>
      <c r="O295" s="47"/>
      <c r="P295" s="244">
        <f>O295*H295</f>
        <v>0</v>
      </c>
      <c r="Q295" s="244">
        <v>0</v>
      </c>
      <c r="R295" s="244">
        <f>Q295*H295</f>
        <v>0</v>
      </c>
      <c r="S295" s="244">
        <v>0</v>
      </c>
      <c r="T295" s="245">
        <f>S295*H295</f>
        <v>0</v>
      </c>
      <c r="AR295" s="24" t="s">
        <v>208</v>
      </c>
      <c r="AT295" s="24" t="s">
        <v>203</v>
      </c>
      <c r="AU295" s="24" t="s">
        <v>79</v>
      </c>
      <c r="AY295" s="24" t="s">
        <v>201</v>
      </c>
      <c r="BE295" s="246">
        <f>IF(N295="základní",J295,0)</f>
        <v>0</v>
      </c>
      <c r="BF295" s="246">
        <f>IF(N295="snížená",J295,0)</f>
        <v>0</v>
      </c>
      <c r="BG295" s="246">
        <f>IF(N295="zákl. přenesená",J295,0)</f>
        <v>0</v>
      </c>
      <c r="BH295" s="246">
        <f>IF(N295="sníž. přenesená",J295,0)</f>
        <v>0</v>
      </c>
      <c r="BI295" s="246">
        <f>IF(N295="nulová",J295,0)</f>
        <v>0</v>
      </c>
      <c r="BJ295" s="24" t="s">
        <v>76</v>
      </c>
      <c r="BK295" s="246">
        <f>ROUND(I295*H295,2)</f>
        <v>0</v>
      </c>
      <c r="BL295" s="24" t="s">
        <v>208</v>
      </c>
      <c r="BM295" s="24" t="s">
        <v>1113</v>
      </c>
    </row>
    <row r="296" spans="2:65" s="1" customFormat="1" ht="16.5" customHeight="1">
      <c r="B296" s="46"/>
      <c r="C296" s="235" t="s">
        <v>674</v>
      </c>
      <c r="D296" s="235" t="s">
        <v>203</v>
      </c>
      <c r="E296" s="236" t="s">
        <v>1115</v>
      </c>
      <c r="F296" s="237" t="s">
        <v>1116</v>
      </c>
      <c r="G296" s="238" t="s">
        <v>241</v>
      </c>
      <c r="H296" s="239">
        <v>1</v>
      </c>
      <c r="I296" s="240"/>
      <c r="J296" s="241">
        <f>ROUND(I296*H296,2)</f>
        <v>0</v>
      </c>
      <c r="K296" s="237" t="s">
        <v>21</v>
      </c>
      <c r="L296" s="72"/>
      <c r="M296" s="242" t="s">
        <v>21</v>
      </c>
      <c r="N296" s="243" t="s">
        <v>40</v>
      </c>
      <c r="O296" s="47"/>
      <c r="P296" s="244">
        <f>O296*H296</f>
        <v>0</v>
      </c>
      <c r="Q296" s="244">
        <v>0</v>
      </c>
      <c r="R296" s="244">
        <f>Q296*H296</f>
        <v>0</v>
      </c>
      <c r="S296" s="244">
        <v>0</v>
      </c>
      <c r="T296" s="245">
        <f>S296*H296</f>
        <v>0</v>
      </c>
      <c r="AR296" s="24" t="s">
        <v>208</v>
      </c>
      <c r="AT296" s="24" t="s">
        <v>203</v>
      </c>
      <c r="AU296" s="24" t="s">
        <v>79</v>
      </c>
      <c r="AY296" s="24" t="s">
        <v>201</v>
      </c>
      <c r="BE296" s="246">
        <f>IF(N296="základní",J296,0)</f>
        <v>0</v>
      </c>
      <c r="BF296" s="246">
        <f>IF(N296="snížená",J296,0)</f>
        <v>0</v>
      </c>
      <c r="BG296" s="246">
        <f>IF(N296="zákl. přenesená",J296,0)</f>
        <v>0</v>
      </c>
      <c r="BH296" s="246">
        <f>IF(N296="sníž. přenesená",J296,0)</f>
        <v>0</v>
      </c>
      <c r="BI296" s="246">
        <f>IF(N296="nulová",J296,0)</f>
        <v>0</v>
      </c>
      <c r="BJ296" s="24" t="s">
        <v>76</v>
      </c>
      <c r="BK296" s="246">
        <f>ROUND(I296*H296,2)</f>
        <v>0</v>
      </c>
      <c r="BL296" s="24" t="s">
        <v>208</v>
      </c>
      <c r="BM296" s="24" t="s">
        <v>2047</v>
      </c>
    </row>
    <row r="297" spans="2:65" s="1" customFormat="1" ht="16.5" customHeight="1">
      <c r="B297" s="46"/>
      <c r="C297" s="235" t="s">
        <v>679</v>
      </c>
      <c r="D297" s="235" t="s">
        <v>203</v>
      </c>
      <c r="E297" s="236" t="s">
        <v>1119</v>
      </c>
      <c r="F297" s="237" t="s">
        <v>1120</v>
      </c>
      <c r="G297" s="238" t="s">
        <v>241</v>
      </c>
      <c r="H297" s="239">
        <v>1</v>
      </c>
      <c r="I297" s="240"/>
      <c r="J297" s="241">
        <f>ROUND(I297*H297,2)</f>
        <v>0</v>
      </c>
      <c r="K297" s="237" t="s">
        <v>21</v>
      </c>
      <c r="L297" s="72"/>
      <c r="M297" s="242" t="s">
        <v>21</v>
      </c>
      <c r="N297" s="243" t="s">
        <v>40</v>
      </c>
      <c r="O297" s="47"/>
      <c r="P297" s="244">
        <f>O297*H297</f>
        <v>0</v>
      </c>
      <c r="Q297" s="244">
        <v>0</v>
      </c>
      <c r="R297" s="244">
        <f>Q297*H297</f>
        <v>0</v>
      </c>
      <c r="S297" s="244">
        <v>0</v>
      </c>
      <c r="T297" s="245">
        <f>S297*H297</f>
        <v>0</v>
      </c>
      <c r="AR297" s="24" t="s">
        <v>208</v>
      </c>
      <c r="AT297" s="24" t="s">
        <v>203</v>
      </c>
      <c r="AU297" s="24" t="s">
        <v>79</v>
      </c>
      <c r="AY297" s="24" t="s">
        <v>201</v>
      </c>
      <c r="BE297" s="246">
        <f>IF(N297="základní",J297,0)</f>
        <v>0</v>
      </c>
      <c r="BF297" s="246">
        <f>IF(N297="snížená",J297,0)</f>
        <v>0</v>
      </c>
      <c r="BG297" s="246">
        <f>IF(N297="zákl. přenesená",J297,0)</f>
        <v>0</v>
      </c>
      <c r="BH297" s="246">
        <f>IF(N297="sníž. přenesená",J297,0)</f>
        <v>0</v>
      </c>
      <c r="BI297" s="246">
        <f>IF(N297="nulová",J297,0)</f>
        <v>0</v>
      </c>
      <c r="BJ297" s="24" t="s">
        <v>76</v>
      </c>
      <c r="BK297" s="246">
        <f>ROUND(I297*H297,2)</f>
        <v>0</v>
      </c>
      <c r="BL297" s="24" t="s">
        <v>208</v>
      </c>
      <c r="BM297" s="24" t="s">
        <v>1121</v>
      </c>
    </row>
    <row r="298" spans="2:47" s="1" customFormat="1" ht="13.5">
      <c r="B298" s="46"/>
      <c r="C298" s="74"/>
      <c r="D298" s="249" t="s">
        <v>493</v>
      </c>
      <c r="E298" s="74"/>
      <c r="F298" s="280" t="s">
        <v>1122</v>
      </c>
      <c r="G298" s="74"/>
      <c r="H298" s="74"/>
      <c r="I298" s="203"/>
      <c r="J298" s="74"/>
      <c r="K298" s="74"/>
      <c r="L298" s="72"/>
      <c r="M298" s="281"/>
      <c r="N298" s="47"/>
      <c r="O298" s="47"/>
      <c r="P298" s="47"/>
      <c r="Q298" s="47"/>
      <c r="R298" s="47"/>
      <c r="S298" s="47"/>
      <c r="T298" s="95"/>
      <c r="AT298" s="24" t="s">
        <v>493</v>
      </c>
      <c r="AU298" s="24" t="s">
        <v>79</v>
      </c>
    </row>
    <row r="299" spans="2:63" s="11" customFormat="1" ht="29.85" customHeight="1">
      <c r="B299" s="219"/>
      <c r="C299" s="220"/>
      <c r="D299" s="221" t="s">
        <v>68</v>
      </c>
      <c r="E299" s="233" t="s">
        <v>1123</v>
      </c>
      <c r="F299" s="233" t="s">
        <v>1124</v>
      </c>
      <c r="G299" s="220"/>
      <c r="H299" s="220"/>
      <c r="I299" s="223"/>
      <c r="J299" s="234">
        <f>BK299</f>
        <v>0</v>
      </c>
      <c r="K299" s="220"/>
      <c r="L299" s="225"/>
      <c r="M299" s="226"/>
      <c r="N299" s="227"/>
      <c r="O299" s="227"/>
      <c r="P299" s="228">
        <f>SUM(P300:P305)</f>
        <v>0</v>
      </c>
      <c r="Q299" s="227"/>
      <c r="R299" s="228">
        <f>SUM(R300:R305)</f>
        <v>0</v>
      </c>
      <c r="S299" s="227"/>
      <c r="T299" s="229">
        <f>SUM(T300:T305)</f>
        <v>0</v>
      </c>
      <c r="AR299" s="230" t="s">
        <v>227</v>
      </c>
      <c r="AT299" s="231" t="s">
        <v>68</v>
      </c>
      <c r="AU299" s="231" t="s">
        <v>76</v>
      </c>
      <c r="AY299" s="230" t="s">
        <v>201</v>
      </c>
      <c r="BK299" s="232">
        <f>SUM(BK300:BK305)</f>
        <v>0</v>
      </c>
    </row>
    <row r="300" spans="2:65" s="1" customFormat="1" ht="16.5" customHeight="1">
      <c r="B300" s="46"/>
      <c r="C300" s="235" t="s">
        <v>684</v>
      </c>
      <c r="D300" s="235" t="s">
        <v>203</v>
      </c>
      <c r="E300" s="236" t="s">
        <v>1126</v>
      </c>
      <c r="F300" s="237" t="s">
        <v>1127</v>
      </c>
      <c r="G300" s="238" t="s">
        <v>241</v>
      </c>
      <c r="H300" s="239">
        <v>1</v>
      </c>
      <c r="I300" s="240"/>
      <c r="J300" s="241">
        <f>ROUND(I300*H300,2)</f>
        <v>0</v>
      </c>
      <c r="K300" s="237" t="s">
        <v>220</v>
      </c>
      <c r="L300" s="72"/>
      <c r="M300" s="242" t="s">
        <v>21</v>
      </c>
      <c r="N300" s="243" t="s">
        <v>40</v>
      </c>
      <c r="O300" s="47"/>
      <c r="P300" s="244">
        <f>O300*H300</f>
        <v>0</v>
      </c>
      <c r="Q300" s="244">
        <v>0</v>
      </c>
      <c r="R300" s="244">
        <f>Q300*H300</f>
        <v>0</v>
      </c>
      <c r="S300" s="244">
        <v>0</v>
      </c>
      <c r="T300" s="245">
        <f>S300*H300</f>
        <v>0</v>
      </c>
      <c r="AR300" s="24" t="s">
        <v>1128</v>
      </c>
      <c r="AT300" s="24" t="s">
        <v>203</v>
      </c>
      <c r="AU300" s="24" t="s">
        <v>79</v>
      </c>
      <c r="AY300" s="24" t="s">
        <v>201</v>
      </c>
      <c r="BE300" s="246">
        <f>IF(N300="základní",J300,0)</f>
        <v>0</v>
      </c>
      <c r="BF300" s="246">
        <f>IF(N300="snížená",J300,0)</f>
        <v>0</v>
      </c>
      <c r="BG300" s="246">
        <f>IF(N300="zákl. přenesená",J300,0)</f>
        <v>0</v>
      </c>
      <c r="BH300" s="246">
        <f>IF(N300="sníž. přenesená",J300,0)</f>
        <v>0</v>
      </c>
      <c r="BI300" s="246">
        <f>IF(N300="nulová",J300,0)</f>
        <v>0</v>
      </c>
      <c r="BJ300" s="24" t="s">
        <v>76</v>
      </c>
      <c r="BK300" s="246">
        <f>ROUND(I300*H300,2)</f>
        <v>0</v>
      </c>
      <c r="BL300" s="24" t="s">
        <v>1128</v>
      </c>
      <c r="BM300" s="24" t="s">
        <v>1129</v>
      </c>
    </row>
    <row r="301" spans="2:47" s="1" customFormat="1" ht="13.5">
      <c r="B301" s="46"/>
      <c r="C301" s="74"/>
      <c r="D301" s="249" t="s">
        <v>493</v>
      </c>
      <c r="E301" s="74"/>
      <c r="F301" s="280" t="s">
        <v>1130</v>
      </c>
      <c r="G301" s="74"/>
      <c r="H301" s="74"/>
      <c r="I301" s="203"/>
      <c r="J301" s="74"/>
      <c r="K301" s="74"/>
      <c r="L301" s="72"/>
      <c r="M301" s="281"/>
      <c r="N301" s="47"/>
      <c r="O301" s="47"/>
      <c r="P301" s="47"/>
      <c r="Q301" s="47"/>
      <c r="R301" s="47"/>
      <c r="S301" s="47"/>
      <c r="T301" s="95"/>
      <c r="AT301" s="24" t="s">
        <v>493</v>
      </c>
      <c r="AU301" s="24" t="s">
        <v>79</v>
      </c>
    </row>
    <row r="302" spans="2:65" s="1" customFormat="1" ht="16.5" customHeight="1">
      <c r="B302" s="46"/>
      <c r="C302" s="235" t="s">
        <v>689</v>
      </c>
      <c r="D302" s="235" t="s">
        <v>203</v>
      </c>
      <c r="E302" s="236" t="s">
        <v>1132</v>
      </c>
      <c r="F302" s="237" t="s">
        <v>1133</v>
      </c>
      <c r="G302" s="238" t="s">
        <v>241</v>
      </c>
      <c r="H302" s="239">
        <v>1</v>
      </c>
      <c r="I302" s="240"/>
      <c r="J302" s="241">
        <f>ROUND(I302*H302,2)</f>
        <v>0</v>
      </c>
      <c r="K302" s="237" t="s">
        <v>220</v>
      </c>
      <c r="L302" s="72"/>
      <c r="M302" s="242" t="s">
        <v>21</v>
      </c>
      <c r="N302" s="243" t="s">
        <v>40</v>
      </c>
      <c r="O302" s="47"/>
      <c r="P302" s="244">
        <f>O302*H302</f>
        <v>0</v>
      </c>
      <c r="Q302" s="244">
        <v>0</v>
      </c>
      <c r="R302" s="244">
        <f>Q302*H302</f>
        <v>0</v>
      </c>
      <c r="S302" s="244">
        <v>0</v>
      </c>
      <c r="T302" s="245">
        <f>S302*H302</f>
        <v>0</v>
      </c>
      <c r="AR302" s="24" t="s">
        <v>1128</v>
      </c>
      <c r="AT302" s="24" t="s">
        <v>203</v>
      </c>
      <c r="AU302" s="24" t="s">
        <v>79</v>
      </c>
      <c r="AY302" s="24" t="s">
        <v>201</v>
      </c>
      <c r="BE302" s="246">
        <f>IF(N302="základní",J302,0)</f>
        <v>0</v>
      </c>
      <c r="BF302" s="246">
        <f>IF(N302="snížená",J302,0)</f>
        <v>0</v>
      </c>
      <c r="BG302" s="246">
        <f>IF(N302="zákl. přenesená",J302,0)</f>
        <v>0</v>
      </c>
      <c r="BH302" s="246">
        <f>IF(N302="sníž. přenesená",J302,0)</f>
        <v>0</v>
      </c>
      <c r="BI302" s="246">
        <f>IF(N302="nulová",J302,0)</f>
        <v>0</v>
      </c>
      <c r="BJ302" s="24" t="s">
        <v>76</v>
      </c>
      <c r="BK302" s="246">
        <f>ROUND(I302*H302,2)</f>
        <v>0</v>
      </c>
      <c r="BL302" s="24" t="s">
        <v>1128</v>
      </c>
      <c r="BM302" s="24" t="s">
        <v>1134</v>
      </c>
    </row>
    <row r="303" spans="2:47" s="1" customFormat="1" ht="13.5">
      <c r="B303" s="46"/>
      <c r="C303" s="74"/>
      <c r="D303" s="249" t="s">
        <v>493</v>
      </c>
      <c r="E303" s="74"/>
      <c r="F303" s="280" t="s">
        <v>1135</v>
      </c>
      <c r="G303" s="74"/>
      <c r="H303" s="74"/>
      <c r="I303" s="203"/>
      <c r="J303" s="74"/>
      <c r="K303" s="74"/>
      <c r="L303" s="72"/>
      <c r="M303" s="281"/>
      <c r="N303" s="47"/>
      <c r="O303" s="47"/>
      <c r="P303" s="47"/>
      <c r="Q303" s="47"/>
      <c r="R303" s="47"/>
      <c r="S303" s="47"/>
      <c r="T303" s="95"/>
      <c r="AT303" s="24" t="s">
        <v>493</v>
      </c>
      <c r="AU303" s="24" t="s">
        <v>79</v>
      </c>
    </row>
    <row r="304" spans="2:65" s="1" customFormat="1" ht="16.5" customHeight="1">
      <c r="B304" s="46"/>
      <c r="C304" s="235" t="s">
        <v>694</v>
      </c>
      <c r="D304" s="235" t="s">
        <v>203</v>
      </c>
      <c r="E304" s="236" t="s">
        <v>1137</v>
      </c>
      <c r="F304" s="237" t="s">
        <v>1138</v>
      </c>
      <c r="G304" s="238" t="s">
        <v>241</v>
      </c>
      <c r="H304" s="239">
        <v>1</v>
      </c>
      <c r="I304" s="240"/>
      <c r="J304" s="241">
        <f>ROUND(I304*H304,2)</f>
        <v>0</v>
      </c>
      <c r="K304" s="237" t="s">
        <v>220</v>
      </c>
      <c r="L304" s="72"/>
      <c r="M304" s="242" t="s">
        <v>21</v>
      </c>
      <c r="N304" s="243" t="s">
        <v>40</v>
      </c>
      <c r="O304" s="47"/>
      <c r="P304" s="244">
        <f>O304*H304</f>
        <v>0</v>
      </c>
      <c r="Q304" s="244">
        <v>0</v>
      </c>
      <c r="R304" s="244">
        <f>Q304*H304</f>
        <v>0</v>
      </c>
      <c r="S304" s="244">
        <v>0</v>
      </c>
      <c r="T304" s="245">
        <f>S304*H304</f>
        <v>0</v>
      </c>
      <c r="AR304" s="24" t="s">
        <v>1128</v>
      </c>
      <c r="AT304" s="24" t="s">
        <v>203</v>
      </c>
      <c r="AU304" s="24" t="s">
        <v>79</v>
      </c>
      <c r="AY304" s="24" t="s">
        <v>201</v>
      </c>
      <c r="BE304" s="246">
        <f>IF(N304="základní",J304,0)</f>
        <v>0</v>
      </c>
      <c r="BF304" s="246">
        <f>IF(N304="snížená",J304,0)</f>
        <v>0</v>
      </c>
      <c r="BG304" s="246">
        <f>IF(N304="zákl. přenesená",J304,0)</f>
        <v>0</v>
      </c>
      <c r="BH304" s="246">
        <f>IF(N304="sníž. přenesená",J304,0)</f>
        <v>0</v>
      </c>
      <c r="BI304" s="246">
        <f>IF(N304="nulová",J304,0)</f>
        <v>0</v>
      </c>
      <c r="BJ304" s="24" t="s">
        <v>76</v>
      </c>
      <c r="BK304" s="246">
        <f>ROUND(I304*H304,2)</f>
        <v>0</v>
      </c>
      <c r="BL304" s="24" t="s">
        <v>1128</v>
      </c>
      <c r="BM304" s="24" t="s">
        <v>1139</v>
      </c>
    </row>
    <row r="305" spans="2:47" s="1" customFormat="1" ht="13.5">
      <c r="B305" s="46"/>
      <c r="C305" s="74"/>
      <c r="D305" s="249" t="s">
        <v>493</v>
      </c>
      <c r="E305" s="74"/>
      <c r="F305" s="280" t="s">
        <v>1140</v>
      </c>
      <c r="G305" s="74"/>
      <c r="H305" s="74"/>
      <c r="I305" s="203"/>
      <c r="J305" s="74"/>
      <c r="K305" s="74"/>
      <c r="L305" s="72"/>
      <c r="M305" s="283"/>
      <c r="N305" s="284"/>
      <c r="O305" s="284"/>
      <c r="P305" s="284"/>
      <c r="Q305" s="284"/>
      <c r="R305" s="284"/>
      <c r="S305" s="284"/>
      <c r="T305" s="285"/>
      <c r="AT305" s="24" t="s">
        <v>493</v>
      </c>
      <c r="AU305" s="24" t="s">
        <v>79</v>
      </c>
    </row>
    <row r="306" spans="2:12" s="1" customFormat="1" ht="6.95" customHeight="1">
      <c r="B306" s="67"/>
      <c r="C306" s="68"/>
      <c r="D306" s="68"/>
      <c r="E306" s="68"/>
      <c r="F306" s="68"/>
      <c r="G306" s="68"/>
      <c r="H306" s="68"/>
      <c r="I306" s="178"/>
      <c r="J306" s="68"/>
      <c r="K306" s="68"/>
      <c r="L306" s="72"/>
    </row>
  </sheetData>
  <sheetProtection password="CC35" sheet="1" objects="1" scenarios="1" formatColumns="0" formatRows="0" autoFilter="0"/>
  <autoFilter ref="C107:K305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96:H96"/>
    <mergeCell ref="E98:H98"/>
    <mergeCell ref="E100:H100"/>
    <mergeCell ref="G1:H1"/>
    <mergeCell ref="L2:V2"/>
  </mergeCells>
  <hyperlinks>
    <hyperlink ref="F1:G1" location="C2" display="1) Krycí list soupisu"/>
    <hyperlink ref="G1:H1" location="C58" display="2) Rekapitulace"/>
    <hyperlink ref="J1" location="C10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141</v>
      </c>
      <c r="G1" s="151" t="s">
        <v>142</v>
      </c>
      <c r="H1" s="151"/>
      <c r="I1" s="152"/>
      <c r="J1" s="151" t="s">
        <v>143</v>
      </c>
      <c r="K1" s="150" t="s">
        <v>144</v>
      </c>
      <c r="L1" s="151" t="s">
        <v>145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131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146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ZŠ Karviná - školy II - stavba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147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1826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149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2113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ROUND(J88,2)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ROUND(SUM(BE88:BE194),2)</f>
        <v>0</v>
      </c>
      <c r="G32" s="47"/>
      <c r="H32" s="47"/>
      <c r="I32" s="170">
        <v>0.21</v>
      </c>
      <c r="J32" s="169">
        <f>ROUND(ROUND((SUM(BE88:BE194)),2)*I32,2)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ROUND(SUM(BF88:BF194),2)</f>
        <v>0</v>
      </c>
      <c r="G33" s="47"/>
      <c r="H33" s="47"/>
      <c r="I33" s="170">
        <v>0.15</v>
      </c>
      <c r="J33" s="169">
        <f>ROUND(ROUND((SUM(BF88:BF194)),2)*I33,2)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ROUND(SUM(BG88:BG194),2)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ROUND(SUM(BH88:BH194),2)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ROUND(SUM(BI88:BI194),2)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151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ZŠ Karviná - školy II - stavba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147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1826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149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010 - Elektro jazyková učebna 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152</v>
      </c>
      <c r="D58" s="171"/>
      <c r="E58" s="171"/>
      <c r="F58" s="171"/>
      <c r="G58" s="171"/>
      <c r="H58" s="171"/>
      <c r="I58" s="185"/>
      <c r="J58" s="186" t="s">
        <v>153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154</v>
      </c>
      <c r="D60" s="47"/>
      <c r="E60" s="47"/>
      <c r="F60" s="47"/>
      <c r="G60" s="47"/>
      <c r="H60" s="47"/>
      <c r="I60" s="156"/>
      <c r="J60" s="167">
        <f>J88</f>
        <v>0</v>
      </c>
      <c r="K60" s="51"/>
      <c r="AU60" s="24" t="s">
        <v>155</v>
      </c>
    </row>
    <row r="61" spans="2:11" s="8" customFormat="1" ht="24.95" customHeight="1">
      <c r="B61" s="189"/>
      <c r="C61" s="190"/>
      <c r="D61" s="191" t="s">
        <v>1220</v>
      </c>
      <c r="E61" s="192"/>
      <c r="F61" s="192"/>
      <c r="G61" s="192"/>
      <c r="H61" s="192"/>
      <c r="I61" s="193"/>
      <c r="J61" s="194">
        <f>J89</f>
        <v>0</v>
      </c>
      <c r="K61" s="195"/>
    </row>
    <row r="62" spans="2:11" s="8" customFormat="1" ht="24.95" customHeight="1">
      <c r="B62" s="189"/>
      <c r="C62" s="190"/>
      <c r="D62" s="191" t="s">
        <v>1221</v>
      </c>
      <c r="E62" s="192"/>
      <c r="F62" s="192"/>
      <c r="G62" s="192"/>
      <c r="H62" s="192"/>
      <c r="I62" s="193"/>
      <c r="J62" s="194">
        <f>J126</f>
        <v>0</v>
      </c>
      <c r="K62" s="195"/>
    </row>
    <row r="63" spans="2:11" s="8" customFormat="1" ht="24.95" customHeight="1">
      <c r="B63" s="189"/>
      <c r="C63" s="190"/>
      <c r="D63" s="191" t="s">
        <v>1222</v>
      </c>
      <c r="E63" s="192"/>
      <c r="F63" s="192"/>
      <c r="G63" s="192"/>
      <c r="H63" s="192"/>
      <c r="I63" s="193"/>
      <c r="J63" s="194">
        <f>J139</f>
        <v>0</v>
      </c>
      <c r="K63" s="195"/>
    </row>
    <row r="64" spans="2:11" s="9" customFormat="1" ht="19.9" customHeight="1">
      <c r="B64" s="196"/>
      <c r="C64" s="197"/>
      <c r="D64" s="198" t="s">
        <v>1223</v>
      </c>
      <c r="E64" s="199"/>
      <c r="F64" s="199"/>
      <c r="G64" s="199"/>
      <c r="H64" s="199"/>
      <c r="I64" s="200"/>
      <c r="J64" s="201">
        <f>J182</f>
        <v>0</v>
      </c>
      <c r="K64" s="202"/>
    </row>
    <row r="65" spans="2:11" s="8" customFormat="1" ht="24.95" customHeight="1">
      <c r="B65" s="189"/>
      <c r="C65" s="190"/>
      <c r="D65" s="191" t="s">
        <v>1224</v>
      </c>
      <c r="E65" s="192"/>
      <c r="F65" s="192"/>
      <c r="G65" s="192"/>
      <c r="H65" s="192"/>
      <c r="I65" s="193"/>
      <c r="J65" s="194">
        <f>J187</f>
        <v>0</v>
      </c>
      <c r="K65" s="195"/>
    </row>
    <row r="66" spans="2:11" s="8" customFormat="1" ht="24.95" customHeight="1">
      <c r="B66" s="189"/>
      <c r="C66" s="190"/>
      <c r="D66" s="191" t="s">
        <v>1345</v>
      </c>
      <c r="E66" s="192"/>
      <c r="F66" s="192"/>
      <c r="G66" s="192"/>
      <c r="H66" s="192"/>
      <c r="I66" s="193"/>
      <c r="J66" s="194">
        <f>J191</f>
        <v>0</v>
      </c>
      <c r="K66" s="195"/>
    </row>
    <row r="67" spans="2:11" s="1" customFormat="1" ht="21.8" customHeight="1">
      <c r="B67" s="46"/>
      <c r="C67" s="47"/>
      <c r="D67" s="47"/>
      <c r="E67" s="47"/>
      <c r="F67" s="47"/>
      <c r="G67" s="47"/>
      <c r="H67" s="47"/>
      <c r="I67" s="156"/>
      <c r="J67" s="47"/>
      <c r="K67" s="51"/>
    </row>
    <row r="68" spans="2:11" s="1" customFormat="1" ht="6.95" customHeight="1">
      <c r="B68" s="67"/>
      <c r="C68" s="68"/>
      <c r="D68" s="68"/>
      <c r="E68" s="68"/>
      <c r="F68" s="68"/>
      <c r="G68" s="68"/>
      <c r="H68" s="68"/>
      <c r="I68" s="178"/>
      <c r="J68" s="68"/>
      <c r="K68" s="69"/>
    </row>
    <row r="72" spans="2:12" s="1" customFormat="1" ht="6.95" customHeight="1">
      <c r="B72" s="70"/>
      <c r="C72" s="71"/>
      <c r="D72" s="71"/>
      <c r="E72" s="71"/>
      <c r="F72" s="71"/>
      <c r="G72" s="71"/>
      <c r="H72" s="71"/>
      <c r="I72" s="181"/>
      <c r="J72" s="71"/>
      <c r="K72" s="71"/>
      <c r="L72" s="72"/>
    </row>
    <row r="73" spans="2:12" s="1" customFormat="1" ht="36.95" customHeight="1">
      <c r="B73" s="46"/>
      <c r="C73" s="73" t="s">
        <v>185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203"/>
      <c r="J74" s="74"/>
      <c r="K74" s="74"/>
      <c r="L74" s="72"/>
    </row>
    <row r="75" spans="2:12" s="1" customFormat="1" ht="14.4" customHeight="1">
      <c r="B75" s="46"/>
      <c r="C75" s="76" t="s">
        <v>18</v>
      </c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16.5" customHeight="1">
      <c r="B76" s="46"/>
      <c r="C76" s="74"/>
      <c r="D76" s="74"/>
      <c r="E76" s="204" t="str">
        <f>E7</f>
        <v>Rekonstrukce odborných učeben ZŠ Karviná - školy II - stavba</v>
      </c>
      <c r="F76" s="76"/>
      <c r="G76" s="76"/>
      <c r="H76" s="76"/>
      <c r="I76" s="203"/>
      <c r="J76" s="74"/>
      <c r="K76" s="74"/>
      <c r="L76" s="72"/>
    </row>
    <row r="77" spans="2:12" ht="13.5">
      <c r="B77" s="28"/>
      <c r="C77" s="76" t="s">
        <v>147</v>
      </c>
      <c r="D77" s="205"/>
      <c r="E77" s="205"/>
      <c r="F77" s="205"/>
      <c r="G77" s="205"/>
      <c r="H77" s="205"/>
      <c r="I77" s="148"/>
      <c r="J77" s="205"/>
      <c r="K77" s="205"/>
      <c r="L77" s="206"/>
    </row>
    <row r="78" spans="2:12" s="1" customFormat="1" ht="16.5" customHeight="1">
      <c r="B78" s="46"/>
      <c r="C78" s="74"/>
      <c r="D78" s="74"/>
      <c r="E78" s="204" t="s">
        <v>1826</v>
      </c>
      <c r="F78" s="74"/>
      <c r="G78" s="74"/>
      <c r="H78" s="74"/>
      <c r="I78" s="203"/>
      <c r="J78" s="74"/>
      <c r="K78" s="74"/>
      <c r="L78" s="72"/>
    </row>
    <row r="79" spans="2:12" s="1" customFormat="1" ht="14.4" customHeight="1">
      <c r="B79" s="46"/>
      <c r="C79" s="76" t="s">
        <v>149</v>
      </c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7.25" customHeight="1">
      <c r="B80" s="46"/>
      <c r="C80" s="74"/>
      <c r="D80" s="74"/>
      <c r="E80" s="82" t="str">
        <f>E11</f>
        <v xml:space="preserve">010 - Elektro jazyková učebna </v>
      </c>
      <c r="F80" s="74"/>
      <c r="G80" s="74"/>
      <c r="H80" s="74"/>
      <c r="I80" s="203"/>
      <c r="J80" s="74"/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8" customHeight="1">
      <c r="B82" s="46"/>
      <c r="C82" s="76" t="s">
        <v>23</v>
      </c>
      <c r="D82" s="74"/>
      <c r="E82" s="74"/>
      <c r="F82" s="207" t="str">
        <f>F14</f>
        <v xml:space="preserve"> </v>
      </c>
      <c r="G82" s="74"/>
      <c r="H82" s="74"/>
      <c r="I82" s="208" t="s">
        <v>25</v>
      </c>
      <c r="J82" s="85" t="str">
        <f>IF(J14="","",J14)</f>
        <v>4. 9. 2017</v>
      </c>
      <c r="K82" s="74"/>
      <c r="L82" s="72"/>
    </row>
    <row r="83" spans="2:12" s="1" customFormat="1" ht="6.95" customHeight="1">
      <c r="B83" s="46"/>
      <c r="C83" s="74"/>
      <c r="D83" s="74"/>
      <c r="E83" s="74"/>
      <c r="F83" s="74"/>
      <c r="G83" s="74"/>
      <c r="H83" s="74"/>
      <c r="I83" s="203"/>
      <c r="J83" s="74"/>
      <c r="K83" s="74"/>
      <c r="L83" s="72"/>
    </row>
    <row r="84" spans="2:12" s="1" customFormat="1" ht="13.5">
      <c r="B84" s="46"/>
      <c r="C84" s="76" t="s">
        <v>27</v>
      </c>
      <c r="D84" s="74"/>
      <c r="E84" s="74"/>
      <c r="F84" s="207" t="str">
        <f>E17</f>
        <v xml:space="preserve"> </v>
      </c>
      <c r="G84" s="74"/>
      <c r="H84" s="74"/>
      <c r="I84" s="208" t="s">
        <v>32</v>
      </c>
      <c r="J84" s="207" t="str">
        <f>E23</f>
        <v xml:space="preserve"> </v>
      </c>
      <c r="K84" s="74"/>
      <c r="L84" s="72"/>
    </row>
    <row r="85" spans="2:12" s="1" customFormat="1" ht="14.4" customHeight="1">
      <c r="B85" s="46"/>
      <c r="C85" s="76" t="s">
        <v>30</v>
      </c>
      <c r="D85" s="74"/>
      <c r="E85" s="74"/>
      <c r="F85" s="207" t="str">
        <f>IF(E20="","",E20)</f>
        <v/>
      </c>
      <c r="G85" s="74"/>
      <c r="H85" s="74"/>
      <c r="I85" s="203"/>
      <c r="J85" s="74"/>
      <c r="K85" s="74"/>
      <c r="L85" s="72"/>
    </row>
    <row r="86" spans="2:12" s="1" customFormat="1" ht="10.3" customHeight="1">
      <c r="B86" s="46"/>
      <c r="C86" s="74"/>
      <c r="D86" s="74"/>
      <c r="E86" s="74"/>
      <c r="F86" s="74"/>
      <c r="G86" s="74"/>
      <c r="H86" s="74"/>
      <c r="I86" s="203"/>
      <c r="J86" s="74"/>
      <c r="K86" s="74"/>
      <c r="L86" s="72"/>
    </row>
    <row r="87" spans="2:20" s="10" customFormat="1" ht="29.25" customHeight="1">
      <c r="B87" s="209"/>
      <c r="C87" s="210" t="s">
        <v>186</v>
      </c>
      <c r="D87" s="211" t="s">
        <v>54</v>
      </c>
      <c r="E87" s="211" t="s">
        <v>50</v>
      </c>
      <c r="F87" s="211" t="s">
        <v>187</v>
      </c>
      <c r="G87" s="211" t="s">
        <v>188</v>
      </c>
      <c r="H87" s="211" t="s">
        <v>189</v>
      </c>
      <c r="I87" s="212" t="s">
        <v>190</v>
      </c>
      <c r="J87" s="211" t="s">
        <v>153</v>
      </c>
      <c r="K87" s="213" t="s">
        <v>191</v>
      </c>
      <c r="L87" s="214"/>
      <c r="M87" s="102" t="s">
        <v>192</v>
      </c>
      <c r="N87" s="103" t="s">
        <v>39</v>
      </c>
      <c r="O87" s="103" t="s">
        <v>193</v>
      </c>
      <c r="P87" s="103" t="s">
        <v>194</v>
      </c>
      <c r="Q87" s="103" t="s">
        <v>195</v>
      </c>
      <c r="R87" s="103" t="s">
        <v>196</v>
      </c>
      <c r="S87" s="103" t="s">
        <v>197</v>
      </c>
      <c r="T87" s="104" t="s">
        <v>198</v>
      </c>
    </row>
    <row r="88" spans="2:63" s="1" customFormat="1" ht="29.25" customHeight="1">
      <c r="B88" s="46"/>
      <c r="C88" s="108" t="s">
        <v>154</v>
      </c>
      <c r="D88" s="74"/>
      <c r="E88" s="74"/>
      <c r="F88" s="74"/>
      <c r="G88" s="74"/>
      <c r="H88" s="74"/>
      <c r="I88" s="203"/>
      <c r="J88" s="215">
        <f>BK88</f>
        <v>0</v>
      </c>
      <c r="K88" s="74"/>
      <c r="L88" s="72"/>
      <c r="M88" s="105"/>
      <c r="N88" s="106"/>
      <c r="O88" s="106"/>
      <c r="P88" s="216">
        <f>P89+P126+P139+P187+P191</f>
        <v>0</v>
      </c>
      <c r="Q88" s="106"/>
      <c r="R88" s="216">
        <f>R89+R126+R139+R187+R191</f>
        <v>0</v>
      </c>
      <c r="S88" s="106"/>
      <c r="T88" s="217">
        <f>T89+T126+T139+T187+T191</f>
        <v>0</v>
      </c>
      <c r="AT88" s="24" t="s">
        <v>68</v>
      </c>
      <c r="AU88" s="24" t="s">
        <v>155</v>
      </c>
      <c r="BK88" s="218">
        <f>BK89+BK126+BK139+BK187+BK191</f>
        <v>0</v>
      </c>
    </row>
    <row r="89" spans="2:63" s="11" customFormat="1" ht="37.4" customHeight="1">
      <c r="B89" s="219"/>
      <c r="C89" s="220"/>
      <c r="D89" s="221" t="s">
        <v>68</v>
      </c>
      <c r="E89" s="222" t="s">
        <v>1226</v>
      </c>
      <c r="F89" s="222" t="s">
        <v>1227</v>
      </c>
      <c r="G89" s="220"/>
      <c r="H89" s="220"/>
      <c r="I89" s="223"/>
      <c r="J89" s="224">
        <f>BK89</f>
        <v>0</v>
      </c>
      <c r="K89" s="220"/>
      <c r="L89" s="225"/>
      <c r="M89" s="226"/>
      <c r="N89" s="227"/>
      <c r="O89" s="227"/>
      <c r="P89" s="228">
        <f>SUM(P90:P125)</f>
        <v>0</v>
      </c>
      <c r="Q89" s="227"/>
      <c r="R89" s="228">
        <f>SUM(R90:R125)</f>
        <v>0</v>
      </c>
      <c r="S89" s="227"/>
      <c r="T89" s="229">
        <f>SUM(T90:T125)</f>
        <v>0</v>
      </c>
      <c r="AR89" s="230" t="s">
        <v>76</v>
      </c>
      <c r="AT89" s="231" t="s">
        <v>68</v>
      </c>
      <c r="AU89" s="231" t="s">
        <v>69</v>
      </c>
      <c r="AY89" s="230" t="s">
        <v>201</v>
      </c>
      <c r="BK89" s="232">
        <f>SUM(BK90:BK125)</f>
        <v>0</v>
      </c>
    </row>
    <row r="90" spans="2:65" s="1" customFormat="1" ht="16.5" customHeight="1">
      <c r="B90" s="46"/>
      <c r="C90" s="235" t="s">
        <v>76</v>
      </c>
      <c r="D90" s="235" t="s">
        <v>203</v>
      </c>
      <c r="E90" s="236" t="s">
        <v>76</v>
      </c>
      <c r="F90" s="237" t="s">
        <v>1346</v>
      </c>
      <c r="G90" s="238" t="s">
        <v>358</v>
      </c>
      <c r="H90" s="239">
        <v>30</v>
      </c>
      <c r="I90" s="240"/>
      <c r="J90" s="241">
        <f>ROUND(I90*H90,2)</f>
        <v>0</v>
      </c>
      <c r="K90" s="237" t="s">
        <v>21</v>
      </c>
      <c r="L90" s="72"/>
      <c r="M90" s="242" t="s">
        <v>21</v>
      </c>
      <c r="N90" s="243" t="s">
        <v>40</v>
      </c>
      <c r="O90" s="47"/>
      <c r="P90" s="244">
        <f>O90*H90</f>
        <v>0</v>
      </c>
      <c r="Q90" s="244">
        <v>0</v>
      </c>
      <c r="R90" s="244">
        <f>Q90*H90</f>
        <v>0</v>
      </c>
      <c r="S90" s="244">
        <v>0</v>
      </c>
      <c r="T90" s="245">
        <f>S90*H90</f>
        <v>0</v>
      </c>
      <c r="AR90" s="24" t="s">
        <v>208</v>
      </c>
      <c r="AT90" s="24" t="s">
        <v>203</v>
      </c>
      <c r="AU90" s="24" t="s">
        <v>76</v>
      </c>
      <c r="AY90" s="24" t="s">
        <v>201</v>
      </c>
      <c r="BE90" s="246">
        <f>IF(N90="základní",J90,0)</f>
        <v>0</v>
      </c>
      <c r="BF90" s="246">
        <f>IF(N90="snížená",J90,0)</f>
        <v>0</v>
      </c>
      <c r="BG90" s="246">
        <f>IF(N90="zákl. přenesená",J90,0)</f>
        <v>0</v>
      </c>
      <c r="BH90" s="246">
        <f>IF(N90="sníž. přenesená",J90,0)</f>
        <v>0</v>
      </c>
      <c r="BI90" s="246">
        <f>IF(N90="nulová",J90,0)</f>
        <v>0</v>
      </c>
      <c r="BJ90" s="24" t="s">
        <v>76</v>
      </c>
      <c r="BK90" s="246">
        <f>ROUND(I90*H90,2)</f>
        <v>0</v>
      </c>
      <c r="BL90" s="24" t="s">
        <v>208</v>
      </c>
      <c r="BM90" s="24" t="s">
        <v>79</v>
      </c>
    </row>
    <row r="91" spans="2:47" s="1" customFormat="1" ht="13.5">
      <c r="B91" s="46"/>
      <c r="C91" s="74"/>
      <c r="D91" s="249" t="s">
        <v>493</v>
      </c>
      <c r="E91" s="74"/>
      <c r="F91" s="280" t="s">
        <v>2114</v>
      </c>
      <c r="G91" s="74"/>
      <c r="H91" s="74"/>
      <c r="I91" s="203"/>
      <c r="J91" s="74"/>
      <c r="K91" s="74"/>
      <c r="L91" s="72"/>
      <c r="M91" s="281"/>
      <c r="N91" s="47"/>
      <c r="O91" s="47"/>
      <c r="P91" s="47"/>
      <c r="Q91" s="47"/>
      <c r="R91" s="47"/>
      <c r="S91" s="47"/>
      <c r="T91" s="95"/>
      <c r="AT91" s="24" t="s">
        <v>493</v>
      </c>
      <c r="AU91" s="24" t="s">
        <v>76</v>
      </c>
    </row>
    <row r="92" spans="2:65" s="1" customFormat="1" ht="16.5" customHeight="1">
      <c r="B92" s="46"/>
      <c r="C92" s="235" t="s">
        <v>79</v>
      </c>
      <c r="D92" s="235" t="s">
        <v>203</v>
      </c>
      <c r="E92" s="236" t="s">
        <v>208</v>
      </c>
      <c r="F92" s="237" t="s">
        <v>1228</v>
      </c>
      <c r="G92" s="238" t="s">
        <v>1229</v>
      </c>
      <c r="H92" s="239">
        <v>6</v>
      </c>
      <c r="I92" s="240"/>
      <c r="J92" s="241">
        <f>ROUND(I92*H92,2)</f>
        <v>0</v>
      </c>
      <c r="K92" s="237" t="s">
        <v>21</v>
      </c>
      <c r="L92" s="72"/>
      <c r="M92" s="242" t="s">
        <v>21</v>
      </c>
      <c r="N92" s="243" t="s">
        <v>40</v>
      </c>
      <c r="O92" s="47"/>
      <c r="P92" s="244">
        <f>O92*H92</f>
        <v>0</v>
      </c>
      <c r="Q92" s="244">
        <v>0</v>
      </c>
      <c r="R92" s="244">
        <f>Q92*H92</f>
        <v>0</v>
      </c>
      <c r="S92" s="244">
        <v>0</v>
      </c>
      <c r="T92" s="245">
        <f>S92*H92</f>
        <v>0</v>
      </c>
      <c r="AR92" s="24" t="s">
        <v>208</v>
      </c>
      <c r="AT92" s="24" t="s">
        <v>203</v>
      </c>
      <c r="AU92" s="24" t="s">
        <v>76</v>
      </c>
      <c r="AY92" s="24" t="s">
        <v>201</v>
      </c>
      <c r="BE92" s="246">
        <f>IF(N92="základní",J92,0)</f>
        <v>0</v>
      </c>
      <c r="BF92" s="246">
        <f>IF(N92="snížená",J92,0)</f>
        <v>0</v>
      </c>
      <c r="BG92" s="246">
        <f>IF(N92="zákl. přenesená",J92,0)</f>
        <v>0</v>
      </c>
      <c r="BH92" s="246">
        <f>IF(N92="sníž. přenesená",J92,0)</f>
        <v>0</v>
      </c>
      <c r="BI92" s="246">
        <f>IF(N92="nulová",J92,0)</f>
        <v>0</v>
      </c>
      <c r="BJ92" s="24" t="s">
        <v>76</v>
      </c>
      <c r="BK92" s="246">
        <f>ROUND(I92*H92,2)</f>
        <v>0</v>
      </c>
      <c r="BL92" s="24" t="s">
        <v>208</v>
      </c>
      <c r="BM92" s="24" t="s">
        <v>208</v>
      </c>
    </row>
    <row r="93" spans="2:47" s="1" customFormat="1" ht="13.5">
      <c r="B93" s="46"/>
      <c r="C93" s="74"/>
      <c r="D93" s="249" t="s">
        <v>493</v>
      </c>
      <c r="E93" s="74"/>
      <c r="F93" s="280" t="s">
        <v>2114</v>
      </c>
      <c r="G93" s="74"/>
      <c r="H93" s="74"/>
      <c r="I93" s="203"/>
      <c r="J93" s="74"/>
      <c r="K93" s="74"/>
      <c r="L93" s="72"/>
      <c r="M93" s="281"/>
      <c r="N93" s="47"/>
      <c r="O93" s="47"/>
      <c r="P93" s="47"/>
      <c r="Q93" s="47"/>
      <c r="R93" s="47"/>
      <c r="S93" s="47"/>
      <c r="T93" s="95"/>
      <c r="AT93" s="24" t="s">
        <v>493</v>
      </c>
      <c r="AU93" s="24" t="s">
        <v>76</v>
      </c>
    </row>
    <row r="94" spans="2:65" s="1" customFormat="1" ht="16.5" customHeight="1">
      <c r="B94" s="46"/>
      <c r="C94" s="235" t="s">
        <v>216</v>
      </c>
      <c r="D94" s="235" t="s">
        <v>203</v>
      </c>
      <c r="E94" s="236" t="s">
        <v>227</v>
      </c>
      <c r="F94" s="237" t="s">
        <v>1231</v>
      </c>
      <c r="G94" s="238" t="s">
        <v>1229</v>
      </c>
      <c r="H94" s="239">
        <v>3</v>
      </c>
      <c r="I94" s="240"/>
      <c r="J94" s="241">
        <f>ROUND(I94*H94,2)</f>
        <v>0</v>
      </c>
      <c r="K94" s="237" t="s">
        <v>21</v>
      </c>
      <c r="L94" s="72"/>
      <c r="M94" s="242" t="s">
        <v>21</v>
      </c>
      <c r="N94" s="243" t="s">
        <v>40</v>
      </c>
      <c r="O94" s="47"/>
      <c r="P94" s="244">
        <f>O94*H94</f>
        <v>0</v>
      </c>
      <c r="Q94" s="244">
        <v>0</v>
      </c>
      <c r="R94" s="244">
        <f>Q94*H94</f>
        <v>0</v>
      </c>
      <c r="S94" s="244">
        <v>0</v>
      </c>
      <c r="T94" s="245">
        <f>S94*H94</f>
        <v>0</v>
      </c>
      <c r="AR94" s="24" t="s">
        <v>208</v>
      </c>
      <c r="AT94" s="24" t="s">
        <v>203</v>
      </c>
      <c r="AU94" s="24" t="s">
        <v>76</v>
      </c>
      <c r="AY94" s="24" t="s">
        <v>201</v>
      </c>
      <c r="BE94" s="246">
        <f>IF(N94="základní",J94,0)</f>
        <v>0</v>
      </c>
      <c r="BF94" s="246">
        <f>IF(N94="snížená",J94,0)</f>
        <v>0</v>
      </c>
      <c r="BG94" s="246">
        <f>IF(N94="zákl. přenesená",J94,0)</f>
        <v>0</v>
      </c>
      <c r="BH94" s="246">
        <f>IF(N94="sníž. přenesená",J94,0)</f>
        <v>0</v>
      </c>
      <c r="BI94" s="246">
        <f>IF(N94="nulová",J94,0)</f>
        <v>0</v>
      </c>
      <c r="BJ94" s="24" t="s">
        <v>76</v>
      </c>
      <c r="BK94" s="246">
        <f>ROUND(I94*H94,2)</f>
        <v>0</v>
      </c>
      <c r="BL94" s="24" t="s">
        <v>208</v>
      </c>
      <c r="BM94" s="24" t="s">
        <v>232</v>
      </c>
    </row>
    <row r="95" spans="2:47" s="1" customFormat="1" ht="13.5">
      <c r="B95" s="46"/>
      <c r="C95" s="74"/>
      <c r="D95" s="249" t="s">
        <v>493</v>
      </c>
      <c r="E95" s="74"/>
      <c r="F95" s="280" t="s">
        <v>2114</v>
      </c>
      <c r="G95" s="74"/>
      <c r="H95" s="74"/>
      <c r="I95" s="203"/>
      <c r="J95" s="74"/>
      <c r="K95" s="74"/>
      <c r="L95" s="72"/>
      <c r="M95" s="281"/>
      <c r="N95" s="47"/>
      <c r="O95" s="47"/>
      <c r="P95" s="47"/>
      <c r="Q95" s="47"/>
      <c r="R95" s="47"/>
      <c r="S95" s="47"/>
      <c r="T95" s="95"/>
      <c r="AT95" s="24" t="s">
        <v>493</v>
      </c>
      <c r="AU95" s="24" t="s">
        <v>76</v>
      </c>
    </row>
    <row r="96" spans="2:65" s="1" customFormat="1" ht="16.5" customHeight="1">
      <c r="B96" s="46"/>
      <c r="C96" s="235" t="s">
        <v>208</v>
      </c>
      <c r="D96" s="235" t="s">
        <v>203</v>
      </c>
      <c r="E96" s="236" t="s">
        <v>232</v>
      </c>
      <c r="F96" s="237" t="s">
        <v>1233</v>
      </c>
      <c r="G96" s="238" t="s">
        <v>1229</v>
      </c>
      <c r="H96" s="239">
        <v>6</v>
      </c>
      <c r="I96" s="240"/>
      <c r="J96" s="241">
        <f>ROUND(I96*H96,2)</f>
        <v>0</v>
      </c>
      <c r="K96" s="237" t="s">
        <v>21</v>
      </c>
      <c r="L96" s="72"/>
      <c r="M96" s="242" t="s">
        <v>21</v>
      </c>
      <c r="N96" s="243" t="s">
        <v>40</v>
      </c>
      <c r="O96" s="47"/>
      <c r="P96" s="244">
        <f>O96*H96</f>
        <v>0</v>
      </c>
      <c r="Q96" s="244">
        <v>0</v>
      </c>
      <c r="R96" s="244">
        <f>Q96*H96</f>
        <v>0</v>
      </c>
      <c r="S96" s="244">
        <v>0</v>
      </c>
      <c r="T96" s="245">
        <f>S96*H96</f>
        <v>0</v>
      </c>
      <c r="AR96" s="24" t="s">
        <v>208</v>
      </c>
      <c r="AT96" s="24" t="s">
        <v>203</v>
      </c>
      <c r="AU96" s="24" t="s">
        <v>76</v>
      </c>
      <c r="AY96" s="24" t="s">
        <v>201</v>
      </c>
      <c r="BE96" s="246">
        <f>IF(N96="základní",J96,0)</f>
        <v>0</v>
      </c>
      <c r="BF96" s="246">
        <f>IF(N96="snížená",J96,0)</f>
        <v>0</v>
      </c>
      <c r="BG96" s="246">
        <f>IF(N96="zákl. přenesená",J96,0)</f>
        <v>0</v>
      </c>
      <c r="BH96" s="246">
        <f>IF(N96="sníž. přenesená",J96,0)</f>
        <v>0</v>
      </c>
      <c r="BI96" s="246">
        <f>IF(N96="nulová",J96,0)</f>
        <v>0</v>
      </c>
      <c r="BJ96" s="24" t="s">
        <v>76</v>
      </c>
      <c r="BK96" s="246">
        <f>ROUND(I96*H96,2)</f>
        <v>0</v>
      </c>
      <c r="BL96" s="24" t="s">
        <v>208</v>
      </c>
      <c r="BM96" s="24" t="s">
        <v>245</v>
      </c>
    </row>
    <row r="97" spans="2:47" s="1" customFormat="1" ht="13.5">
      <c r="B97" s="46"/>
      <c r="C97" s="74"/>
      <c r="D97" s="249" t="s">
        <v>493</v>
      </c>
      <c r="E97" s="74"/>
      <c r="F97" s="280" t="s">
        <v>2114</v>
      </c>
      <c r="G97" s="74"/>
      <c r="H97" s="74"/>
      <c r="I97" s="203"/>
      <c r="J97" s="74"/>
      <c r="K97" s="74"/>
      <c r="L97" s="72"/>
      <c r="M97" s="281"/>
      <c r="N97" s="47"/>
      <c r="O97" s="47"/>
      <c r="P97" s="47"/>
      <c r="Q97" s="47"/>
      <c r="R97" s="47"/>
      <c r="S97" s="47"/>
      <c r="T97" s="95"/>
      <c r="AT97" s="24" t="s">
        <v>493</v>
      </c>
      <c r="AU97" s="24" t="s">
        <v>76</v>
      </c>
    </row>
    <row r="98" spans="2:65" s="1" customFormat="1" ht="16.5" customHeight="1">
      <c r="B98" s="46"/>
      <c r="C98" s="235" t="s">
        <v>227</v>
      </c>
      <c r="D98" s="235" t="s">
        <v>203</v>
      </c>
      <c r="E98" s="236" t="s">
        <v>238</v>
      </c>
      <c r="F98" s="237" t="s">
        <v>1234</v>
      </c>
      <c r="G98" s="238" t="s">
        <v>1229</v>
      </c>
      <c r="H98" s="239">
        <v>8</v>
      </c>
      <c r="I98" s="240"/>
      <c r="J98" s="241">
        <f>ROUND(I98*H98,2)</f>
        <v>0</v>
      </c>
      <c r="K98" s="237" t="s">
        <v>21</v>
      </c>
      <c r="L98" s="72"/>
      <c r="M98" s="242" t="s">
        <v>21</v>
      </c>
      <c r="N98" s="243" t="s">
        <v>40</v>
      </c>
      <c r="O98" s="47"/>
      <c r="P98" s="244">
        <f>O98*H98</f>
        <v>0</v>
      </c>
      <c r="Q98" s="244">
        <v>0</v>
      </c>
      <c r="R98" s="244">
        <f>Q98*H98</f>
        <v>0</v>
      </c>
      <c r="S98" s="244">
        <v>0</v>
      </c>
      <c r="T98" s="245">
        <f>S98*H98</f>
        <v>0</v>
      </c>
      <c r="AR98" s="24" t="s">
        <v>208</v>
      </c>
      <c r="AT98" s="24" t="s">
        <v>203</v>
      </c>
      <c r="AU98" s="24" t="s">
        <v>76</v>
      </c>
      <c r="AY98" s="24" t="s">
        <v>201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4" t="s">
        <v>76</v>
      </c>
      <c r="BK98" s="246">
        <f>ROUND(I98*H98,2)</f>
        <v>0</v>
      </c>
      <c r="BL98" s="24" t="s">
        <v>208</v>
      </c>
      <c r="BM98" s="24" t="s">
        <v>255</v>
      </c>
    </row>
    <row r="99" spans="2:47" s="1" customFormat="1" ht="13.5">
      <c r="B99" s="46"/>
      <c r="C99" s="74"/>
      <c r="D99" s="249" t="s">
        <v>493</v>
      </c>
      <c r="E99" s="74"/>
      <c r="F99" s="280" t="s">
        <v>2114</v>
      </c>
      <c r="G99" s="74"/>
      <c r="H99" s="74"/>
      <c r="I99" s="203"/>
      <c r="J99" s="74"/>
      <c r="K99" s="74"/>
      <c r="L99" s="72"/>
      <c r="M99" s="281"/>
      <c r="N99" s="47"/>
      <c r="O99" s="47"/>
      <c r="P99" s="47"/>
      <c r="Q99" s="47"/>
      <c r="R99" s="47"/>
      <c r="S99" s="47"/>
      <c r="T99" s="95"/>
      <c r="AT99" s="24" t="s">
        <v>493</v>
      </c>
      <c r="AU99" s="24" t="s">
        <v>76</v>
      </c>
    </row>
    <row r="100" spans="2:65" s="1" customFormat="1" ht="16.5" customHeight="1">
      <c r="B100" s="46"/>
      <c r="C100" s="235" t="s">
        <v>232</v>
      </c>
      <c r="D100" s="235" t="s">
        <v>203</v>
      </c>
      <c r="E100" s="236" t="s">
        <v>245</v>
      </c>
      <c r="F100" s="237" t="s">
        <v>1236</v>
      </c>
      <c r="G100" s="238" t="s">
        <v>1229</v>
      </c>
      <c r="H100" s="239">
        <v>3</v>
      </c>
      <c r="I100" s="240"/>
      <c r="J100" s="241">
        <f>ROUND(I100*H100,2)</f>
        <v>0</v>
      </c>
      <c r="K100" s="237" t="s">
        <v>21</v>
      </c>
      <c r="L100" s="72"/>
      <c r="M100" s="242" t="s">
        <v>21</v>
      </c>
      <c r="N100" s="243" t="s">
        <v>40</v>
      </c>
      <c r="O100" s="47"/>
      <c r="P100" s="244">
        <f>O100*H100</f>
        <v>0</v>
      </c>
      <c r="Q100" s="244">
        <v>0</v>
      </c>
      <c r="R100" s="244">
        <f>Q100*H100</f>
        <v>0</v>
      </c>
      <c r="S100" s="244">
        <v>0</v>
      </c>
      <c r="T100" s="245">
        <f>S100*H100</f>
        <v>0</v>
      </c>
      <c r="AR100" s="24" t="s">
        <v>208</v>
      </c>
      <c r="AT100" s="24" t="s">
        <v>203</v>
      </c>
      <c r="AU100" s="24" t="s">
        <v>76</v>
      </c>
      <c r="AY100" s="24" t="s">
        <v>201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4" t="s">
        <v>76</v>
      </c>
      <c r="BK100" s="246">
        <f>ROUND(I100*H100,2)</f>
        <v>0</v>
      </c>
      <c r="BL100" s="24" t="s">
        <v>208</v>
      </c>
      <c r="BM100" s="24" t="s">
        <v>265</v>
      </c>
    </row>
    <row r="101" spans="2:47" s="1" customFormat="1" ht="13.5">
      <c r="B101" s="46"/>
      <c r="C101" s="74"/>
      <c r="D101" s="249" t="s">
        <v>493</v>
      </c>
      <c r="E101" s="74"/>
      <c r="F101" s="280" t="s">
        <v>2114</v>
      </c>
      <c r="G101" s="74"/>
      <c r="H101" s="74"/>
      <c r="I101" s="203"/>
      <c r="J101" s="74"/>
      <c r="K101" s="74"/>
      <c r="L101" s="72"/>
      <c r="M101" s="281"/>
      <c r="N101" s="47"/>
      <c r="O101" s="47"/>
      <c r="P101" s="47"/>
      <c r="Q101" s="47"/>
      <c r="R101" s="47"/>
      <c r="S101" s="47"/>
      <c r="T101" s="95"/>
      <c r="AT101" s="24" t="s">
        <v>493</v>
      </c>
      <c r="AU101" s="24" t="s">
        <v>76</v>
      </c>
    </row>
    <row r="102" spans="2:65" s="1" customFormat="1" ht="16.5" customHeight="1">
      <c r="B102" s="46"/>
      <c r="C102" s="235" t="s">
        <v>238</v>
      </c>
      <c r="D102" s="235" t="s">
        <v>203</v>
      </c>
      <c r="E102" s="236" t="s">
        <v>255</v>
      </c>
      <c r="F102" s="237" t="s">
        <v>1238</v>
      </c>
      <c r="G102" s="238" t="s">
        <v>1229</v>
      </c>
      <c r="H102" s="239">
        <v>1</v>
      </c>
      <c r="I102" s="240"/>
      <c r="J102" s="241">
        <f>ROUND(I102*H102,2)</f>
        <v>0</v>
      </c>
      <c r="K102" s="237" t="s">
        <v>21</v>
      </c>
      <c r="L102" s="72"/>
      <c r="M102" s="242" t="s">
        <v>21</v>
      </c>
      <c r="N102" s="243" t="s">
        <v>40</v>
      </c>
      <c r="O102" s="47"/>
      <c r="P102" s="244">
        <f>O102*H102</f>
        <v>0</v>
      </c>
      <c r="Q102" s="244">
        <v>0</v>
      </c>
      <c r="R102" s="244">
        <f>Q102*H102</f>
        <v>0</v>
      </c>
      <c r="S102" s="244">
        <v>0</v>
      </c>
      <c r="T102" s="245">
        <f>S102*H102</f>
        <v>0</v>
      </c>
      <c r="AR102" s="24" t="s">
        <v>208</v>
      </c>
      <c r="AT102" s="24" t="s">
        <v>203</v>
      </c>
      <c r="AU102" s="24" t="s">
        <v>76</v>
      </c>
      <c r="AY102" s="24" t="s">
        <v>201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4" t="s">
        <v>76</v>
      </c>
      <c r="BK102" s="246">
        <f>ROUND(I102*H102,2)</f>
        <v>0</v>
      </c>
      <c r="BL102" s="24" t="s">
        <v>208</v>
      </c>
      <c r="BM102" s="24" t="s">
        <v>277</v>
      </c>
    </row>
    <row r="103" spans="2:47" s="1" customFormat="1" ht="13.5">
      <c r="B103" s="46"/>
      <c r="C103" s="74"/>
      <c r="D103" s="249" t="s">
        <v>493</v>
      </c>
      <c r="E103" s="74"/>
      <c r="F103" s="280" t="s">
        <v>2114</v>
      </c>
      <c r="G103" s="74"/>
      <c r="H103" s="74"/>
      <c r="I103" s="203"/>
      <c r="J103" s="74"/>
      <c r="K103" s="74"/>
      <c r="L103" s="72"/>
      <c r="M103" s="281"/>
      <c r="N103" s="47"/>
      <c r="O103" s="47"/>
      <c r="P103" s="47"/>
      <c r="Q103" s="47"/>
      <c r="R103" s="47"/>
      <c r="S103" s="47"/>
      <c r="T103" s="95"/>
      <c r="AT103" s="24" t="s">
        <v>493</v>
      </c>
      <c r="AU103" s="24" t="s">
        <v>76</v>
      </c>
    </row>
    <row r="104" spans="2:65" s="1" customFormat="1" ht="16.5" customHeight="1">
      <c r="B104" s="46"/>
      <c r="C104" s="235" t="s">
        <v>245</v>
      </c>
      <c r="D104" s="235" t="s">
        <v>203</v>
      </c>
      <c r="E104" s="236" t="s">
        <v>260</v>
      </c>
      <c r="F104" s="237" t="s">
        <v>1239</v>
      </c>
      <c r="G104" s="238" t="s">
        <v>1229</v>
      </c>
      <c r="H104" s="239">
        <v>2</v>
      </c>
      <c r="I104" s="240"/>
      <c r="J104" s="241">
        <f>ROUND(I104*H104,2)</f>
        <v>0</v>
      </c>
      <c r="K104" s="237" t="s">
        <v>21</v>
      </c>
      <c r="L104" s="72"/>
      <c r="M104" s="242" t="s">
        <v>21</v>
      </c>
      <c r="N104" s="243" t="s">
        <v>40</v>
      </c>
      <c r="O104" s="47"/>
      <c r="P104" s="244">
        <f>O104*H104</f>
        <v>0</v>
      </c>
      <c r="Q104" s="244">
        <v>0</v>
      </c>
      <c r="R104" s="244">
        <f>Q104*H104</f>
        <v>0</v>
      </c>
      <c r="S104" s="244">
        <v>0</v>
      </c>
      <c r="T104" s="245">
        <f>S104*H104</f>
        <v>0</v>
      </c>
      <c r="AR104" s="24" t="s">
        <v>208</v>
      </c>
      <c r="AT104" s="24" t="s">
        <v>203</v>
      </c>
      <c r="AU104" s="24" t="s">
        <v>76</v>
      </c>
      <c r="AY104" s="24" t="s">
        <v>201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4" t="s">
        <v>76</v>
      </c>
      <c r="BK104" s="246">
        <f>ROUND(I104*H104,2)</f>
        <v>0</v>
      </c>
      <c r="BL104" s="24" t="s">
        <v>208</v>
      </c>
      <c r="BM104" s="24" t="s">
        <v>287</v>
      </c>
    </row>
    <row r="105" spans="2:47" s="1" customFormat="1" ht="13.5">
      <c r="B105" s="46"/>
      <c r="C105" s="74"/>
      <c r="D105" s="249" t="s">
        <v>493</v>
      </c>
      <c r="E105" s="74"/>
      <c r="F105" s="280" t="s">
        <v>2114</v>
      </c>
      <c r="G105" s="74"/>
      <c r="H105" s="74"/>
      <c r="I105" s="203"/>
      <c r="J105" s="74"/>
      <c r="K105" s="74"/>
      <c r="L105" s="72"/>
      <c r="M105" s="281"/>
      <c r="N105" s="47"/>
      <c r="O105" s="47"/>
      <c r="P105" s="47"/>
      <c r="Q105" s="47"/>
      <c r="R105" s="47"/>
      <c r="S105" s="47"/>
      <c r="T105" s="95"/>
      <c r="AT105" s="24" t="s">
        <v>493</v>
      </c>
      <c r="AU105" s="24" t="s">
        <v>76</v>
      </c>
    </row>
    <row r="106" spans="2:65" s="1" customFormat="1" ht="16.5" customHeight="1">
      <c r="B106" s="46"/>
      <c r="C106" s="235" t="s">
        <v>250</v>
      </c>
      <c r="D106" s="235" t="s">
        <v>203</v>
      </c>
      <c r="E106" s="236" t="s">
        <v>277</v>
      </c>
      <c r="F106" s="237" t="s">
        <v>2115</v>
      </c>
      <c r="G106" s="238" t="s">
        <v>1229</v>
      </c>
      <c r="H106" s="239">
        <v>1</v>
      </c>
      <c r="I106" s="240"/>
      <c r="J106" s="241">
        <f>ROUND(I106*H106,2)</f>
        <v>0</v>
      </c>
      <c r="K106" s="237" t="s">
        <v>21</v>
      </c>
      <c r="L106" s="72"/>
      <c r="M106" s="242" t="s">
        <v>21</v>
      </c>
      <c r="N106" s="243" t="s">
        <v>40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208</v>
      </c>
      <c r="AT106" s="24" t="s">
        <v>203</v>
      </c>
      <c r="AU106" s="24" t="s">
        <v>76</v>
      </c>
      <c r="AY106" s="24" t="s">
        <v>201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76</v>
      </c>
      <c r="BK106" s="246">
        <f>ROUND(I106*H106,2)</f>
        <v>0</v>
      </c>
      <c r="BL106" s="24" t="s">
        <v>208</v>
      </c>
      <c r="BM106" s="24" t="s">
        <v>297</v>
      </c>
    </row>
    <row r="107" spans="2:47" s="1" customFormat="1" ht="13.5">
      <c r="B107" s="46"/>
      <c r="C107" s="74"/>
      <c r="D107" s="249" t="s">
        <v>493</v>
      </c>
      <c r="E107" s="74"/>
      <c r="F107" s="280" t="s">
        <v>2114</v>
      </c>
      <c r="G107" s="74"/>
      <c r="H107" s="74"/>
      <c r="I107" s="203"/>
      <c r="J107" s="74"/>
      <c r="K107" s="74"/>
      <c r="L107" s="72"/>
      <c r="M107" s="281"/>
      <c r="N107" s="47"/>
      <c r="O107" s="47"/>
      <c r="P107" s="47"/>
      <c r="Q107" s="47"/>
      <c r="R107" s="47"/>
      <c r="S107" s="47"/>
      <c r="T107" s="95"/>
      <c r="AT107" s="24" t="s">
        <v>493</v>
      </c>
      <c r="AU107" s="24" t="s">
        <v>76</v>
      </c>
    </row>
    <row r="108" spans="2:65" s="1" customFormat="1" ht="16.5" customHeight="1">
      <c r="B108" s="46"/>
      <c r="C108" s="235" t="s">
        <v>255</v>
      </c>
      <c r="D108" s="235" t="s">
        <v>203</v>
      </c>
      <c r="E108" s="236" t="s">
        <v>287</v>
      </c>
      <c r="F108" s="237" t="s">
        <v>1240</v>
      </c>
      <c r="G108" s="238" t="s">
        <v>1229</v>
      </c>
      <c r="H108" s="239">
        <v>1</v>
      </c>
      <c r="I108" s="240"/>
      <c r="J108" s="241">
        <f>ROUND(I108*H108,2)</f>
        <v>0</v>
      </c>
      <c r="K108" s="237" t="s">
        <v>21</v>
      </c>
      <c r="L108" s="72"/>
      <c r="M108" s="242" t="s">
        <v>21</v>
      </c>
      <c r="N108" s="243" t="s">
        <v>40</v>
      </c>
      <c r="O108" s="47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4" t="s">
        <v>208</v>
      </c>
      <c r="AT108" s="24" t="s">
        <v>203</v>
      </c>
      <c r="AU108" s="24" t="s">
        <v>76</v>
      </c>
      <c r="AY108" s="24" t="s">
        <v>201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4" t="s">
        <v>76</v>
      </c>
      <c r="BK108" s="246">
        <f>ROUND(I108*H108,2)</f>
        <v>0</v>
      </c>
      <c r="BL108" s="24" t="s">
        <v>208</v>
      </c>
      <c r="BM108" s="24" t="s">
        <v>308</v>
      </c>
    </row>
    <row r="109" spans="2:47" s="1" customFormat="1" ht="13.5">
      <c r="B109" s="46"/>
      <c r="C109" s="74"/>
      <c r="D109" s="249" t="s">
        <v>493</v>
      </c>
      <c r="E109" s="74"/>
      <c r="F109" s="280" t="s">
        <v>2114</v>
      </c>
      <c r="G109" s="74"/>
      <c r="H109" s="74"/>
      <c r="I109" s="203"/>
      <c r="J109" s="74"/>
      <c r="K109" s="74"/>
      <c r="L109" s="72"/>
      <c r="M109" s="281"/>
      <c r="N109" s="47"/>
      <c r="O109" s="47"/>
      <c r="P109" s="47"/>
      <c r="Q109" s="47"/>
      <c r="R109" s="47"/>
      <c r="S109" s="47"/>
      <c r="T109" s="95"/>
      <c r="AT109" s="24" t="s">
        <v>493</v>
      </c>
      <c r="AU109" s="24" t="s">
        <v>76</v>
      </c>
    </row>
    <row r="110" spans="2:65" s="1" customFormat="1" ht="16.5" customHeight="1">
      <c r="B110" s="46"/>
      <c r="C110" s="235" t="s">
        <v>260</v>
      </c>
      <c r="D110" s="235" t="s">
        <v>203</v>
      </c>
      <c r="E110" s="236" t="s">
        <v>292</v>
      </c>
      <c r="F110" s="237" t="s">
        <v>2116</v>
      </c>
      <c r="G110" s="238" t="s">
        <v>1229</v>
      </c>
      <c r="H110" s="239">
        <v>2</v>
      </c>
      <c r="I110" s="240"/>
      <c r="J110" s="241">
        <f>ROUND(I110*H110,2)</f>
        <v>0</v>
      </c>
      <c r="K110" s="237" t="s">
        <v>21</v>
      </c>
      <c r="L110" s="72"/>
      <c r="M110" s="242" t="s">
        <v>21</v>
      </c>
      <c r="N110" s="243" t="s">
        <v>40</v>
      </c>
      <c r="O110" s="47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4" t="s">
        <v>208</v>
      </c>
      <c r="AT110" s="24" t="s">
        <v>203</v>
      </c>
      <c r="AU110" s="24" t="s">
        <v>76</v>
      </c>
      <c r="AY110" s="24" t="s">
        <v>201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76</v>
      </c>
      <c r="BK110" s="246">
        <f>ROUND(I110*H110,2)</f>
        <v>0</v>
      </c>
      <c r="BL110" s="24" t="s">
        <v>208</v>
      </c>
      <c r="BM110" s="24" t="s">
        <v>316</v>
      </c>
    </row>
    <row r="111" spans="2:47" s="1" customFormat="1" ht="13.5">
      <c r="B111" s="46"/>
      <c r="C111" s="74"/>
      <c r="D111" s="249" t="s">
        <v>493</v>
      </c>
      <c r="E111" s="74"/>
      <c r="F111" s="280" t="s">
        <v>2114</v>
      </c>
      <c r="G111" s="74"/>
      <c r="H111" s="74"/>
      <c r="I111" s="203"/>
      <c r="J111" s="74"/>
      <c r="K111" s="74"/>
      <c r="L111" s="72"/>
      <c r="M111" s="281"/>
      <c r="N111" s="47"/>
      <c r="O111" s="47"/>
      <c r="P111" s="47"/>
      <c r="Q111" s="47"/>
      <c r="R111" s="47"/>
      <c r="S111" s="47"/>
      <c r="T111" s="95"/>
      <c r="AT111" s="24" t="s">
        <v>493</v>
      </c>
      <c r="AU111" s="24" t="s">
        <v>76</v>
      </c>
    </row>
    <row r="112" spans="2:65" s="1" customFormat="1" ht="16.5" customHeight="1">
      <c r="B112" s="46"/>
      <c r="C112" s="235" t="s">
        <v>265</v>
      </c>
      <c r="D112" s="235" t="s">
        <v>203</v>
      </c>
      <c r="E112" s="236" t="s">
        <v>303</v>
      </c>
      <c r="F112" s="237" t="s">
        <v>2117</v>
      </c>
      <c r="G112" s="238" t="s">
        <v>1229</v>
      </c>
      <c r="H112" s="239">
        <v>12</v>
      </c>
      <c r="I112" s="240"/>
      <c r="J112" s="241">
        <f>ROUND(I112*H112,2)</f>
        <v>0</v>
      </c>
      <c r="K112" s="237" t="s">
        <v>21</v>
      </c>
      <c r="L112" s="72"/>
      <c r="M112" s="242" t="s">
        <v>21</v>
      </c>
      <c r="N112" s="243" t="s">
        <v>40</v>
      </c>
      <c r="O112" s="47"/>
      <c r="P112" s="244">
        <f>O112*H112</f>
        <v>0</v>
      </c>
      <c r="Q112" s="244">
        <v>0</v>
      </c>
      <c r="R112" s="244">
        <f>Q112*H112</f>
        <v>0</v>
      </c>
      <c r="S112" s="244">
        <v>0</v>
      </c>
      <c r="T112" s="245">
        <f>S112*H112</f>
        <v>0</v>
      </c>
      <c r="AR112" s="24" t="s">
        <v>208</v>
      </c>
      <c r="AT112" s="24" t="s">
        <v>203</v>
      </c>
      <c r="AU112" s="24" t="s">
        <v>76</v>
      </c>
      <c r="AY112" s="24" t="s">
        <v>201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76</v>
      </c>
      <c r="BK112" s="246">
        <f>ROUND(I112*H112,2)</f>
        <v>0</v>
      </c>
      <c r="BL112" s="24" t="s">
        <v>208</v>
      </c>
      <c r="BM112" s="24" t="s">
        <v>330</v>
      </c>
    </row>
    <row r="113" spans="2:47" s="1" customFormat="1" ht="13.5">
      <c r="B113" s="46"/>
      <c r="C113" s="74"/>
      <c r="D113" s="249" t="s">
        <v>493</v>
      </c>
      <c r="E113" s="74"/>
      <c r="F113" s="280" t="s">
        <v>2114</v>
      </c>
      <c r="G113" s="74"/>
      <c r="H113" s="74"/>
      <c r="I113" s="203"/>
      <c r="J113" s="74"/>
      <c r="K113" s="74"/>
      <c r="L113" s="72"/>
      <c r="M113" s="281"/>
      <c r="N113" s="47"/>
      <c r="O113" s="47"/>
      <c r="P113" s="47"/>
      <c r="Q113" s="47"/>
      <c r="R113" s="47"/>
      <c r="S113" s="47"/>
      <c r="T113" s="95"/>
      <c r="AT113" s="24" t="s">
        <v>493</v>
      </c>
      <c r="AU113" s="24" t="s">
        <v>76</v>
      </c>
    </row>
    <row r="114" spans="2:65" s="1" customFormat="1" ht="16.5" customHeight="1">
      <c r="B114" s="46"/>
      <c r="C114" s="235" t="s">
        <v>272</v>
      </c>
      <c r="D114" s="235" t="s">
        <v>203</v>
      </c>
      <c r="E114" s="236" t="s">
        <v>316</v>
      </c>
      <c r="F114" s="237" t="s">
        <v>1243</v>
      </c>
      <c r="G114" s="238" t="s">
        <v>358</v>
      </c>
      <c r="H114" s="239">
        <v>100</v>
      </c>
      <c r="I114" s="240"/>
      <c r="J114" s="241">
        <f>ROUND(I114*H114,2)</f>
        <v>0</v>
      </c>
      <c r="K114" s="237" t="s">
        <v>21</v>
      </c>
      <c r="L114" s="72"/>
      <c r="M114" s="242" t="s">
        <v>21</v>
      </c>
      <c r="N114" s="243" t="s">
        <v>40</v>
      </c>
      <c r="O114" s="47"/>
      <c r="P114" s="244">
        <f>O114*H114</f>
        <v>0</v>
      </c>
      <c r="Q114" s="244">
        <v>0</v>
      </c>
      <c r="R114" s="244">
        <f>Q114*H114</f>
        <v>0</v>
      </c>
      <c r="S114" s="244">
        <v>0</v>
      </c>
      <c r="T114" s="245">
        <f>S114*H114</f>
        <v>0</v>
      </c>
      <c r="AR114" s="24" t="s">
        <v>208</v>
      </c>
      <c r="AT114" s="24" t="s">
        <v>203</v>
      </c>
      <c r="AU114" s="24" t="s">
        <v>76</v>
      </c>
      <c r="AY114" s="24" t="s">
        <v>201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4" t="s">
        <v>76</v>
      </c>
      <c r="BK114" s="246">
        <f>ROUND(I114*H114,2)</f>
        <v>0</v>
      </c>
      <c r="BL114" s="24" t="s">
        <v>208</v>
      </c>
      <c r="BM114" s="24" t="s">
        <v>338</v>
      </c>
    </row>
    <row r="115" spans="2:47" s="1" customFormat="1" ht="13.5">
      <c r="B115" s="46"/>
      <c r="C115" s="74"/>
      <c r="D115" s="249" t="s">
        <v>493</v>
      </c>
      <c r="E115" s="74"/>
      <c r="F115" s="280" t="s">
        <v>2114</v>
      </c>
      <c r="G115" s="74"/>
      <c r="H115" s="74"/>
      <c r="I115" s="203"/>
      <c r="J115" s="74"/>
      <c r="K115" s="74"/>
      <c r="L115" s="72"/>
      <c r="M115" s="281"/>
      <c r="N115" s="47"/>
      <c r="O115" s="47"/>
      <c r="P115" s="47"/>
      <c r="Q115" s="47"/>
      <c r="R115" s="47"/>
      <c r="S115" s="47"/>
      <c r="T115" s="95"/>
      <c r="AT115" s="24" t="s">
        <v>493</v>
      </c>
      <c r="AU115" s="24" t="s">
        <v>76</v>
      </c>
    </row>
    <row r="116" spans="2:65" s="1" customFormat="1" ht="16.5" customHeight="1">
      <c r="B116" s="46"/>
      <c r="C116" s="235" t="s">
        <v>277</v>
      </c>
      <c r="D116" s="235" t="s">
        <v>203</v>
      </c>
      <c r="E116" s="236" t="s">
        <v>322</v>
      </c>
      <c r="F116" s="237" t="s">
        <v>1244</v>
      </c>
      <c r="G116" s="238" t="s">
        <v>358</v>
      </c>
      <c r="H116" s="239">
        <v>10</v>
      </c>
      <c r="I116" s="240"/>
      <c r="J116" s="241">
        <f>ROUND(I116*H116,2)</f>
        <v>0</v>
      </c>
      <c r="K116" s="237" t="s">
        <v>21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208</v>
      </c>
      <c r="AT116" s="24" t="s">
        <v>203</v>
      </c>
      <c r="AU116" s="24" t="s">
        <v>76</v>
      </c>
      <c r="AY116" s="24" t="s">
        <v>201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208</v>
      </c>
      <c r="BM116" s="24" t="s">
        <v>349</v>
      </c>
    </row>
    <row r="117" spans="2:47" s="1" customFormat="1" ht="13.5">
      <c r="B117" s="46"/>
      <c r="C117" s="74"/>
      <c r="D117" s="249" t="s">
        <v>493</v>
      </c>
      <c r="E117" s="74"/>
      <c r="F117" s="280" t="s">
        <v>2114</v>
      </c>
      <c r="G117" s="74"/>
      <c r="H117" s="74"/>
      <c r="I117" s="203"/>
      <c r="J117" s="74"/>
      <c r="K117" s="74"/>
      <c r="L117" s="72"/>
      <c r="M117" s="281"/>
      <c r="N117" s="47"/>
      <c r="O117" s="47"/>
      <c r="P117" s="47"/>
      <c r="Q117" s="47"/>
      <c r="R117" s="47"/>
      <c r="S117" s="47"/>
      <c r="T117" s="95"/>
      <c r="AT117" s="24" t="s">
        <v>493</v>
      </c>
      <c r="AU117" s="24" t="s">
        <v>76</v>
      </c>
    </row>
    <row r="118" spans="2:65" s="1" customFormat="1" ht="16.5" customHeight="1">
      <c r="B118" s="46"/>
      <c r="C118" s="235" t="s">
        <v>10</v>
      </c>
      <c r="D118" s="235" t="s">
        <v>203</v>
      </c>
      <c r="E118" s="236" t="s">
        <v>330</v>
      </c>
      <c r="F118" s="237" t="s">
        <v>1245</v>
      </c>
      <c r="G118" s="238" t="s">
        <v>358</v>
      </c>
      <c r="H118" s="239">
        <v>130</v>
      </c>
      <c r="I118" s="240"/>
      <c r="J118" s="241">
        <f>ROUND(I118*H118,2)</f>
        <v>0</v>
      </c>
      <c r="K118" s="237" t="s">
        <v>21</v>
      </c>
      <c r="L118" s="72"/>
      <c r="M118" s="242" t="s">
        <v>21</v>
      </c>
      <c r="N118" s="243" t="s">
        <v>40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208</v>
      </c>
      <c r="AT118" s="24" t="s">
        <v>203</v>
      </c>
      <c r="AU118" s="24" t="s">
        <v>76</v>
      </c>
      <c r="AY118" s="24" t="s">
        <v>201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76</v>
      </c>
      <c r="BK118" s="246">
        <f>ROUND(I118*H118,2)</f>
        <v>0</v>
      </c>
      <c r="BL118" s="24" t="s">
        <v>208</v>
      </c>
      <c r="BM118" s="24" t="s">
        <v>364</v>
      </c>
    </row>
    <row r="119" spans="2:47" s="1" customFormat="1" ht="13.5">
      <c r="B119" s="46"/>
      <c r="C119" s="74"/>
      <c r="D119" s="249" t="s">
        <v>493</v>
      </c>
      <c r="E119" s="74"/>
      <c r="F119" s="280" t="s">
        <v>2114</v>
      </c>
      <c r="G119" s="74"/>
      <c r="H119" s="74"/>
      <c r="I119" s="203"/>
      <c r="J119" s="74"/>
      <c r="K119" s="74"/>
      <c r="L119" s="72"/>
      <c r="M119" s="281"/>
      <c r="N119" s="47"/>
      <c r="O119" s="47"/>
      <c r="P119" s="47"/>
      <c r="Q119" s="47"/>
      <c r="R119" s="47"/>
      <c r="S119" s="47"/>
      <c r="T119" s="95"/>
      <c r="AT119" s="24" t="s">
        <v>493</v>
      </c>
      <c r="AU119" s="24" t="s">
        <v>76</v>
      </c>
    </row>
    <row r="120" spans="2:65" s="1" customFormat="1" ht="16.5" customHeight="1">
      <c r="B120" s="46"/>
      <c r="C120" s="235" t="s">
        <v>287</v>
      </c>
      <c r="D120" s="235" t="s">
        <v>203</v>
      </c>
      <c r="E120" s="236" t="s">
        <v>334</v>
      </c>
      <c r="F120" s="237" t="s">
        <v>2118</v>
      </c>
      <c r="G120" s="238" t="s">
        <v>358</v>
      </c>
      <c r="H120" s="239">
        <v>5</v>
      </c>
      <c r="I120" s="240"/>
      <c r="J120" s="241">
        <f>ROUND(I120*H120,2)</f>
        <v>0</v>
      </c>
      <c r="K120" s="237" t="s">
        <v>21</v>
      </c>
      <c r="L120" s="72"/>
      <c r="M120" s="242" t="s">
        <v>21</v>
      </c>
      <c r="N120" s="243" t="s">
        <v>40</v>
      </c>
      <c r="O120" s="47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4" t="s">
        <v>208</v>
      </c>
      <c r="AT120" s="24" t="s">
        <v>203</v>
      </c>
      <c r="AU120" s="24" t="s">
        <v>76</v>
      </c>
      <c r="AY120" s="24" t="s">
        <v>201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76</v>
      </c>
      <c r="BK120" s="246">
        <f>ROUND(I120*H120,2)</f>
        <v>0</v>
      </c>
      <c r="BL120" s="24" t="s">
        <v>208</v>
      </c>
      <c r="BM120" s="24" t="s">
        <v>374</v>
      </c>
    </row>
    <row r="121" spans="2:47" s="1" customFormat="1" ht="13.5">
      <c r="B121" s="46"/>
      <c r="C121" s="74"/>
      <c r="D121" s="249" t="s">
        <v>493</v>
      </c>
      <c r="E121" s="74"/>
      <c r="F121" s="280" t="s">
        <v>2114</v>
      </c>
      <c r="G121" s="74"/>
      <c r="H121" s="74"/>
      <c r="I121" s="203"/>
      <c r="J121" s="74"/>
      <c r="K121" s="74"/>
      <c r="L121" s="72"/>
      <c r="M121" s="281"/>
      <c r="N121" s="47"/>
      <c r="O121" s="47"/>
      <c r="P121" s="47"/>
      <c r="Q121" s="47"/>
      <c r="R121" s="47"/>
      <c r="S121" s="47"/>
      <c r="T121" s="95"/>
      <c r="AT121" s="24" t="s">
        <v>493</v>
      </c>
      <c r="AU121" s="24" t="s">
        <v>76</v>
      </c>
    </row>
    <row r="122" spans="2:65" s="1" customFormat="1" ht="16.5" customHeight="1">
      <c r="B122" s="46"/>
      <c r="C122" s="235" t="s">
        <v>292</v>
      </c>
      <c r="D122" s="235" t="s">
        <v>203</v>
      </c>
      <c r="E122" s="236" t="s">
        <v>338</v>
      </c>
      <c r="F122" s="237" t="s">
        <v>2119</v>
      </c>
      <c r="G122" s="238" t="s">
        <v>1229</v>
      </c>
      <c r="H122" s="239">
        <v>30</v>
      </c>
      <c r="I122" s="240"/>
      <c r="J122" s="241">
        <f>ROUND(I122*H122,2)</f>
        <v>0</v>
      </c>
      <c r="K122" s="237" t="s">
        <v>21</v>
      </c>
      <c r="L122" s="72"/>
      <c r="M122" s="242" t="s">
        <v>21</v>
      </c>
      <c r="N122" s="243" t="s">
        <v>40</v>
      </c>
      <c r="O122" s="47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AR122" s="24" t="s">
        <v>208</v>
      </c>
      <c r="AT122" s="24" t="s">
        <v>203</v>
      </c>
      <c r="AU122" s="24" t="s">
        <v>76</v>
      </c>
      <c r="AY122" s="24" t="s">
        <v>201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76</v>
      </c>
      <c r="BK122" s="246">
        <f>ROUND(I122*H122,2)</f>
        <v>0</v>
      </c>
      <c r="BL122" s="24" t="s">
        <v>208</v>
      </c>
      <c r="BM122" s="24" t="s">
        <v>384</v>
      </c>
    </row>
    <row r="123" spans="2:47" s="1" customFormat="1" ht="13.5">
      <c r="B123" s="46"/>
      <c r="C123" s="74"/>
      <c r="D123" s="249" t="s">
        <v>493</v>
      </c>
      <c r="E123" s="74"/>
      <c r="F123" s="280" t="s">
        <v>2114</v>
      </c>
      <c r="G123" s="74"/>
      <c r="H123" s="74"/>
      <c r="I123" s="203"/>
      <c r="J123" s="74"/>
      <c r="K123" s="74"/>
      <c r="L123" s="72"/>
      <c r="M123" s="281"/>
      <c r="N123" s="47"/>
      <c r="O123" s="47"/>
      <c r="P123" s="47"/>
      <c r="Q123" s="47"/>
      <c r="R123" s="47"/>
      <c r="S123" s="47"/>
      <c r="T123" s="95"/>
      <c r="AT123" s="24" t="s">
        <v>493</v>
      </c>
      <c r="AU123" s="24" t="s">
        <v>76</v>
      </c>
    </row>
    <row r="124" spans="2:65" s="1" customFormat="1" ht="16.5" customHeight="1">
      <c r="B124" s="46"/>
      <c r="C124" s="235" t="s">
        <v>297</v>
      </c>
      <c r="D124" s="235" t="s">
        <v>203</v>
      </c>
      <c r="E124" s="236" t="s">
        <v>343</v>
      </c>
      <c r="F124" s="237" t="s">
        <v>1249</v>
      </c>
      <c r="G124" s="238" t="s">
        <v>1229</v>
      </c>
      <c r="H124" s="239">
        <v>1</v>
      </c>
      <c r="I124" s="240"/>
      <c r="J124" s="241">
        <f>ROUND(I124*H124,2)</f>
        <v>0</v>
      </c>
      <c r="K124" s="237" t="s">
        <v>21</v>
      </c>
      <c r="L124" s="72"/>
      <c r="M124" s="242" t="s">
        <v>21</v>
      </c>
      <c r="N124" s="243" t="s">
        <v>40</v>
      </c>
      <c r="O124" s="47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208</v>
      </c>
      <c r="AT124" s="24" t="s">
        <v>203</v>
      </c>
      <c r="AU124" s="24" t="s">
        <v>76</v>
      </c>
      <c r="AY124" s="24" t="s">
        <v>201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4" t="s">
        <v>76</v>
      </c>
      <c r="BK124" s="246">
        <f>ROUND(I124*H124,2)</f>
        <v>0</v>
      </c>
      <c r="BL124" s="24" t="s">
        <v>208</v>
      </c>
      <c r="BM124" s="24" t="s">
        <v>395</v>
      </c>
    </row>
    <row r="125" spans="2:47" s="1" customFormat="1" ht="13.5">
      <c r="B125" s="46"/>
      <c r="C125" s="74"/>
      <c r="D125" s="249" t="s">
        <v>493</v>
      </c>
      <c r="E125" s="74"/>
      <c r="F125" s="280" t="s">
        <v>2114</v>
      </c>
      <c r="G125" s="74"/>
      <c r="H125" s="74"/>
      <c r="I125" s="203"/>
      <c r="J125" s="74"/>
      <c r="K125" s="74"/>
      <c r="L125" s="72"/>
      <c r="M125" s="281"/>
      <c r="N125" s="47"/>
      <c r="O125" s="47"/>
      <c r="P125" s="47"/>
      <c r="Q125" s="47"/>
      <c r="R125" s="47"/>
      <c r="S125" s="47"/>
      <c r="T125" s="95"/>
      <c r="AT125" s="24" t="s">
        <v>493</v>
      </c>
      <c r="AU125" s="24" t="s">
        <v>76</v>
      </c>
    </row>
    <row r="126" spans="2:63" s="11" customFormat="1" ht="37.4" customHeight="1">
      <c r="B126" s="219"/>
      <c r="C126" s="220"/>
      <c r="D126" s="221" t="s">
        <v>68</v>
      </c>
      <c r="E126" s="222" t="s">
        <v>1250</v>
      </c>
      <c r="F126" s="222" t="s">
        <v>1251</v>
      </c>
      <c r="G126" s="220"/>
      <c r="H126" s="220"/>
      <c r="I126" s="223"/>
      <c r="J126" s="224">
        <f>BK126</f>
        <v>0</v>
      </c>
      <c r="K126" s="220"/>
      <c r="L126" s="225"/>
      <c r="M126" s="226"/>
      <c r="N126" s="227"/>
      <c r="O126" s="227"/>
      <c r="P126" s="228">
        <f>SUM(P127:P138)</f>
        <v>0</v>
      </c>
      <c r="Q126" s="227"/>
      <c r="R126" s="228">
        <f>SUM(R127:R138)</f>
        <v>0</v>
      </c>
      <c r="S126" s="227"/>
      <c r="T126" s="229">
        <f>SUM(T127:T138)</f>
        <v>0</v>
      </c>
      <c r="AR126" s="230" t="s">
        <v>76</v>
      </c>
      <c r="AT126" s="231" t="s">
        <v>68</v>
      </c>
      <c r="AU126" s="231" t="s">
        <v>69</v>
      </c>
      <c r="AY126" s="230" t="s">
        <v>201</v>
      </c>
      <c r="BK126" s="232">
        <f>SUM(BK127:BK138)</f>
        <v>0</v>
      </c>
    </row>
    <row r="127" spans="2:65" s="1" customFormat="1" ht="16.5" customHeight="1">
      <c r="B127" s="46"/>
      <c r="C127" s="235" t="s">
        <v>303</v>
      </c>
      <c r="D127" s="235" t="s">
        <v>203</v>
      </c>
      <c r="E127" s="236" t="s">
        <v>1339</v>
      </c>
      <c r="F127" s="237" t="s">
        <v>1328</v>
      </c>
      <c r="G127" s="238" t="s">
        <v>1229</v>
      </c>
      <c r="H127" s="239">
        <v>1</v>
      </c>
      <c r="I127" s="240"/>
      <c r="J127" s="241">
        <f>ROUND(I127*H127,2)</f>
        <v>0</v>
      </c>
      <c r="K127" s="237" t="s">
        <v>21</v>
      </c>
      <c r="L127" s="72"/>
      <c r="M127" s="242" t="s">
        <v>21</v>
      </c>
      <c r="N127" s="243" t="s">
        <v>40</v>
      </c>
      <c r="O127" s="47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AR127" s="24" t="s">
        <v>208</v>
      </c>
      <c r="AT127" s="24" t="s">
        <v>203</v>
      </c>
      <c r="AU127" s="24" t="s">
        <v>76</v>
      </c>
      <c r="AY127" s="24" t="s">
        <v>201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76</v>
      </c>
      <c r="BK127" s="246">
        <f>ROUND(I127*H127,2)</f>
        <v>0</v>
      </c>
      <c r="BL127" s="24" t="s">
        <v>208</v>
      </c>
      <c r="BM127" s="24" t="s">
        <v>405</v>
      </c>
    </row>
    <row r="128" spans="2:47" s="1" customFormat="1" ht="13.5">
      <c r="B128" s="46"/>
      <c r="C128" s="74"/>
      <c r="D128" s="249" t="s">
        <v>493</v>
      </c>
      <c r="E128" s="74"/>
      <c r="F128" s="280" t="s">
        <v>2114</v>
      </c>
      <c r="G128" s="74"/>
      <c r="H128" s="74"/>
      <c r="I128" s="203"/>
      <c r="J128" s="74"/>
      <c r="K128" s="74"/>
      <c r="L128" s="72"/>
      <c r="M128" s="281"/>
      <c r="N128" s="47"/>
      <c r="O128" s="47"/>
      <c r="P128" s="47"/>
      <c r="Q128" s="47"/>
      <c r="R128" s="47"/>
      <c r="S128" s="47"/>
      <c r="T128" s="95"/>
      <c r="AT128" s="24" t="s">
        <v>493</v>
      </c>
      <c r="AU128" s="24" t="s">
        <v>76</v>
      </c>
    </row>
    <row r="129" spans="2:65" s="1" customFormat="1" ht="16.5" customHeight="1">
      <c r="B129" s="46"/>
      <c r="C129" s="235" t="s">
        <v>308</v>
      </c>
      <c r="D129" s="235" t="s">
        <v>203</v>
      </c>
      <c r="E129" s="236" t="s">
        <v>79</v>
      </c>
      <c r="F129" s="237" t="s">
        <v>1252</v>
      </c>
      <c r="G129" s="238" t="s">
        <v>1229</v>
      </c>
      <c r="H129" s="239">
        <v>1</v>
      </c>
      <c r="I129" s="240"/>
      <c r="J129" s="241">
        <f>ROUND(I129*H129,2)</f>
        <v>0</v>
      </c>
      <c r="K129" s="237" t="s">
        <v>21</v>
      </c>
      <c r="L129" s="72"/>
      <c r="M129" s="242" t="s">
        <v>21</v>
      </c>
      <c r="N129" s="243" t="s">
        <v>40</v>
      </c>
      <c r="O129" s="47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AR129" s="24" t="s">
        <v>208</v>
      </c>
      <c r="AT129" s="24" t="s">
        <v>203</v>
      </c>
      <c r="AU129" s="24" t="s">
        <v>76</v>
      </c>
      <c r="AY129" s="24" t="s">
        <v>201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24" t="s">
        <v>76</v>
      </c>
      <c r="BK129" s="246">
        <f>ROUND(I129*H129,2)</f>
        <v>0</v>
      </c>
      <c r="BL129" s="24" t="s">
        <v>208</v>
      </c>
      <c r="BM129" s="24" t="s">
        <v>416</v>
      </c>
    </row>
    <row r="130" spans="2:47" s="1" customFormat="1" ht="13.5">
      <c r="B130" s="46"/>
      <c r="C130" s="74"/>
      <c r="D130" s="249" t="s">
        <v>493</v>
      </c>
      <c r="E130" s="74"/>
      <c r="F130" s="280" t="s">
        <v>2114</v>
      </c>
      <c r="G130" s="74"/>
      <c r="H130" s="74"/>
      <c r="I130" s="203"/>
      <c r="J130" s="74"/>
      <c r="K130" s="74"/>
      <c r="L130" s="72"/>
      <c r="M130" s="281"/>
      <c r="N130" s="47"/>
      <c r="O130" s="47"/>
      <c r="P130" s="47"/>
      <c r="Q130" s="47"/>
      <c r="R130" s="47"/>
      <c r="S130" s="47"/>
      <c r="T130" s="95"/>
      <c r="AT130" s="24" t="s">
        <v>493</v>
      </c>
      <c r="AU130" s="24" t="s">
        <v>76</v>
      </c>
    </row>
    <row r="131" spans="2:65" s="1" customFormat="1" ht="16.5" customHeight="1">
      <c r="B131" s="46"/>
      <c r="C131" s="235" t="s">
        <v>9</v>
      </c>
      <c r="D131" s="235" t="s">
        <v>203</v>
      </c>
      <c r="E131" s="236" t="s">
        <v>1261</v>
      </c>
      <c r="F131" s="237" t="s">
        <v>1253</v>
      </c>
      <c r="G131" s="238" t="s">
        <v>1229</v>
      </c>
      <c r="H131" s="239">
        <v>10</v>
      </c>
      <c r="I131" s="240"/>
      <c r="J131" s="241">
        <f>ROUND(I131*H131,2)</f>
        <v>0</v>
      </c>
      <c r="K131" s="237" t="s">
        <v>21</v>
      </c>
      <c r="L131" s="72"/>
      <c r="M131" s="242" t="s">
        <v>21</v>
      </c>
      <c r="N131" s="243" t="s">
        <v>40</v>
      </c>
      <c r="O131" s="47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AR131" s="24" t="s">
        <v>208</v>
      </c>
      <c r="AT131" s="24" t="s">
        <v>203</v>
      </c>
      <c r="AU131" s="24" t="s">
        <v>76</v>
      </c>
      <c r="AY131" s="24" t="s">
        <v>201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76</v>
      </c>
      <c r="BK131" s="246">
        <f>ROUND(I131*H131,2)</f>
        <v>0</v>
      </c>
      <c r="BL131" s="24" t="s">
        <v>208</v>
      </c>
      <c r="BM131" s="24" t="s">
        <v>428</v>
      </c>
    </row>
    <row r="132" spans="2:47" s="1" customFormat="1" ht="13.5">
      <c r="B132" s="46"/>
      <c r="C132" s="74"/>
      <c r="D132" s="249" t="s">
        <v>493</v>
      </c>
      <c r="E132" s="74"/>
      <c r="F132" s="280" t="s">
        <v>2114</v>
      </c>
      <c r="G132" s="74"/>
      <c r="H132" s="74"/>
      <c r="I132" s="203"/>
      <c r="J132" s="74"/>
      <c r="K132" s="74"/>
      <c r="L132" s="72"/>
      <c r="M132" s="281"/>
      <c r="N132" s="47"/>
      <c r="O132" s="47"/>
      <c r="P132" s="47"/>
      <c r="Q132" s="47"/>
      <c r="R132" s="47"/>
      <c r="S132" s="47"/>
      <c r="T132" s="95"/>
      <c r="AT132" s="24" t="s">
        <v>493</v>
      </c>
      <c r="AU132" s="24" t="s">
        <v>76</v>
      </c>
    </row>
    <row r="133" spans="2:65" s="1" customFormat="1" ht="16.5" customHeight="1">
      <c r="B133" s="46"/>
      <c r="C133" s="235" t="s">
        <v>316</v>
      </c>
      <c r="D133" s="235" t="s">
        <v>203</v>
      </c>
      <c r="E133" s="236" t="s">
        <v>1265</v>
      </c>
      <c r="F133" s="237" t="s">
        <v>1255</v>
      </c>
      <c r="G133" s="238" t="s">
        <v>358</v>
      </c>
      <c r="H133" s="239">
        <v>15</v>
      </c>
      <c r="I133" s="240"/>
      <c r="J133" s="241">
        <f>ROUND(I133*H133,2)</f>
        <v>0</v>
      </c>
      <c r="K133" s="237" t="s">
        <v>21</v>
      </c>
      <c r="L133" s="72"/>
      <c r="M133" s="242" t="s">
        <v>21</v>
      </c>
      <c r="N133" s="243" t="s">
        <v>40</v>
      </c>
      <c r="O133" s="47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AR133" s="24" t="s">
        <v>208</v>
      </c>
      <c r="AT133" s="24" t="s">
        <v>203</v>
      </c>
      <c r="AU133" s="24" t="s">
        <v>76</v>
      </c>
      <c r="AY133" s="24" t="s">
        <v>201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4" t="s">
        <v>76</v>
      </c>
      <c r="BK133" s="246">
        <f>ROUND(I133*H133,2)</f>
        <v>0</v>
      </c>
      <c r="BL133" s="24" t="s">
        <v>208</v>
      </c>
      <c r="BM133" s="24" t="s">
        <v>437</v>
      </c>
    </row>
    <row r="134" spans="2:47" s="1" customFormat="1" ht="13.5">
      <c r="B134" s="46"/>
      <c r="C134" s="74"/>
      <c r="D134" s="249" t="s">
        <v>493</v>
      </c>
      <c r="E134" s="74"/>
      <c r="F134" s="280" t="s">
        <v>2114</v>
      </c>
      <c r="G134" s="74"/>
      <c r="H134" s="74"/>
      <c r="I134" s="203"/>
      <c r="J134" s="74"/>
      <c r="K134" s="74"/>
      <c r="L134" s="72"/>
      <c r="M134" s="281"/>
      <c r="N134" s="47"/>
      <c r="O134" s="47"/>
      <c r="P134" s="47"/>
      <c r="Q134" s="47"/>
      <c r="R134" s="47"/>
      <c r="S134" s="47"/>
      <c r="T134" s="95"/>
      <c r="AT134" s="24" t="s">
        <v>493</v>
      </c>
      <c r="AU134" s="24" t="s">
        <v>76</v>
      </c>
    </row>
    <row r="135" spans="2:65" s="1" customFormat="1" ht="16.5" customHeight="1">
      <c r="B135" s="46"/>
      <c r="C135" s="235" t="s">
        <v>322</v>
      </c>
      <c r="D135" s="235" t="s">
        <v>203</v>
      </c>
      <c r="E135" s="236" t="s">
        <v>1363</v>
      </c>
      <c r="F135" s="237" t="s">
        <v>1256</v>
      </c>
      <c r="G135" s="238" t="s">
        <v>358</v>
      </c>
      <c r="H135" s="239">
        <v>15</v>
      </c>
      <c r="I135" s="240"/>
      <c r="J135" s="241">
        <f>ROUND(I135*H135,2)</f>
        <v>0</v>
      </c>
      <c r="K135" s="237" t="s">
        <v>21</v>
      </c>
      <c r="L135" s="72"/>
      <c r="M135" s="242" t="s">
        <v>21</v>
      </c>
      <c r="N135" s="243" t="s">
        <v>40</v>
      </c>
      <c r="O135" s="47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AR135" s="24" t="s">
        <v>208</v>
      </c>
      <c r="AT135" s="24" t="s">
        <v>203</v>
      </c>
      <c r="AU135" s="24" t="s">
        <v>76</v>
      </c>
      <c r="AY135" s="24" t="s">
        <v>201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4" t="s">
        <v>76</v>
      </c>
      <c r="BK135" s="246">
        <f>ROUND(I135*H135,2)</f>
        <v>0</v>
      </c>
      <c r="BL135" s="24" t="s">
        <v>208</v>
      </c>
      <c r="BM135" s="24" t="s">
        <v>447</v>
      </c>
    </row>
    <row r="136" spans="2:47" s="1" customFormat="1" ht="13.5">
      <c r="B136" s="46"/>
      <c r="C136" s="74"/>
      <c r="D136" s="249" t="s">
        <v>493</v>
      </c>
      <c r="E136" s="74"/>
      <c r="F136" s="280" t="s">
        <v>2114</v>
      </c>
      <c r="G136" s="74"/>
      <c r="H136" s="74"/>
      <c r="I136" s="203"/>
      <c r="J136" s="74"/>
      <c r="K136" s="74"/>
      <c r="L136" s="72"/>
      <c r="M136" s="281"/>
      <c r="N136" s="47"/>
      <c r="O136" s="47"/>
      <c r="P136" s="47"/>
      <c r="Q136" s="47"/>
      <c r="R136" s="47"/>
      <c r="S136" s="47"/>
      <c r="T136" s="95"/>
      <c r="AT136" s="24" t="s">
        <v>493</v>
      </c>
      <c r="AU136" s="24" t="s">
        <v>76</v>
      </c>
    </row>
    <row r="137" spans="2:65" s="1" customFormat="1" ht="16.5" customHeight="1">
      <c r="B137" s="46"/>
      <c r="C137" s="235" t="s">
        <v>330</v>
      </c>
      <c r="D137" s="235" t="s">
        <v>203</v>
      </c>
      <c r="E137" s="236" t="s">
        <v>250</v>
      </c>
      <c r="F137" s="237" t="s">
        <v>1364</v>
      </c>
      <c r="G137" s="238" t="s">
        <v>358</v>
      </c>
      <c r="H137" s="239">
        <v>19</v>
      </c>
      <c r="I137" s="240"/>
      <c r="J137" s="241">
        <f>ROUND(I137*H137,2)</f>
        <v>0</v>
      </c>
      <c r="K137" s="237" t="s">
        <v>21</v>
      </c>
      <c r="L137" s="72"/>
      <c r="M137" s="242" t="s">
        <v>21</v>
      </c>
      <c r="N137" s="243" t="s">
        <v>40</v>
      </c>
      <c r="O137" s="47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AR137" s="24" t="s">
        <v>208</v>
      </c>
      <c r="AT137" s="24" t="s">
        <v>203</v>
      </c>
      <c r="AU137" s="24" t="s">
        <v>76</v>
      </c>
      <c r="AY137" s="24" t="s">
        <v>201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24" t="s">
        <v>76</v>
      </c>
      <c r="BK137" s="246">
        <f>ROUND(I137*H137,2)</f>
        <v>0</v>
      </c>
      <c r="BL137" s="24" t="s">
        <v>208</v>
      </c>
      <c r="BM137" s="24" t="s">
        <v>457</v>
      </c>
    </row>
    <row r="138" spans="2:47" s="1" customFormat="1" ht="13.5">
      <c r="B138" s="46"/>
      <c r="C138" s="74"/>
      <c r="D138" s="249" t="s">
        <v>493</v>
      </c>
      <c r="E138" s="74"/>
      <c r="F138" s="280" t="s">
        <v>2114</v>
      </c>
      <c r="G138" s="74"/>
      <c r="H138" s="74"/>
      <c r="I138" s="203"/>
      <c r="J138" s="74"/>
      <c r="K138" s="74"/>
      <c r="L138" s="72"/>
      <c r="M138" s="281"/>
      <c r="N138" s="47"/>
      <c r="O138" s="47"/>
      <c r="P138" s="47"/>
      <c r="Q138" s="47"/>
      <c r="R138" s="47"/>
      <c r="S138" s="47"/>
      <c r="T138" s="95"/>
      <c r="AT138" s="24" t="s">
        <v>493</v>
      </c>
      <c r="AU138" s="24" t="s">
        <v>76</v>
      </c>
    </row>
    <row r="139" spans="2:63" s="11" customFormat="1" ht="37.4" customHeight="1">
      <c r="B139" s="219"/>
      <c r="C139" s="220"/>
      <c r="D139" s="221" t="s">
        <v>68</v>
      </c>
      <c r="E139" s="222" t="s">
        <v>256</v>
      </c>
      <c r="F139" s="222" t="s">
        <v>1257</v>
      </c>
      <c r="G139" s="220"/>
      <c r="H139" s="220"/>
      <c r="I139" s="223"/>
      <c r="J139" s="224">
        <f>BK139</f>
        <v>0</v>
      </c>
      <c r="K139" s="220"/>
      <c r="L139" s="225"/>
      <c r="M139" s="226"/>
      <c r="N139" s="227"/>
      <c r="O139" s="227"/>
      <c r="P139" s="228">
        <f>P140+SUM(P141:P182)</f>
        <v>0</v>
      </c>
      <c r="Q139" s="227"/>
      <c r="R139" s="228">
        <f>R140+SUM(R141:R182)</f>
        <v>0</v>
      </c>
      <c r="S139" s="227"/>
      <c r="T139" s="229">
        <f>T140+SUM(T141:T182)</f>
        <v>0</v>
      </c>
      <c r="AR139" s="230" t="s">
        <v>76</v>
      </c>
      <c r="AT139" s="231" t="s">
        <v>68</v>
      </c>
      <c r="AU139" s="231" t="s">
        <v>69</v>
      </c>
      <c r="AY139" s="230" t="s">
        <v>201</v>
      </c>
      <c r="BK139" s="232">
        <f>BK140+SUM(BK141:BK182)</f>
        <v>0</v>
      </c>
    </row>
    <row r="140" spans="2:65" s="1" customFormat="1" ht="16.5" customHeight="1">
      <c r="B140" s="46"/>
      <c r="C140" s="235" t="s">
        <v>334</v>
      </c>
      <c r="D140" s="235" t="s">
        <v>203</v>
      </c>
      <c r="E140" s="236" t="s">
        <v>216</v>
      </c>
      <c r="F140" s="237" t="s">
        <v>1258</v>
      </c>
      <c r="G140" s="238" t="s">
        <v>256</v>
      </c>
      <c r="H140" s="239">
        <v>10</v>
      </c>
      <c r="I140" s="240"/>
      <c r="J140" s="241">
        <f>ROUND(I140*H140,2)</f>
        <v>0</v>
      </c>
      <c r="K140" s="237" t="s">
        <v>21</v>
      </c>
      <c r="L140" s="72"/>
      <c r="M140" s="242" t="s">
        <v>21</v>
      </c>
      <c r="N140" s="243" t="s">
        <v>40</v>
      </c>
      <c r="O140" s="47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AR140" s="24" t="s">
        <v>208</v>
      </c>
      <c r="AT140" s="24" t="s">
        <v>203</v>
      </c>
      <c r="AU140" s="24" t="s">
        <v>76</v>
      </c>
      <c r="AY140" s="24" t="s">
        <v>201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4" t="s">
        <v>76</v>
      </c>
      <c r="BK140" s="246">
        <f>ROUND(I140*H140,2)</f>
        <v>0</v>
      </c>
      <c r="BL140" s="24" t="s">
        <v>208</v>
      </c>
      <c r="BM140" s="24" t="s">
        <v>466</v>
      </c>
    </row>
    <row r="141" spans="2:47" s="1" customFormat="1" ht="13.5">
      <c r="B141" s="46"/>
      <c r="C141" s="74"/>
      <c r="D141" s="249" t="s">
        <v>493</v>
      </c>
      <c r="E141" s="74"/>
      <c r="F141" s="280" t="s">
        <v>2114</v>
      </c>
      <c r="G141" s="74"/>
      <c r="H141" s="74"/>
      <c r="I141" s="203"/>
      <c r="J141" s="74"/>
      <c r="K141" s="74"/>
      <c r="L141" s="72"/>
      <c r="M141" s="281"/>
      <c r="N141" s="47"/>
      <c r="O141" s="47"/>
      <c r="P141" s="47"/>
      <c r="Q141" s="47"/>
      <c r="R141" s="47"/>
      <c r="S141" s="47"/>
      <c r="T141" s="95"/>
      <c r="AT141" s="24" t="s">
        <v>493</v>
      </c>
      <c r="AU141" s="24" t="s">
        <v>76</v>
      </c>
    </row>
    <row r="142" spans="2:65" s="1" customFormat="1" ht="16.5" customHeight="1">
      <c r="B142" s="46"/>
      <c r="C142" s="235" t="s">
        <v>338</v>
      </c>
      <c r="D142" s="235" t="s">
        <v>203</v>
      </c>
      <c r="E142" s="236" t="s">
        <v>1259</v>
      </c>
      <c r="F142" s="237" t="s">
        <v>1260</v>
      </c>
      <c r="G142" s="238" t="s">
        <v>256</v>
      </c>
      <c r="H142" s="239">
        <v>100</v>
      </c>
      <c r="I142" s="240"/>
      <c r="J142" s="241">
        <f>ROUND(I142*H142,2)</f>
        <v>0</v>
      </c>
      <c r="K142" s="237" t="s">
        <v>21</v>
      </c>
      <c r="L142" s="72"/>
      <c r="M142" s="242" t="s">
        <v>21</v>
      </c>
      <c r="N142" s="243" t="s">
        <v>40</v>
      </c>
      <c r="O142" s="47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AR142" s="24" t="s">
        <v>208</v>
      </c>
      <c r="AT142" s="24" t="s">
        <v>203</v>
      </c>
      <c r="AU142" s="24" t="s">
        <v>76</v>
      </c>
      <c r="AY142" s="24" t="s">
        <v>201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4" t="s">
        <v>76</v>
      </c>
      <c r="BK142" s="246">
        <f>ROUND(I142*H142,2)</f>
        <v>0</v>
      </c>
      <c r="BL142" s="24" t="s">
        <v>208</v>
      </c>
      <c r="BM142" s="24" t="s">
        <v>474</v>
      </c>
    </row>
    <row r="143" spans="2:47" s="1" customFormat="1" ht="13.5">
      <c r="B143" s="46"/>
      <c r="C143" s="74"/>
      <c r="D143" s="249" t="s">
        <v>493</v>
      </c>
      <c r="E143" s="74"/>
      <c r="F143" s="280" t="s">
        <v>2114</v>
      </c>
      <c r="G143" s="74"/>
      <c r="H143" s="74"/>
      <c r="I143" s="203"/>
      <c r="J143" s="74"/>
      <c r="K143" s="74"/>
      <c r="L143" s="72"/>
      <c r="M143" s="281"/>
      <c r="N143" s="47"/>
      <c r="O143" s="47"/>
      <c r="P143" s="47"/>
      <c r="Q143" s="47"/>
      <c r="R143" s="47"/>
      <c r="S143" s="47"/>
      <c r="T143" s="95"/>
      <c r="AT143" s="24" t="s">
        <v>493</v>
      </c>
      <c r="AU143" s="24" t="s">
        <v>76</v>
      </c>
    </row>
    <row r="144" spans="2:65" s="1" customFormat="1" ht="16.5" customHeight="1">
      <c r="B144" s="46"/>
      <c r="C144" s="235" t="s">
        <v>343</v>
      </c>
      <c r="D144" s="235" t="s">
        <v>203</v>
      </c>
      <c r="E144" s="236" t="s">
        <v>1370</v>
      </c>
      <c r="F144" s="237" t="s">
        <v>1262</v>
      </c>
      <c r="G144" s="238" t="s">
        <v>256</v>
      </c>
      <c r="H144" s="239">
        <v>130</v>
      </c>
      <c r="I144" s="240"/>
      <c r="J144" s="241">
        <f>ROUND(I144*H144,2)</f>
        <v>0</v>
      </c>
      <c r="K144" s="237" t="s">
        <v>21</v>
      </c>
      <c r="L144" s="72"/>
      <c r="M144" s="242" t="s">
        <v>21</v>
      </c>
      <c r="N144" s="243" t="s">
        <v>40</v>
      </c>
      <c r="O144" s="47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AR144" s="24" t="s">
        <v>208</v>
      </c>
      <c r="AT144" s="24" t="s">
        <v>203</v>
      </c>
      <c r="AU144" s="24" t="s">
        <v>76</v>
      </c>
      <c r="AY144" s="24" t="s">
        <v>201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24" t="s">
        <v>76</v>
      </c>
      <c r="BK144" s="246">
        <f>ROUND(I144*H144,2)</f>
        <v>0</v>
      </c>
      <c r="BL144" s="24" t="s">
        <v>208</v>
      </c>
      <c r="BM144" s="24" t="s">
        <v>484</v>
      </c>
    </row>
    <row r="145" spans="2:47" s="1" customFormat="1" ht="13.5">
      <c r="B145" s="46"/>
      <c r="C145" s="74"/>
      <c r="D145" s="249" t="s">
        <v>493</v>
      </c>
      <c r="E145" s="74"/>
      <c r="F145" s="280" t="s">
        <v>2114</v>
      </c>
      <c r="G145" s="74"/>
      <c r="H145" s="74"/>
      <c r="I145" s="203"/>
      <c r="J145" s="74"/>
      <c r="K145" s="74"/>
      <c r="L145" s="72"/>
      <c r="M145" s="281"/>
      <c r="N145" s="47"/>
      <c r="O145" s="47"/>
      <c r="P145" s="47"/>
      <c r="Q145" s="47"/>
      <c r="R145" s="47"/>
      <c r="S145" s="47"/>
      <c r="T145" s="95"/>
      <c r="AT145" s="24" t="s">
        <v>493</v>
      </c>
      <c r="AU145" s="24" t="s">
        <v>76</v>
      </c>
    </row>
    <row r="146" spans="2:65" s="1" customFormat="1" ht="16.5" customHeight="1">
      <c r="B146" s="46"/>
      <c r="C146" s="235" t="s">
        <v>349</v>
      </c>
      <c r="D146" s="235" t="s">
        <v>203</v>
      </c>
      <c r="E146" s="236" t="s">
        <v>1254</v>
      </c>
      <c r="F146" s="237" t="s">
        <v>2120</v>
      </c>
      <c r="G146" s="238" t="s">
        <v>256</v>
      </c>
      <c r="H146" s="239">
        <v>5</v>
      </c>
      <c r="I146" s="240"/>
      <c r="J146" s="241">
        <f>ROUND(I146*H146,2)</f>
        <v>0</v>
      </c>
      <c r="K146" s="237" t="s">
        <v>21</v>
      </c>
      <c r="L146" s="72"/>
      <c r="M146" s="242" t="s">
        <v>21</v>
      </c>
      <c r="N146" s="243" t="s">
        <v>40</v>
      </c>
      <c r="O146" s="47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AR146" s="24" t="s">
        <v>208</v>
      </c>
      <c r="AT146" s="24" t="s">
        <v>203</v>
      </c>
      <c r="AU146" s="24" t="s">
        <v>76</v>
      </c>
      <c r="AY146" s="24" t="s">
        <v>201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4" t="s">
        <v>76</v>
      </c>
      <c r="BK146" s="246">
        <f>ROUND(I146*H146,2)</f>
        <v>0</v>
      </c>
      <c r="BL146" s="24" t="s">
        <v>208</v>
      </c>
      <c r="BM146" s="24" t="s">
        <v>497</v>
      </c>
    </row>
    <row r="147" spans="2:47" s="1" customFormat="1" ht="13.5">
      <c r="B147" s="46"/>
      <c r="C147" s="74"/>
      <c r="D147" s="249" t="s">
        <v>493</v>
      </c>
      <c r="E147" s="74"/>
      <c r="F147" s="280" t="s">
        <v>2114</v>
      </c>
      <c r="G147" s="74"/>
      <c r="H147" s="74"/>
      <c r="I147" s="203"/>
      <c r="J147" s="74"/>
      <c r="K147" s="74"/>
      <c r="L147" s="72"/>
      <c r="M147" s="281"/>
      <c r="N147" s="47"/>
      <c r="O147" s="47"/>
      <c r="P147" s="47"/>
      <c r="Q147" s="47"/>
      <c r="R147" s="47"/>
      <c r="S147" s="47"/>
      <c r="T147" s="95"/>
      <c r="AT147" s="24" t="s">
        <v>493</v>
      </c>
      <c r="AU147" s="24" t="s">
        <v>76</v>
      </c>
    </row>
    <row r="148" spans="2:65" s="1" customFormat="1" ht="16.5" customHeight="1">
      <c r="B148" s="46"/>
      <c r="C148" s="235" t="s">
        <v>355</v>
      </c>
      <c r="D148" s="235" t="s">
        <v>203</v>
      </c>
      <c r="E148" s="236" t="s">
        <v>1781</v>
      </c>
      <c r="F148" s="237" t="s">
        <v>2121</v>
      </c>
      <c r="G148" s="238" t="s">
        <v>1269</v>
      </c>
      <c r="H148" s="239">
        <v>12</v>
      </c>
      <c r="I148" s="240"/>
      <c r="J148" s="241">
        <f>ROUND(I148*H148,2)</f>
        <v>0</v>
      </c>
      <c r="K148" s="237" t="s">
        <v>21</v>
      </c>
      <c r="L148" s="72"/>
      <c r="M148" s="242" t="s">
        <v>21</v>
      </c>
      <c r="N148" s="243" t="s">
        <v>40</v>
      </c>
      <c r="O148" s="47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AR148" s="24" t="s">
        <v>208</v>
      </c>
      <c r="AT148" s="24" t="s">
        <v>203</v>
      </c>
      <c r="AU148" s="24" t="s">
        <v>76</v>
      </c>
      <c r="AY148" s="24" t="s">
        <v>201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4" t="s">
        <v>76</v>
      </c>
      <c r="BK148" s="246">
        <f>ROUND(I148*H148,2)</f>
        <v>0</v>
      </c>
      <c r="BL148" s="24" t="s">
        <v>208</v>
      </c>
      <c r="BM148" s="24" t="s">
        <v>516</v>
      </c>
    </row>
    <row r="149" spans="2:47" s="1" customFormat="1" ht="13.5">
      <c r="B149" s="46"/>
      <c r="C149" s="74"/>
      <c r="D149" s="249" t="s">
        <v>493</v>
      </c>
      <c r="E149" s="74"/>
      <c r="F149" s="280" t="s">
        <v>2114</v>
      </c>
      <c r="G149" s="74"/>
      <c r="H149" s="74"/>
      <c r="I149" s="203"/>
      <c r="J149" s="74"/>
      <c r="K149" s="74"/>
      <c r="L149" s="72"/>
      <c r="M149" s="281"/>
      <c r="N149" s="47"/>
      <c r="O149" s="47"/>
      <c r="P149" s="47"/>
      <c r="Q149" s="47"/>
      <c r="R149" s="47"/>
      <c r="S149" s="47"/>
      <c r="T149" s="95"/>
      <c r="AT149" s="24" t="s">
        <v>493</v>
      </c>
      <c r="AU149" s="24" t="s">
        <v>76</v>
      </c>
    </row>
    <row r="150" spans="2:65" s="1" customFormat="1" ht="16.5" customHeight="1">
      <c r="B150" s="46"/>
      <c r="C150" s="235" t="s">
        <v>364</v>
      </c>
      <c r="D150" s="235" t="s">
        <v>203</v>
      </c>
      <c r="E150" s="236" t="s">
        <v>1375</v>
      </c>
      <c r="F150" s="237" t="s">
        <v>2122</v>
      </c>
      <c r="G150" s="238" t="s">
        <v>1269</v>
      </c>
      <c r="H150" s="239">
        <v>5</v>
      </c>
      <c r="I150" s="240"/>
      <c r="J150" s="241">
        <f>ROUND(I150*H150,2)</f>
        <v>0</v>
      </c>
      <c r="K150" s="237" t="s">
        <v>21</v>
      </c>
      <c r="L150" s="72"/>
      <c r="M150" s="242" t="s">
        <v>21</v>
      </c>
      <c r="N150" s="243" t="s">
        <v>40</v>
      </c>
      <c r="O150" s="47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AR150" s="24" t="s">
        <v>208</v>
      </c>
      <c r="AT150" s="24" t="s">
        <v>203</v>
      </c>
      <c r="AU150" s="24" t="s">
        <v>76</v>
      </c>
      <c r="AY150" s="24" t="s">
        <v>201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24" t="s">
        <v>76</v>
      </c>
      <c r="BK150" s="246">
        <f>ROUND(I150*H150,2)</f>
        <v>0</v>
      </c>
      <c r="BL150" s="24" t="s">
        <v>208</v>
      </c>
      <c r="BM150" s="24" t="s">
        <v>528</v>
      </c>
    </row>
    <row r="151" spans="2:47" s="1" customFormat="1" ht="13.5">
      <c r="B151" s="46"/>
      <c r="C151" s="74"/>
      <c r="D151" s="249" t="s">
        <v>493</v>
      </c>
      <c r="E151" s="74"/>
      <c r="F151" s="280" t="s">
        <v>2114</v>
      </c>
      <c r="G151" s="74"/>
      <c r="H151" s="74"/>
      <c r="I151" s="203"/>
      <c r="J151" s="74"/>
      <c r="K151" s="74"/>
      <c r="L151" s="72"/>
      <c r="M151" s="281"/>
      <c r="N151" s="47"/>
      <c r="O151" s="47"/>
      <c r="P151" s="47"/>
      <c r="Q151" s="47"/>
      <c r="R151" s="47"/>
      <c r="S151" s="47"/>
      <c r="T151" s="95"/>
      <c r="AT151" s="24" t="s">
        <v>493</v>
      </c>
      <c r="AU151" s="24" t="s">
        <v>76</v>
      </c>
    </row>
    <row r="152" spans="2:65" s="1" customFormat="1" ht="16.5" customHeight="1">
      <c r="B152" s="46"/>
      <c r="C152" s="235" t="s">
        <v>369</v>
      </c>
      <c r="D152" s="235" t="s">
        <v>203</v>
      </c>
      <c r="E152" s="236" t="s">
        <v>265</v>
      </c>
      <c r="F152" s="237" t="s">
        <v>2123</v>
      </c>
      <c r="G152" s="238" t="s">
        <v>1274</v>
      </c>
      <c r="H152" s="239">
        <v>4</v>
      </c>
      <c r="I152" s="240"/>
      <c r="J152" s="241">
        <f>ROUND(I152*H152,2)</f>
        <v>0</v>
      </c>
      <c r="K152" s="237" t="s">
        <v>21</v>
      </c>
      <c r="L152" s="72"/>
      <c r="M152" s="242" t="s">
        <v>21</v>
      </c>
      <c r="N152" s="243" t="s">
        <v>40</v>
      </c>
      <c r="O152" s="47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AR152" s="24" t="s">
        <v>208</v>
      </c>
      <c r="AT152" s="24" t="s">
        <v>203</v>
      </c>
      <c r="AU152" s="24" t="s">
        <v>76</v>
      </c>
      <c r="AY152" s="24" t="s">
        <v>201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76</v>
      </c>
      <c r="BK152" s="246">
        <f>ROUND(I152*H152,2)</f>
        <v>0</v>
      </c>
      <c r="BL152" s="24" t="s">
        <v>208</v>
      </c>
      <c r="BM152" s="24" t="s">
        <v>538</v>
      </c>
    </row>
    <row r="153" spans="2:47" s="1" customFormat="1" ht="13.5">
      <c r="B153" s="46"/>
      <c r="C153" s="74"/>
      <c r="D153" s="249" t="s">
        <v>493</v>
      </c>
      <c r="E153" s="74"/>
      <c r="F153" s="280" t="s">
        <v>2114</v>
      </c>
      <c r="G153" s="74"/>
      <c r="H153" s="74"/>
      <c r="I153" s="203"/>
      <c r="J153" s="74"/>
      <c r="K153" s="74"/>
      <c r="L153" s="72"/>
      <c r="M153" s="281"/>
      <c r="N153" s="47"/>
      <c r="O153" s="47"/>
      <c r="P153" s="47"/>
      <c r="Q153" s="47"/>
      <c r="R153" s="47"/>
      <c r="S153" s="47"/>
      <c r="T153" s="95"/>
      <c r="AT153" s="24" t="s">
        <v>493</v>
      </c>
      <c r="AU153" s="24" t="s">
        <v>76</v>
      </c>
    </row>
    <row r="154" spans="2:65" s="1" customFormat="1" ht="16.5" customHeight="1">
      <c r="B154" s="46"/>
      <c r="C154" s="235" t="s">
        <v>374</v>
      </c>
      <c r="D154" s="235" t="s">
        <v>203</v>
      </c>
      <c r="E154" s="236" t="s">
        <v>272</v>
      </c>
      <c r="F154" s="237" t="s">
        <v>2124</v>
      </c>
      <c r="G154" s="238" t="s">
        <v>1274</v>
      </c>
      <c r="H154" s="239">
        <v>3</v>
      </c>
      <c r="I154" s="240"/>
      <c r="J154" s="241">
        <f>ROUND(I154*H154,2)</f>
        <v>0</v>
      </c>
      <c r="K154" s="237" t="s">
        <v>21</v>
      </c>
      <c r="L154" s="72"/>
      <c r="M154" s="242" t="s">
        <v>21</v>
      </c>
      <c r="N154" s="243" t="s">
        <v>40</v>
      </c>
      <c r="O154" s="47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AR154" s="24" t="s">
        <v>208</v>
      </c>
      <c r="AT154" s="24" t="s">
        <v>203</v>
      </c>
      <c r="AU154" s="24" t="s">
        <v>76</v>
      </c>
      <c r="AY154" s="24" t="s">
        <v>201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4" t="s">
        <v>76</v>
      </c>
      <c r="BK154" s="246">
        <f>ROUND(I154*H154,2)</f>
        <v>0</v>
      </c>
      <c r="BL154" s="24" t="s">
        <v>208</v>
      </c>
      <c r="BM154" s="24" t="s">
        <v>549</v>
      </c>
    </row>
    <row r="155" spans="2:47" s="1" customFormat="1" ht="13.5">
      <c r="B155" s="46"/>
      <c r="C155" s="74"/>
      <c r="D155" s="249" t="s">
        <v>493</v>
      </c>
      <c r="E155" s="74"/>
      <c r="F155" s="280" t="s">
        <v>2114</v>
      </c>
      <c r="G155" s="74"/>
      <c r="H155" s="74"/>
      <c r="I155" s="203"/>
      <c r="J155" s="74"/>
      <c r="K155" s="74"/>
      <c r="L155" s="72"/>
      <c r="M155" s="281"/>
      <c r="N155" s="47"/>
      <c r="O155" s="47"/>
      <c r="P155" s="47"/>
      <c r="Q155" s="47"/>
      <c r="R155" s="47"/>
      <c r="S155" s="47"/>
      <c r="T155" s="95"/>
      <c r="AT155" s="24" t="s">
        <v>493</v>
      </c>
      <c r="AU155" s="24" t="s">
        <v>76</v>
      </c>
    </row>
    <row r="156" spans="2:65" s="1" customFormat="1" ht="16.5" customHeight="1">
      <c r="B156" s="46"/>
      <c r="C156" s="235" t="s">
        <v>379</v>
      </c>
      <c r="D156" s="235" t="s">
        <v>203</v>
      </c>
      <c r="E156" s="236" t="s">
        <v>1272</v>
      </c>
      <c r="F156" s="237" t="s">
        <v>2125</v>
      </c>
      <c r="G156" s="238" t="s">
        <v>1274</v>
      </c>
      <c r="H156" s="239">
        <v>3</v>
      </c>
      <c r="I156" s="240"/>
      <c r="J156" s="241">
        <f>ROUND(I156*H156,2)</f>
        <v>0</v>
      </c>
      <c r="K156" s="237" t="s">
        <v>21</v>
      </c>
      <c r="L156" s="72"/>
      <c r="M156" s="242" t="s">
        <v>21</v>
      </c>
      <c r="N156" s="243" t="s">
        <v>40</v>
      </c>
      <c r="O156" s="47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AR156" s="24" t="s">
        <v>208</v>
      </c>
      <c r="AT156" s="24" t="s">
        <v>203</v>
      </c>
      <c r="AU156" s="24" t="s">
        <v>76</v>
      </c>
      <c r="AY156" s="24" t="s">
        <v>201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4" t="s">
        <v>76</v>
      </c>
      <c r="BK156" s="246">
        <f>ROUND(I156*H156,2)</f>
        <v>0</v>
      </c>
      <c r="BL156" s="24" t="s">
        <v>208</v>
      </c>
      <c r="BM156" s="24" t="s">
        <v>559</v>
      </c>
    </row>
    <row r="157" spans="2:47" s="1" customFormat="1" ht="13.5">
      <c r="B157" s="46"/>
      <c r="C157" s="74"/>
      <c r="D157" s="249" t="s">
        <v>493</v>
      </c>
      <c r="E157" s="74"/>
      <c r="F157" s="280" t="s">
        <v>2114</v>
      </c>
      <c r="G157" s="74"/>
      <c r="H157" s="74"/>
      <c r="I157" s="203"/>
      <c r="J157" s="74"/>
      <c r="K157" s="74"/>
      <c r="L157" s="72"/>
      <c r="M157" s="281"/>
      <c r="N157" s="47"/>
      <c r="O157" s="47"/>
      <c r="P157" s="47"/>
      <c r="Q157" s="47"/>
      <c r="R157" s="47"/>
      <c r="S157" s="47"/>
      <c r="T157" s="95"/>
      <c r="AT157" s="24" t="s">
        <v>493</v>
      </c>
      <c r="AU157" s="24" t="s">
        <v>76</v>
      </c>
    </row>
    <row r="158" spans="2:65" s="1" customFormat="1" ht="16.5" customHeight="1">
      <c r="B158" s="46"/>
      <c r="C158" s="235" t="s">
        <v>384</v>
      </c>
      <c r="D158" s="235" t="s">
        <v>203</v>
      </c>
      <c r="E158" s="236" t="s">
        <v>1807</v>
      </c>
      <c r="F158" s="237" t="s">
        <v>2126</v>
      </c>
      <c r="G158" s="238" t="s">
        <v>1274</v>
      </c>
      <c r="H158" s="239">
        <v>1</v>
      </c>
      <c r="I158" s="240"/>
      <c r="J158" s="241">
        <f>ROUND(I158*H158,2)</f>
        <v>0</v>
      </c>
      <c r="K158" s="237" t="s">
        <v>21</v>
      </c>
      <c r="L158" s="72"/>
      <c r="M158" s="242" t="s">
        <v>21</v>
      </c>
      <c r="N158" s="243" t="s">
        <v>40</v>
      </c>
      <c r="O158" s="47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AR158" s="24" t="s">
        <v>208</v>
      </c>
      <c r="AT158" s="24" t="s">
        <v>203</v>
      </c>
      <c r="AU158" s="24" t="s">
        <v>76</v>
      </c>
      <c r="AY158" s="24" t="s">
        <v>201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24" t="s">
        <v>76</v>
      </c>
      <c r="BK158" s="246">
        <f>ROUND(I158*H158,2)</f>
        <v>0</v>
      </c>
      <c r="BL158" s="24" t="s">
        <v>208</v>
      </c>
      <c r="BM158" s="24" t="s">
        <v>568</v>
      </c>
    </row>
    <row r="159" spans="2:47" s="1" customFormat="1" ht="13.5">
      <c r="B159" s="46"/>
      <c r="C159" s="74"/>
      <c r="D159" s="249" t="s">
        <v>493</v>
      </c>
      <c r="E159" s="74"/>
      <c r="F159" s="280" t="s">
        <v>2114</v>
      </c>
      <c r="G159" s="74"/>
      <c r="H159" s="74"/>
      <c r="I159" s="203"/>
      <c r="J159" s="74"/>
      <c r="K159" s="74"/>
      <c r="L159" s="72"/>
      <c r="M159" s="281"/>
      <c r="N159" s="47"/>
      <c r="O159" s="47"/>
      <c r="P159" s="47"/>
      <c r="Q159" s="47"/>
      <c r="R159" s="47"/>
      <c r="S159" s="47"/>
      <c r="T159" s="95"/>
      <c r="AT159" s="24" t="s">
        <v>493</v>
      </c>
      <c r="AU159" s="24" t="s">
        <v>76</v>
      </c>
    </row>
    <row r="160" spans="2:65" s="1" customFormat="1" ht="16.5" customHeight="1">
      <c r="B160" s="46"/>
      <c r="C160" s="235" t="s">
        <v>389</v>
      </c>
      <c r="D160" s="235" t="s">
        <v>203</v>
      </c>
      <c r="E160" s="236" t="s">
        <v>1276</v>
      </c>
      <c r="F160" s="237" t="s">
        <v>2127</v>
      </c>
      <c r="G160" s="238" t="s">
        <v>1274</v>
      </c>
      <c r="H160" s="239">
        <v>3</v>
      </c>
      <c r="I160" s="240"/>
      <c r="J160" s="241">
        <f>ROUND(I160*H160,2)</f>
        <v>0</v>
      </c>
      <c r="K160" s="237" t="s">
        <v>21</v>
      </c>
      <c r="L160" s="72"/>
      <c r="M160" s="242" t="s">
        <v>21</v>
      </c>
      <c r="N160" s="243" t="s">
        <v>40</v>
      </c>
      <c r="O160" s="47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AR160" s="24" t="s">
        <v>208</v>
      </c>
      <c r="AT160" s="24" t="s">
        <v>203</v>
      </c>
      <c r="AU160" s="24" t="s">
        <v>76</v>
      </c>
      <c r="AY160" s="24" t="s">
        <v>201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24" t="s">
        <v>76</v>
      </c>
      <c r="BK160" s="246">
        <f>ROUND(I160*H160,2)</f>
        <v>0</v>
      </c>
      <c r="BL160" s="24" t="s">
        <v>208</v>
      </c>
      <c r="BM160" s="24" t="s">
        <v>576</v>
      </c>
    </row>
    <row r="161" spans="2:47" s="1" customFormat="1" ht="13.5">
      <c r="B161" s="46"/>
      <c r="C161" s="74"/>
      <c r="D161" s="249" t="s">
        <v>493</v>
      </c>
      <c r="E161" s="74"/>
      <c r="F161" s="280" t="s">
        <v>2114</v>
      </c>
      <c r="G161" s="74"/>
      <c r="H161" s="74"/>
      <c r="I161" s="203"/>
      <c r="J161" s="74"/>
      <c r="K161" s="74"/>
      <c r="L161" s="72"/>
      <c r="M161" s="281"/>
      <c r="N161" s="47"/>
      <c r="O161" s="47"/>
      <c r="P161" s="47"/>
      <c r="Q161" s="47"/>
      <c r="R161" s="47"/>
      <c r="S161" s="47"/>
      <c r="T161" s="95"/>
      <c r="AT161" s="24" t="s">
        <v>493</v>
      </c>
      <c r="AU161" s="24" t="s">
        <v>76</v>
      </c>
    </row>
    <row r="162" spans="2:65" s="1" customFormat="1" ht="16.5" customHeight="1">
      <c r="B162" s="46"/>
      <c r="C162" s="235" t="s">
        <v>395</v>
      </c>
      <c r="D162" s="235" t="s">
        <v>203</v>
      </c>
      <c r="E162" s="236" t="s">
        <v>308</v>
      </c>
      <c r="F162" s="237" t="s">
        <v>2128</v>
      </c>
      <c r="G162" s="238" t="s">
        <v>1274</v>
      </c>
      <c r="H162" s="239">
        <v>1</v>
      </c>
      <c r="I162" s="240"/>
      <c r="J162" s="241">
        <f>ROUND(I162*H162,2)</f>
        <v>0</v>
      </c>
      <c r="K162" s="237" t="s">
        <v>21</v>
      </c>
      <c r="L162" s="72"/>
      <c r="M162" s="242" t="s">
        <v>21</v>
      </c>
      <c r="N162" s="243" t="s">
        <v>40</v>
      </c>
      <c r="O162" s="47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AR162" s="24" t="s">
        <v>208</v>
      </c>
      <c r="AT162" s="24" t="s">
        <v>203</v>
      </c>
      <c r="AU162" s="24" t="s">
        <v>76</v>
      </c>
      <c r="AY162" s="24" t="s">
        <v>201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76</v>
      </c>
      <c r="BK162" s="246">
        <f>ROUND(I162*H162,2)</f>
        <v>0</v>
      </c>
      <c r="BL162" s="24" t="s">
        <v>208</v>
      </c>
      <c r="BM162" s="24" t="s">
        <v>587</v>
      </c>
    </row>
    <row r="163" spans="2:47" s="1" customFormat="1" ht="13.5">
      <c r="B163" s="46"/>
      <c r="C163" s="74"/>
      <c r="D163" s="249" t="s">
        <v>493</v>
      </c>
      <c r="E163" s="74"/>
      <c r="F163" s="280" t="s">
        <v>2114</v>
      </c>
      <c r="G163" s="74"/>
      <c r="H163" s="74"/>
      <c r="I163" s="203"/>
      <c r="J163" s="74"/>
      <c r="K163" s="74"/>
      <c r="L163" s="72"/>
      <c r="M163" s="281"/>
      <c r="N163" s="47"/>
      <c r="O163" s="47"/>
      <c r="P163" s="47"/>
      <c r="Q163" s="47"/>
      <c r="R163" s="47"/>
      <c r="S163" s="47"/>
      <c r="T163" s="95"/>
      <c r="AT163" s="24" t="s">
        <v>493</v>
      </c>
      <c r="AU163" s="24" t="s">
        <v>76</v>
      </c>
    </row>
    <row r="164" spans="2:65" s="1" customFormat="1" ht="16.5" customHeight="1">
      <c r="B164" s="46"/>
      <c r="C164" s="235" t="s">
        <v>400</v>
      </c>
      <c r="D164" s="235" t="s">
        <v>203</v>
      </c>
      <c r="E164" s="236" t="s">
        <v>9</v>
      </c>
      <c r="F164" s="237" t="s">
        <v>2129</v>
      </c>
      <c r="G164" s="238" t="s">
        <v>1274</v>
      </c>
      <c r="H164" s="239">
        <v>2</v>
      </c>
      <c r="I164" s="240"/>
      <c r="J164" s="241">
        <f>ROUND(I164*H164,2)</f>
        <v>0</v>
      </c>
      <c r="K164" s="237" t="s">
        <v>21</v>
      </c>
      <c r="L164" s="72"/>
      <c r="M164" s="242" t="s">
        <v>21</v>
      </c>
      <c r="N164" s="243" t="s">
        <v>40</v>
      </c>
      <c r="O164" s="47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AR164" s="24" t="s">
        <v>208</v>
      </c>
      <c r="AT164" s="24" t="s">
        <v>203</v>
      </c>
      <c r="AU164" s="24" t="s">
        <v>76</v>
      </c>
      <c r="AY164" s="24" t="s">
        <v>201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24" t="s">
        <v>76</v>
      </c>
      <c r="BK164" s="246">
        <f>ROUND(I164*H164,2)</f>
        <v>0</v>
      </c>
      <c r="BL164" s="24" t="s">
        <v>208</v>
      </c>
      <c r="BM164" s="24" t="s">
        <v>597</v>
      </c>
    </row>
    <row r="165" spans="2:47" s="1" customFormat="1" ht="13.5">
      <c r="B165" s="46"/>
      <c r="C165" s="74"/>
      <c r="D165" s="249" t="s">
        <v>493</v>
      </c>
      <c r="E165" s="74"/>
      <c r="F165" s="280" t="s">
        <v>2114</v>
      </c>
      <c r="G165" s="74"/>
      <c r="H165" s="74"/>
      <c r="I165" s="203"/>
      <c r="J165" s="74"/>
      <c r="K165" s="74"/>
      <c r="L165" s="72"/>
      <c r="M165" s="281"/>
      <c r="N165" s="47"/>
      <c r="O165" s="47"/>
      <c r="P165" s="47"/>
      <c r="Q165" s="47"/>
      <c r="R165" s="47"/>
      <c r="S165" s="47"/>
      <c r="T165" s="95"/>
      <c r="AT165" s="24" t="s">
        <v>493</v>
      </c>
      <c r="AU165" s="24" t="s">
        <v>76</v>
      </c>
    </row>
    <row r="166" spans="2:65" s="1" customFormat="1" ht="16.5" customHeight="1">
      <c r="B166" s="46"/>
      <c r="C166" s="235" t="s">
        <v>405</v>
      </c>
      <c r="D166" s="235" t="s">
        <v>203</v>
      </c>
      <c r="E166" s="236" t="s">
        <v>1283</v>
      </c>
      <c r="F166" s="237" t="s">
        <v>1286</v>
      </c>
      <c r="G166" s="238" t="s">
        <v>1269</v>
      </c>
      <c r="H166" s="239">
        <v>3</v>
      </c>
      <c r="I166" s="240"/>
      <c r="J166" s="241">
        <f>ROUND(I166*H166,2)</f>
        <v>0</v>
      </c>
      <c r="K166" s="237" t="s">
        <v>21</v>
      </c>
      <c r="L166" s="72"/>
      <c r="M166" s="242" t="s">
        <v>21</v>
      </c>
      <c r="N166" s="243" t="s">
        <v>40</v>
      </c>
      <c r="O166" s="47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AR166" s="24" t="s">
        <v>208</v>
      </c>
      <c r="AT166" s="24" t="s">
        <v>203</v>
      </c>
      <c r="AU166" s="24" t="s">
        <v>76</v>
      </c>
      <c r="AY166" s="24" t="s">
        <v>201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24" t="s">
        <v>76</v>
      </c>
      <c r="BK166" s="246">
        <f>ROUND(I166*H166,2)</f>
        <v>0</v>
      </c>
      <c r="BL166" s="24" t="s">
        <v>208</v>
      </c>
      <c r="BM166" s="24" t="s">
        <v>608</v>
      </c>
    </row>
    <row r="167" spans="2:47" s="1" customFormat="1" ht="13.5">
      <c r="B167" s="46"/>
      <c r="C167" s="74"/>
      <c r="D167" s="249" t="s">
        <v>493</v>
      </c>
      <c r="E167" s="74"/>
      <c r="F167" s="280" t="s">
        <v>2114</v>
      </c>
      <c r="G167" s="74"/>
      <c r="H167" s="74"/>
      <c r="I167" s="203"/>
      <c r="J167" s="74"/>
      <c r="K167" s="74"/>
      <c r="L167" s="72"/>
      <c r="M167" s="281"/>
      <c r="N167" s="47"/>
      <c r="O167" s="47"/>
      <c r="P167" s="47"/>
      <c r="Q167" s="47"/>
      <c r="R167" s="47"/>
      <c r="S167" s="47"/>
      <c r="T167" s="95"/>
      <c r="AT167" s="24" t="s">
        <v>493</v>
      </c>
      <c r="AU167" s="24" t="s">
        <v>76</v>
      </c>
    </row>
    <row r="168" spans="2:65" s="1" customFormat="1" ht="16.5" customHeight="1">
      <c r="B168" s="46"/>
      <c r="C168" s="235" t="s">
        <v>410</v>
      </c>
      <c r="D168" s="235" t="s">
        <v>203</v>
      </c>
      <c r="E168" s="236" t="s">
        <v>1285</v>
      </c>
      <c r="F168" s="237" t="s">
        <v>1288</v>
      </c>
      <c r="G168" s="238" t="s">
        <v>1269</v>
      </c>
      <c r="H168" s="239">
        <v>6</v>
      </c>
      <c r="I168" s="240"/>
      <c r="J168" s="241">
        <f>ROUND(I168*H168,2)</f>
        <v>0</v>
      </c>
      <c r="K168" s="237" t="s">
        <v>21</v>
      </c>
      <c r="L168" s="72"/>
      <c r="M168" s="242" t="s">
        <v>21</v>
      </c>
      <c r="N168" s="243" t="s">
        <v>40</v>
      </c>
      <c r="O168" s="47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AR168" s="24" t="s">
        <v>208</v>
      </c>
      <c r="AT168" s="24" t="s">
        <v>203</v>
      </c>
      <c r="AU168" s="24" t="s">
        <v>76</v>
      </c>
      <c r="AY168" s="24" t="s">
        <v>201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24" t="s">
        <v>76</v>
      </c>
      <c r="BK168" s="246">
        <f>ROUND(I168*H168,2)</f>
        <v>0</v>
      </c>
      <c r="BL168" s="24" t="s">
        <v>208</v>
      </c>
      <c r="BM168" s="24" t="s">
        <v>619</v>
      </c>
    </row>
    <row r="169" spans="2:47" s="1" customFormat="1" ht="13.5">
      <c r="B169" s="46"/>
      <c r="C169" s="74"/>
      <c r="D169" s="249" t="s">
        <v>493</v>
      </c>
      <c r="E169" s="74"/>
      <c r="F169" s="280" t="s">
        <v>2114</v>
      </c>
      <c r="G169" s="74"/>
      <c r="H169" s="74"/>
      <c r="I169" s="203"/>
      <c r="J169" s="74"/>
      <c r="K169" s="74"/>
      <c r="L169" s="72"/>
      <c r="M169" s="281"/>
      <c r="N169" s="47"/>
      <c r="O169" s="47"/>
      <c r="P169" s="47"/>
      <c r="Q169" s="47"/>
      <c r="R169" s="47"/>
      <c r="S169" s="47"/>
      <c r="T169" s="95"/>
      <c r="AT169" s="24" t="s">
        <v>493</v>
      </c>
      <c r="AU169" s="24" t="s">
        <v>76</v>
      </c>
    </row>
    <row r="170" spans="2:65" s="1" customFormat="1" ht="16.5" customHeight="1">
      <c r="B170" s="46"/>
      <c r="C170" s="235" t="s">
        <v>416</v>
      </c>
      <c r="D170" s="235" t="s">
        <v>203</v>
      </c>
      <c r="E170" s="236" t="s">
        <v>1331</v>
      </c>
      <c r="F170" s="237" t="s">
        <v>1384</v>
      </c>
      <c r="G170" s="238" t="s">
        <v>256</v>
      </c>
      <c r="H170" s="239">
        <v>30</v>
      </c>
      <c r="I170" s="240"/>
      <c r="J170" s="241">
        <f>ROUND(I170*H170,2)</f>
        <v>0</v>
      </c>
      <c r="K170" s="237" t="s">
        <v>21</v>
      </c>
      <c r="L170" s="72"/>
      <c r="M170" s="242" t="s">
        <v>21</v>
      </c>
      <c r="N170" s="243" t="s">
        <v>40</v>
      </c>
      <c r="O170" s="47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AR170" s="24" t="s">
        <v>208</v>
      </c>
      <c r="AT170" s="24" t="s">
        <v>203</v>
      </c>
      <c r="AU170" s="24" t="s">
        <v>76</v>
      </c>
      <c r="AY170" s="24" t="s">
        <v>201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4" t="s">
        <v>76</v>
      </c>
      <c r="BK170" s="246">
        <f>ROUND(I170*H170,2)</f>
        <v>0</v>
      </c>
      <c r="BL170" s="24" t="s">
        <v>208</v>
      </c>
      <c r="BM170" s="24" t="s">
        <v>629</v>
      </c>
    </row>
    <row r="171" spans="2:47" s="1" customFormat="1" ht="13.5">
      <c r="B171" s="46"/>
      <c r="C171" s="74"/>
      <c r="D171" s="249" t="s">
        <v>493</v>
      </c>
      <c r="E171" s="74"/>
      <c r="F171" s="280" t="s">
        <v>2114</v>
      </c>
      <c r="G171" s="74"/>
      <c r="H171" s="74"/>
      <c r="I171" s="203"/>
      <c r="J171" s="74"/>
      <c r="K171" s="74"/>
      <c r="L171" s="72"/>
      <c r="M171" s="281"/>
      <c r="N171" s="47"/>
      <c r="O171" s="47"/>
      <c r="P171" s="47"/>
      <c r="Q171" s="47"/>
      <c r="R171" s="47"/>
      <c r="S171" s="47"/>
      <c r="T171" s="95"/>
      <c r="AT171" s="24" t="s">
        <v>493</v>
      </c>
      <c r="AU171" s="24" t="s">
        <v>76</v>
      </c>
    </row>
    <row r="172" spans="2:65" s="1" customFormat="1" ht="16.5" customHeight="1">
      <c r="B172" s="46"/>
      <c r="C172" s="235" t="s">
        <v>423</v>
      </c>
      <c r="D172" s="235" t="s">
        <v>203</v>
      </c>
      <c r="E172" s="236" t="s">
        <v>349</v>
      </c>
      <c r="F172" s="237" t="s">
        <v>2130</v>
      </c>
      <c r="G172" s="238" t="s">
        <v>1274</v>
      </c>
      <c r="H172" s="239">
        <v>1</v>
      </c>
      <c r="I172" s="240"/>
      <c r="J172" s="241">
        <f>ROUND(I172*H172,2)</f>
        <v>0</v>
      </c>
      <c r="K172" s="237" t="s">
        <v>21</v>
      </c>
      <c r="L172" s="72"/>
      <c r="M172" s="242" t="s">
        <v>21</v>
      </c>
      <c r="N172" s="243" t="s">
        <v>40</v>
      </c>
      <c r="O172" s="47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AR172" s="24" t="s">
        <v>208</v>
      </c>
      <c r="AT172" s="24" t="s">
        <v>203</v>
      </c>
      <c r="AU172" s="24" t="s">
        <v>76</v>
      </c>
      <c r="AY172" s="24" t="s">
        <v>201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4" t="s">
        <v>76</v>
      </c>
      <c r="BK172" s="246">
        <f>ROUND(I172*H172,2)</f>
        <v>0</v>
      </c>
      <c r="BL172" s="24" t="s">
        <v>208</v>
      </c>
      <c r="BM172" s="24" t="s">
        <v>639</v>
      </c>
    </row>
    <row r="173" spans="2:47" s="1" customFormat="1" ht="13.5">
      <c r="B173" s="46"/>
      <c r="C173" s="74"/>
      <c r="D173" s="249" t="s">
        <v>493</v>
      </c>
      <c r="E173" s="74"/>
      <c r="F173" s="280" t="s">
        <v>2114</v>
      </c>
      <c r="G173" s="74"/>
      <c r="H173" s="74"/>
      <c r="I173" s="203"/>
      <c r="J173" s="74"/>
      <c r="K173" s="74"/>
      <c r="L173" s="72"/>
      <c r="M173" s="281"/>
      <c r="N173" s="47"/>
      <c r="O173" s="47"/>
      <c r="P173" s="47"/>
      <c r="Q173" s="47"/>
      <c r="R173" s="47"/>
      <c r="S173" s="47"/>
      <c r="T173" s="95"/>
      <c r="AT173" s="24" t="s">
        <v>493</v>
      </c>
      <c r="AU173" s="24" t="s">
        <v>76</v>
      </c>
    </row>
    <row r="174" spans="2:65" s="1" customFormat="1" ht="16.5" customHeight="1">
      <c r="B174" s="46"/>
      <c r="C174" s="235" t="s">
        <v>428</v>
      </c>
      <c r="D174" s="235" t="s">
        <v>203</v>
      </c>
      <c r="E174" s="236" t="s">
        <v>364</v>
      </c>
      <c r="F174" s="237" t="s">
        <v>2131</v>
      </c>
      <c r="G174" s="238" t="s">
        <v>1274</v>
      </c>
      <c r="H174" s="239">
        <v>2</v>
      </c>
      <c r="I174" s="240"/>
      <c r="J174" s="241">
        <f>ROUND(I174*H174,2)</f>
        <v>0</v>
      </c>
      <c r="K174" s="237" t="s">
        <v>21</v>
      </c>
      <c r="L174" s="72"/>
      <c r="M174" s="242" t="s">
        <v>21</v>
      </c>
      <c r="N174" s="243" t="s">
        <v>40</v>
      </c>
      <c r="O174" s="47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AR174" s="24" t="s">
        <v>208</v>
      </c>
      <c r="AT174" s="24" t="s">
        <v>203</v>
      </c>
      <c r="AU174" s="24" t="s">
        <v>76</v>
      </c>
      <c r="AY174" s="24" t="s">
        <v>201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4" t="s">
        <v>76</v>
      </c>
      <c r="BK174" s="246">
        <f>ROUND(I174*H174,2)</f>
        <v>0</v>
      </c>
      <c r="BL174" s="24" t="s">
        <v>208</v>
      </c>
      <c r="BM174" s="24" t="s">
        <v>648</v>
      </c>
    </row>
    <row r="175" spans="2:47" s="1" customFormat="1" ht="13.5">
      <c r="B175" s="46"/>
      <c r="C175" s="74"/>
      <c r="D175" s="249" t="s">
        <v>493</v>
      </c>
      <c r="E175" s="74"/>
      <c r="F175" s="280" t="s">
        <v>2114</v>
      </c>
      <c r="G175" s="74"/>
      <c r="H175" s="74"/>
      <c r="I175" s="203"/>
      <c r="J175" s="74"/>
      <c r="K175" s="74"/>
      <c r="L175" s="72"/>
      <c r="M175" s="281"/>
      <c r="N175" s="47"/>
      <c r="O175" s="47"/>
      <c r="P175" s="47"/>
      <c r="Q175" s="47"/>
      <c r="R175" s="47"/>
      <c r="S175" s="47"/>
      <c r="T175" s="95"/>
      <c r="AT175" s="24" t="s">
        <v>493</v>
      </c>
      <c r="AU175" s="24" t="s">
        <v>76</v>
      </c>
    </row>
    <row r="176" spans="2:65" s="1" customFormat="1" ht="16.5" customHeight="1">
      <c r="B176" s="46"/>
      <c r="C176" s="235" t="s">
        <v>432</v>
      </c>
      <c r="D176" s="235" t="s">
        <v>203</v>
      </c>
      <c r="E176" s="236" t="s">
        <v>369</v>
      </c>
      <c r="F176" s="237" t="s">
        <v>2132</v>
      </c>
      <c r="G176" s="238" t="s">
        <v>1274</v>
      </c>
      <c r="H176" s="239">
        <v>12</v>
      </c>
      <c r="I176" s="240"/>
      <c r="J176" s="241">
        <f>ROUND(I176*H176,2)</f>
        <v>0</v>
      </c>
      <c r="K176" s="237" t="s">
        <v>21</v>
      </c>
      <c r="L176" s="72"/>
      <c r="M176" s="242" t="s">
        <v>21</v>
      </c>
      <c r="N176" s="243" t="s">
        <v>40</v>
      </c>
      <c r="O176" s="47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AR176" s="24" t="s">
        <v>208</v>
      </c>
      <c r="AT176" s="24" t="s">
        <v>203</v>
      </c>
      <c r="AU176" s="24" t="s">
        <v>76</v>
      </c>
      <c r="AY176" s="24" t="s">
        <v>201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4" t="s">
        <v>76</v>
      </c>
      <c r="BK176" s="246">
        <f>ROUND(I176*H176,2)</f>
        <v>0</v>
      </c>
      <c r="BL176" s="24" t="s">
        <v>208</v>
      </c>
      <c r="BM176" s="24" t="s">
        <v>659</v>
      </c>
    </row>
    <row r="177" spans="2:47" s="1" customFormat="1" ht="13.5">
      <c r="B177" s="46"/>
      <c r="C177" s="74"/>
      <c r="D177" s="249" t="s">
        <v>493</v>
      </c>
      <c r="E177" s="74"/>
      <c r="F177" s="280" t="s">
        <v>2114</v>
      </c>
      <c r="G177" s="74"/>
      <c r="H177" s="74"/>
      <c r="I177" s="203"/>
      <c r="J177" s="74"/>
      <c r="K177" s="74"/>
      <c r="L177" s="72"/>
      <c r="M177" s="281"/>
      <c r="N177" s="47"/>
      <c r="O177" s="47"/>
      <c r="P177" s="47"/>
      <c r="Q177" s="47"/>
      <c r="R177" s="47"/>
      <c r="S177" s="47"/>
      <c r="T177" s="95"/>
      <c r="AT177" s="24" t="s">
        <v>493</v>
      </c>
      <c r="AU177" s="24" t="s">
        <v>76</v>
      </c>
    </row>
    <row r="178" spans="2:65" s="1" customFormat="1" ht="16.5" customHeight="1">
      <c r="B178" s="46"/>
      <c r="C178" s="235" t="s">
        <v>437</v>
      </c>
      <c r="D178" s="235" t="s">
        <v>203</v>
      </c>
      <c r="E178" s="236" t="s">
        <v>374</v>
      </c>
      <c r="F178" s="237" t="s">
        <v>1292</v>
      </c>
      <c r="G178" s="238" t="s">
        <v>1269</v>
      </c>
      <c r="H178" s="239">
        <v>2</v>
      </c>
      <c r="I178" s="240"/>
      <c r="J178" s="241">
        <f>ROUND(I178*H178,2)</f>
        <v>0</v>
      </c>
      <c r="K178" s="237" t="s">
        <v>21</v>
      </c>
      <c r="L178" s="72"/>
      <c r="M178" s="242" t="s">
        <v>21</v>
      </c>
      <c r="N178" s="243" t="s">
        <v>40</v>
      </c>
      <c r="O178" s="47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AR178" s="24" t="s">
        <v>208</v>
      </c>
      <c r="AT178" s="24" t="s">
        <v>203</v>
      </c>
      <c r="AU178" s="24" t="s">
        <v>76</v>
      </c>
      <c r="AY178" s="24" t="s">
        <v>201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4" t="s">
        <v>76</v>
      </c>
      <c r="BK178" s="246">
        <f>ROUND(I178*H178,2)</f>
        <v>0</v>
      </c>
      <c r="BL178" s="24" t="s">
        <v>208</v>
      </c>
      <c r="BM178" s="24" t="s">
        <v>669</v>
      </c>
    </row>
    <row r="179" spans="2:47" s="1" customFormat="1" ht="13.5">
      <c r="B179" s="46"/>
      <c r="C179" s="74"/>
      <c r="D179" s="249" t="s">
        <v>493</v>
      </c>
      <c r="E179" s="74"/>
      <c r="F179" s="280" t="s">
        <v>2114</v>
      </c>
      <c r="G179" s="74"/>
      <c r="H179" s="74"/>
      <c r="I179" s="203"/>
      <c r="J179" s="74"/>
      <c r="K179" s="74"/>
      <c r="L179" s="72"/>
      <c r="M179" s="281"/>
      <c r="N179" s="47"/>
      <c r="O179" s="47"/>
      <c r="P179" s="47"/>
      <c r="Q179" s="47"/>
      <c r="R179" s="47"/>
      <c r="S179" s="47"/>
      <c r="T179" s="95"/>
      <c r="AT179" s="24" t="s">
        <v>493</v>
      </c>
      <c r="AU179" s="24" t="s">
        <v>76</v>
      </c>
    </row>
    <row r="180" spans="2:65" s="1" customFormat="1" ht="16.5" customHeight="1">
      <c r="B180" s="46"/>
      <c r="C180" s="235" t="s">
        <v>442</v>
      </c>
      <c r="D180" s="235" t="s">
        <v>203</v>
      </c>
      <c r="E180" s="236" t="s">
        <v>379</v>
      </c>
      <c r="F180" s="237" t="s">
        <v>2133</v>
      </c>
      <c r="G180" s="238" t="s">
        <v>1274</v>
      </c>
      <c r="H180" s="239">
        <v>48</v>
      </c>
      <c r="I180" s="240"/>
      <c r="J180" s="241">
        <f>ROUND(I180*H180,2)</f>
        <v>0</v>
      </c>
      <c r="K180" s="237" t="s">
        <v>21</v>
      </c>
      <c r="L180" s="72"/>
      <c r="M180" s="242" t="s">
        <v>21</v>
      </c>
      <c r="N180" s="243" t="s">
        <v>40</v>
      </c>
      <c r="O180" s="47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AR180" s="24" t="s">
        <v>208</v>
      </c>
      <c r="AT180" s="24" t="s">
        <v>203</v>
      </c>
      <c r="AU180" s="24" t="s">
        <v>76</v>
      </c>
      <c r="AY180" s="24" t="s">
        <v>201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4" t="s">
        <v>76</v>
      </c>
      <c r="BK180" s="246">
        <f>ROUND(I180*H180,2)</f>
        <v>0</v>
      </c>
      <c r="BL180" s="24" t="s">
        <v>208</v>
      </c>
      <c r="BM180" s="24" t="s">
        <v>679</v>
      </c>
    </row>
    <row r="181" spans="2:47" s="1" customFormat="1" ht="13.5">
      <c r="B181" s="46"/>
      <c r="C181" s="74"/>
      <c r="D181" s="249" t="s">
        <v>493</v>
      </c>
      <c r="E181" s="74"/>
      <c r="F181" s="280" t="s">
        <v>2114</v>
      </c>
      <c r="G181" s="74"/>
      <c r="H181" s="74"/>
      <c r="I181" s="203"/>
      <c r="J181" s="74"/>
      <c r="K181" s="74"/>
      <c r="L181" s="72"/>
      <c r="M181" s="281"/>
      <c r="N181" s="47"/>
      <c r="O181" s="47"/>
      <c r="P181" s="47"/>
      <c r="Q181" s="47"/>
      <c r="R181" s="47"/>
      <c r="S181" s="47"/>
      <c r="T181" s="95"/>
      <c r="AT181" s="24" t="s">
        <v>493</v>
      </c>
      <c r="AU181" s="24" t="s">
        <v>76</v>
      </c>
    </row>
    <row r="182" spans="2:63" s="11" customFormat="1" ht="29.85" customHeight="1">
      <c r="B182" s="219"/>
      <c r="C182" s="220"/>
      <c r="D182" s="221" t="s">
        <v>68</v>
      </c>
      <c r="E182" s="233" t="s">
        <v>1294</v>
      </c>
      <c r="F182" s="233" t="s">
        <v>1295</v>
      </c>
      <c r="G182" s="220"/>
      <c r="H182" s="220"/>
      <c r="I182" s="223"/>
      <c r="J182" s="234">
        <f>BK182</f>
        <v>0</v>
      </c>
      <c r="K182" s="220"/>
      <c r="L182" s="225"/>
      <c r="M182" s="226"/>
      <c r="N182" s="227"/>
      <c r="O182" s="227"/>
      <c r="P182" s="228">
        <f>SUM(P183:P186)</f>
        <v>0</v>
      </c>
      <c r="Q182" s="227"/>
      <c r="R182" s="228">
        <f>SUM(R183:R186)</f>
        <v>0</v>
      </c>
      <c r="S182" s="227"/>
      <c r="T182" s="229">
        <f>SUM(T183:T186)</f>
        <v>0</v>
      </c>
      <c r="AR182" s="230" t="s">
        <v>216</v>
      </c>
      <c r="AT182" s="231" t="s">
        <v>68</v>
      </c>
      <c r="AU182" s="231" t="s">
        <v>76</v>
      </c>
      <c r="AY182" s="230" t="s">
        <v>201</v>
      </c>
      <c r="BK182" s="232">
        <f>SUM(BK183:BK186)</f>
        <v>0</v>
      </c>
    </row>
    <row r="183" spans="2:65" s="1" customFormat="1" ht="16.5" customHeight="1">
      <c r="B183" s="46"/>
      <c r="C183" s="235" t="s">
        <v>447</v>
      </c>
      <c r="D183" s="235" t="s">
        <v>203</v>
      </c>
      <c r="E183" s="236" t="s">
        <v>1296</v>
      </c>
      <c r="F183" s="237" t="s">
        <v>1297</v>
      </c>
      <c r="G183" s="238" t="s">
        <v>241</v>
      </c>
      <c r="H183" s="239">
        <v>1</v>
      </c>
      <c r="I183" s="240"/>
      <c r="J183" s="241">
        <f>ROUND(I183*H183,2)</f>
        <v>0</v>
      </c>
      <c r="K183" s="237" t="s">
        <v>21</v>
      </c>
      <c r="L183" s="72"/>
      <c r="M183" s="242" t="s">
        <v>21</v>
      </c>
      <c r="N183" s="243" t="s">
        <v>40</v>
      </c>
      <c r="O183" s="47"/>
      <c r="P183" s="244">
        <f>O183*H183</f>
        <v>0</v>
      </c>
      <c r="Q183" s="244">
        <v>0</v>
      </c>
      <c r="R183" s="244">
        <f>Q183*H183</f>
        <v>0</v>
      </c>
      <c r="S183" s="244">
        <v>0</v>
      </c>
      <c r="T183" s="245">
        <f>S183*H183</f>
        <v>0</v>
      </c>
      <c r="AR183" s="24" t="s">
        <v>538</v>
      </c>
      <c r="AT183" s="24" t="s">
        <v>203</v>
      </c>
      <c r="AU183" s="24" t="s">
        <v>79</v>
      </c>
      <c r="AY183" s="24" t="s">
        <v>201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24" t="s">
        <v>76</v>
      </c>
      <c r="BK183" s="246">
        <f>ROUND(I183*H183,2)</f>
        <v>0</v>
      </c>
      <c r="BL183" s="24" t="s">
        <v>538</v>
      </c>
      <c r="BM183" s="24" t="s">
        <v>2134</v>
      </c>
    </row>
    <row r="184" spans="2:65" s="1" customFormat="1" ht="16.5" customHeight="1">
      <c r="B184" s="46"/>
      <c r="C184" s="235" t="s">
        <v>452</v>
      </c>
      <c r="D184" s="235" t="s">
        <v>203</v>
      </c>
      <c r="E184" s="236" t="s">
        <v>1299</v>
      </c>
      <c r="F184" s="237" t="s">
        <v>1300</v>
      </c>
      <c r="G184" s="238" t="s">
        <v>241</v>
      </c>
      <c r="H184" s="239">
        <v>1</v>
      </c>
      <c r="I184" s="240"/>
      <c r="J184" s="241">
        <f>ROUND(I184*H184,2)</f>
        <v>0</v>
      </c>
      <c r="K184" s="237" t="s">
        <v>21</v>
      </c>
      <c r="L184" s="72"/>
      <c r="M184" s="242" t="s">
        <v>21</v>
      </c>
      <c r="N184" s="243" t="s">
        <v>40</v>
      </c>
      <c r="O184" s="47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AR184" s="24" t="s">
        <v>538</v>
      </c>
      <c r="AT184" s="24" t="s">
        <v>203</v>
      </c>
      <c r="AU184" s="24" t="s">
        <v>79</v>
      </c>
      <c r="AY184" s="24" t="s">
        <v>201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538</v>
      </c>
      <c r="BM184" s="24" t="s">
        <v>2135</v>
      </c>
    </row>
    <row r="185" spans="2:65" s="1" customFormat="1" ht="16.5" customHeight="1">
      <c r="B185" s="46"/>
      <c r="C185" s="235" t="s">
        <v>457</v>
      </c>
      <c r="D185" s="235" t="s">
        <v>203</v>
      </c>
      <c r="E185" s="236" t="s">
        <v>1302</v>
      </c>
      <c r="F185" s="237" t="s">
        <v>1303</v>
      </c>
      <c r="G185" s="238" t="s">
        <v>241</v>
      </c>
      <c r="H185" s="239">
        <v>1</v>
      </c>
      <c r="I185" s="240"/>
      <c r="J185" s="241">
        <f>ROUND(I185*H185,2)</f>
        <v>0</v>
      </c>
      <c r="K185" s="237" t="s">
        <v>21</v>
      </c>
      <c r="L185" s="72"/>
      <c r="M185" s="242" t="s">
        <v>21</v>
      </c>
      <c r="N185" s="243" t="s">
        <v>40</v>
      </c>
      <c r="O185" s="47"/>
      <c r="P185" s="244">
        <f>O185*H185</f>
        <v>0</v>
      </c>
      <c r="Q185" s="244">
        <v>0</v>
      </c>
      <c r="R185" s="244">
        <f>Q185*H185</f>
        <v>0</v>
      </c>
      <c r="S185" s="244">
        <v>0</v>
      </c>
      <c r="T185" s="245">
        <f>S185*H185</f>
        <v>0</v>
      </c>
      <c r="AR185" s="24" t="s">
        <v>538</v>
      </c>
      <c r="AT185" s="24" t="s">
        <v>203</v>
      </c>
      <c r="AU185" s="24" t="s">
        <v>79</v>
      </c>
      <c r="AY185" s="24" t="s">
        <v>201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24" t="s">
        <v>76</v>
      </c>
      <c r="BK185" s="246">
        <f>ROUND(I185*H185,2)</f>
        <v>0</v>
      </c>
      <c r="BL185" s="24" t="s">
        <v>538</v>
      </c>
      <c r="BM185" s="24" t="s">
        <v>2136</v>
      </c>
    </row>
    <row r="186" spans="2:65" s="1" customFormat="1" ht="16.5" customHeight="1">
      <c r="B186" s="46"/>
      <c r="C186" s="235" t="s">
        <v>461</v>
      </c>
      <c r="D186" s="235" t="s">
        <v>203</v>
      </c>
      <c r="E186" s="236" t="s">
        <v>1305</v>
      </c>
      <c r="F186" s="237" t="s">
        <v>1306</v>
      </c>
      <c r="G186" s="238" t="s">
        <v>241</v>
      </c>
      <c r="H186" s="239">
        <v>1</v>
      </c>
      <c r="I186" s="240"/>
      <c r="J186" s="241">
        <f>ROUND(I186*H186,2)</f>
        <v>0</v>
      </c>
      <c r="K186" s="237" t="s">
        <v>21</v>
      </c>
      <c r="L186" s="72"/>
      <c r="M186" s="242" t="s">
        <v>21</v>
      </c>
      <c r="N186" s="243" t="s">
        <v>40</v>
      </c>
      <c r="O186" s="47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AR186" s="24" t="s">
        <v>538</v>
      </c>
      <c r="AT186" s="24" t="s">
        <v>203</v>
      </c>
      <c r="AU186" s="24" t="s">
        <v>79</v>
      </c>
      <c r="AY186" s="24" t="s">
        <v>201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76</v>
      </c>
      <c r="BK186" s="246">
        <f>ROUND(I186*H186,2)</f>
        <v>0</v>
      </c>
      <c r="BL186" s="24" t="s">
        <v>538</v>
      </c>
      <c r="BM186" s="24" t="s">
        <v>2137</v>
      </c>
    </row>
    <row r="187" spans="2:63" s="11" customFormat="1" ht="37.4" customHeight="1">
      <c r="B187" s="219"/>
      <c r="C187" s="220"/>
      <c r="D187" s="221" t="s">
        <v>68</v>
      </c>
      <c r="E187" s="222" t="s">
        <v>1308</v>
      </c>
      <c r="F187" s="222" t="s">
        <v>1309</v>
      </c>
      <c r="G187" s="220"/>
      <c r="H187" s="220"/>
      <c r="I187" s="223"/>
      <c r="J187" s="224">
        <f>BK187</f>
        <v>0</v>
      </c>
      <c r="K187" s="220"/>
      <c r="L187" s="225"/>
      <c r="M187" s="226"/>
      <c r="N187" s="227"/>
      <c r="O187" s="227"/>
      <c r="P187" s="228">
        <f>SUM(P188:P190)</f>
        <v>0</v>
      </c>
      <c r="Q187" s="227"/>
      <c r="R187" s="228">
        <f>SUM(R188:R190)</f>
        <v>0</v>
      </c>
      <c r="S187" s="227"/>
      <c r="T187" s="229">
        <f>SUM(T188:T190)</f>
        <v>0</v>
      </c>
      <c r="AR187" s="230" t="s">
        <v>76</v>
      </c>
      <c r="AT187" s="231" t="s">
        <v>68</v>
      </c>
      <c r="AU187" s="231" t="s">
        <v>69</v>
      </c>
      <c r="AY187" s="230" t="s">
        <v>201</v>
      </c>
      <c r="BK187" s="232">
        <f>SUM(BK188:BK190)</f>
        <v>0</v>
      </c>
    </row>
    <row r="188" spans="2:65" s="1" customFormat="1" ht="16.5" customHeight="1">
      <c r="B188" s="46"/>
      <c r="C188" s="235" t="s">
        <v>466</v>
      </c>
      <c r="D188" s="235" t="s">
        <v>203</v>
      </c>
      <c r="E188" s="236" t="s">
        <v>1341</v>
      </c>
      <c r="F188" s="237" t="s">
        <v>2138</v>
      </c>
      <c r="G188" s="238" t="s">
        <v>1274</v>
      </c>
      <c r="H188" s="239">
        <v>1</v>
      </c>
      <c r="I188" s="240"/>
      <c r="J188" s="241">
        <f>ROUND(I188*H188,2)</f>
        <v>0</v>
      </c>
      <c r="K188" s="237" t="s">
        <v>21</v>
      </c>
      <c r="L188" s="72"/>
      <c r="M188" s="242" t="s">
        <v>21</v>
      </c>
      <c r="N188" s="243" t="s">
        <v>40</v>
      </c>
      <c r="O188" s="47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AR188" s="24" t="s">
        <v>208</v>
      </c>
      <c r="AT188" s="24" t="s">
        <v>203</v>
      </c>
      <c r="AU188" s="24" t="s">
        <v>76</v>
      </c>
      <c r="AY188" s="24" t="s">
        <v>201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24" t="s">
        <v>76</v>
      </c>
      <c r="BK188" s="246">
        <f>ROUND(I188*H188,2)</f>
        <v>0</v>
      </c>
      <c r="BL188" s="24" t="s">
        <v>208</v>
      </c>
      <c r="BM188" s="24" t="s">
        <v>689</v>
      </c>
    </row>
    <row r="189" spans="2:47" s="1" customFormat="1" ht="13.5">
      <c r="B189" s="46"/>
      <c r="C189" s="74"/>
      <c r="D189" s="249" t="s">
        <v>493</v>
      </c>
      <c r="E189" s="74"/>
      <c r="F189" s="280" t="s">
        <v>2139</v>
      </c>
      <c r="G189" s="74"/>
      <c r="H189" s="74"/>
      <c r="I189" s="203"/>
      <c r="J189" s="74"/>
      <c r="K189" s="74"/>
      <c r="L189" s="72"/>
      <c r="M189" s="281"/>
      <c r="N189" s="47"/>
      <c r="O189" s="47"/>
      <c r="P189" s="47"/>
      <c r="Q189" s="47"/>
      <c r="R189" s="47"/>
      <c r="S189" s="47"/>
      <c r="T189" s="95"/>
      <c r="AT189" s="24" t="s">
        <v>493</v>
      </c>
      <c r="AU189" s="24" t="s">
        <v>76</v>
      </c>
    </row>
    <row r="190" spans="2:65" s="1" customFormat="1" ht="16.5" customHeight="1">
      <c r="B190" s="46"/>
      <c r="C190" s="235" t="s">
        <v>470</v>
      </c>
      <c r="D190" s="235" t="s">
        <v>203</v>
      </c>
      <c r="E190" s="236" t="s">
        <v>1314</v>
      </c>
      <c r="F190" s="237" t="s">
        <v>2140</v>
      </c>
      <c r="G190" s="238" t="s">
        <v>1269</v>
      </c>
      <c r="H190" s="239">
        <v>1</v>
      </c>
      <c r="I190" s="240"/>
      <c r="J190" s="241">
        <f>ROUND(I190*H190,2)</f>
        <v>0</v>
      </c>
      <c r="K190" s="237" t="s">
        <v>21</v>
      </c>
      <c r="L190" s="72"/>
      <c r="M190" s="242" t="s">
        <v>21</v>
      </c>
      <c r="N190" s="243" t="s">
        <v>40</v>
      </c>
      <c r="O190" s="47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AR190" s="24" t="s">
        <v>208</v>
      </c>
      <c r="AT190" s="24" t="s">
        <v>203</v>
      </c>
      <c r="AU190" s="24" t="s">
        <v>76</v>
      </c>
      <c r="AY190" s="24" t="s">
        <v>201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24" t="s">
        <v>76</v>
      </c>
      <c r="BK190" s="246">
        <f>ROUND(I190*H190,2)</f>
        <v>0</v>
      </c>
      <c r="BL190" s="24" t="s">
        <v>208</v>
      </c>
      <c r="BM190" s="24" t="s">
        <v>698</v>
      </c>
    </row>
    <row r="191" spans="2:63" s="11" customFormat="1" ht="37.4" customHeight="1">
      <c r="B191" s="219"/>
      <c r="C191" s="220"/>
      <c r="D191" s="221" t="s">
        <v>68</v>
      </c>
      <c r="E191" s="222" t="s">
        <v>720</v>
      </c>
      <c r="F191" s="222" t="s">
        <v>1387</v>
      </c>
      <c r="G191" s="220"/>
      <c r="H191" s="220"/>
      <c r="I191" s="223"/>
      <c r="J191" s="224">
        <f>BK191</f>
        <v>0</v>
      </c>
      <c r="K191" s="220"/>
      <c r="L191" s="225"/>
      <c r="M191" s="226"/>
      <c r="N191" s="227"/>
      <c r="O191" s="227"/>
      <c r="P191" s="228">
        <f>SUM(P192:P194)</f>
        <v>0</v>
      </c>
      <c r="Q191" s="227"/>
      <c r="R191" s="228">
        <f>SUM(R192:R194)</f>
        <v>0</v>
      </c>
      <c r="S191" s="227"/>
      <c r="T191" s="229">
        <f>SUM(T192:T194)</f>
        <v>0</v>
      </c>
      <c r="AR191" s="230" t="s">
        <v>76</v>
      </c>
      <c r="AT191" s="231" t="s">
        <v>68</v>
      </c>
      <c r="AU191" s="231" t="s">
        <v>69</v>
      </c>
      <c r="AY191" s="230" t="s">
        <v>201</v>
      </c>
      <c r="BK191" s="232">
        <f>SUM(BK192:BK194)</f>
        <v>0</v>
      </c>
    </row>
    <row r="192" spans="2:65" s="1" customFormat="1" ht="16.5" customHeight="1">
      <c r="B192" s="46"/>
      <c r="C192" s="235" t="s">
        <v>474</v>
      </c>
      <c r="D192" s="235" t="s">
        <v>203</v>
      </c>
      <c r="E192" s="236" t="s">
        <v>1365</v>
      </c>
      <c r="F192" s="237" t="s">
        <v>1317</v>
      </c>
      <c r="G192" s="238" t="s">
        <v>1318</v>
      </c>
      <c r="H192" s="239">
        <v>2</v>
      </c>
      <c r="I192" s="240"/>
      <c r="J192" s="241">
        <f>ROUND(I192*H192,2)</f>
        <v>0</v>
      </c>
      <c r="K192" s="237" t="s">
        <v>21</v>
      </c>
      <c r="L192" s="72"/>
      <c r="M192" s="242" t="s">
        <v>21</v>
      </c>
      <c r="N192" s="243" t="s">
        <v>40</v>
      </c>
      <c r="O192" s="47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AR192" s="24" t="s">
        <v>208</v>
      </c>
      <c r="AT192" s="24" t="s">
        <v>203</v>
      </c>
      <c r="AU192" s="24" t="s">
        <v>76</v>
      </c>
      <c r="AY192" s="24" t="s">
        <v>201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24" t="s">
        <v>76</v>
      </c>
      <c r="BK192" s="246">
        <f>ROUND(I192*H192,2)</f>
        <v>0</v>
      </c>
      <c r="BL192" s="24" t="s">
        <v>208</v>
      </c>
      <c r="BM192" s="24" t="s">
        <v>706</v>
      </c>
    </row>
    <row r="193" spans="2:65" s="1" customFormat="1" ht="16.5" customHeight="1">
      <c r="B193" s="46"/>
      <c r="C193" s="235" t="s">
        <v>479</v>
      </c>
      <c r="D193" s="235" t="s">
        <v>203</v>
      </c>
      <c r="E193" s="236" t="s">
        <v>1310</v>
      </c>
      <c r="F193" s="237" t="s">
        <v>1320</v>
      </c>
      <c r="G193" s="238" t="s">
        <v>1318</v>
      </c>
      <c r="H193" s="239">
        <v>5</v>
      </c>
      <c r="I193" s="240"/>
      <c r="J193" s="241">
        <f>ROUND(I193*H193,2)</f>
        <v>0</v>
      </c>
      <c r="K193" s="237" t="s">
        <v>21</v>
      </c>
      <c r="L193" s="72"/>
      <c r="M193" s="242" t="s">
        <v>21</v>
      </c>
      <c r="N193" s="243" t="s">
        <v>40</v>
      </c>
      <c r="O193" s="47"/>
      <c r="P193" s="244">
        <f>O193*H193</f>
        <v>0</v>
      </c>
      <c r="Q193" s="244">
        <v>0</v>
      </c>
      <c r="R193" s="244">
        <f>Q193*H193</f>
        <v>0</v>
      </c>
      <c r="S193" s="244">
        <v>0</v>
      </c>
      <c r="T193" s="245">
        <f>S193*H193</f>
        <v>0</v>
      </c>
      <c r="AR193" s="24" t="s">
        <v>208</v>
      </c>
      <c r="AT193" s="24" t="s">
        <v>203</v>
      </c>
      <c r="AU193" s="24" t="s">
        <v>76</v>
      </c>
      <c r="AY193" s="24" t="s">
        <v>201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24" t="s">
        <v>76</v>
      </c>
      <c r="BK193" s="246">
        <f>ROUND(I193*H193,2)</f>
        <v>0</v>
      </c>
      <c r="BL193" s="24" t="s">
        <v>208</v>
      </c>
      <c r="BM193" s="24" t="s">
        <v>715</v>
      </c>
    </row>
    <row r="194" spans="2:65" s="1" customFormat="1" ht="16.5" customHeight="1">
      <c r="B194" s="46"/>
      <c r="C194" s="235" t="s">
        <v>484</v>
      </c>
      <c r="D194" s="235" t="s">
        <v>203</v>
      </c>
      <c r="E194" s="236" t="s">
        <v>1321</v>
      </c>
      <c r="F194" s="237" t="s">
        <v>1322</v>
      </c>
      <c r="G194" s="238" t="s">
        <v>1318</v>
      </c>
      <c r="H194" s="239">
        <v>8</v>
      </c>
      <c r="I194" s="240"/>
      <c r="J194" s="241">
        <f>ROUND(I194*H194,2)</f>
        <v>0</v>
      </c>
      <c r="K194" s="237" t="s">
        <v>21</v>
      </c>
      <c r="L194" s="72"/>
      <c r="M194" s="242" t="s">
        <v>21</v>
      </c>
      <c r="N194" s="296" t="s">
        <v>40</v>
      </c>
      <c r="O194" s="284"/>
      <c r="P194" s="297">
        <f>O194*H194</f>
        <v>0</v>
      </c>
      <c r="Q194" s="297">
        <v>0</v>
      </c>
      <c r="R194" s="297">
        <f>Q194*H194</f>
        <v>0</v>
      </c>
      <c r="S194" s="297">
        <v>0</v>
      </c>
      <c r="T194" s="298">
        <f>S194*H194</f>
        <v>0</v>
      </c>
      <c r="AR194" s="24" t="s">
        <v>208</v>
      </c>
      <c r="AT194" s="24" t="s">
        <v>203</v>
      </c>
      <c r="AU194" s="24" t="s">
        <v>76</v>
      </c>
      <c r="AY194" s="24" t="s">
        <v>201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24" t="s">
        <v>76</v>
      </c>
      <c r="BK194" s="246">
        <f>ROUND(I194*H194,2)</f>
        <v>0</v>
      </c>
      <c r="BL194" s="24" t="s">
        <v>208</v>
      </c>
      <c r="BM194" s="24" t="s">
        <v>725</v>
      </c>
    </row>
    <row r="195" spans="2:12" s="1" customFormat="1" ht="6.95" customHeight="1">
      <c r="B195" s="67"/>
      <c r="C195" s="68"/>
      <c r="D195" s="68"/>
      <c r="E195" s="68"/>
      <c r="F195" s="68"/>
      <c r="G195" s="68"/>
      <c r="H195" s="68"/>
      <c r="I195" s="178"/>
      <c r="J195" s="68"/>
      <c r="K195" s="68"/>
      <c r="L195" s="72"/>
    </row>
  </sheetData>
  <sheetProtection password="CC35" sheet="1" objects="1" scenarios="1" formatColumns="0" formatRows="0" autoFilter="0"/>
  <autoFilter ref="C87:K194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6:H76"/>
    <mergeCell ref="E78:H78"/>
    <mergeCell ref="E80:H80"/>
    <mergeCell ref="G1:H1"/>
    <mergeCell ref="L2:V2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4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141</v>
      </c>
      <c r="G1" s="151" t="s">
        <v>142</v>
      </c>
      <c r="H1" s="151"/>
      <c r="I1" s="152"/>
      <c r="J1" s="151" t="s">
        <v>143</v>
      </c>
      <c r="K1" s="150" t="s">
        <v>144</v>
      </c>
      <c r="L1" s="151" t="s">
        <v>145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84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146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ZŠ Karviná - školy II - stavba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147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148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149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150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78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ROUND(J111,2)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ROUND(SUM(BE111:BE543),2)</f>
        <v>0</v>
      </c>
      <c r="G32" s="47"/>
      <c r="H32" s="47"/>
      <c r="I32" s="170">
        <v>0.21</v>
      </c>
      <c r="J32" s="169">
        <f>ROUND(ROUND((SUM(BE111:BE543)),2)*I32,2)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ROUND(SUM(BF111:BF543),2)</f>
        <v>0</v>
      </c>
      <c r="G33" s="47"/>
      <c r="H33" s="47"/>
      <c r="I33" s="170">
        <v>0.15</v>
      </c>
      <c r="J33" s="169">
        <f>ROUND(ROUND((SUM(BF111:BF543)),2)*I33,2)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ROUND(SUM(BG111:BG543),2)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ROUND(SUM(BH111:BH543),2)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ROUND(SUM(BI111:BI543),2)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151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ZŠ Karviná - školy II - stavba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147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148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149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>001 - Rekonstrukce odborných učeben ZŠ a MŠ Školská Karviná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152</v>
      </c>
      <c r="D58" s="171"/>
      <c r="E58" s="171"/>
      <c r="F58" s="171"/>
      <c r="G58" s="171"/>
      <c r="H58" s="171"/>
      <c r="I58" s="185"/>
      <c r="J58" s="186" t="s">
        <v>153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154</v>
      </c>
      <c r="D60" s="47"/>
      <c r="E60" s="47"/>
      <c r="F60" s="47"/>
      <c r="G60" s="47"/>
      <c r="H60" s="47"/>
      <c r="I60" s="156"/>
      <c r="J60" s="167">
        <f>J111</f>
        <v>0</v>
      </c>
      <c r="K60" s="51"/>
      <c r="AU60" s="24" t="s">
        <v>155</v>
      </c>
    </row>
    <row r="61" spans="2:11" s="8" customFormat="1" ht="24.95" customHeight="1">
      <c r="B61" s="189"/>
      <c r="C61" s="190"/>
      <c r="D61" s="191" t="s">
        <v>156</v>
      </c>
      <c r="E61" s="192"/>
      <c r="F61" s="192"/>
      <c r="G61" s="192"/>
      <c r="H61" s="192"/>
      <c r="I61" s="193"/>
      <c r="J61" s="194">
        <f>J112</f>
        <v>0</v>
      </c>
      <c r="K61" s="195"/>
    </row>
    <row r="62" spans="2:11" s="9" customFormat="1" ht="19.9" customHeight="1">
      <c r="B62" s="196"/>
      <c r="C62" s="197"/>
      <c r="D62" s="198" t="s">
        <v>157</v>
      </c>
      <c r="E62" s="199"/>
      <c r="F62" s="199"/>
      <c r="G62" s="199"/>
      <c r="H62" s="199"/>
      <c r="I62" s="200"/>
      <c r="J62" s="201">
        <f>J113</f>
        <v>0</v>
      </c>
      <c r="K62" s="202"/>
    </row>
    <row r="63" spans="2:11" s="9" customFormat="1" ht="19.9" customHeight="1">
      <c r="B63" s="196"/>
      <c r="C63" s="197"/>
      <c r="D63" s="198" t="s">
        <v>158</v>
      </c>
      <c r="E63" s="199"/>
      <c r="F63" s="199"/>
      <c r="G63" s="199"/>
      <c r="H63" s="199"/>
      <c r="I63" s="200"/>
      <c r="J63" s="201">
        <f>J118</f>
        <v>0</v>
      </c>
      <c r="K63" s="202"/>
    </row>
    <row r="64" spans="2:11" s="9" customFormat="1" ht="19.9" customHeight="1">
      <c r="B64" s="196"/>
      <c r="C64" s="197"/>
      <c r="D64" s="198" t="s">
        <v>159</v>
      </c>
      <c r="E64" s="199"/>
      <c r="F64" s="199"/>
      <c r="G64" s="199"/>
      <c r="H64" s="199"/>
      <c r="I64" s="200"/>
      <c r="J64" s="201">
        <f>J129</f>
        <v>0</v>
      </c>
      <c r="K64" s="202"/>
    </row>
    <row r="65" spans="2:11" s="9" customFormat="1" ht="19.9" customHeight="1">
      <c r="B65" s="196"/>
      <c r="C65" s="197"/>
      <c r="D65" s="198" t="s">
        <v>160</v>
      </c>
      <c r="E65" s="199"/>
      <c r="F65" s="199"/>
      <c r="G65" s="199"/>
      <c r="H65" s="199"/>
      <c r="I65" s="200"/>
      <c r="J65" s="201">
        <f>J144</f>
        <v>0</v>
      </c>
      <c r="K65" s="202"/>
    </row>
    <row r="66" spans="2:11" s="9" customFormat="1" ht="19.9" customHeight="1">
      <c r="B66" s="196"/>
      <c r="C66" s="197"/>
      <c r="D66" s="198" t="s">
        <v>161</v>
      </c>
      <c r="E66" s="199"/>
      <c r="F66" s="199"/>
      <c r="G66" s="199"/>
      <c r="H66" s="199"/>
      <c r="I66" s="200"/>
      <c r="J66" s="201">
        <f>J153</f>
        <v>0</v>
      </c>
      <c r="K66" s="202"/>
    </row>
    <row r="67" spans="2:11" s="9" customFormat="1" ht="19.9" customHeight="1">
      <c r="B67" s="196"/>
      <c r="C67" s="197"/>
      <c r="D67" s="198" t="s">
        <v>162</v>
      </c>
      <c r="E67" s="199"/>
      <c r="F67" s="199"/>
      <c r="G67" s="199"/>
      <c r="H67" s="199"/>
      <c r="I67" s="200"/>
      <c r="J67" s="201">
        <f>J209</f>
        <v>0</v>
      </c>
      <c r="K67" s="202"/>
    </row>
    <row r="68" spans="2:11" s="9" customFormat="1" ht="14.85" customHeight="1">
      <c r="B68" s="196"/>
      <c r="C68" s="197"/>
      <c r="D68" s="198" t="s">
        <v>163</v>
      </c>
      <c r="E68" s="199"/>
      <c r="F68" s="199"/>
      <c r="G68" s="199"/>
      <c r="H68" s="199"/>
      <c r="I68" s="200"/>
      <c r="J68" s="201">
        <f>J255</f>
        <v>0</v>
      </c>
      <c r="K68" s="202"/>
    </row>
    <row r="69" spans="2:11" s="9" customFormat="1" ht="19.9" customHeight="1">
      <c r="B69" s="196"/>
      <c r="C69" s="197"/>
      <c r="D69" s="198" t="s">
        <v>164</v>
      </c>
      <c r="E69" s="199"/>
      <c r="F69" s="199"/>
      <c r="G69" s="199"/>
      <c r="H69" s="199"/>
      <c r="I69" s="200"/>
      <c r="J69" s="201">
        <f>J257</f>
        <v>0</v>
      </c>
      <c r="K69" s="202"/>
    </row>
    <row r="70" spans="2:11" s="8" customFormat="1" ht="24.95" customHeight="1">
      <c r="B70" s="189"/>
      <c r="C70" s="190"/>
      <c r="D70" s="191" t="s">
        <v>165</v>
      </c>
      <c r="E70" s="192"/>
      <c r="F70" s="192"/>
      <c r="G70" s="192"/>
      <c r="H70" s="192"/>
      <c r="I70" s="193"/>
      <c r="J70" s="194">
        <f>J264</f>
        <v>0</v>
      </c>
      <c r="K70" s="195"/>
    </row>
    <row r="71" spans="2:11" s="9" customFormat="1" ht="19.9" customHeight="1">
      <c r="B71" s="196"/>
      <c r="C71" s="197"/>
      <c r="D71" s="198" t="s">
        <v>166</v>
      </c>
      <c r="E71" s="199"/>
      <c r="F71" s="199"/>
      <c r="G71" s="199"/>
      <c r="H71" s="199"/>
      <c r="I71" s="200"/>
      <c r="J71" s="201">
        <f>J265</f>
        <v>0</v>
      </c>
      <c r="K71" s="202"/>
    </row>
    <row r="72" spans="2:11" s="9" customFormat="1" ht="19.9" customHeight="1">
      <c r="B72" s="196"/>
      <c r="C72" s="197"/>
      <c r="D72" s="198" t="s">
        <v>167</v>
      </c>
      <c r="E72" s="199"/>
      <c r="F72" s="199"/>
      <c r="G72" s="199"/>
      <c r="H72" s="199"/>
      <c r="I72" s="200"/>
      <c r="J72" s="201">
        <f>J282</f>
        <v>0</v>
      </c>
      <c r="K72" s="202"/>
    </row>
    <row r="73" spans="2:11" s="9" customFormat="1" ht="19.9" customHeight="1">
      <c r="B73" s="196"/>
      <c r="C73" s="197"/>
      <c r="D73" s="198" t="s">
        <v>168</v>
      </c>
      <c r="E73" s="199"/>
      <c r="F73" s="199"/>
      <c r="G73" s="199"/>
      <c r="H73" s="199"/>
      <c r="I73" s="200"/>
      <c r="J73" s="201">
        <f>J301</f>
        <v>0</v>
      </c>
      <c r="K73" s="202"/>
    </row>
    <row r="74" spans="2:11" s="9" customFormat="1" ht="19.9" customHeight="1">
      <c r="B74" s="196"/>
      <c r="C74" s="197"/>
      <c r="D74" s="198" t="s">
        <v>169</v>
      </c>
      <c r="E74" s="199"/>
      <c r="F74" s="199"/>
      <c r="G74" s="199"/>
      <c r="H74" s="199"/>
      <c r="I74" s="200"/>
      <c r="J74" s="201">
        <f>J319</f>
        <v>0</v>
      </c>
      <c r="K74" s="202"/>
    </row>
    <row r="75" spans="2:11" s="9" customFormat="1" ht="19.9" customHeight="1">
      <c r="B75" s="196"/>
      <c r="C75" s="197"/>
      <c r="D75" s="198" t="s">
        <v>170</v>
      </c>
      <c r="E75" s="199"/>
      <c r="F75" s="199"/>
      <c r="G75" s="199"/>
      <c r="H75" s="199"/>
      <c r="I75" s="200"/>
      <c r="J75" s="201">
        <f>J336</f>
        <v>0</v>
      </c>
      <c r="K75" s="202"/>
    </row>
    <row r="76" spans="2:11" s="9" customFormat="1" ht="19.9" customHeight="1">
      <c r="B76" s="196"/>
      <c r="C76" s="197"/>
      <c r="D76" s="198" t="s">
        <v>171</v>
      </c>
      <c r="E76" s="199"/>
      <c r="F76" s="199"/>
      <c r="G76" s="199"/>
      <c r="H76" s="199"/>
      <c r="I76" s="200"/>
      <c r="J76" s="201">
        <f>J417</f>
        <v>0</v>
      </c>
      <c r="K76" s="202"/>
    </row>
    <row r="77" spans="2:11" s="9" customFormat="1" ht="19.9" customHeight="1">
      <c r="B77" s="196"/>
      <c r="C77" s="197"/>
      <c r="D77" s="198" t="s">
        <v>172</v>
      </c>
      <c r="E77" s="199"/>
      <c r="F77" s="199"/>
      <c r="G77" s="199"/>
      <c r="H77" s="199"/>
      <c r="I77" s="200"/>
      <c r="J77" s="201">
        <f>J423</f>
        <v>0</v>
      </c>
      <c r="K77" s="202"/>
    </row>
    <row r="78" spans="2:11" s="9" customFormat="1" ht="19.9" customHeight="1">
      <c r="B78" s="196"/>
      <c r="C78" s="197"/>
      <c r="D78" s="198" t="s">
        <v>173</v>
      </c>
      <c r="E78" s="199"/>
      <c r="F78" s="199"/>
      <c r="G78" s="199"/>
      <c r="H78" s="199"/>
      <c r="I78" s="200"/>
      <c r="J78" s="201">
        <f>J429</f>
        <v>0</v>
      </c>
      <c r="K78" s="202"/>
    </row>
    <row r="79" spans="2:11" s="9" customFormat="1" ht="19.9" customHeight="1">
      <c r="B79" s="196"/>
      <c r="C79" s="197"/>
      <c r="D79" s="198" t="s">
        <v>174</v>
      </c>
      <c r="E79" s="199"/>
      <c r="F79" s="199"/>
      <c r="G79" s="199"/>
      <c r="H79" s="199"/>
      <c r="I79" s="200"/>
      <c r="J79" s="201">
        <f>J471</f>
        <v>0</v>
      </c>
      <c r="K79" s="202"/>
    </row>
    <row r="80" spans="2:11" s="9" customFormat="1" ht="19.9" customHeight="1">
      <c r="B80" s="196"/>
      <c r="C80" s="197"/>
      <c r="D80" s="198" t="s">
        <v>175</v>
      </c>
      <c r="E80" s="199"/>
      <c r="F80" s="199"/>
      <c r="G80" s="199"/>
      <c r="H80" s="199"/>
      <c r="I80" s="200"/>
      <c r="J80" s="201">
        <f>J477</f>
        <v>0</v>
      </c>
      <c r="K80" s="202"/>
    </row>
    <row r="81" spans="2:11" s="9" customFormat="1" ht="19.9" customHeight="1">
      <c r="B81" s="196"/>
      <c r="C81" s="197"/>
      <c r="D81" s="198" t="s">
        <v>176</v>
      </c>
      <c r="E81" s="199"/>
      <c r="F81" s="199"/>
      <c r="G81" s="199"/>
      <c r="H81" s="199"/>
      <c r="I81" s="200"/>
      <c r="J81" s="201">
        <f>J487</f>
        <v>0</v>
      </c>
      <c r="K81" s="202"/>
    </row>
    <row r="82" spans="2:11" s="9" customFormat="1" ht="19.9" customHeight="1">
      <c r="B82" s="196"/>
      <c r="C82" s="197"/>
      <c r="D82" s="198" t="s">
        <v>177</v>
      </c>
      <c r="E82" s="199"/>
      <c r="F82" s="199"/>
      <c r="G82" s="199"/>
      <c r="H82" s="199"/>
      <c r="I82" s="200"/>
      <c r="J82" s="201">
        <f>J493</f>
        <v>0</v>
      </c>
      <c r="K82" s="202"/>
    </row>
    <row r="83" spans="2:11" s="9" customFormat="1" ht="19.9" customHeight="1">
      <c r="B83" s="196"/>
      <c r="C83" s="197"/>
      <c r="D83" s="198" t="s">
        <v>178</v>
      </c>
      <c r="E83" s="199"/>
      <c r="F83" s="199"/>
      <c r="G83" s="199"/>
      <c r="H83" s="199"/>
      <c r="I83" s="200"/>
      <c r="J83" s="201">
        <f>J499</f>
        <v>0</v>
      </c>
      <c r="K83" s="202"/>
    </row>
    <row r="84" spans="2:11" s="9" customFormat="1" ht="19.9" customHeight="1">
      <c r="B84" s="196"/>
      <c r="C84" s="197"/>
      <c r="D84" s="198" t="s">
        <v>179</v>
      </c>
      <c r="E84" s="199"/>
      <c r="F84" s="199"/>
      <c r="G84" s="199"/>
      <c r="H84" s="199"/>
      <c r="I84" s="200"/>
      <c r="J84" s="201">
        <f>J509</f>
        <v>0</v>
      </c>
      <c r="K84" s="202"/>
    </row>
    <row r="85" spans="2:11" s="9" customFormat="1" ht="19.9" customHeight="1">
      <c r="B85" s="196"/>
      <c r="C85" s="197"/>
      <c r="D85" s="198" t="s">
        <v>180</v>
      </c>
      <c r="E85" s="199"/>
      <c r="F85" s="199"/>
      <c r="G85" s="199"/>
      <c r="H85" s="199"/>
      <c r="I85" s="200"/>
      <c r="J85" s="201">
        <f>J512</f>
        <v>0</v>
      </c>
      <c r="K85" s="202"/>
    </row>
    <row r="86" spans="2:11" s="8" customFormat="1" ht="24.95" customHeight="1">
      <c r="B86" s="189"/>
      <c r="C86" s="190"/>
      <c r="D86" s="191" t="s">
        <v>181</v>
      </c>
      <c r="E86" s="192"/>
      <c r="F86" s="192"/>
      <c r="G86" s="192"/>
      <c r="H86" s="192"/>
      <c r="I86" s="193"/>
      <c r="J86" s="194">
        <f>J530</f>
        <v>0</v>
      </c>
      <c r="K86" s="195"/>
    </row>
    <row r="87" spans="2:11" s="8" customFormat="1" ht="24.95" customHeight="1">
      <c r="B87" s="189"/>
      <c r="C87" s="190"/>
      <c r="D87" s="191" t="s">
        <v>182</v>
      </c>
      <c r="E87" s="192"/>
      <c r="F87" s="192"/>
      <c r="G87" s="192"/>
      <c r="H87" s="192"/>
      <c r="I87" s="193"/>
      <c r="J87" s="194">
        <f>J531</f>
        <v>0</v>
      </c>
      <c r="K87" s="195"/>
    </row>
    <row r="88" spans="2:11" s="9" customFormat="1" ht="19.9" customHeight="1">
      <c r="B88" s="196"/>
      <c r="C88" s="197"/>
      <c r="D88" s="198" t="s">
        <v>183</v>
      </c>
      <c r="E88" s="199"/>
      <c r="F88" s="199"/>
      <c r="G88" s="199"/>
      <c r="H88" s="199"/>
      <c r="I88" s="200"/>
      <c r="J88" s="201">
        <f>J532</f>
        <v>0</v>
      </c>
      <c r="K88" s="202"/>
    </row>
    <row r="89" spans="2:11" s="9" customFormat="1" ht="19.9" customHeight="1">
      <c r="B89" s="196"/>
      <c r="C89" s="197"/>
      <c r="D89" s="198" t="s">
        <v>184</v>
      </c>
      <c r="E89" s="199"/>
      <c r="F89" s="199"/>
      <c r="G89" s="199"/>
      <c r="H89" s="199"/>
      <c r="I89" s="200"/>
      <c r="J89" s="201">
        <f>J537</f>
        <v>0</v>
      </c>
      <c r="K89" s="202"/>
    </row>
    <row r="90" spans="2:11" s="1" customFormat="1" ht="21.8" customHeight="1">
      <c r="B90" s="46"/>
      <c r="C90" s="47"/>
      <c r="D90" s="47"/>
      <c r="E90" s="47"/>
      <c r="F90" s="47"/>
      <c r="G90" s="47"/>
      <c r="H90" s="47"/>
      <c r="I90" s="156"/>
      <c r="J90" s="47"/>
      <c r="K90" s="51"/>
    </row>
    <row r="91" spans="2:11" s="1" customFormat="1" ht="6.95" customHeight="1">
      <c r="B91" s="67"/>
      <c r="C91" s="68"/>
      <c r="D91" s="68"/>
      <c r="E91" s="68"/>
      <c r="F91" s="68"/>
      <c r="G91" s="68"/>
      <c r="H91" s="68"/>
      <c r="I91" s="178"/>
      <c r="J91" s="68"/>
      <c r="K91" s="69"/>
    </row>
    <row r="95" spans="2:12" s="1" customFormat="1" ht="6.95" customHeight="1">
      <c r="B95" s="70"/>
      <c r="C95" s="71"/>
      <c r="D95" s="71"/>
      <c r="E95" s="71"/>
      <c r="F95" s="71"/>
      <c r="G95" s="71"/>
      <c r="H95" s="71"/>
      <c r="I95" s="181"/>
      <c r="J95" s="71"/>
      <c r="K95" s="71"/>
      <c r="L95" s="72"/>
    </row>
    <row r="96" spans="2:12" s="1" customFormat="1" ht="36.95" customHeight="1">
      <c r="B96" s="46"/>
      <c r="C96" s="73" t="s">
        <v>185</v>
      </c>
      <c r="D96" s="74"/>
      <c r="E96" s="74"/>
      <c r="F96" s="74"/>
      <c r="G96" s="74"/>
      <c r="H96" s="74"/>
      <c r="I96" s="203"/>
      <c r="J96" s="74"/>
      <c r="K96" s="74"/>
      <c r="L96" s="72"/>
    </row>
    <row r="97" spans="2:12" s="1" customFormat="1" ht="6.95" customHeight="1">
      <c r="B97" s="46"/>
      <c r="C97" s="74"/>
      <c r="D97" s="74"/>
      <c r="E97" s="74"/>
      <c r="F97" s="74"/>
      <c r="G97" s="74"/>
      <c r="H97" s="74"/>
      <c r="I97" s="203"/>
      <c r="J97" s="74"/>
      <c r="K97" s="74"/>
      <c r="L97" s="72"/>
    </row>
    <row r="98" spans="2:12" s="1" customFormat="1" ht="14.4" customHeight="1">
      <c r="B98" s="46"/>
      <c r="C98" s="76" t="s">
        <v>18</v>
      </c>
      <c r="D98" s="74"/>
      <c r="E98" s="74"/>
      <c r="F98" s="74"/>
      <c r="G98" s="74"/>
      <c r="H98" s="74"/>
      <c r="I98" s="203"/>
      <c r="J98" s="74"/>
      <c r="K98" s="74"/>
      <c r="L98" s="72"/>
    </row>
    <row r="99" spans="2:12" s="1" customFormat="1" ht="16.5" customHeight="1">
      <c r="B99" s="46"/>
      <c r="C99" s="74"/>
      <c r="D99" s="74"/>
      <c r="E99" s="204" t="str">
        <f>E7</f>
        <v>Rekonstrukce odborných učeben ZŠ Karviná - školy II - stavba</v>
      </c>
      <c r="F99" s="76"/>
      <c r="G99" s="76"/>
      <c r="H99" s="76"/>
      <c r="I99" s="203"/>
      <c r="J99" s="74"/>
      <c r="K99" s="74"/>
      <c r="L99" s="72"/>
    </row>
    <row r="100" spans="2:12" ht="13.5">
      <c r="B100" s="28"/>
      <c r="C100" s="76" t="s">
        <v>147</v>
      </c>
      <c r="D100" s="205"/>
      <c r="E100" s="205"/>
      <c r="F100" s="205"/>
      <c r="G100" s="205"/>
      <c r="H100" s="205"/>
      <c r="I100" s="148"/>
      <c r="J100" s="205"/>
      <c r="K100" s="205"/>
      <c r="L100" s="206"/>
    </row>
    <row r="101" spans="2:12" s="1" customFormat="1" ht="16.5" customHeight="1">
      <c r="B101" s="46"/>
      <c r="C101" s="74"/>
      <c r="D101" s="74"/>
      <c r="E101" s="204" t="s">
        <v>148</v>
      </c>
      <c r="F101" s="74"/>
      <c r="G101" s="74"/>
      <c r="H101" s="74"/>
      <c r="I101" s="203"/>
      <c r="J101" s="74"/>
      <c r="K101" s="74"/>
      <c r="L101" s="72"/>
    </row>
    <row r="102" spans="2:12" s="1" customFormat="1" ht="14.4" customHeight="1">
      <c r="B102" s="46"/>
      <c r="C102" s="76" t="s">
        <v>149</v>
      </c>
      <c r="D102" s="74"/>
      <c r="E102" s="74"/>
      <c r="F102" s="74"/>
      <c r="G102" s="74"/>
      <c r="H102" s="74"/>
      <c r="I102" s="203"/>
      <c r="J102" s="74"/>
      <c r="K102" s="74"/>
      <c r="L102" s="72"/>
    </row>
    <row r="103" spans="2:12" s="1" customFormat="1" ht="17.25" customHeight="1">
      <c r="B103" s="46"/>
      <c r="C103" s="74"/>
      <c r="D103" s="74"/>
      <c r="E103" s="82" t="str">
        <f>E11</f>
        <v>001 - Rekonstrukce odborných učeben ZŠ a MŠ Školská Karviná</v>
      </c>
      <c r="F103" s="74"/>
      <c r="G103" s="74"/>
      <c r="H103" s="74"/>
      <c r="I103" s="203"/>
      <c r="J103" s="74"/>
      <c r="K103" s="74"/>
      <c r="L103" s="72"/>
    </row>
    <row r="104" spans="2:12" s="1" customFormat="1" ht="6.95" customHeight="1">
      <c r="B104" s="46"/>
      <c r="C104" s="74"/>
      <c r="D104" s="74"/>
      <c r="E104" s="74"/>
      <c r="F104" s="74"/>
      <c r="G104" s="74"/>
      <c r="H104" s="74"/>
      <c r="I104" s="203"/>
      <c r="J104" s="74"/>
      <c r="K104" s="74"/>
      <c r="L104" s="72"/>
    </row>
    <row r="105" spans="2:12" s="1" customFormat="1" ht="18" customHeight="1">
      <c r="B105" s="46"/>
      <c r="C105" s="76" t="s">
        <v>23</v>
      </c>
      <c r="D105" s="74"/>
      <c r="E105" s="74"/>
      <c r="F105" s="207" t="str">
        <f>F14</f>
        <v xml:space="preserve"> </v>
      </c>
      <c r="G105" s="74"/>
      <c r="H105" s="74"/>
      <c r="I105" s="208" t="s">
        <v>25</v>
      </c>
      <c r="J105" s="85" t="str">
        <f>IF(J14="","",J14)</f>
        <v>4. 9. 2017</v>
      </c>
      <c r="K105" s="74"/>
      <c r="L105" s="72"/>
    </row>
    <row r="106" spans="2:12" s="1" customFormat="1" ht="6.95" customHeight="1">
      <c r="B106" s="46"/>
      <c r="C106" s="74"/>
      <c r="D106" s="74"/>
      <c r="E106" s="74"/>
      <c r="F106" s="74"/>
      <c r="G106" s="74"/>
      <c r="H106" s="74"/>
      <c r="I106" s="203"/>
      <c r="J106" s="74"/>
      <c r="K106" s="74"/>
      <c r="L106" s="72"/>
    </row>
    <row r="107" spans="2:12" s="1" customFormat="1" ht="13.5">
      <c r="B107" s="46"/>
      <c r="C107" s="76" t="s">
        <v>27</v>
      </c>
      <c r="D107" s="74"/>
      <c r="E107" s="74"/>
      <c r="F107" s="207" t="str">
        <f>E17</f>
        <v xml:space="preserve"> </v>
      </c>
      <c r="G107" s="74"/>
      <c r="H107" s="74"/>
      <c r="I107" s="208" t="s">
        <v>32</v>
      </c>
      <c r="J107" s="207" t="str">
        <f>E23</f>
        <v xml:space="preserve"> </v>
      </c>
      <c r="K107" s="74"/>
      <c r="L107" s="72"/>
    </row>
    <row r="108" spans="2:12" s="1" customFormat="1" ht="14.4" customHeight="1">
      <c r="B108" s="46"/>
      <c r="C108" s="76" t="s">
        <v>30</v>
      </c>
      <c r="D108" s="74"/>
      <c r="E108" s="74"/>
      <c r="F108" s="207" t="str">
        <f>IF(E20="","",E20)</f>
        <v/>
      </c>
      <c r="G108" s="74"/>
      <c r="H108" s="74"/>
      <c r="I108" s="203"/>
      <c r="J108" s="74"/>
      <c r="K108" s="74"/>
      <c r="L108" s="72"/>
    </row>
    <row r="109" spans="2:12" s="1" customFormat="1" ht="10.3" customHeight="1">
      <c r="B109" s="46"/>
      <c r="C109" s="74"/>
      <c r="D109" s="74"/>
      <c r="E109" s="74"/>
      <c r="F109" s="74"/>
      <c r="G109" s="74"/>
      <c r="H109" s="74"/>
      <c r="I109" s="203"/>
      <c r="J109" s="74"/>
      <c r="K109" s="74"/>
      <c r="L109" s="72"/>
    </row>
    <row r="110" spans="2:20" s="10" customFormat="1" ht="29.25" customHeight="1">
      <c r="B110" s="209"/>
      <c r="C110" s="210" t="s">
        <v>186</v>
      </c>
      <c r="D110" s="211" t="s">
        <v>54</v>
      </c>
      <c r="E110" s="211" t="s">
        <v>50</v>
      </c>
      <c r="F110" s="211" t="s">
        <v>187</v>
      </c>
      <c r="G110" s="211" t="s">
        <v>188</v>
      </c>
      <c r="H110" s="211" t="s">
        <v>189</v>
      </c>
      <c r="I110" s="212" t="s">
        <v>190</v>
      </c>
      <c r="J110" s="211" t="s">
        <v>153</v>
      </c>
      <c r="K110" s="213" t="s">
        <v>191</v>
      </c>
      <c r="L110" s="214"/>
      <c r="M110" s="102" t="s">
        <v>192</v>
      </c>
      <c r="N110" s="103" t="s">
        <v>39</v>
      </c>
      <c r="O110" s="103" t="s">
        <v>193</v>
      </c>
      <c r="P110" s="103" t="s">
        <v>194</v>
      </c>
      <c r="Q110" s="103" t="s">
        <v>195</v>
      </c>
      <c r="R110" s="103" t="s">
        <v>196</v>
      </c>
      <c r="S110" s="103" t="s">
        <v>197</v>
      </c>
      <c r="T110" s="104" t="s">
        <v>198</v>
      </c>
    </row>
    <row r="111" spans="2:63" s="1" customFormat="1" ht="29.25" customHeight="1">
      <c r="B111" s="46"/>
      <c r="C111" s="108" t="s">
        <v>154</v>
      </c>
      <c r="D111" s="74"/>
      <c r="E111" s="74"/>
      <c r="F111" s="74"/>
      <c r="G111" s="74"/>
      <c r="H111" s="74"/>
      <c r="I111" s="203"/>
      <c r="J111" s="215">
        <f>BK111</f>
        <v>0</v>
      </c>
      <c r="K111" s="74"/>
      <c r="L111" s="72"/>
      <c r="M111" s="105"/>
      <c r="N111" s="106"/>
      <c r="O111" s="106"/>
      <c r="P111" s="216">
        <f>P112+P264+P530+P531</f>
        <v>0</v>
      </c>
      <c r="Q111" s="106"/>
      <c r="R111" s="216">
        <f>R112+R264+R530+R531</f>
        <v>48.8762963</v>
      </c>
      <c r="S111" s="106"/>
      <c r="T111" s="217">
        <f>T112+T264+T530+T531</f>
        <v>87.77971484999999</v>
      </c>
      <c r="AT111" s="24" t="s">
        <v>68</v>
      </c>
      <c r="AU111" s="24" t="s">
        <v>155</v>
      </c>
      <c r="BK111" s="218">
        <f>BK112+BK264+BK530+BK531</f>
        <v>0</v>
      </c>
    </row>
    <row r="112" spans="2:63" s="11" customFormat="1" ht="37.4" customHeight="1">
      <c r="B112" s="219"/>
      <c r="C112" s="220"/>
      <c r="D112" s="221" t="s">
        <v>68</v>
      </c>
      <c r="E112" s="222" t="s">
        <v>199</v>
      </c>
      <c r="F112" s="222" t="s">
        <v>200</v>
      </c>
      <c r="G112" s="220"/>
      <c r="H112" s="220"/>
      <c r="I112" s="223"/>
      <c r="J112" s="224">
        <f>BK112</f>
        <v>0</v>
      </c>
      <c r="K112" s="220"/>
      <c r="L112" s="225"/>
      <c r="M112" s="226"/>
      <c r="N112" s="227"/>
      <c r="O112" s="227"/>
      <c r="P112" s="228">
        <f>P113+P118+P129+P144+P153+P209+P257</f>
        <v>0</v>
      </c>
      <c r="Q112" s="227"/>
      <c r="R112" s="228">
        <f>R113+R118+R129+R144+R153+R209+R257</f>
        <v>44.08375592</v>
      </c>
      <c r="S112" s="227"/>
      <c r="T112" s="229">
        <f>T113+T118+T129+T144+T153+T209+T257</f>
        <v>85.16009</v>
      </c>
      <c r="AR112" s="230" t="s">
        <v>76</v>
      </c>
      <c r="AT112" s="231" t="s">
        <v>68</v>
      </c>
      <c r="AU112" s="231" t="s">
        <v>69</v>
      </c>
      <c r="AY112" s="230" t="s">
        <v>201</v>
      </c>
      <c r="BK112" s="232">
        <f>BK113+BK118+BK129+BK144+BK153+BK209+BK257</f>
        <v>0</v>
      </c>
    </row>
    <row r="113" spans="2:63" s="11" customFormat="1" ht="19.9" customHeight="1">
      <c r="B113" s="219"/>
      <c r="C113" s="220"/>
      <c r="D113" s="221" t="s">
        <v>68</v>
      </c>
      <c r="E113" s="233" t="s">
        <v>76</v>
      </c>
      <c r="F113" s="233" t="s">
        <v>202</v>
      </c>
      <c r="G113" s="220"/>
      <c r="H113" s="220"/>
      <c r="I113" s="223"/>
      <c r="J113" s="234">
        <f>BK113</f>
        <v>0</v>
      </c>
      <c r="K113" s="220"/>
      <c r="L113" s="225"/>
      <c r="M113" s="226"/>
      <c r="N113" s="227"/>
      <c r="O113" s="227"/>
      <c r="P113" s="228">
        <f>SUM(P114:P117)</f>
        <v>0</v>
      </c>
      <c r="Q113" s="227"/>
      <c r="R113" s="228">
        <f>SUM(R114:R117)</f>
        <v>0</v>
      </c>
      <c r="S113" s="227"/>
      <c r="T113" s="229">
        <f>SUM(T114:T117)</f>
        <v>12.39875</v>
      </c>
      <c r="AR113" s="230" t="s">
        <v>76</v>
      </c>
      <c r="AT113" s="231" t="s">
        <v>68</v>
      </c>
      <c r="AU113" s="231" t="s">
        <v>76</v>
      </c>
      <c r="AY113" s="230" t="s">
        <v>201</v>
      </c>
      <c r="BK113" s="232">
        <f>SUM(BK114:BK117)</f>
        <v>0</v>
      </c>
    </row>
    <row r="114" spans="2:65" s="1" customFormat="1" ht="25.5" customHeight="1">
      <c r="B114" s="46"/>
      <c r="C114" s="235" t="s">
        <v>76</v>
      </c>
      <c r="D114" s="235" t="s">
        <v>203</v>
      </c>
      <c r="E114" s="236" t="s">
        <v>204</v>
      </c>
      <c r="F114" s="237" t="s">
        <v>205</v>
      </c>
      <c r="G114" s="238" t="s">
        <v>206</v>
      </c>
      <c r="H114" s="239">
        <v>22.75</v>
      </c>
      <c r="I114" s="240"/>
      <c r="J114" s="241">
        <f>ROUND(I114*H114,2)</f>
        <v>0</v>
      </c>
      <c r="K114" s="237" t="s">
        <v>207</v>
      </c>
      <c r="L114" s="72"/>
      <c r="M114" s="242" t="s">
        <v>21</v>
      </c>
      <c r="N114" s="243" t="s">
        <v>40</v>
      </c>
      <c r="O114" s="47"/>
      <c r="P114" s="244">
        <f>O114*H114</f>
        <v>0</v>
      </c>
      <c r="Q114" s="244">
        <v>0</v>
      </c>
      <c r="R114" s="244">
        <f>Q114*H114</f>
        <v>0</v>
      </c>
      <c r="S114" s="244">
        <v>0.255</v>
      </c>
      <c r="T114" s="245">
        <f>S114*H114</f>
        <v>5.8012500000000005</v>
      </c>
      <c r="AR114" s="24" t="s">
        <v>208</v>
      </c>
      <c r="AT114" s="24" t="s">
        <v>203</v>
      </c>
      <c r="AU114" s="24" t="s">
        <v>79</v>
      </c>
      <c r="AY114" s="24" t="s">
        <v>201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4" t="s">
        <v>76</v>
      </c>
      <c r="BK114" s="246">
        <f>ROUND(I114*H114,2)</f>
        <v>0</v>
      </c>
      <c r="BL114" s="24" t="s">
        <v>208</v>
      </c>
      <c r="BM114" s="24" t="s">
        <v>209</v>
      </c>
    </row>
    <row r="115" spans="2:51" s="12" customFormat="1" ht="13.5">
      <c r="B115" s="247"/>
      <c r="C115" s="248"/>
      <c r="D115" s="249" t="s">
        <v>210</v>
      </c>
      <c r="E115" s="250" t="s">
        <v>21</v>
      </c>
      <c r="F115" s="251" t="s">
        <v>211</v>
      </c>
      <c r="G115" s="248"/>
      <c r="H115" s="252">
        <v>22.75</v>
      </c>
      <c r="I115" s="253"/>
      <c r="J115" s="248"/>
      <c r="K115" s="248"/>
      <c r="L115" s="254"/>
      <c r="M115" s="255"/>
      <c r="N115" s="256"/>
      <c r="O115" s="256"/>
      <c r="P115" s="256"/>
      <c r="Q115" s="256"/>
      <c r="R115" s="256"/>
      <c r="S115" s="256"/>
      <c r="T115" s="257"/>
      <c r="AT115" s="258" t="s">
        <v>210</v>
      </c>
      <c r="AU115" s="258" t="s">
        <v>79</v>
      </c>
      <c r="AV115" s="12" t="s">
        <v>79</v>
      </c>
      <c r="AW115" s="12" t="s">
        <v>33</v>
      </c>
      <c r="AX115" s="12" t="s">
        <v>76</v>
      </c>
      <c r="AY115" s="258" t="s">
        <v>201</v>
      </c>
    </row>
    <row r="116" spans="2:65" s="1" customFormat="1" ht="16.5" customHeight="1">
      <c r="B116" s="46"/>
      <c r="C116" s="235" t="s">
        <v>79</v>
      </c>
      <c r="D116" s="235" t="s">
        <v>203</v>
      </c>
      <c r="E116" s="236" t="s">
        <v>212</v>
      </c>
      <c r="F116" s="237" t="s">
        <v>213</v>
      </c>
      <c r="G116" s="238" t="s">
        <v>206</v>
      </c>
      <c r="H116" s="239">
        <v>22.75</v>
      </c>
      <c r="I116" s="240"/>
      <c r="J116" s="241">
        <f>ROUND(I116*H116,2)</f>
        <v>0</v>
      </c>
      <c r="K116" s="237" t="s">
        <v>207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0.29</v>
      </c>
      <c r="T116" s="245">
        <f>S116*H116</f>
        <v>6.597499999999999</v>
      </c>
      <c r="AR116" s="24" t="s">
        <v>208</v>
      </c>
      <c r="AT116" s="24" t="s">
        <v>203</v>
      </c>
      <c r="AU116" s="24" t="s">
        <v>79</v>
      </c>
      <c r="AY116" s="24" t="s">
        <v>201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208</v>
      </c>
      <c r="BM116" s="24" t="s">
        <v>214</v>
      </c>
    </row>
    <row r="117" spans="2:51" s="12" customFormat="1" ht="13.5">
      <c r="B117" s="247"/>
      <c r="C117" s="248"/>
      <c r="D117" s="249" t="s">
        <v>210</v>
      </c>
      <c r="E117" s="250" t="s">
        <v>21</v>
      </c>
      <c r="F117" s="251" t="s">
        <v>211</v>
      </c>
      <c r="G117" s="248"/>
      <c r="H117" s="252">
        <v>22.75</v>
      </c>
      <c r="I117" s="253"/>
      <c r="J117" s="248"/>
      <c r="K117" s="248"/>
      <c r="L117" s="254"/>
      <c r="M117" s="255"/>
      <c r="N117" s="256"/>
      <c r="O117" s="256"/>
      <c r="P117" s="256"/>
      <c r="Q117" s="256"/>
      <c r="R117" s="256"/>
      <c r="S117" s="256"/>
      <c r="T117" s="257"/>
      <c r="AT117" s="258" t="s">
        <v>210</v>
      </c>
      <c r="AU117" s="258" t="s">
        <v>79</v>
      </c>
      <c r="AV117" s="12" t="s">
        <v>79</v>
      </c>
      <c r="AW117" s="12" t="s">
        <v>33</v>
      </c>
      <c r="AX117" s="12" t="s">
        <v>76</v>
      </c>
      <c r="AY117" s="258" t="s">
        <v>201</v>
      </c>
    </row>
    <row r="118" spans="2:63" s="11" customFormat="1" ht="29.85" customHeight="1">
      <c r="B118" s="219"/>
      <c r="C118" s="220"/>
      <c r="D118" s="221" t="s">
        <v>68</v>
      </c>
      <c r="E118" s="233" t="s">
        <v>79</v>
      </c>
      <c r="F118" s="233" t="s">
        <v>215</v>
      </c>
      <c r="G118" s="220"/>
      <c r="H118" s="220"/>
      <c r="I118" s="223"/>
      <c r="J118" s="234">
        <f>BK118</f>
        <v>0</v>
      </c>
      <c r="K118" s="220"/>
      <c r="L118" s="225"/>
      <c r="M118" s="226"/>
      <c r="N118" s="227"/>
      <c r="O118" s="227"/>
      <c r="P118" s="228">
        <f>SUM(P119:P128)</f>
        <v>0</v>
      </c>
      <c r="Q118" s="227"/>
      <c r="R118" s="228">
        <f>SUM(R119:R128)</f>
        <v>5.99129892</v>
      </c>
      <c r="S118" s="227"/>
      <c r="T118" s="229">
        <f>SUM(T119:T128)</f>
        <v>0</v>
      </c>
      <c r="AR118" s="230" t="s">
        <v>76</v>
      </c>
      <c r="AT118" s="231" t="s">
        <v>68</v>
      </c>
      <c r="AU118" s="231" t="s">
        <v>76</v>
      </c>
      <c r="AY118" s="230" t="s">
        <v>201</v>
      </c>
      <c r="BK118" s="232">
        <f>SUM(BK119:BK128)</f>
        <v>0</v>
      </c>
    </row>
    <row r="119" spans="2:65" s="1" customFormat="1" ht="25.5" customHeight="1">
      <c r="B119" s="46"/>
      <c r="C119" s="235" t="s">
        <v>216</v>
      </c>
      <c r="D119" s="235" t="s">
        <v>203</v>
      </c>
      <c r="E119" s="236" t="s">
        <v>217</v>
      </c>
      <c r="F119" s="237" t="s">
        <v>218</v>
      </c>
      <c r="G119" s="238" t="s">
        <v>219</v>
      </c>
      <c r="H119" s="239">
        <v>1.2</v>
      </c>
      <c r="I119" s="240"/>
      <c r="J119" s="241">
        <f>ROUND(I119*H119,2)</f>
        <v>0</v>
      </c>
      <c r="K119" s="237" t="s">
        <v>220</v>
      </c>
      <c r="L119" s="72"/>
      <c r="M119" s="242" t="s">
        <v>21</v>
      </c>
      <c r="N119" s="243" t="s">
        <v>40</v>
      </c>
      <c r="O119" s="47"/>
      <c r="P119" s="244">
        <f>O119*H119</f>
        <v>0</v>
      </c>
      <c r="Q119" s="244">
        <v>2.16</v>
      </c>
      <c r="R119" s="244">
        <f>Q119*H119</f>
        <v>2.592</v>
      </c>
      <c r="S119" s="244">
        <v>0</v>
      </c>
      <c r="T119" s="245">
        <f>S119*H119</f>
        <v>0</v>
      </c>
      <c r="AR119" s="24" t="s">
        <v>208</v>
      </c>
      <c r="AT119" s="24" t="s">
        <v>203</v>
      </c>
      <c r="AU119" s="24" t="s">
        <v>79</v>
      </c>
      <c r="AY119" s="24" t="s">
        <v>201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24" t="s">
        <v>76</v>
      </c>
      <c r="BK119" s="246">
        <f>ROUND(I119*H119,2)</f>
        <v>0</v>
      </c>
      <c r="BL119" s="24" t="s">
        <v>208</v>
      </c>
      <c r="BM119" s="24" t="s">
        <v>221</v>
      </c>
    </row>
    <row r="120" spans="2:51" s="12" customFormat="1" ht="13.5">
      <c r="B120" s="247"/>
      <c r="C120" s="248"/>
      <c r="D120" s="249" t="s">
        <v>210</v>
      </c>
      <c r="E120" s="250" t="s">
        <v>21</v>
      </c>
      <c r="F120" s="251" t="s">
        <v>222</v>
      </c>
      <c r="G120" s="248"/>
      <c r="H120" s="252">
        <v>1.2</v>
      </c>
      <c r="I120" s="253"/>
      <c r="J120" s="248"/>
      <c r="K120" s="248"/>
      <c r="L120" s="254"/>
      <c r="M120" s="255"/>
      <c r="N120" s="256"/>
      <c r="O120" s="256"/>
      <c r="P120" s="256"/>
      <c r="Q120" s="256"/>
      <c r="R120" s="256"/>
      <c r="S120" s="256"/>
      <c r="T120" s="257"/>
      <c r="AT120" s="258" t="s">
        <v>210</v>
      </c>
      <c r="AU120" s="258" t="s">
        <v>79</v>
      </c>
      <c r="AV120" s="12" t="s">
        <v>79</v>
      </c>
      <c r="AW120" s="12" t="s">
        <v>33</v>
      </c>
      <c r="AX120" s="12" t="s">
        <v>76</v>
      </c>
      <c r="AY120" s="258" t="s">
        <v>201</v>
      </c>
    </row>
    <row r="121" spans="2:65" s="1" customFormat="1" ht="25.5" customHeight="1">
      <c r="B121" s="46"/>
      <c r="C121" s="235" t="s">
        <v>208</v>
      </c>
      <c r="D121" s="235" t="s">
        <v>203</v>
      </c>
      <c r="E121" s="236" t="s">
        <v>223</v>
      </c>
      <c r="F121" s="237" t="s">
        <v>224</v>
      </c>
      <c r="G121" s="238" t="s">
        <v>219</v>
      </c>
      <c r="H121" s="239">
        <v>0.9</v>
      </c>
      <c r="I121" s="240"/>
      <c r="J121" s="241">
        <f>ROUND(I121*H121,2)</f>
        <v>0</v>
      </c>
      <c r="K121" s="237" t="s">
        <v>220</v>
      </c>
      <c r="L121" s="72"/>
      <c r="M121" s="242" t="s">
        <v>21</v>
      </c>
      <c r="N121" s="243" t="s">
        <v>40</v>
      </c>
      <c r="O121" s="47"/>
      <c r="P121" s="244">
        <f>O121*H121</f>
        <v>0</v>
      </c>
      <c r="Q121" s="244">
        <v>2.45329</v>
      </c>
      <c r="R121" s="244">
        <f>Q121*H121</f>
        <v>2.207961</v>
      </c>
      <c r="S121" s="244">
        <v>0</v>
      </c>
      <c r="T121" s="245">
        <f>S121*H121</f>
        <v>0</v>
      </c>
      <c r="AR121" s="24" t="s">
        <v>208</v>
      </c>
      <c r="AT121" s="24" t="s">
        <v>203</v>
      </c>
      <c r="AU121" s="24" t="s">
        <v>79</v>
      </c>
      <c r="AY121" s="24" t="s">
        <v>201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4" t="s">
        <v>76</v>
      </c>
      <c r="BK121" s="246">
        <f>ROUND(I121*H121,2)</f>
        <v>0</v>
      </c>
      <c r="BL121" s="24" t="s">
        <v>208</v>
      </c>
      <c r="BM121" s="24" t="s">
        <v>225</v>
      </c>
    </row>
    <row r="122" spans="2:51" s="12" customFormat="1" ht="13.5">
      <c r="B122" s="247"/>
      <c r="C122" s="248"/>
      <c r="D122" s="249" t="s">
        <v>210</v>
      </c>
      <c r="E122" s="250" t="s">
        <v>21</v>
      </c>
      <c r="F122" s="251" t="s">
        <v>226</v>
      </c>
      <c r="G122" s="248"/>
      <c r="H122" s="252">
        <v>0.9</v>
      </c>
      <c r="I122" s="253"/>
      <c r="J122" s="248"/>
      <c r="K122" s="248"/>
      <c r="L122" s="254"/>
      <c r="M122" s="255"/>
      <c r="N122" s="256"/>
      <c r="O122" s="256"/>
      <c r="P122" s="256"/>
      <c r="Q122" s="256"/>
      <c r="R122" s="256"/>
      <c r="S122" s="256"/>
      <c r="T122" s="257"/>
      <c r="AT122" s="258" t="s">
        <v>210</v>
      </c>
      <c r="AU122" s="258" t="s">
        <v>79</v>
      </c>
      <c r="AV122" s="12" t="s">
        <v>79</v>
      </c>
      <c r="AW122" s="12" t="s">
        <v>33</v>
      </c>
      <c r="AX122" s="12" t="s">
        <v>76</v>
      </c>
      <c r="AY122" s="258" t="s">
        <v>201</v>
      </c>
    </row>
    <row r="123" spans="2:65" s="1" customFormat="1" ht="16.5" customHeight="1">
      <c r="B123" s="46"/>
      <c r="C123" s="235" t="s">
        <v>227</v>
      </c>
      <c r="D123" s="235" t="s">
        <v>203</v>
      </c>
      <c r="E123" s="236" t="s">
        <v>228</v>
      </c>
      <c r="F123" s="237" t="s">
        <v>229</v>
      </c>
      <c r="G123" s="238" t="s">
        <v>206</v>
      </c>
      <c r="H123" s="239">
        <v>6</v>
      </c>
      <c r="I123" s="240"/>
      <c r="J123" s="241">
        <f>ROUND(I123*H123,2)</f>
        <v>0</v>
      </c>
      <c r="K123" s="237" t="s">
        <v>207</v>
      </c>
      <c r="L123" s="72"/>
      <c r="M123" s="242" t="s">
        <v>21</v>
      </c>
      <c r="N123" s="243" t="s">
        <v>40</v>
      </c>
      <c r="O123" s="47"/>
      <c r="P123" s="244">
        <f>O123*H123</f>
        <v>0</v>
      </c>
      <c r="Q123" s="244">
        <v>0.01743</v>
      </c>
      <c r="R123" s="244">
        <f>Q123*H123</f>
        <v>0.10458</v>
      </c>
      <c r="S123" s="244">
        <v>0</v>
      </c>
      <c r="T123" s="245">
        <f>S123*H123</f>
        <v>0</v>
      </c>
      <c r="AR123" s="24" t="s">
        <v>208</v>
      </c>
      <c r="AT123" s="24" t="s">
        <v>203</v>
      </c>
      <c r="AU123" s="24" t="s">
        <v>79</v>
      </c>
      <c r="AY123" s="24" t="s">
        <v>201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4" t="s">
        <v>76</v>
      </c>
      <c r="BK123" s="246">
        <f>ROUND(I123*H123,2)</f>
        <v>0</v>
      </c>
      <c r="BL123" s="24" t="s">
        <v>208</v>
      </c>
      <c r="BM123" s="24" t="s">
        <v>230</v>
      </c>
    </row>
    <row r="124" spans="2:51" s="12" customFormat="1" ht="13.5">
      <c r="B124" s="247"/>
      <c r="C124" s="248"/>
      <c r="D124" s="249" t="s">
        <v>210</v>
      </c>
      <c r="E124" s="250" t="s">
        <v>21</v>
      </c>
      <c r="F124" s="251" t="s">
        <v>231</v>
      </c>
      <c r="G124" s="248"/>
      <c r="H124" s="252">
        <v>6</v>
      </c>
      <c r="I124" s="253"/>
      <c r="J124" s="248"/>
      <c r="K124" s="248"/>
      <c r="L124" s="254"/>
      <c r="M124" s="255"/>
      <c r="N124" s="256"/>
      <c r="O124" s="256"/>
      <c r="P124" s="256"/>
      <c r="Q124" s="256"/>
      <c r="R124" s="256"/>
      <c r="S124" s="256"/>
      <c r="T124" s="257"/>
      <c r="AT124" s="258" t="s">
        <v>210</v>
      </c>
      <c r="AU124" s="258" t="s">
        <v>79</v>
      </c>
      <c r="AV124" s="12" t="s">
        <v>79</v>
      </c>
      <c r="AW124" s="12" t="s">
        <v>33</v>
      </c>
      <c r="AX124" s="12" t="s">
        <v>76</v>
      </c>
      <c r="AY124" s="258" t="s">
        <v>201</v>
      </c>
    </row>
    <row r="125" spans="2:65" s="1" customFormat="1" ht="16.5" customHeight="1">
      <c r="B125" s="46"/>
      <c r="C125" s="235" t="s">
        <v>232</v>
      </c>
      <c r="D125" s="235" t="s">
        <v>203</v>
      </c>
      <c r="E125" s="236" t="s">
        <v>233</v>
      </c>
      <c r="F125" s="237" t="s">
        <v>234</v>
      </c>
      <c r="G125" s="238" t="s">
        <v>235</v>
      </c>
      <c r="H125" s="239">
        <v>0.032</v>
      </c>
      <c r="I125" s="240"/>
      <c r="J125" s="241">
        <f>ROUND(I125*H125,2)</f>
        <v>0</v>
      </c>
      <c r="K125" s="237" t="s">
        <v>220</v>
      </c>
      <c r="L125" s="72"/>
      <c r="M125" s="242" t="s">
        <v>21</v>
      </c>
      <c r="N125" s="243" t="s">
        <v>40</v>
      </c>
      <c r="O125" s="47"/>
      <c r="P125" s="244">
        <f>O125*H125</f>
        <v>0</v>
      </c>
      <c r="Q125" s="244">
        <v>1.05306</v>
      </c>
      <c r="R125" s="244">
        <f>Q125*H125</f>
        <v>0.033697920000000006</v>
      </c>
      <c r="S125" s="244">
        <v>0</v>
      </c>
      <c r="T125" s="245">
        <f>S125*H125</f>
        <v>0</v>
      </c>
      <c r="AR125" s="24" t="s">
        <v>208</v>
      </c>
      <c r="AT125" s="24" t="s">
        <v>203</v>
      </c>
      <c r="AU125" s="24" t="s">
        <v>79</v>
      </c>
      <c r="AY125" s="24" t="s">
        <v>201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76</v>
      </c>
      <c r="BK125" s="246">
        <f>ROUND(I125*H125,2)</f>
        <v>0</v>
      </c>
      <c r="BL125" s="24" t="s">
        <v>208</v>
      </c>
      <c r="BM125" s="24" t="s">
        <v>236</v>
      </c>
    </row>
    <row r="126" spans="2:51" s="12" customFormat="1" ht="13.5">
      <c r="B126" s="247"/>
      <c r="C126" s="248"/>
      <c r="D126" s="249" t="s">
        <v>210</v>
      </c>
      <c r="E126" s="250" t="s">
        <v>21</v>
      </c>
      <c r="F126" s="251" t="s">
        <v>237</v>
      </c>
      <c r="G126" s="248"/>
      <c r="H126" s="252">
        <v>0.032</v>
      </c>
      <c r="I126" s="253"/>
      <c r="J126" s="248"/>
      <c r="K126" s="248"/>
      <c r="L126" s="254"/>
      <c r="M126" s="255"/>
      <c r="N126" s="256"/>
      <c r="O126" s="256"/>
      <c r="P126" s="256"/>
      <c r="Q126" s="256"/>
      <c r="R126" s="256"/>
      <c r="S126" s="256"/>
      <c r="T126" s="257"/>
      <c r="AT126" s="258" t="s">
        <v>210</v>
      </c>
      <c r="AU126" s="258" t="s">
        <v>79</v>
      </c>
      <c r="AV126" s="12" t="s">
        <v>79</v>
      </c>
      <c r="AW126" s="12" t="s">
        <v>33</v>
      </c>
      <c r="AX126" s="12" t="s">
        <v>76</v>
      </c>
      <c r="AY126" s="258" t="s">
        <v>201</v>
      </c>
    </row>
    <row r="127" spans="2:65" s="1" customFormat="1" ht="16.5" customHeight="1">
      <c r="B127" s="46"/>
      <c r="C127" s="235" t="s">
        <v>238</v>
      </c>
      <c r="D127" s="235" t="s">
        <v>203</v>
      </c>
      <c r="E127" s="236" t="s">
        <v>239</v>
      </c>
      <c r="F127" s="237" t="s">
        <v>240</v>
      </c>
      <c r="G127" s="238" t="s">
        <v>241</v>
      </c>
      <c r="H127" s="239">
        <v>1</v>
      </c>
      <c r="I127" s="240"/>
      <c r="J127" s="241">
        <f>ROUND(I127*H127,2)</f>
        <v>0</v>
      </c>
      <c r="K127" s="237" t="s">
        <v>21</v>
      </c>
      <c r="L127" s="72"/>
      <c r="M127" s="242" t="s">
        <v>21</v>
      </c>
      <c r="N127" s="243" t="s">
        <v>40</v>
      </c>
      <c r="O127" s="47"/>
      <c r="P127" s="244">
        <f>O127*H127</f>
        <v>0</v>
      </c>
      <c r="Q127" s="244">
        <v>1.05306</v>
      </c>
      <c r="R127" s="244">
        <f>Q127*H127</f>
        <v>1.05306</v>
      </c>
      <c r="S127" s="244">
        <v>0</v>
      </c>
      <c r="T127" s="245">
        <f>S127*H127</f>
        <v>0</v>
      </c>
      <c r="AR127" s="24" t="s">
        <v>208</v>
      </c>
      <c r="AT127" s="24" t="s">
        <v>203</v>
      </c>
      <c r="AU127" s="24" t="s">
        <v>79</v>
      </c>
      <c r="AY127" s="24" t="s">
        <v>201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76</v>
      </c>
      <c r="BK127" s="246">
        <f>ROUND(I127*H127,2)</f>
        <v>0</v>
      </c>
      <c r="BL127" s="24" t="s">
        <v>208</v>
      </c>
      <c r="BM127" s="24" t="s">
        <v>242</v>
      </c>
    </row>
    <row r="128" spans="2:51" s="12" customFormat="1" ht="13.5">
      <c r="B128" s="247"/>
      <c r="C128" s="248"/>
      <c r="D128" s="249" t="s">
        <v>210</v>
      </c>
      <c r="E128" s="250" t="s">
        <v>21</v>
      </c>
      <c r="F128" s="251" t="s">
        <v>243</v>
      </c>
      <c r="G128" s="248"/>
      <c r="H128" s="252">
        <v>1</v>
      </c>
      <c r="I128" s="253"/>
      <c r="J128" s="248"/>
      <c r="K128" s="248"/>
      <c r="L128" s="254"/>
      <c r="M128" s="255"/>
      <c r="N128" s="256"/>
      <c r="O128" s="256"/>
      <c r="P128" s="256"/>
      <c r="Q128" s="256"/>
      <c r="R128" s="256"/>
      <c r="S128" s="256"/>
      <c r="T128" s="257"/>
      <c r="AT128" s="258" t="s">
        <v>210</v>
      </c>
      <c r="AU128" s="258" t="s">
        <v>79</v>
      </c>
      <c r="AV128" s="12" t="s">
        <v>79</v>
      </c>
      <c r="AW128" s="12" t="s">
        <v>33</v>
      </c>
      <c r="AX128" s="12" t="s">
        <v>76</v>
      </c>
      <c r="AY128" s="258" t="s">
        <v>201</v>
      </c>
    </row>
    <row r="129" spans="2:63" s="11" customFormat="1" ht="29.85" customHeight="1">
      <c r="B129" s="219"/>
      <c r="C129" s="220"/>
      <c r="D129" s="221" t="s">
        <v>68</v>
      </c>
      <c r="E129" s="233" t="s">
        <v>216</v>
      </c>
      <c r="F129" s="233" t="s">
        <v>244</v>
      </c>
      <c r="G129" s="220"/>
      <c r="H129" s="220"/>
      <c r="I129" s="223"/>
      <c r="J129" s="234">
        <f>BK129</f>
        <v>0</v>
      </c>
      <c r="K129" s="220"/>
      <c r="L129" s="225"/>
      <c r="M129" s="226"/>
      <c r="N129" s="227"/>
      <c r="O129" s="227"/>
      <c r="P129" s="228">
        <f>SUM(P130:P143)</f>
        <v>0</v>
      </c>
      <c r="Q129" s="227"/>
      <c r="R129" s="228">
        <f>SUM(R130:R143)</f>
        <v>3.1071277</v>
      </c>
      <c r="S129" s="227"/>
      <c r="T129" s="229">
        <f>SUM(T130:T143)</f>
        <v>0</v>
      </c>
      <c r="AR129" s="230" t="s">
        <v>76</v>
      </c>
      <c r="AT129" s="231" t="s">
        <v>68</v>
      </c>
      <c r="AU129" s="231" t="s">
        <v>76</v>
      </c>
      <c r="AY129" s="230" t="s">
        <v>201</v>
      </c>
      <c r="BK129" s="232">
        <f>SUM(BK130:BK143)</f>
        <v>0</v>
      </c>
    </row>
    <row r="130" spans="2:65" s="1" customFormat="1" ht="25.5" customHeight="1">
      <c r="B130" s="46"/>
      <c r="C130" s="235" t="s">
        <v>245</v>
      </c>
      <c r="D130" s="235" t="s">
        <v>203</v>
      </c>
      <c r="E130" s="236" t="s">
        <v>246</v>
      </c>
      <c r="F130" s="237" t="s">
        <v>247</v>
      </c>
      <c r="G130" s="238" t="s">
        <v>248</v>
      </c>
      <c r="H130" s="239">
        <v>2</v>
      </c>
      <c r="I130" s="240"/>
      <c r="J130" s="241">
        <f>ROUND(I130*H130,2)</f>
        <v>0</v>
      </c>
      <c r="K130" s="237" t="s">
        <v>207</v>
      </c>
      <c r="L130" s="72"/>
      <c r="M130" s="242" t="s">
        <v>21</v>
      </c>
      <c r="N130" s="243" t="s">
        <v>40</v>
      </c>
      <c r="O130" s="47"/>
      <c r="P130" s="244">
        <f>O130*H130</f>
        <v>0</v>
      </c>
      <c r="Q130" s="244">
        <v>0.03304</v>
      </c>
      <c r="R130" s="244">
        <f>Q130*H130</f>
        <v>0.06608</v>
      </c>
      <c r="S130" s="244">
        <v>0</v>
      </c>
      <c r="T130" s="245">
        <f>S130*H130</f>
        <v>0</v>
      </c>
      <c r="AR130" s="24" t="s">
        <v>208</v>
      </c>
      <c r="AT130" s="24" t="s">
        <v>203</v>
      </c>
      <c r="AU130" s="24" t="s">
        <v>79</v>
      </c>
      <c r="AY130" s="24" t="s">
        <v>201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24" t="s">
        <v>76</v>
      </c>
      <c r="BK130" s="246">
        <f>ROUND(I130*H130,2)</f>
        <v>0</v>
      </c>
      <c r="BL130" s="24" t="s">
        <v>208</v>
      </c>
      <c r="BM130" s="24" t="s">
        <v>249</v>
      </c>
    </row>
    <row r="131" spans="2:65" s="1" customFormat="1" ht="25.5" customHeight="1">
      <c r="B131" s="46"/>
      <c r="C131" s="235" t="s">
        <v>250</v>
      </c>
      <c r="D131" s="235" t="s">
        <v>203</v>
      </c>
      <c r="E131" s="236" t="s">
        <v>251</v>
      </c>
      <c r="F131" s="237" t="s">
        <v>252</v>
      </c>
      <c r="G131" s="238" t="s">
        <v>248</v>
      </c>
      <c r="H131" s="239">
        <v>9</v>
      </c>
      <c r="I131" s="240"/>
      <c r="J131" s="241">
        <f>ROUND(I131*H131,2)</f>
        <v>0</v>
      </c>
      <c r="K131" s="237" t="s">
        <v>207</v>
      </c>
      <c r="L131" s="72"/>
      <c r="M131" s="242" t="s">
        <v>21</v>
      </c>
      <c r="N131" s="243" t="s">
        <v>40</v>
      </c>
      <c r="O131" s="47"/>
      <c r="P131" s="244">
        <f>O131*H131</f>
        <v>0</v>
      </c>
      <c r="Q131" s="244">
        <v>0.06702</v>
      </c>
      <c r="R131" s="244">
        <f>Q131*H131</f>
        <v>0.6031799999999999</v>
      </c>
      <c r="S131" s="244">
        <v>0</v>
      </c>
      <c r="T131" s="245">
        <f>S131*H131</f>
        <v>0</v>
      </c>
      <c r="AR131" s="24" t="s">
        <v>208</v>
      </c>
      <c r="AT131" s="24" t="s">
        <v>203</v>
      </c>
      <c r="AU131" s="24" t="s">
        <v>79</v>
      </c>
      <c r="AY131" s="24" t="s">
        <v>201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76</v>
      </c>
      <c r="BK131" s="246">
        <f>ROUND(I131*H131,2)</f>
        <v>0</v>
      </c>
      <c r="BL131" s="24" t="s">
        <v>208</v>
      </c>
      <c r="BM131" s="24" t="s">
        <v>253</v>
      </c>
    </row>
    <row r="132" spans="2:51" s="12" customFormat="1" ht="13.5">
      <c r="B132" s="247"/>
      <c r="C132" s="248"/>
      <c r="D132" s="249" t="s">
        <v>210</v>
      </c>
      <c r="E132" s="250" t="s">
        <v>21</v>
      </c>
      <c r="F132" s="251" t="s">
        <v>254</v>
      </c>
      <c r="G132" s="248"/>
      <c r="H132" s="252">
        <v>9</v>
      </c>
      <c r="I132" s="253"/>
      <c r="J132" s="248"/>
      <c r="K132" s="248"/>
      <c r="L132" s="254"/>
      <c r="M132" s="255"/>
      <c r="N132" s="256"/>
      <c r="O132" s="256"/>
      <c r="P132" s="256"/>
      <c r="Q132" s="256"/>
      <c r="R132" s="256"/>
      <c r="S132" s="256"/>
      <c r="T132" s="257"/>
      <c r="AT132" s="258" t="s">
        <v>210</v>
      </c>
      <c r="AU132" s="258" t="s">
        <v>79</v>
      </c>
      <c r="AV132" s="12" t="s">
        <v>79</v>
      </c>
      <c r="AW132" s="12" t="s">
        <v>33</v>
      </c>
      <c r="AX132" s="12" t="s">
        <v>76</v>
      </c>
      <c r="AY132" s="258" t="s">
        <v>201</v>
      </c>
    </row>
    <row r="133" spans="2:65" s="1" customFormat="1" ht="16.5" customHeight="1">
      <c r="B133" s="46"/>
      <c r="C133" s="259" t="s">
        <v>255</v>
      </c>
      <c r="D133" s="259" t="s">
        <v>256</v>
      </c>
      <c r="E133" s="260" t="s">
        <v>257</v>
      </c>
      <c r="F133" s="261" t="s">
        <v>258</v>
      </c>
      <c r="G133" s="262" t="s">
        <v>248</v>
      </c>
      <c r="H133" s="263">
        <v>9</v>
      </c>
      <c r="I133" s="264"/>
      <c r="J133" s="265">
        <f>ROUND(I133*H133,2)</f>
        <v>0</v>
      </c>
      <c r="K133" s="261" t="s">
        <v>207</v>
      </c>
      <c r="L133" s="266"/>
      <c r="M133" s="267" t="s">
        <v>21</v>
      </c>
      <c r="N133" s="268" t="s">
        <v>40</v>
      </c>
      <c r="O133" s="47"/>
      <c r="P133" s="244">
        <f>O133*H133</f>
        <v>0</v>
      </c>
      <c r="Q133" s="244">
        <v>0.05</v>
      </c>
      <c r="R133" s="244">
        <f>Q133*H133</f>
        <v>0.45</v>
      </c>
      <c r="S133" s="244">
        <v>0</v>
      </c>
      <c r="T133" s="245">
        <f>S133*H133</f>
        <v>0</v>
      </c>
      <c r="AR133" s="24" t="s">
        <v>245</v>
      </c>
      <c r="AT133" s="24" t="s">
        <v>256</v>
      </c>
      <c r="AU133" s="24" t="s">
        <v>79</v>
      </c>
      <c r="AY133" s="24" t="s">
        <v>201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4" t="s">
        <v>76</v>
      </c>
      <c r="BK133" s="246">
        <f>ROUND(I133*H133,2)</f>
        <v>0</v>
      </c>
      <c r="BL133" s="24" t="s">
        <v>208</v>
      </c>
      <c r="BM133" s="24" t="s">
        <v>259</v>
      </c>
    </row>
    <row r="134" spans="2:65" s="1" customFormat="1" ht="25.5" customHeight="1">
      <c r="B134" s="46"/>
      <c r="C134" s="235" t="s">
        <v>260</v>
      </c>
      <c r="D134" s="235" t="s">
        <v>203</v>
      </c>
      <c r="E134" s="236" t="s">
        <v>261</v>
      </c>
      <c r="F134" s="237" t="s">
        <v>262</v>
      </c>
      <c r="G134" s="238" t="s">
        <v>248</v>
      </c>
      <c r="H134" s="239">
        <v>2</v>
      </c>
      <c r="I134" s="240"/>
      <c r="J134" s="241">
        <f>ROUND(I134*H134,2)</f>
        <v>0</v>
      </c>
      <c r="K134" s="237" t="s">
        <v>220</v>
      </c>
      <c r="L134" s="72"/>
      <c r="M134" s="242" t="s">
        <v>21</v>
      </c>
      <c r="N134" s="243" t="s">
        <v>40</v>
      </c>
      <c r="O134" s="47"/>
      <c r="P134" s="244">
        <f>O134*H134</f>
        <v>0</v>
      </c>
      <c r="Q134" s="244">
        <v>0.00565</v>
      </c>
      <c r="R134" s="244">
        <f>Q134*H134</f>
        <v>0.0113</v>
      </c>
      <c r="S134" s="244">
        <v>0</v>
      </c>
      <c r="T134" s="245">
        <f>S134*H134</f>
        <v>0</v>
      </c>
      <c r="AR134" s="24" t="s">
        <v>208</v>
      </c>
      <c r="AT134" s="24" t="s">
        <v>203</v>
      </c>
      <c r="AU134" s="24" t="s">
        <v>79</v>
      </c>
      <c r="AY134" s="24" t="s">
        <v>201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76</v>
      </c>
      <c r="BK134" s="246">
        <f>ROUND(I134*H134,2)</f>
        <v>0</v>
      </c>
      <c r="BL134" s="24" t="s">
        <v>208</v>
      </c>
      <c r="BM134" s="24" t="s">
        <v>263</v>
      </c>
    </row>
    <row r="135" spans="2:51" s="12" customFormat="1" ht="13.5">
      <c r="B135" s="247"/>
      <c r="C135" s="248"/>
      <c r="D135" s="249" t="s">
        <v>210</v>
      </c>
      <c r="E135" s="250" t="s">
        <v>21</v>
      </c>
      <c r="F135" s="251" t="s">
        <v>264</v>
      </c>
      <c r="G135" s="248"/>
      <c r="H135" s="252">
        <v>2</v>
      </c>
      <c r="I135" s="253"/>
      <c r="J135" s="248"/>
      <c r="K135" s="248"/>
      <c r="L135" s="254"/>
      <c r="M135" s="255"/>
      <c r="N135" s="256"/>
      <c r="O135" s="256"/>
      <c r="P135" s="256"/>
      <c r="Q135" s="256"/>
      <c r="R135" s="256"/>
      <c r="S135" s="256"/>
      <c r="T135" s="257"/>
      <c r="AT135" s="258" t="s">
        <v>210</v>
      </c>
      <c r="AU135" s="258" t="s">
        <v>79</v>
      </c>
      <c r="AV135" s="12" t="s">
        <v>79</v>
      </c>
      <c r="AW135" s="12" t="s">
        <v>33</v>
      </c>
      <c r="AX135" s="12" t="s">
        <v>76</v>
      </c>
      <c r="AY135" s="258" t="s">
        <v>201</v>
      </c>
    </row>
    <row r="136" spans="2:65" s="1" customFormat="1" ht="25.5" customHeight="1">
      <c r="B136" s="46"/>
      <c r="C136" s="235" t="s">
        <v>265</v>
      </c>
      <c r="D136" s="235" t="s">
        <v>203</v>
      </c>
      <c r="E136" s="236" t="s">
        <v>266</v>
      </c>
      <c r="F136" s="237" t="s">
        <v>267</v>
      </c>
      <c r="G136" s="238" t="s">
        <v>206</v>
      </c>
      <c r="H136" s="239">
        <v>19.11</v>
      </c>
      <c r="I136" s="240"/>
      <c r="J136" s="241">
        <f>ROUND(I136*H136,2)</f>
        <v>0</v>
      </c>
      <c r="K136" s="237" t="s">
        <v>207</v>
      </c>
      <c r="L136" s="72"/>
      <c r="M136" s="242" t="s">
        <v>21</v>
      </c>
      <c r="N136" s="243" t="s">
        <v>40</v>
      </c>
      <c r="O136" s="47"/>
      <c r="P136" s="244">
        <f>O136*H136</f>
        <v>0</v>
      </c>
      <c r="Q136" s="244">
        <v>0.08707</v>
      </c>
      <c r="R136" s="244">
        <f>Q136*H136</f>
        <v>1.6639076999999998</v>
      </c>
      <c r="S136" s="244">
        <v>0</v>
      </c>
      <c r="T136" s="245">
        <f>S136*H136</f>
        <v>0</v>
      </c>
      <c r="AR136" s="24" t="s">
        <v>208</v>
      </c>
      <c r="AT136" s="24" t="s">
        <v>203</v>
      </c>
      <c r="AU136" s="24" t="s">
        <v>79</v>
      </c>
      <c r="AY136" s="24" t="s">
        <v>201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24" t="s">
        <v>76</v>
      </c>
      <c r="BK136" s="246">
        <f>ROUND(I136*H136,2)</f>
        <v>0</v>
      </c>
      <c r="BL136" s="24" t="s">
        <v>208</v>
      </c>
      <c r="BM136" s="24" t="s">
        <v>268</v>
      </c>
    </row>
    <row r="137" spans="2:51" s="12" customFormat="1" ht="13.5">
      <c r="B137" s="247"/>
      <c r="C137" s="248"/>
      <c r="D137" s="249" t="s">
        <v>210</v>
      </c>
      <c r="E137" s="250" t="s">
        <v>21</v>
      </c>
      <c r="F137" s="251" t="s">
        <v>269</v>
      </c>
      <c r="G137" s="248"/>
      <c r="H137" s="252">
        <v>11.025</v>
      </c>
      <c r="I137" s="253"/>
      <c r="J137" s="248"/>
      <c r="K137" s="248"/>
      <c r="L137" s="254"/>
      <c r="M137" s="255"/>
      <c r="N137" s="256"/>
      <c r="O137" s="256"/>
      <c r="P137" s="256"/>
      <c r="Q137" s="256"/>
      <c r="R137" s="256"/>
      <c r="S137" s="256"/>
      <c r="T137" s="257"/>
      <c r="AT137" s="258" t="s">
        <v>210</v>
      </c>
      <c r="AU137" s="258" t="s">
        <v>79</v>
      </c>
      <c r="AV137" s="12" t="s">
        <v>79</v>
      </c>
      <c r="AW137" s="12" t="s">
        <v>33</v>
      </c>
      <c r="AX137" s="12" t="s">
        <v>69</v>
      </c>
      <c r="AY137" s="258" t="s">
        <v>201</v>
      </c>
    </row>
    <row r="138" spans="2:51" s="12" customFormat="1" ht="13.5">
      <c r="B138" s="247"/>
      <c r="C138" s="248"/>
      <c r="D138" s="249" t="s">
        <v>210</v>
      </c>
      <c r="E138" s="250" t="s">
        <v>21</v>
      </c>
      <c r="F138" s="251" t="s">
        <v>270</v>
      </c>
      <c r="G138" s="248"/>
      <c r="H138" s="252">
        <v>8.085</v>
      </c>
      <c r="I138" s="253"/>
      <c r="J138" s="248"/>
      <c r="K138" s="248"/>
      <c r="L138" s="254"/>
      <c r="M138" s="255"/>
      <c r="N138" s="256"/>
      <c r="O138" s="256"/>
      <c r="P138" s="256"/>
      <c r="Q138" s="256"/>
      <c r="R138" s="256"/>
      <c r="S138" s="256"/>
      <c r="T138" s="257"/>
      <c r="AT138" s="258" t="s">
        <v>210</v>
      </c>
      <c r="AU138" s="258" t="s">
        <v>79</v>
      </c>
      <c r="AV138" s="12" t="s">
        <v>79</v>
      </c>
      <c r="AW138" s="12" t="s">
        <v>33</v>
      </c>
      <c r="AX138" s="12" t="s">
        <v>69</v>
      </c>
      <c r="AY138" s="258" t="s">
        <v>201</v>
      </c>
    </row>
    <row r="139" spans="2:51" s="13" customFormat="1" ht="13.5">
      <c r="B139" s="269"/>
      <c r="C139" s="270"/>
      <c r="D139" s="249" t="s">
        <v>210</v>
      </c>
      <c r="E139" s="271" t="s">
        <v>21</v>
      </c>
      <c r="F139" s="272" t="s">
        <v>271</v>
      </c>
      <c r="G139" s="270"/>
      <c r="H139" s="273">
        <v>19.11</v>
      </c>
      <c r="I139" s="274"/>
      <c r="J139" s="270"/>
      <c r="K139" s="270"/>
      <c r="L139" s="275"/>
      <c r="M139" s="276"/>
      <c r="N139" s="277"/>
      <c r="O139" s="277"/>
      <c r="P139" s="277"/>
      <c r="Q139" s="277"/>
      <c r="R139" s="277"/>
      <c r="S139" s="277"/>
      <c r="T139" s="278"/>
      <c r="AT139" s="279" t="s">
        <v>210</v>
      </c>
      <c r="AU139" s="279" t="s">
        <v>79</v>
      </c>
      <c r="AV139" s="13" t="s">
        <v>208</v>
      </c>
      <c r="AW139" s="13" t="s">
        <v>33</v>
      </c>
      <c r="AX139" s="13" t="s">
        <v>76</v>
      </c>
      <c r="AY139" s="279" t="s">
        <v>201</v>
      </c>
    </row>
    <row r="140" spans="2:65" s="1" customFormat="1" ht="25.5" customHeight="1">
      <c r="B140" s="46"/>
      <c r="C140" s="235" t="s">
        <v>272</v>
      </c>
      <c r="D140" s="235" t="s">
        <v>203</v>
      </c>
      <c r="E140" s="236" t="s">
        <v>273</v>
      </c>
      <c r="F140" s="237" t="s">
        <v>274</v>
      </c>
      <c r="G140" s="238" t="s">
        <v>206</v>
      </c>
      <c r="H140" s="239">
        <v>3</v>
      </c>
      <c r="I140" s="240"/>
      <c r="J140" s="241">
        <f>ROUND(I140*H140,2)</f>
        <v>0</v>
      </c>
      <c r="K140" s="237" t="s">
        <v>207</v>
      </c>
      <c r="L140" s="72"/>
      <c r="M140" s="242" t="s">
        <v>21</v>
      </c>
      <c r="N140" s="243" t="s">
        <v>40</v>
      </c>
      <c r="O140" s="47"/>
      <c r="P140" s="244">
        <f>O140*H140</f>
        <v>0</v>
      </c>
      <c r="Q140" s="244">
        <v>0.10422</v>
      </c>
      <c r="R140" s="244">
        <f>Q140*H140</f>
        <v>0.31266</v>
      </c>
      <c r="S140" s="244">
        <v>0</v>
      </c>
      <c r="T140" s="245">
        <f>S140*H140</f>
        <v>0</v>
      </c>
      <c r="AR140" s="24" t="s">
        <v>208</v>
      </c>
      <c r="AT140" s="24" t="s">
        <v>203</v>
      </c>
      <c r="AU140" s="24" t="s">
        <v>79</v>
      </c>
      <c r="AY140" s="24" t="s">
        <v>201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4" t="s">
        <v>76</v>
      </c>
      <c r="BK140" s="246">
        <f>ROUND(I140*H140,2)</f>
        <v>0</v>
      </c>
      <c r="BL140" s="24" t="s">
        <v>208</v>
      </c>
      <c r="BM140" s="24" t="s">
        <v>275</v>
      </c>
    </row>
    <row r="141" spans="2:51" s="12" customFormat="1" ht="13.5">
      <c r="B141" s="247"/>
      <c r="C141" s="248"/>
      <c r="D141" s="249" t="s">
        <v>210</v>
      </c>
      <c r="E141" s="250" t="s">
        <v>21</v>
      </c>
      <c r="F141" s="251" t="s">
        <v>276</v>
      </c>
      <c r="G141" s="248"/>
      <c r="H141" s="252">
        <v>3</v>
      </c>
      <c r="I141" s="253"/>
      <c r="J141" s="248"/>
      <c r="K141" s="248"/>
      <c r="L141" s="254"/>
      <c r="M141" s="255"/>
      <c r="N141" s="256"/>
      <c r="O141" s="256"/>
      <c r="P141" s="256"/>
      <c r="Q141" s="256"/>
      <c r="R141" s="256"/>
      <c r="S141" s="256"/>
      <c r="T141" s="257"/>
      <c r="AT141" s="258" t="s">
        <v>210</v>
      </c>
      <c r="AU141" s="258" t="s">
        <v>79</v>
      </c>
      <c r="AV141" s="12" t="s">
        <v>79</v>
      </c>
      <c r="AW141" s="12" t="s">
        <v>33</v>
      </c>
      <c r="AX141" s="12" t="s">
        <v>76</v>
      </c>
      <c r="AY141" s="258" t="s">
        <v>201</v>
      </c>
    </row>
    <row r="142" spans="2:65" s="1" customFormat="1" ht="16.5" customHeight="1">
      <c r="B142" s="46"/>
      <c r="C142" s="235" t="s">
        <v>277</v>
      </c>
      <c r="D142" s="235" t="s">
        <v>203</v>
      </c>
      <c r="E142" s="236" t="s">
        <v>278</v>
      </c>
      <c r="F142" s="237" t="s">
        <v>279</v>
      </c>
      <c r="G142" s="238" t="s">
        <v>256</v>
      </c>
      <c r="H142" s="239">
        <v>12.4</v>
      </c>
      <c r="I142" s="240"/>
      <c r="J142" s="241">
        <f>ROUND(I142*H142,2)</f>
        <v>0</v>
      </c>
      <c r="K142" s="237" t="s">
        <v>21</v>
      </c>
      <c r="L142" s="72"/>
      <c r="M142" s="242" t="s">
        <v>21</v>
      </c>
      <c r="N142" s="243" t="s">
        <v>40</v>
      </c>
      <c r="O142" s="47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AR142" s="24" t="s">
        <v>208</v>
      </c>
      <c r="AT142" s="24" t="s">
        <v>203</v>
      </c>
      <c r="AU142" s="24" t="s">
        <v>79</v>
      </c>
      <c r="AY142" s="24" t="s">
        <v>201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4" t="s">
        <v>76</v>
      </c>
      <c r="BK142" s="246">
        <f>ROUND(I142*H142,2)</f>
        <v>0</v>
      </c>
      <c r="BL142" s="24" t="s">
        <v>208</v>
      </c>
      <c r="BM142" s="24" t="s">
        <v>280</v>
      </c>
    </row>
    <row r="143" spans="2:51" s="12" customFormat="1" ht="13.5">
      <c r="B143" s="247"/>
      <c r="C143" s="248"/>
      <c r="D143" s="249" t="s">
        <v>210</v>
      </c>
      <c r="E143" s="250" t="s">
        <v>21</v>
      </c>
      <c r="F143" s="251" t="s">
        <v>281</v>
      </c>
      <c r="G143" s="248"/>
      <c r="H143" s="252">
        <v>12.4</v>
      </c>
      <c r="I143" s="253"/>
      <c r="J143" s="248"/>
      <c r="K143" s="248"/>
      <c r="L143" s="254"/>
      <c r="M143" s="255"/>
      <c r="N143" s="256"/>
      <c r="O143" s="256"/>
      <c r="P143" s="256"/>
      <c r="Q143" s="256"/>
      <c r="R143" s="256"/>
      <c r="S143" s="256"/>
      <c r="T143" s="257"/>
      <c r="AT143" s="258" t="s">
        <v>210</v>
      </c>
      <c r="AU143" s="258" t="s">
        <v>79</v>
      </c>
      <c r="AV143" s="12" t="s">
        <v>79</v>
      </c>
      <c r="AW143" s="12" t="s">
        <v>33</v>
      </c>
      <c r="AX143" s="12" t="s">
        <v>76</v>
      </c>
      <c r="AY143" s="258" t="s">
        <v>201</v>
      </c>
    </row>
    <row r="144" spans="2:63" s="11" customFormat="1" ht="29.85" customHeight="1">
      <c r="B144" s="219"/>
      <c r="C144" s="220"/>
      <c r="D144" s="221" t="s">
        <v>68</v>
      </c>
      <c r="E144" s="233" t="s">
        <v>227</v>
      </c>
      <c r="F144" s="233" t="s">
        <v>282</v>
      </c>
      <c r="G144" s="220"/>
      <c r="H144" s="220"/>
      <c r="I144" s="223"/>
      <c r="J144" s="234">
        <f>BK144</f>
        <v>0</v>
      </c>
      <c r="K144" s="220"/>
      <c r="L144" s="225"/>
      <c r="M144" s="226"/>
      <c r="N144" s="227"/>
      <c r="O144" s="227"/>
      <c r="P144" s="228">
        <f>SUM(P145:P152)</f>
        <v>0</v>
      </c>
      <c r="Q144" s="227"/>
      <c r="R144" s="228">
        <f>SUM(R145:R152)</f>
        <v>4.824</v>
      </c>
      <c r="S144" s="227"/>
      <c r="T144" s="229">
        <f>SUM(T145:T152)</f>
        <v>0</v>
      </c>
      <c r="AR144" s="230" t="s">
        <v>76</v>
      </c>
      <c r="AT144" s="231" t="s">
        <v>68</v>
      </c>
      <c r="AU144" s="231" t="s">
        <v>76</v>
      </c>
      <c r="AY144" s="230" t="s">
        <v>201</v>
      </c>
      <c r="BK144" s="232">
        <f>SUM(BK145:BK152)</f>
        <v>0</v>
      </c>
    </row>
    <row r="145" spans="2:65" s="1" customFormat="1" ht="16.5" customHeight="1">
      <c r="B145" s="46"/>
      <c r="C145" s="235" t="s">
        <v>10</v>
      </c>
      <c r="D145" s="235" t="s">
        <v>203</v>
      </c>
      <c r="E145" s="236" t="s">
        <v>283</v>
      </c>
      <c r="F145" s="237" t="s">
        <v>284</v>
      </c>
      <c r="G145" s="238" t="s">
        <v>206</v>
      </c>
      <c r="H145" s="239">
        <v>22.75</v>
      </c>
      <c r="I145" s="240"/>
      <c r="J145" s="241">
        <f>ROUND(I145*H145,2)</f>
        <v>0</v>
      </c>
      <c r="K145" s="237" t="s">
        <v>207</v>
      </c>
      <c r="L145" s="72"/>
      <c r="M145" s="242" t="s">
        <v>21</v>
      </c>
      <c r="N145" s="243" t="s">
        <v>40</v>
      </c>
      <c r="O145" s="47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AR145" s="24" t="s">
        <v>208</v>
      </c>
      <c r="AT145" s="24" t="s">
        <v>203</v>
      </c>
      <c r="AU145" s="24" t="s">
        <v>79</v>
      </c>
      <c r="AY145" s="24" t="s">
        <v>201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4" t="s">
        <v>76</v>
      </c>
      <c r="BK145" s="246">
        <f>ROUND(I145*H145,2)</f>
        <v>0</v>
      </c>
      <c r="BL145" s="24" t="s">
        <v>208</v>
      </c>
      <c r="BM145" s="24" t="s">
        <v>285</v>
      </c>
    </row>
    <row r="146" spans="2:51" s="12" customFormat="1" ht="13.5">
      <c r="B146" s="247"/>
      <c r="C146" s="248"/>
      <c r="D146" s="249" t="s">
        <v>210</v>
      </c>
      <c r="E146" s="250" t="s">
        <v>21</v>
      </c>
      <c r="F146" s="251" t="s">
        <v>286</v>
      </c>
      <c r="G146" s="248"/>
      <c r="H146" s="252">
        <v>22.75</v>
      </c>
      <c r="I146" s="253"/>
      <c r="J146" s="248"/>
      <c r="K146" s="248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210</v>
      </c>
      <c r="AU146" s="258" t="s">
        <v>79</v>
      </c>
      <c r="AV146" s="12" t="s">
        <v>79</v>
      </c>
      <c r="AW146" s="12" t="s">
        <v>33</v>
      </c>
      <c r="AX146" s="12" t="s">
        <v>76</v>
      </c>
      <c r="AY146" s="258" t="s">
        <v>201</v>
      </c>
    </row>
    <row r="147" spans="2:65" s="1" customFormat="1" ht="16.5" customHeight="1">
      <c r="B147" s="46"/>
      <c r="C147" s="235" t="s">
        <v>287</v>
      </c>
      <c r="D147" s="235" t="s">
        <v>203</v>
      </c>
      <c r="E147" s="236" t="s">
        <v>288</v>
      </c>
      <c r="F147" s="237" t="s">
        <v>289</v>
      </c>
      <c r="G147" s="238" t="s">
        <v>206</v>
      </c>
      <c r="H147" s="239">
        <v>45.5</v>
      </c>
      <c r="I147" s="240"/>
      <c r="J147" s="241">
        <f>ROUND(I147*H147,2)</f>
        <v>0</v>
      </c>
      <c r="K147" s="237" t="s">
        <v>207</v>
      </c>
      <c r="L147" s="72"/>
      <c r="M147" s="242" t="s">
        <v>21</v>
      </c>
      <c r="N147" s="243" t="s">
        <v>40</v>
      </c>
      <c r="O147" s="47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AR147" s="24" t="s">
        <v>208</v>
      </c>
      <c r="AT147" s="24" t="s">
        <v>203</v>
      </c>
      <c r="AU147" s="24" t="s">
        <v>79</v>
      </c>
      <c r="AY147" s="24" t="s">
        <v>201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4" t="s">
        <v>76</v>
      </c>
      <c r="BK147" s="246">
        <f>ROUND(I147*H147,2)</f>
        <v>0</v>
      </c>
      <c r="BL147" s="24" t="s">
        <v>208</v>
      </c>
      <c r="BM147" s="24" t="s">
        <v>290</v>
      </c>
    </row>
    <row r="148" spans="2:51" s="12" customFormat="1" ht="13.5">
      <c r="B148" s="247"/>
      <c r="C148" s="248"/>
      <c r="D148" s="249" t="s">
        <v>210</v>
      </c>
      <c r="E148" s="250" t="s">
        <v>21</v>
      </c>
      <c r="F148" s="251" t="s">
        <v>291</v>
      </c>
      <c r="G148" s="248"/>
      <c r="H148" s="252">
        <v>45.5</v>
      </c>
      <c r="I148" s="253"/>
      <c r="J148" s="248"/>
      <c r="K148" s="248"/>
      <c r="L148" s="254"/>
      <c r="M148" s="255"/>
      <c r="N148" s="256"/>
      <c r="O148" s="256"/>
      <c r="P148" s="256"/>
      <c r="Q148" s="256"/>
      <c r="R148" s="256"/>
      <c r="S148" s="256"/>
      <c r="T148" s="257"/>
      <c r="AT148" s="258" t="s">
        <v>210</v>
      </c>
      <c r="AU148" s="258" t="s">
        <v>79</v>
      </c>
      <c r="AV148" s="12" t="s">
        <v>79</v>
      </c>
      <c r="AW148" s="12" t="s">
        <v>33</v>
      </c>
      <c r="AX148" s="12" t="s">
        <v>76</v>
      </c>
      <c r="AY148" s="258" t="s">
        <v>201</v>
      </c>
    </row>
    <row r="149" spans="2:65" s="1" customFormat="1" ht="25.5" customHeight="1">
      <c r="B149" s="46"/>
      <c r="C149" s="235" t="s">
        <v>292</v>
      </c>
      <c r="D149" s="235" t="s">
        <v>203</v>
      </c>
      <c r="E149" s="236" t="s">
        <v>293</v>
      </c>
      <c r="F149" s="237" t="s">
        <v>294</v>
      </c>
      <c r="G149" s="238" t="s">
        <v>206</v>
      </c>
      <c r="H149" s="239">
        <v>22.5</v>
      </c>
      <c r="I149" s="240"/>
      <c r="J149" s="241">
        <f>ROUND(I149*H149,2)</f>
        <v>0</v>
      </c>
      <c r="K149" s="237" t="s">
        <v>207</v>
      </c>
      <c r="L149" s="72"/>
      <c r="M149" s="242" t="s">
        <v>21</v>
      </c>
      <c r="N149" s="243" t="s">
        <v>40</v>
      </c>
      <c r="O149" s="47"/>
      <c r="P149" s="244">
        <f>O149*H149</f>
        <v>0</v>
      </c>
      <c r="Q149" s="244">
        <v>0.101</v>
      </c>
      <c r="R149" s="244">
        <f>Q149*H149</f>
        <v>2.2725</v>
      </c>
      <c r="S149" s="244">
        <v>0</v>
      </c>
      <c r="T149" s="245">
        <f>S149*H149</f>
        <v>0</v>
      </c>
      <c r="AR149" s="24" t="s">
        <v>208</v>
      </c>
      <c r="AT149" s="24" t="s">
        <v>203</v>
      </c>
      <c r="AU149" s="24" t="s">
        <v>79</v>
      </c>
      <c r="AY149" s="24" t="s">
        <v>201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4" t="s">
        <v>76</v>
      </c>
      <c r="BK149" s="246">
        <f>ROUND(I149*H149,2)</f>
        <v>0</v>
      </c>
      <c r="BL149" s="24" t="s">
        <v>208</v>
      </c>
      <c r="BM149" s="24" t="s">
        <v>295</v>
      </c>
    </row>
    <row r="150" spans="2:51" s="12" customFormat="1" ht="13.5">
      <c r="B150" s="247"/>
      <c r="C150" s="248"/>
      <c r="D150" s="249" t="s">
        <v>210</v>
      </c>
      <c r="E150" s="250" t="s">
        <v>21</v>
      </c>
      <c r="F150" s="251" t="s">
        <v>296</v>
      </c>
      <c r="G150" s="248"/>
      <c r="H150" s="252">
        <v>22.5</v>
      </c>
      <c r="I150" s="253"/>
      <c r="J150" s="248"/>
      <c r="K150" s="248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210</v>
      </c>
      <c r="AU150" s="258" t="s">
        <v>79</v>
      </c>
      <c r="AV150" s="12" t="s">
        <v>79</v>
      </c>
      <c r="AW150" s="12" t="s">
        <v>33</v>
      </c>
      <c r="AX150" s="12" t="s">
        <v>76</v>
      </c>
      <c r="AY150" s="258" t="s">
        <v>201</v>
      </c>
    </row>
    <row r="151" spans="2:65" s="1" customFormat="1" ht="16.5" customHeight="1">
      <c r="B151" s="46"/>
      <c r="C151" s="259" t="s">
        <v>297</v>
      </c>
      <c r="D151" s="259" t="s">
        <v>256</v>
      </c>
      <c r="E151" s="260" t="s">
        <v>298</v>
      </c>
      <c r="F151" s="261" t="s">
        <v>299</v>
      </c>
      <c r="G151" s="262" t="s">
        <v>206</v>
      </c>
      <c r="H151" s="263">
        <v>23.625</v>
      </c>
      <c r="I151" s="264"/>
      <c r="J151" s="265">
        <f>ROUND(I151*H151,2)</f>
        <v>0</v>
      </c>
      <c r="K151" s="261" t="s">
        <v>207</v>
      </c>
      <c r="L151" s="266"/>
      <c r="M151" s="267" t="s">
        <v>21</v>
      </c>
      <c r="N151" s="268" t="s">
        <v>40</v>
      </c>
      <c r="O151" s="47"/>
      <c r="P151" s="244">
        <f>O151*H151</f>
        <v>0</v>
      </c>
      <c r="Q151" s="244">
        <v>0.108</v>
      </c>
      <c r="R151" s="244">
        <f>Q151*H151</f>
        <v>2.5515</v>
      </c>
      <c r="S151" s="244">
        <v>0</v>
      </c>
      <c r="T151" s="245">
        <f>S151*H151</f>
        <v>0</v>
      </c>
      <c r="AR151" s="24" t="s">
        <v>245</v>
      </c>
      <c r="AT151" s="24" t="s">
        <v>256</v>
      </c>
      <c r="AU151" s="24" t="s">
        <v>79</v>
      </c>
      <c r="AY151" s="24" t="s">
        <v>201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4" t="s">
        <v>76</v>
      </c>
      <c r="BK151" s="246">
        <f>ROUND(I151*H151,2)</f>
        <v>0</v>
      </c>
      <c r="BL151" s="24" t="s">
        <v>208</v>
      </c>
      <c r="BM151" s="24" t="s">
        <v>300</v>
      </c>
    </row>
    <row r="152" spans="2:51" s="12" customFormat="1" ht="13.5">
      <c r="B152" s="247"/>
      <c r="C152" s="248"/>
      <c r="D152" s="249" t="s">
        <v>210</v>
      </c>
      <c r="E152" s="250" t="s">
        <v>21</v>
      </c>
      <c r="F152" s="251" t="s">
        <v>301</v>
      </c>
      <c r="G152" s="248"/>
      <c r="H152" s="252">
        <v>23.625</v>
      </c>
      <c r="I152" s="253"/>
      <c r="J152" s="248"/>
      <c r="K152" s="248"/>
      <c r="L152" s="254"/>
      <c r="M152" s="255"/>
      <c r="N152" s="256"/>
      <c r="O152" s="256"/>
      <c r="P152" s="256"/>
      <c r="Q152" s="256"/>
      <c r="R152" s="256"/>
      <c r="S152" s="256"/>
      <c r="T152" s="257"/>
      <c r="AT152" s="258" t="s">
        <v>210</v>
      </c>
      <c r="AU152" s="258" t="s">
        <v>79</v>
      </c>
      <c r="AV152" s="12" t="s">
        <v>79</v>
      </c>
      <c r="AW152" s="12" t="s">
        <v>33</v>
      </c>
      <c r="AX152" s="12" t="s">
        <v>76</v>
      </c>
      <c r="AY152" s="258" t="s">
        <v>201</v>
      </c>
    </row>
    <row r="153" spans="2:63" s="11" customFormat="1" ht="29.85" customHeight="1">
      <c r="B153" s="219"/>
      <c r="C153" s="220"/>
      <c r="D153" s="221" t="s">
        <v>68</v>
      </c>
      <c r="E153" s="233" t="s">
        <v>232</v>
      </c>
      <c r="F153" s="233" t="s">
        <v>302</v>
      </c>
      <c r="G153" s="220"/>
      <c r="H153" s="220"/>
      <c r="I153" s="223"/>
      <c r="J153" s="234">
        <f>BK153</f>
        <v>0</v>
      </c>
      <c r="K153" s="220"/>
      <c r="L153" s="225"/>
      <c r="M153" s="226"/>
      <c r="N153" s="227"/>
      <c r="O153" s="227"/>
      <c r="P153" s="228">
        <f>SUM(P154:P208)</f>
        <v>0</v>
      </c>
      <c r="Q153" s="227"/>
      <c r="R153" s="228">
        <f>SUM(R154:R208)</f>
        <v>29.83046486</v>
      </c>
      <c r="S153" s="227"/>
      <c r="T153" s="229">
        <f>SUM(T154:T208)</f>
        <v>0</v>
      </c>
      <c r="AR153" s="230" t="s">
        <v>76</v>
      </c>
      <c r="AT153" s="231" t="s">
        <v>68</v>
      </c>
      <c r="AU153" s="231" t="s">
        <v>76</v>
      </c>
      <c r="AY153" s="230" t="s">
        <v>201</v>
      </c>
      <c r="BK153" s="232">
        <f>SUM(BK154:BK208)</f>
        <v>0</v>
      </c>
    </row>
    <row r="154" spans="2:65" s="1" customFormat="1" ht="16.5" customHeight="1">
      <c r="B154" s="46"/>
      <c r="C154" s="235" t="s">
        <v>303</v>
      </c>
      <c r="D154" s="235" t="s">
        <v>203</v>
      </c>
      <c r="E154" s="236" t="s">
        <v>304</v>
      </c>
      <c r="F154" s="237" t="s">
        <v>305</v>
      </c>
      <c r="G154" s="238" t="s">
        <v>206</v>
      </c>
      <c r="H154" s="239">
        <v>1.665</v>
      </c>
      <c r="I154" s="240"/>
      <c r="J154" s="241">
        <f>ROUND(I154*H154,2)</f>
        <v>0</v>
      </c>
      <c r="K154" s="237" t="s">
        <v>220</v>
      </c>
      <c r="L154" s="72"/>
      <c r="M154" s="242" t="s">
        <v>21</v>
      </c>
      <c r="N154" s="243" t="s">
        <v>40</v>
      </c>
      <c r="O154" s="47"/>
      <c r="P154" s="244">
        <f>O154*H154</f>
        <v>0</v>
      </c>
      <c r="Q154" s="244">
        <v>0.04</v>
      </c>
      <c r="R154" s="244">
        <f>Q154*H154</f>
        <v>0.0666</v>
      </c>
      <c r="S154" s="244">
        <v>0</v>
      </c>
      <c r="T154" s="245">
        <f>S154*H154</f>
        <v>0</v>
      </c>
      <c r="AR154" s="24" t="s">
        <v>208</v>
      </c>
      <c r="AT154" s="24" t="s">
        <v>203</v>
      </c>
      <c r="AU154" s="24" t="s">
        <v>79</v>
      </c>
      <c r="AY154" s="24" t="s">
        <v>201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4" t="s">
        <v>76</v>
      </c>
      <c r="BK154" s="246">
        <f>ROUND(I154*H154,2)</f>
        <v>0</v>
      </c>
      <c r="BL154" s="24" t="s">
        <v>208</v>
      </c>
      <c r="BM154" s="24" t="s">
        <v>306</v>
      </c>
    </row>
    <row r="155" spans="2:51" s="12" customFormat="1" ht="13.5">
      <c r="B155" s="247"/>
      <c r="C155" s="248"/>
      <c r="D155" s="249" t="s">
        <v>210</v>
      </c>
      <c r="E155" s="250" t="s">
        <v>21</v>
      </c>
      <c r="F155" s="251" t="s">
        <v>307</v>
      </c>
      <c r="G155" s="248"/>
      <c r="H155" s="252">
        <v>1.665</v>
      </c>
      <c r="I155" s="253"/>
      <c r="J155" s="248"/>
      <c r="K155" s="248"/>
      <c r="L155" s="254"/>
      <c r="M155" s="255"/>
      <c r="N155" s="256"/>
      <c r="O155" s="256"/>
      <c r="P155" s="256"/>
      <c r="Q155" s="256"/>
      <c r="R155" s="256"/>
      <c r="S155" s="256"/>
      <c r="T155" s="257"/>
      <c r="AT155" s="258" t="s">
        <v>210</v>
      </c>
      <c r="AU155" s="258" t="s">
        <v>79</v>
      </c>
      <c r="AV155" s="12" t="s">
        <v>79</v>
      </c>
      <c r="AW155" s="12" t="s">
        <v>33</v>
      </c>
      <c r="AX155" s="12" t="s">
        <v>76</v>
      </c>
      <c r="AY155" s="258" t="s">
        <v>201</v>
      </c>
    </row>
    <row r="156" spans="2:65" s="1" customFormat="1" ht="16.5" customHeight="1">
      <c r="B156" s="46"/>
      <c r="C156" s="235" t="s">
        <v>308</v>
      </c>
      <c r="D156" s="235" t="s">
        <v>203</v>
      </c>
      <c r="E156" s="236" t="s">
        <v>309</v>
      </c>
      <c r="F156" s="237" t="s">
        <v>310</v>
      </c>
      <c r="G156" s="238" t="s">
        <v>206</v>
      </c>
      <c r="H156" s="239">
        <v>1.665</v>
      </c>
      <c r="I156" s="240"/>
      <c r="J156" s="241">
        <f>ROUND(I156*H156,2)</f>
        <v>0</v>
      </c>
      <c r="K156" s="237" t="s">
        <v>220</v>
      </c>
      <c r="L156" s="72"/>
      <c r="M156" s="242" t="s">
        <v>21</v>
      </c>
      <c r="N156" s="243" t="s">
        <v>40</v>
      </c>
      <c r="O156" s="47"/>
      <c r="P156" s="244">
        <f>O156*H156</f>
        <v>0</v>
      </c>
      <c r="Q156" s="244">
        <v>0.04153</v>
      </c>
      <c r="R156" s="244">
        <f>Q156*H156</f>
        <v>0.06914745</v>
      </c>
      <c r="S156" s="244">
        <v>0</v>
      </c>
      <c r="T156" s="245">
        <f>S156*H156</f>
        <v>0</v>
      </c>
      <c r="AR156" s="24" t="s">
        <v>208</v>
      </c>
      <c r="AT156" s="24" t="s">
        <v>203</v>
      </c>
      <c r="AU156" s="24" t="s">
        <v>79</v>
      </c>
      <c r="AY156" s="24" t="s">
        <v>201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4" t="s">
        <v>76</v>
      </c>
      <c r="BK156" s="246">
        <f>ROUND(I156*H156,2)</f>
        <v>0</v>
      </c>
      <c r="BL156" s="24" t="s">
        <v>208</v>
      </c>
      <c r="BM156" s="24" t="s">
        <v>311</v>
      </c>
    </row>
    <row r="157" spans="2:51" s="12" customFormat="1" ht="13.5">
      <c r="B157" s="247"/>
      <c r="C157" s="248"/>
      <c r="D157" s="249" t="s">
        <v>210</v>
      </c>
      <c r="E157" s="250" t="s">
        <v>21</v>
      </c>
      <c r="F157" s="251" t="s">
        <v>307</v>
      </c>
      <c r="G157" s="248"/>
      <c r="H157" s="252">
        <v>1.665</v>
      </c>
      <c r="I157" s="253"/>
      <c r="J157" s="248"/>
      <c r="K157" s="248"/>
      <c r="L157" s="254"/>
      <c r="M157" s="255"/>
      <c r="N157" s="256"/>
      <c r="O157" s="256"/>
      <c r="P157" s="256"/>
      <c r="Q157" s="256"/>
      <c r="R157" s="256"/>
      <c r="S157" s="256"/>
      <c r="T157" s="257"/>
      <c r="AT157" s="258" t="s">
        <v>210</v>
      </c>
      <c r="AU157" s="258" t="s">
        <v>79</v>
      </c>
      <c r="AV157" s="12" t="s">
        <v>79</v>
      </c>
      <c r="AW157" s="12" t="s">
        <v>33</v>
      </c>
      <c r="AX157" s="12" t="s">
        <v>76</v>
      </c>
      <c r="AY157" s="258" t="s">
        <v>201</v>
      </c>
    </row>
    <row r="158" spans="2:65" s="1" customFormat="1" ht="25.5" customHeight="1">
      <c r="B158" s="46"/>
      <c r="C158" s="235" t="s">
        <v>9</v>
      </c>
      <c r="D158" s="235" t="s">
        <v>203</v>
      </c>
      <c r="E158" s="236" t="s">
        <v>312</v>
      </c>
      <c r="F158" s="237" t="s">
        <v>313</v>
      </c>
      <c r="G158" s="238" t="s">
        <v>206</v>
      </c>
      <c r="H158" s="239">
        <v>148.44</v>
      </c>
      <c r="I158" s="240"/>
      <c r="J158" s="241">
        <f>ROUND(I158*H158,2)</f>
        <v>0</v>
      </c>
      <c r="K158" s="237" t="s">
        <v>220</v>
      </c>
      <c r="L158" s="72"/>
      <c r="M158" s="242" t="s">
        <v>21</v>
      </c>
      <c r="N158" s="243" t="s">
        <v>40</v>
      </c>
      <c r="O158" s="47"/>
      <c r="P158" s="244">
        <f>O158*H158</f>
        <v>0</v>
      </c>
      <c r="Q158" s="244">
        <v>0.017</v>
      </c>
      <c r="R158" s="244">
        <f>Q158*H158</f>
        <v>2.52348</v>
      </c>
      <c r="S158" s="244">
        <v>0</v>
      </c>
      <c r="T158" s="245">
        <f>S158*H158</f>
        <v>0</v>
      </c>
      <c r="AR158" s="24" t="s">
        <v>208</v>
      </c>
      <c r="AT158" s="24" t="s">
        <v>203</v>
      </c>
      <c r="AU158" s="24" t="s">
        <v>79</v>
      </c>
      <c r="AY158" s="24" t="s">
        <v>201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24" t="s">
        <v>76</v>
      </c>
      <c r="BK158" s="246">
        <f>ROUND(I158*H158,2)</f>
        <v>0</v>
      </c>
      <c r="BL158" s="24" t="s">
        <v>208</v>
      </c>
      <c r="BM158" s="24" t="s">
        <v>314</v>
      </c>
    </row>
    <row r="159" spans="2:51" s="12" customFormat="1" ht="13.5">
      <c r="B159" s="247"/>
      <c r="C159" s="248"/>
      <c r="D159" s="249" t="s">
        <v>210</v>
      </c>
      <c r="E159" s="250" t="s">
        <v>21</v>
      </c>
      <c r="F159" s="251" t="s">
        <v>315</v>
      </c>
      <c r="G159" s="248"/>
      <c r="H159" s="252">
        <v>148.44</v>
      </c>
      <c r="I159" s="253"/>
      <c r="J159" s="248"/>
      <c r="K159" s="248"/>
      <c r="L159" s="254"/>
      <c r="M159" s="255"/>
      <c r="N159" s="256"/>
      <c r="O159" s="256"/>
      <c r="P159" s="256"/>
      <c r="Q159" s="256"/>
      <c r="R159" s="256"/>
      <c r="S159" s="256"/>
      <c r="T159" s="257"/>
      <c r="AT159" s="258" t="s">
        <v>210</v>
      </c>
      <c r="AU159" s="258" t="s">
        <v>79</v>
      </c>
      <c r="AV159" s="12" t="s">
        <v>79</v>
      </c>
      <c r="AW159" s="12" t="s">
        <v>33</v>
      </c>
      <c r="AX159" s="12" t="s">
        <v>76</v>
      </c>
      <c r="AY159" s="258" t="s">
        <v>201</v>
      </c>
    </row>
    <row r="160" spans="2:65" s="1" customFormat="1" ht="16.5" customHeight="1">
      <c r="B160" s="46"/>
      <c r="C160" s="235" t="s">
        <v>316</v>
      </c>
      <c r="D160" s="235" t="s">
        <v>203</v>
      </c>
      <c r="E160" s="236" t="s">
        <v>317</v>
      </c>
      <c r="F160" s="237" t="s">
        <v>318</v>
      </c>
      <c r="G160" s="238" t="s">
        <v>206</v>
      </c>
      <c r="H160" s="239">
        <v>4.68</v>
      </c>
      <c r="I160" s="240"/>
      <c r="J160" s="241">
        <f>ROUND(I160*H160,2)</f>
        <v>0</v>
      </c>
      <c r="K160" s="237" t="s">
        <v>220</v>
      </c>
      <c r="L160" s="72"/>
      <c r="M160" s="242" t="s">
        <v>21</v>
      </c>
      <c r="N160" s="243" t="s">
        <v>40</v>
      </c>
      <c r="O160" s="47"/>
      <c r="P160" s="244">
        <f>O160*H160</f>
        <v>0</v>
      </c>
      <c r="Q160" s="244">
        <v>0.04</v>
      </c>
      <c r="R160" s="244">
        <f>Q160*H160</f>
        <v>0.1872</v>
      </c>
      <c r="S160" s="244">
        <v>0</v>
      </c>
      <c r="T160" s="245">
        <f>S160*H160</f>
        <v>0</v>
      </c>
      <c r="AR160" s="24" t="s">
        <v>208</v>
      </c>
      <c r="AT160" s="24" t="s">
        <v>203</v>
      </c>
      <c r="AU160" s="24" t="s">
        <v>79</v>
      </c>
      <c r="AY160" s="24" t="s">
        <v>201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24" t="s">
        <v>76</v>
      </c>
      <c r="BK160" s="246">
        <f>ROUND(I160*H160,2)</f>
        <v>0</v>
      </c>
      <c r="BL160" s="24" t="s">
        <v>208</v>
      </c>
      <c r="BM160" s="24" t="s">
        <v>319</v>
      </c>
    </row>
    <row r="161" spans="2:51" s="12" customFormat="1" ht="13.5">
      <c r="B161" s="247"/>
      <c r="C161" s="248"/>
      <c r="D161" s="249" t="s">
        <v>210</v>
      </c>
      <c r="E161" s="250" t="s">
        <v>21</v>
      </c>
      <c r="F161" s="251" t="s">
        <v>320</v>
      </c>
      <c r="G161" s="248"/>
      <c r="H161" s="252">
        <v>1.98</v>
      </c>
      <c r="I161" s="253"/>
      <c r="J161" s="248"/>
      <c r="K161" s="248"/>
      <c r="L161" s="254"/>
      <c r="M161" s="255"/>
      <c r="N161" s="256"/>
      <c r="O161" s="256"/>
      <c r="P161" s="256"/>
      <c r="Q161" s="256"/>
      <c r="R161" s="256"/>
      <c r="S161" s="256"/>
      <c r="T161" s="257"/>
      <c r="AT161" s="258" t="s">
        <v>210</v>
      </c>
      <c r="AU161" s="258" t="s">
        <v>79</v>
      </c>
      <c r="AV161" s="12" t="s">
        <v>79</v>
      </c>
      <c r="AW161" s="12" t="s">
        <v>33</v>
      </c>
      <c r="AX161" s="12" t="s">
        <v>69</v>
      </c>
      <c r="AY161" s="258" t="s">
        <v>201</v>
      </c>
    </row>
    <row r="162" spans="2:51" s="12" customFormat="1" ht="13.5">
      <c r="B162" s="247"/>
      <c r="C162" s="248"/>
      <c r="D162" s="249" t="s">
        <v>210</v>
      </c>
      <c r="E162" s="250" t="s">
        <v>21</v>
      </c>
      <c r="F162" s="251" t="s">
        <v>321</v>
      </c>
      <c r="G162" s="248"/>
      <c r="H162" s="252">
        <v>2.7</v>
      </c>
      <c r="I162" s="253"/>
      <c r="J162" s="248"/>
      <c r="K162" s="248"/>
      <c r="L162" s="254"/>
      <c r="M162" s="255"/>
      <c r="N162" s="256"/>
      <c r="O162" s="256"/>
      <c r="P162" s="256"/>
      <c r="Q162" s="256"/>
      <c r="R162" s="256"/>
      <c r="S162" s="256"/>
      <c r="T162" s="257"/>
      <c r="AT162" s="258" t="s">
        <v>210</v>
      </c>
      <c r="AU162" s="258" t="s">
        <v>79</v>
      </c>
      <c r="AV162" s="12" t="s">
        <v>79</v>
      </c>
      <c r="AW162" s="12" t="s">
        <v>33</v>
      </c>
      <c r="AX162" s="12" t="s">
        <v>69</v>
      </c>
      <c r="AY162" s="258" t="s">
        <v>201</v>
      </c>
    </row>
    <row r="163" spans="2:51" s="13" customFormat="1" ht="13.5">
      <c r="B163" s="269"/>
      <c r="C163" s="270"/>
      <c r="D163" s="249" t="s">
        <v>210</v>
      </c>
      <c r="E163" s="271" t="s">
        <v>21</v>
      </c>
      <c r="F163" s="272" t="s">
        <v>271</v>
      </c>
      <c r="G163" s="270"/>
      <c r="H163" s="273">
        <v>4.68</v>
      </c>
      <c r="I163" s="274"/>
      <c r="J163" s="270"/>
      <c r="K163" s="270"/>
      <c r="L163" s="275"/>
      <c r="M163" s="276"/>
      <c r="N163" s="277"/>
      <c r="O163" s="277"/>
      <c r="P163" s="277"/>
      <c r="Q163" s="277"/>
      <c r="R163" s="277"/>
      <c r="S163" s="277"/>
      <c r="T163" s="278"/>
      <c r="AT163" s="279" t="s">
        <v>210</v>
      </c>
      <c r="AU163" s="279" t="s">
        <v>79</v>
      </c>
      <c r="AV163" s="13" t="s">
        <v>208</v>
      </c>
      <c r="AW163" s="13" t="s">
        <v>33</v>
      </c>
      <c r="AX163" s="13" t="s">
        <v>76</v>
      </c>
      <c r="AY163" s="279" t="s">
        <v>201</v>
      </c>
    </row>
    <row r="164" spans="2:65" s="1" customFormat="1" ht="25.5" customHeight="1">
      <c r="B164" s="46"/>
      <c r="C164" s="235" t="s">
        <v>322</v>
      </c>
      <c r="D164" s="235" t="s">
        <v>203</v>
      </c>
      <c r="E164" s="236" t="s">
        <v>323</v>
      </c>
      <c r="F164" s="237" t="s">
        <v>324</v>
      </c>
      <c r="G164" s="238" t="s">
        <v>206</v>
      </c>
      <c r="H164" s="239">
        <v>40.923</v>
      </c>
      <c r="I164" s="240"/>
      <c r="J164" s="241">
        <f>ROUND(I164*H164,2)</f>
        <v>0</v>
      </c>
      <c r="K164" s="237" t="s">
        <v>220</v>
      </c>
      <c r="L164" s="72"/>
      <c r="M164" s="242" t="s">
        <v>21</v>
      </c>
      <c r="N164" s="243" t="s">
        <v>40</v>
      </c>
      <c r="O164" s="47"/>
      <c r="P164" s="244">
        <f>O164*H164</f>
        <v>0</v>
      </c>
      <c r="Q164" s="244">
        <v>0.00489</v>
      </c>
      <c r="R164" s="244">
        <f>Q164*H164</f>
        <v>0.20011347000000002</v>
      </c>
      <c r="S164" s="244">
        <v>0</v>
      </c>
      <c r="T164" s="245">
        <f>S164*H164</f>
        <v>0</v>
      </c>
      <c r="AR164" s="24" t="s">
        <v>208</v>
      </c>
      <c r="AT164" s="24" t="s">
        <v>203</v>
      </c>
      <c r="AU164" s="24" t="s">
        <v>79</v>
      </c>
      <c r="AY164" s="24" t="s">
        <v>201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24" t="s">
        <v>76</v>
      </c>
      <c r="BK164" s="246">
        <f>ROUND(I164*H164,2)</f>
        <v>0</v>
      </c>
      <c r="BL164" s="24" t="s">
        <v>208</v>
      </c>
      <c r="BM164" s="24" t="s">
        <v>325</v>
      </c>
    </row>
    <row r="165" spans="2:51" s="12" customFormat="1" ht="13.5">
      <c r="B165" s="247"/>
      <c r="C165" s="248"/>
      <c r="D165" s="249" t="s">
        <v>210</v>
      </c>
      <c r="E165" s="250" t="s">
        <v>21</v>
      </c>
      <c r="F165" s="251" t="s">
        <v>326</v>
      </c>
      <c r="G165" s="248"/>
      <c r="H165" s="252">
        <v>6</v>
      </c>
      <c r="I165" s="253"/>
      <c r="J165" s="248"/>
      <c r="K165" s="248"/>
      <c r="L165" s="254"/>
      <c r="M165" s="255"/>
      <c r="N165" s="256"/>
      <c r="O165" s="256"/>
      <c r="P165" s="256"/>
      <c r="Q165" s="256"/>
      <c r="R165" s="256"/>
      <c r="S165" s="256"/>
      <c r="T165" s="257"/>
      <c r="AT165" s="258" t="s">
        <v>210</v>
      </c>
      <c r="AU165" s="258" t="s">
        <v>79</v>
      </c>
      <c r="AV165" s="12" t="s">
        <v>79</v>
      </c>
      <c r="AW165" s="12" t="s">
        <v>33</v>
      </c>
      <c r="AX165" s="12" t="s">
        <v>69</v>
      </c>
      <c r="AY165" s="258" t="s">
        <v>201</v>
      </c>
    </row>
    <row r="166" spans="2:51" s="12" customFormat="1" ht="13.5">
      <c r="B166" s="247"/>
      <c r="C166" s="248"/>
      <c r="D166" s="249" t="s">
        <v>210</v>
      </c>
      <c r="E166" s="250" t="s">
        <v>21</v>
      </c>
      <c r="F166" s="251" t="s">
        <v>327</v>
      </c>
      <c r="G166" s="248"/>
      <c r="H166" s="252">
        <v>35.673</v>
      </c>
      <c r="I166" s="253"/>
      <c r="J166" s="248"/>
      <c r="K166" s="248"/>
      <c r="L166" s="254"/>
      <c r="M166" s="255"/>
      <c r="N166" s="256"/>
      <c r="O166" s="256"/>
      <c r="P166" s="256"/>
      <c r="Q166" s="256"/>
      <c r="R166" s="256"/>
      <c r="S166" s="256"/>
      <c r="T166" s="257"/>
      <c r="AT166" s="258" t="s">
        <v>210</v>
      </c>
      <c r="AU166" s="258" t="s">
        <v>79</v>
      </c>
      <c r="AV166" s="12" t="s">
        <v>79</v>
      </c>
      <c r="AW166" s="12" t="s">
        <v>33</v>
      </c>
      <c r="AX166" s="12" t="s">
        <v>69</v>
      </c>
      <c r="AY166" s="258" t="s">
        <v>201</v>
      </c>
    </row>
    <row r="167" spans="2:51" s="12" customFormat="1" ht="13.5">
      <c r="B167" s="247"/>
      <c r="C167" s="248"/>
      <c r="D167" s="249" t="s">
        <v>210</v>
      </c>
      <c r="E167" s="250" t="s">
        <v>21</v>
      </c>
      <c r="F167" s="251" t="s">
        <v>328</v>
      </c>
      <c r="G167" s="248"/>
      <c r="H167" s="252">
        <v>-3</v>
      </c>
      <c r="I167" s="253"/>
      <c r="J167" s="248"/>
      <c r="K167" s="248"/>
      <c r="L167" s="254"/>
      <c r="M167" s="255"/>
      <c r="N167" s="256"/>
      <c r="O167" s="256"/>
      <c r="P167" s="256"/>
      <c r="Q167" s="256"/>
      <c r="R167" s="256"/>
      <c r="S167" s="256"/>
      <c r="T167" s="257"/>
      <c r="AT167" s="258" t="s">
        <v>210</v>
      </c>
      <c r="AU167" s="258" t="s">
        <v>79</v>
      </c>
      <c r="AV167" s="12" t="s">
        <v>79</v>
      </c>
      <c r="AW167" s="12" t="s">
        <v>33</v>
      </c>
      <c r="AX167" s="12" t="s">
        <v>69</v>
      </c>
      <c r="AY167" s="258" t="s">
        <v>201</v>
      </c>
    </row>
    <row r="168" spans="2:51" s="12" customFormat="1" ht="13.5">
      <c r="B168" s="247"/>
      <c r="C168" s="248"/>
      <c r="D168" s="249" t="s">
        <v>210</v>
      </c>
      <c r="E168" s="250" t="s">
        <v>21</v>
      </c>
      <c r="F168" s="251" t="s">
        <v>329</v>
      </c>
      <c r="G168" s="248"/>
      <c r="H168" s="252">
        <v>2.25</v>
      </c>
      <c r="I168" s="253"/>
      <c r="J168" s="248"/>
      <c r="K168" s="248"/>
      <c r="L168" s="254"/>
      <c r="M168" s="255"/>
      <c r="N168" s="256"/>
      <c r="O168" s="256"/>
      <c r="P168" s="256"/>
      <c r="Q168" s="256"/>
      <c r="R168" s="256"/>
      <c r="S168" s="256"/>
      <c r="T168" s="257"/>
      <c r="AT168" s="258" t="s">
        <v>210</v>
      </c>
      <c r="AU168" s="258" t="s">
        <v>79</v>
      </c>
      <c r="AV168" s="12" t="s">
        <v>79</v>
      </c>
      <c r="AW168" s="12" t="s">
        <v>33</v>
      </c>
      <c r="AX168" s="12" t="s">
        <v>69</v>
      </c>
      <c r="AY168" s="258" t="s">
        <v>201</v>
      </c>
    </row>
    <row r="169" spans="2:51" s="13" customFormat="1" ht="13.5">
      <c r="B169" s="269"/>
      <c r="C169" s="270"/>
      <c r="D169" s="249" t="s">
        <v>210</v>
      </c>
      <c r="E169" s="271" t="s">
        <v>21</v>
      </c>
      <c r="F169" s="272" t="s">
        <v>271</v>
      </c>
      <c r="G169" s="270"/>
      <c r="H169" s="273">
        <v>40.923</v>
      </c>
      <c r="I169" s="274"/>
      <c r="J169" s="270"/>
      <c r="K169" s="270"/>
      <c r="L169" s="275"/>
      <c r="M169" s="276"/>
      <c r="N169" s="277"/>
      <c r="O169" s="277"/>
      <c r="P169" s="277"/>
      <c r="Q169" s="277"/>
      <c r="R169" s="277"/>
      <c r="S169" s="277"/>
      <c r="T169" s="278"/>
      <c r="AT169" s="279" t="s">
        <v>210</v>
      </c>
      <c r="AU169" s="279" t="s">
        <v>79</v>
      </c>
      <c r="AV169" s="13" t="s">
        <v>208</v>
      </c>
      <c r="AW169" s="13" t="s">
        <v>33</v>
      </c>
      <c r="AX169" s="13" t="s">
        <v>76</v>
      </c>
      <c r="AY169" s="279" t="s">
        <v>201</v>
      </c>
    </row>
    <row r="170" spans="2:65" s="1" customFormat="1" ht="25.5" customHeight="1">
      <c r="B170" s="46"/>
      <c r="C170" s="235" t="s">
        <v>330</v>
      </c>
      <c r="D170" s="235" t="s">
        <v>203</v>
      </c>
      <c r="E170" s="236" t="s">
        <v>331</v>
      </c>
      <c r="F170" s="237" t="s">
        <v>332</v>
      </c>
      <c r="G170" s="238" t="s">
        <v>206</v>
      </c>
      <c r="H170" s="239">
        <v>40.923</v>
      </c>
      <c r="I170" s="240"/>
      <c r="J170" s="241">
        <f>ROUND(I170*H170,2)</f>
        <v>0</v>
      </c>
      <c r="K170" s="237" t="s">
        <v>220</v>
      </c>
      <c r="L170" s="72"/>
      <c r="M170" s="242" t="s">
        <v>21</v>
      </c>
      <c r="N170" s="243" t="s">
        <v>40</v>
      </c>
      <c r="O170" s="47"/>
      <c r="P170" s="244">
        <f>O170*H170</f>
        <v>0</v>
      </c>
      <c r="Q170" s="244">
        <v>0.01838</v>
      </c>
      <c r="R170" s="244">
        <f>Q170*H170</f>
        <v>0.7521647400000001</v>
      </c>
      <c r="S170" s="244">
        <v>0</v>
      </c>
      <c r="T170" s="245">
        <f>S170*H170</f>
        <v>0</v>
      </c>
      <c r="AR170" s="24" t="s">
        <v>208</v>
      </c>
      <c r="AT170" s="24" t="s">
        <v>203</v>
      </c>
      <c r="AU170" s="24" t="s">
        <v>79</v>
      </c>
      <c r="AY170" s="24" t="s">
        <v>201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4" t="s">
        <v>76</v>
      </c>
      <c r="BK170" s="246">
        <f>ROUND(I170*H170,2)</f>
        <v>0</v>
      </c>
      <c r="BL170" s="24" t="s">
        <v>208</v>
      </c>
      <c r="BM170" s="24" t="s">
        <v>333</v>
      </c>
    </row>
    <row r="171" spans="2:51" s="12" customFormat="1" ht="13.5">
      <c r="B171" s="247"/>
      <c r="C171" s="248"/>
      <c r="D171" s="249" t="s">
        <v>210</v>
      </c>
      <c r="E171" s="250" t="s">
        <v>21</v>
      </c>
      <c r="F171" s="251" t="s">
        <v>326</v>
      </c>
      <c r="G171" s="248"/>
      <c r="H171" s="252">
        <v>6</v>
      </c>
      <c r="I171" s="253"/>
      <c r="J171" s="248"/>
      <c r="K171" s="248"/>
      <c r="L171" s="254"/>
      <c r="M171" s="255"/>
      <c r="N171" s="256"/>
      <c r="O171" s="256"/>
      <c r="P171" s="256"/>
      <c r="Q171" s="256"/>
      <c r="R171" s="256"/>
      <c r="S171" s="256"/>
      <c r="T171" s="257"/>
      <c r="AT171" s="258" t="s">
        <v>210</v>
      </c>
      <c r="AU171" s="258" t="s">
        <v>79</v>
      </c>
      <c r="AV171" s="12" t="s">
        <v>79</v>
      </c>
      <c r="AW171" s="12" t="s">
        <v>33</v>
      </c>
      <c r="AX171" s="12" t="s">
        <v>69</v>
      </c>
      <c r="AY171" s="258" t="s">
        <v>201</v>
      </c>
    </row>
    <row r="172" spans="2:51" s="12" customFormat="1" ht="13.5">
      <c r="B172" s="247"/>
      <c r="C172" s="248"/>
      <c r="D172" s="249" t="s">
        <v>210</v>
      </c>
      <c r="E172" s="250" t="s">
        <v>21</v>
      </c>
      <c r="F172" s="251" t="s">
        <v>327</v>
      </c>
      <c r="G172" s="248"/>
      <c r="H172" s="252">
        <v>35.673</v>
      </c>
      <c r="I172" s="253"/>
      <c r="J172" s="248"/>
      <c r="K172" s="248"/>
      <c r="L172" s="254"/>
      <c r="M172" s="255"/>
      <c r="N172" s="256"/>
      <c r="O172" s="256"/>
      <c r="P172" s="256"/>
      <c r="Q172" s="256"/>
      <c r="R172" s="256"/>
      <c r="S172" s="256"/>
      <c r="T172" s="257"/>
      <c r="AT172" s="258" t="s">
        <v>210</v>
      </c>
      <c r="AU172" s="258" t="s">
        <v>79</v>
      </c>
      <c r="AV172" s="12" t="s">
        <v>79</v>
      </c>
      <c r="AW172" s="12" t="s">
        <v>33</v>
      </c>
      <c r="AX172" s="12" t="s">
        <v>69</v>
      </c>
      <c r="AY172" s="258" t="s">
        <v>201</v>
      </c>
    </row>
    <row r="173" spans="2:51" s="12" customFormat="1" ht="13.5">
      <c r="B173" s="247"/>
      <c r="C173" s="248"/>
      <c r="D173" s="249" t="s">
        <v>210</v>
      </c>
      <c r="E173" s="250" t="s">
        <v>21</v>
      </c>
      <c r="F173" s="251" t="s">
        <v>328</v>
      </c>
      <c r="G173" s="248"/>
      <c r="H173" s="252">
        <v>-3</v>
      </c>
      <c r="I173" s="253"/>
      <c r="J173" s="248"/>
      <c r="K173" s="248"/>
      <c r="L173" s="254"/>
      <c r="M173" s="255"/>
      <c r="N173" s="256"/>
      <c r="O173" s="256"/>
      <c r="P173" s="256"/>
      <c r="Q173" s="256"/>
      <c r="R173" s="256"/>
      <c r="S173" s="256"/>
      <c r="T173" s="257"/>
      <c r="AT173" s="258" t="s">
        <v>210</v>
      </c>
      <c r="AU173" s="258" t="s">
        <v>79</v>
      </c>
      <c r="AV173" s="12" t="s">
        <v>79</v>
      </c>
      <c r="AW173" s="12" t="s">
        <v>33</v>
      </c>
      <c r="AX173" s="12" t="s">
        <v>69</v>
      </c>
      <c r="AY173" s="258" t="s">
        <v>201</v>
      </c>
    </row>
    <row r="174" spans="2:51" s="12" customFormat="1" ht="13.5">
      <c r="B174" s="247"/>
      <c r="C174" s="248"/>
      <c r="D174" s="249" t="s">
        <v>210</v>
      </c>
      <c r="E174" s="250" t="s">
        <v>21</v>
      </c>
      <c r="F174" s="251" t="s">
        <v>329</v>
      </c>
      <c r="G174" s="248"/>
      <c r="H174" s="252">
        <v>2.25</v>
      </c>
      <c r="I174" s="253"/>
      <c r="J174" s="248"/>
      <c r="K174" s="248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210</v>
      </c>
      <c r="AU174" s="258" t="s">
        <v>79</v>
      </c>
      <c r="AV174" s="12" t="s">
        <v>79</v>
      </c>
      <c r="AW174" s="12" t="s">
        <v>33</v>
      </c>
      <c r="AX174" s="12" t="s">
        <v>69</v>
      </c>
      <c r="AY174" s="258" t="s">
        <v>201</v>
      </c>
    </row>
    <row r="175" spans="2:51" s="13" customFormat="1" ht="13.5">
      <c r="B175" s="269"/>
      <c r="C175" s="270"/>
      <c r="D175" s="249" t="s">
        <v>210</v>
      </c>
      <c r="E175" s="271" t="s">
        <v>21</v>
      </c>
      <c r="F175" s="272" t="s">
        <v>271</v>
      </c>
      <c r="G175" s="270"/>
      <c r="H175" s="273">
        <v>40.923</v>
      </c>
      <c r="I175" s="274"/>
      <c r="J175" s="270"/>
      <c r="K175" s="270"/>
      <c r="L175" s="275"/>
      <c r="M175" s="276"/>
      <c r="N175" s="277"/>
      <c r="O175" s="277"/>
      <c r="P175" s="277"/>
      <c r="Q175" s="277"/>
      <c r="R175" s="277"/>
      <c r="S175" s="277"/>
      <c r="T175" s="278"/>
      <c r="AT175" s="279" t="s">
        <v>210</v>
      </c>
      <c r="AU175" s="279" t="s">
        <v>79</v>
      </c>
      <c r="AV175" s="13" t="s">
        <v>208</v>
      </c>
      <c r="AW175" s="13" t="s">
        <v>33</v>
      </c>
      <c r="AX175" s="13" t="s">
        <v>76</v>
      </c>
      <c r="AY175" s="279" t="s">
        <v>201</v>
      </c>
    </row>
    <row r="176" spans="2:65" s="1" customFormat="1" ht="16.5" customHeight="1">
      <c r="B176" s="46"/>
      <c r="C176" s="235" t="s">
        <v>334</v>
      </c>
      <c r="D176" s="235" t="s">
        <v>203</v>
      </c>
      <c r="E176" s="236" t="s">
        <v>335</v>
      </c>
      <c r="F176" s="237" t="s">
        <v>336</v>
      </c>
      <c r="G176" s="238" t="s">
        <v>206</v>
      </c>
      <c r="H176" s="239">
        <v>4.68</v>
      </c>
      <c r="I176" s="240"/>
      <c r="J176" s="241">
        <f>ROUND(I176*H176,2)</f>
        <v>0</v>
      </c>
      <c r="K176" s="237" t="s">
        <v>220</v>
      </c>
      <c r="L176" s="72"/>
      <c r="M176" s="242" t="s">
        <v>21</v>
      </c>
      <c r="N176" s="243" t="s">
        <v>40</v>
      </c>
      <c r="O176" s="47"/>
      <c r="P176" s="244">
        <f>O176*H176</f>
        <v>0</v>
      </c>
      <c r="Q176" s="244">
        <v>0.04153</v>
      </c>
      <c r="R176" s="244">
        <f>Q176*H176</f>
        <v>0.1943604</v>
      </c>
      <c r="S176" s="244">
        <v>0</v>
      </c>
      <c r="T176" s="245">
        <f>S176*H176</f>
        <v>0</v>
      </c>
      <c r="AR176" s="24" t="s">
        <v>208</v>
      </c>
      <c r="AT176" s="24" t="s">
        <v>203</v>
      </c>
      <c r="AU176" s="24" t="s">
        <v>79</v>
      </c>
      <c r="AY176" s="24" t="s">
        <v>201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4" t="s">
        <v>76</v>
      </c>
      <c r="BK176" s="246">
        <f>ROUND(I176*H176,2)</f>
        <v>0</v>
      </c>
      <c r="BL176" s="24" t="s">
        <v>208</v>
      </c>
      <c r="BM176" s="24" t="s">
        <v>337</v>
      </c>
    </row>
    <row r="177" spans="2:51" s="12" customFormat="1" ht="13.5">
      <c r="B177" s="247"/>
      <c r="C177" s="248"/>
      <c r="D177" s="249" t="s">
        <v>210</v>
      </c>
      <c r="E177" s="250" t="s">
        <v>21</v>
      </c>
      <c r="F177" s="251" t="s">
        <v>320</v>
      </c>
      <c r="G177" s="248"/>
      <c r="H177" s="252">
        <v>1.98</v>
      </c>
      <c r="I177" s="253"/>
      <c r="J177" s="248"/>
      <c r="K177" s="248"/>
      <c r="L177" s="254"/>
      <c r="M177" s="255"/>
      <c r="N177" s="256"/>
      <c r="O177" s="256"/>
      <c r="P177" s="256"/>
      <c r="Q177" s="256"/>
      <c r="R177" s="256"/>
      <c r="S177" s="256"/>
      <c r="T177" s="257"/>
      <c r="AT177" s="258" t="s">
        <v>210</v>
      </c>
      <c r="AU177" s="258" t="s">
        <v>79</v>
      </c>
      <c r="AV177" s="12" t="s">
        <v>79</v>
      </c>
      <c r="AW177" s="12" t="s">
        <v>33</v>
      </c>
      <c r="AX177" s="12" t="s">
        <v>69</v>
      </c>
      <c r="AY177" s="258" t="s">
        <v>201</v>
      </c>
    </row>
    <row r="178" spans="2:51" s="12" customFormat="1" ht="13.5">
      <c r="B178" s="247"/>
      <c r="C178" s="248"/>
      <c r="D178" s="249" t="s">
        <v>210</v>
      </c>
      <c r="E178" s="250" t="s">
        <v>21</v>
      </c>
      <c r="F178" s="251" t="s">
        <v>321</v>
      </c>
      <c r="G178" s="248"/>
      <c r="H178" s="252">
        <v>2.7</v>
      </c>
      <c r="I178" s="253"/>
      <c r="J178" s="248"/>
      <c r="K178" s="248"/>
      <c r="L178" s="254"/>
      <c r="M178" s="255"/>
      <c r="N178" s="256"/>
      <c r="O178" s="256"/>
      <c r="P178" s="256"/>
      <c r="Q178" s="256"/>
      <c r="R178" s="256"/>
      <c r="S178" s="256"/>
      <c r="T178" s="257"/>
      <c r="AT178" s="258" t="s">
        <v>210</v>
      </c>
      <c r="AU178" s="258" t="s">
        <v>79</v>
      </c>
      <c r="AV178" s="12" t="s">
        <v>79</v>
      </c>
      <c r="AW178" s="12" t="s">
        <v>33</v>
      </c>
      <c r="AX178" s="12" t="s">
        <v>69</v>
      </c>
      <c r="AY178" s="258" t="s">
        <v>201</v>
      </c>
    </row>
    <row r="179" spans="2:51" s="13" customFormat="1" ht="13.5">
      <c r="B179" s="269"/>
      <c r="C179" s="270"/>
      <c r="D179" s="249" t="s">
        <v>210</v>
      </c>
      <c r="E179" s="271" t="s">
        <v>21</v>
      </c>
      <c r="F179" s="272" t="s">
        <v>271</v>
      </c>
      <c r="G179" s="270"/>
      <c r="H179" s="273">
        <v>4.68</v>
      </c>
      <c r="I179" s="274"/>
      <c r="J179" s="270"/>
      <c r="K179" s="270"/>
      <c r="L179" s="275"/>
      <c r="M179" s="276"/>
      <c r="N179" s="277"/>
      <c r="O179" s="277"/>
      <c r="P179" s="277"/>
      <c r="Q179" s="277"/>
      <c r="R179" s="277"/>
      <c r="S179" s="277"/>
      <c r="T179" s="278"/>
      <c r="AT179" s="279" t="s">
        <v>210</v>
      </c>
      <c r="AU179" s="279" t="s">
        <v>79</v>
      </c>
      <c r="AV179" s="13" t="s">
        <v>208</v>
      </c>
      <c r="AW179" s="13" t="s">
        <v>33</v>
      </c>
      <c r="AX179" s="13" t="s">
        <v>76</v>
      </c>
      <c r="AY179" s="279" t="s">
        <v>201</v>
      </c>
    </row>
    <row r="180" spans="2:65" s="1" customFormat="1" ht="25.5" customHeight="1">
      <c r="B180" s="46"/>
      <c r="C180" s="235" t="s">
        <v>338</v>
      </c>
      <c r="D180" s="235" t="s">
        <v>203</v>
      </c>
      <c r="E180" s="236" t="s">
        <v>339</v>
      </c>
      <c r="F180" s="237" t="s">
        <v>340</v>
      </c>
      <c r="G180" s="238" t="s">
        <v>248</v>
      </c>
      <c r="H180" s="239">
        <v>4</v>
      </c>
      <c r="I180" s="240"/>
      <c r="J180" s="241">
        <f>ROUND(I180*H180,2)</f>
        <v>0</v>
      </c>
      <c r="K180" s="237" t="s">
        <v>220</v>
      </c>
      <c r="L180" s="72"/>
      <c r="M180" s="242" t="s">
        <v>21</v>
      </c>
      <c r="N180" s="243" t="s">
        <v>40</v>
      </c>
      <c r="O180" s="47"/>
      <c r="P180" s="244">
        <f>O180*H180</f>
        <v>0</v>
      </c>
      <c r="Q180" s="244">
        <v>0.00376</v>
      </c>
      <c r="R180" s="244">
        <f>Q180*H180</f>
        <v>0.01504</v>
      </c>
      <c r="S180" s="244">
        <v>0</v>
      </c>
      <c r="T180" s="245">
        <f>S180*H180</f>
        <v>0</v>
      </c>
      <c r="AR180" s="24" t="s">
        <v>208</v>
      </c>
      <c r="AT180" s="24" t="s">
        <v>203</v>
      </c>
      <c r="AU180" s="24" t="s">
        <v>79</v>
      </c>
      <c r="AY180" s="24" t="s">
        <v>201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4" t="s">
        <v>76</v>
      </c>
      <c r="BK180" s="246">
        <f>ROUND(I180*H180,2)</f>
        <v>0</v>
      </c>
      <c r="BL180" s="24" t="s">
        <v>208</v>
      </c>
      <c r="BM180" s="24" t="s">
        <v>341</v>
      </c>
    </row>
    <row r="181" spans="2:51" s="12" customFormat="1" ht="13.5">
      <c r="B181" s="247"/>
      <c r="C181" s="248"/>
      <c r="D181" s="249" t="s">
        <v>210</v>
      </c>
      <c r="E181" s="250" t="s">
        <v>21</v>
      </c>
      <c r="F181" s="251" t="s">
        <v>342</v>
      </c>
      <c r="G181" s="248"/>
      <c r="H181" s="252">
        <v>4</v>
      </c>
      <c r="I181" s="253"/>
      <c r="J181" s="248"/>
      <c r="K181" s="248"/>
      <c r="L181" s="254"/>
      <c r="M181" s="255"/>
      <c r="N181" s="256"/>
      <c r="O181" s="256"/>
      <c r="P181" s="256"/>
      <c r="Q181" s="256"/>
      <c r="R181" s="256"/>
      <c r="S181" s="256"/>
      <c r="T181" s="257"/>
      <c r="AT181" s="258" t="s">
        <v>210</v>
      </c>
      <c r="AU181" s="258" t="s">
        <v>79</v>
      </c>
      <c r="AV181" s="12" t="s">
        <v>79</v>
      </c>
      <c r="AW181" s="12" t="s">
        <v>33</v>
      </c>
      <c r="AX181" s="12" t="s">
        <v>76</v>
      </c>
      <c r="AY181" s="258" t="s">
        <v>201</v>
      </c>
    </row>
    <row r="182" spans="2:65" s="1" customFormat="1" ht="25.5" customHeight="1">
      <c r="B182" s="46"/>
      <c r="C182" s="235" t="s">
        <v>343</v>
      </c>
      <c r="D182" s="235" t="s">
        <v>203</v>
      </c>
      <c r="E182" s="236" t="s">
        <v>344</v>
      </c>
      <c r="F182" s="237" t="s">
        <v>345</v>
      </c>
      <c r="G182" s="238" t="s">
        <v>206</v>
      </c>
      <c r="H182" s="239">
        <v>423.555</v>
      </c>
      <c r="I182" s="240"/>
      <c r="J182" s="241">
        <f>ROUND(I182*H182,2)</f>
        <v>0</v>
      </c>
      <c r="K182" s="237" t="s">
        <v>220</v>
      </c>
      <c r="L182" s="72"/>
      <c r="M182" s="242" t="s">
        <v>21</v>
      </c>
      <c r="N182" s="243" t="s">
        <v>40</v>
      </c>
      <c r="O182" s="47"/>
      <c r="P182" s="244">
        <f>O182*H182</f>
        <v>0</v>
      </c>
      <c r="Q182" s="244">
        <v>0.017</v>
      </c>
      <c r="R182" s="244">
        <f>Q182*H182</f>
        <v>7.200435000000001</v>
      </c>
      <c r="S182" s="244">
        <v>0</v>
      </c>
      <c r="T182" s="245">
        <f>S182*H182</f>
        <v>0</v>
      </c>
      <c r="AR182" s="24" t="s">
        <v>208</v>
      </c>
      <c r="AT182" s="24" t="s">
        <v>203</v>
      </c>
      <c r="AU182" s="24" t="s">
        <v>79</v>
      </c>
      <c r="AY182" s="24" t="s">
        <v>201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76</v>
      </c>
      <c r="BK182" s="246">
        <f>ROUND(I182*H182,2)</f>
        <v>0</v>
      </c>
      <c r="BL182" s="24" t="s">
        <v>208</v>
      </c>
      <c r="BM182" s="24" t="s">
        <v>346</v>
      </c>
    </row>
    <row r="183" spans="2:51" s="12" customFormat="1" ht="13.5">
      <c r="B183" s="247"/>
      <c r="C183" s="248"/>
      <c r="D183" s="249" t="s">
        <v>210</v>
      </c>
      <c r="E183" s="250" t="s">
        <v>21</v>
      </c>
      <c r="F183" s="251" t="s">
        <v>347</v>
      </c>
      <c r="G183" s="248"/>
      <c r="H183" s="252">
        <v>211.2</v>
      </c>
      <c r="I183" s="253"/>
      <c r="J183" s="248"/>
      <c r="K183" s="248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210</v>
      </c>
      <c r="AU183" s="258" t="s">
        <v>79</v>
      </c>
      <c r="AV183" s="12" t="s">
        <v>79</v>
      </c>
      <c r="AW183" s="12" t="s">
        <v>33</v>
      </c>
      <c r="AX183" s="12" t="s">
        <v>69</v>
      </c>
      <c r="AY183" s="258" t="s">
        <v>201</v>
      </c>
    </row>
    <row r="184" spans="2:51" s="12" customFormat="1" ht="13.5">
      <c r="B184" s="247"/>
      <c r="C184" s="248"/>
      <c r="D184" s="249" t="s">
        <v>210</v>
      </c>
      <c r="E184" s="250" t="s">
        <v>21</v>
      </c>
      <c r="F184" s="251" t="s">
        <v>348</v>
      </c>
      <c r="G184" s="248"/>
      <c r="H184" s="252">
        <v>212.355</v>
      </c>
      <c r="I184" s="253"/>
      <c r="J184" s="248"/>
      <c r="K184" s="248"/>
      <c r="L184" s="254"/>
      <c r="M184" s="255"/>
      <c r="N184" s="256"/>
      <c r="O184" s="256"/>
      <c r="P184" s="256"/>
      <c r="Q184" s="256"/>
      <c r="R184" s="256"/>
      <c r="S184" s="256"/>
      <c r="T184" s="257"/>
      <c r="AT184" s="258" t="s">
        <v>210</v>
      </c>
      <c r="AU184" s="258" t="s">
        <v>79</v>
      </c>
      <c r="AV184" s="12" t="s">
        <v>79</v>
      </c>
      <c r="AW184" s="12" t="s">
        <v>33</v>
      </c>
      <c r="AX184" s="12" t="s">
        <v>69</v>
      </c>
      <c r="AY184" s="258" t="s">
        <v>201</v>
      </c>
    </row>
    <row r="185" spans="2:51" s="13" customFormat="1" ht="13.5">
      <c r="B185" s="269"/>
      <c r="C185" s="270"/>
      <c r="D185" s="249" t="s">
        <v>210</v>
      </c>
      <c r="E185" s="271" t="s">
        <v>21</v>
      </c>
      <c r="F185" s="272" t="s">
        <v>271</v>
      </c>
      <c r="G185" s="270"/>
      <c r="H185" s="273">
        <v>423.555</v>
      </c>
      <c r="I185" s="274"/>
      <c r="J185" s="270"/>
      <c r="K185" s="270"/>
      <c r="L185" s="275"/>
      <c r="M185" s="276"/>
      <c r="N185" s="277"/>
      <c r="O185" s="277"/>
      <c r="P185" s="277"/>
      <c r="Q185" s="277"/>
      <c r="R185" s="277"/>
      <c r="S185" s="277"/>
      <c r="T185" s="278"/>
      <c r="AT185" s="279" t="s">
        <v>210</v>
      </c>
      <c r="AU185" s="279" t="s">
        <v>79</v>
      </c>
      <c r="AV185" s="13" t="s">
        <v>208</v>
      </c>
      <c r="AW185" s="13" t="s">
        <v>6</v>
      </c>
      <c r="AX185" s="13" t="s">
        <v>76</v>
      </c>
      <c r="AY185" s="279" t="s">
        <v>201</v>
      </c>
    </row>
    <row r="186" spans="2:65" s="1" customFormat="1" ht="16.5" customHeight="1">
      <c r="B186" s="46"/>
      <c r="C186" s="235" t="s">
        <v>349</v>
      </c>
      <c r="D186" s="235" t="s">
        <v>203</v>
      </c>
      <c r="E186" s="236" t="s">
        <v>350</v>
      </c>
      <c r="F186" s="237" t="s">
        <v>351</v>
      </c>
      <c r="G186" s="238" t="s">
        <v>206</v>
      </c>
      <c r="H186" s="239">
        <v>42.785</v>
      </c>
      <c r="I186" s="240"/>
      <c r="J186" s="241">
        <f>ROUND(I186*H186,2)</f>
        <v>0</v>
      </c>
      <c r="K186" s="237" t="s">
        <v>220</v>
      </c>
      <c r="L186" s="72"/>
      <c r="M186" s="242" t="s">
        <v>21</v>
      </c>
      <c r="N186" s="243" t="s">
        <v>40</v>
      </c>
      <c r="O186" s="47"/>
      <c r="P186" s="244">
        <f>O186*H186</f>
        <v>0</v>
      </c>
      <c r="Q186" s="244">
        <v>0.021</v>
      </c>
      <c r="R186" s="244">
        <f>Q186*H186</f>
        <v>0.898485</v>
      </c>
      <c r="S186" s="244">
        <v>0</v>
      </c>
      <c r="T186" s="245">
        <f>S186*H186</f>
        <v>0</v>
      </c>
      <c r="AR186" s="24" t="s">
        <v>208</v>
      </c>
      <c r="AT186" s="24" t="s">
        <v>203</v>
      </c>
      <c r="AU186" s="24" t="s">
        <v>79</v>
      </c>
      <c r="AY186" s="24" t="s">
        <v>201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76</v>
      </c>
      <c r="BK186" s="246">
        <f>ROUND(I186*H186,2)</f>
        <v>0</v>
      </c>
      <c r="BL186" s="24" t="s">
        <v>208</v>
      </c>
      <c r="BM186" s="24" t="s">
        <v>352</v>
      </c>
    </row>
    <row r="187" spans="2:51" s="12" customFormat="1" ht="13.5">
      <c r="B187" s="247"/>
      <c r="C187" s="248"/>
      <c r="D187" s="249" t="s">
        <v>210</v>
      </c>
      <c r="E187" s="250" t="s">
        <v>21</v>
      </c>
      <c r="F187" s="251" t="s">
        <v>353</v>
      </c>
      <c r="G187" s="248"/>
      <c r="H187" s="252">
        <v>37.905</v>
      </c>
      <c r="I187" s="253"/>
      <c r="J187" s="248"/>
      <c r="K187" s="248"/>
      <c r="L187" s="254"/>
      <c r="M187" s="255"/>
      <c r="N187" s="256"/>
      <c r="O187" s="256"/>
      <c r="P187" s="256"/>
      <c r="Q187" s="256"/>
      <c r="R187" s="256"/>
      <c r="S187" s="256"/>
      <c r="T187" s="257"/>
      <c r="AT187" s="258" t="s">
        <v>210</v>
      </c>
      <c r="AU187" s="258" t="s">
        <v>79</v>
      </c>
      <c r="AV187" s="12" t="s">
        <v>79</v>
      </c>
      <c r="AW187" s="12" t="s">
        <v>33</v>
      </c>
      <c r="AX187" s="12" t="s">
        <v>69</v>
      </c>
      <c r="AY187" s="258" t="s">
        <v>201</v>
      </c>
    </row>
    <row r="188" spans="2:51" s="12" customFormat="1" ht="13.5">
      <c r="B188" s="247"/>
      <c r="C188" s="248"/>
      <c r="D188" s="249" t="s">
        <v>210</v>
      </c>
      <c r="E188" s="250" t="s">
        <v>21</v>
      </c>
      <c r="F188" s="251" t="s">
        <v>328</v>
      </c>
      <c r="G188" s="248"/>
      <c r="H188" s="252">
        <v>-3</v>
      </c>
      <c r="I188" s="253"/>
      <c r="J188" s="248"/>
      <c r="K188" s="248"/>
      <c r="L188" s="254"/>
      <c r="M188" s="255"/>
      <c r="N188" s="256"/>
      <c r="O188" s="256"/>
      <c r="P188" s="256"/>
      <c r="Q188" s="256"/>
      <c r="R188" s="256"/>
      <c r="S188" s="256"/>
      <c r="T188" s="257"/>
      <c r="AT188" s="258" t="s">
        <v>210</v>
      </c>
      <c r="AU188" s="258" t="s">
        <v>79</v>
      </c>
      <c r="AV188" s="12" t="s">
        <v>79</v>
      </c>
      <c r="AW188" s="12" t="s">
        <v>33</v>
      </c>
      <c r="AX188" s="12" t="s">
        <v>69</v>
      </c>
      <c r="AY188" s="258" t="s">
        <v>201</v>
      </c>
    </row>
    <row r="189" spans="2:51" s="12" customFormat="1" ht="13.5">
      <c r="B189" s="247"/>
      <c r="C189" s="248"/>
      <c r="D189" s="249" t="s">
        <v>210</v>
      </c>
      <c r="E189" s="250" t="s">
        <v>21</v>
      </c>
      <c r="F189" s="251" t="s">
        <v>354</v>
      </c>
      <c r="G189" s="248"/>
      <c r="H189" s="252">
        <v>7.88</v>
      </c>
      <c r="I189" s="253"/>
      <c r="J189" s="248"/>
      <c r="K189" s="248"/>
      <c r="L189" s="254"/>
      <c r="M189" s="255"/>
      <c r="N189" s="256"/>
      <c r="O189" s="256"/>
      <c r="P189" s="256"/>
      <c r="Q189" s="256"/>
      <c r="R189" s="256"/>
      <c r="S189" s="256"/>
      <c r="T189" s="257"/>
      <c r="AT189" s="258" t="s">
        <v>210</v>
      </c>
      <c r="AU189" s="258" t="s">
        <v>79</v>
      </c>
      <c r="AV189" s="12" t="s">
        <v>79</v>
      </c>
      <c r="AW189" s="12" t="s">
        <v>33</v>
      </c>
      <c r="AX189" s="12" t="s">
        <v>69</v>
      </c>
      <c r="AY189" s="258" t="s">
        <v>201</v>
      </c>
    </row>
    <row r="190" spans="2:51" s="13" customFormat="1" ht="13.5">
      <c r="B190" s="269"/>
      <c r="C190" s="270"/>
      <c r="D190" s="249" t="s">
        <v>210</v>
      </c>
      <c r="E190" s="271" t="s">
        <v>21</v>
      </c>
      <c r="F190" s="272" t="s">
        <v>271</v>
      </c>
      <c r="G190" s="270"/>
      <c r="H190" s="273">
        <v>42.785</v>
      </c>
      <c r="I190" s="274"/>
      <c r="J190" s="270"/>
      <c r="K190" s="270"/>
      <c r="L190" s="275"/>
      <c r="M190" s="276"/>
      <c r="N190" s="277"/>
      <c r="O190" s="277"/>
      <c r="P190" s="277"/>
      <c r="Q190" s="277"/>
      <c r="R190" s="277"/>
      <c r="S190" s="277"/>
      <c r="T190" s="278"/>
      <c r="AT190" s="279" t="s">
        <v>210</v>
      </c>
      <c r="AU190" s="279" t="s">
        <v>79</v>
      </c>
      <c r="AV190" s="13" t="s">
        <v>208</v>
      </c>
      <c r="AW190" s="13" t="s">
        <v>33</v>
      </c>
      <c r="AX190" s="13" t="s">
        <v>76</v>
      </c>
      <c r="AY190" s="279" t="s">
        <v>201</v>
      </c>
    </row>
    <row r="191" spans="2:65" s="1" customFormat="1" ht="16.5" customHeight="1">
      <c r="B191" s="46"/>
      <c r="C191" s="235" t="s">
        <v>355</v>
      </c>
      <c r="D191" s="235" t="s">
        <v>203</v>
      </c>
      <c r="E191" s="236" t="s">
        <v>356</v>
      </c>
      <c r="F191" s="237" t="s">
        <v>357</v>
      </c>
      <c r="G191" s="238" t="s">
        <v>358</v>
      </c>
      <c r="H191" s="239">
        <v>135.4</v>
      </c>
      <c r="I191" s="240"/>
      <c r="J191" s="241">
        <f>ROUND(I191*H191,2)</f>
        <v>0</v>
      </c>
      <c r="K191" s="237" t="s">
        <v>220</v>
      </c>
      <c r="L191" s="72"/>
      <c r="M191" s="242" t="s">
        <v>21</v>
      </c>
      <c r="N191" s="243" t="s">
        <v>40</v>
      </c>
      <c r="O191" s="47"/>
      <c r="P191" s="244">
        <f>O191*H191</f>
        <v>0</v>
      </c>
      <c r="Q191" s="244">
        <v>0.0015</v>
      </c>
      <c r="R191" s="244">
        <f>Q191*H191</f>
        <v>0.2031</v>
      </c>
      <c r="S191" s="244">
        <v>0</v>
      </c>
      <c r="T191" s="245">
        <f>S191*H191</f>
        <v>0</v>
      </c>
      <c r="AR191" s="24" t="s">
        <v>208</v>
      </c>
      <c r="AT191" s="24" t="s">
        <v>203</v>
      </c>
      <c r="AU191" s="24" t="s">
        <v>79</v>
      </c>
      <c r="AY191" s="24" t="s">
        <v>201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24" t="s">
        <v>76</v>
      </c>
      <c r="BK191" s="246">
        <f>ROUND(I191*H191,2)</f>
        <v>0</v>
      </c>
      <c r="BL191" s="24" t="s">
        <v>208</v>
      </c>
      <c r="BM191" s="24" t="s">
        <v>359</v>
      </c>
    </row>
    <row r="192" spans="2:51" s="12" customFormat="1" ht="13.5">
      <c r="B192" s="247"/>
      <c r="C192" s="248"/>
      <c r="D192" s="249" t="s">
        <v>210</v>
      </c>
      <c r="E192" s="250" t="s">
        <v>21</v>
      </c>
      <c r="F192" s="251" t="s">
        <v>360</v>
      </c>
      <c r="G192" s="248"/>
      <c r="H192" s="252">
        <v>80</v>
      </c>
      <c r="I192" s="253"/>
      <c r="J192" s="248"/>
      <c r="K192" s="248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210</v>
      </c>
      <c r="AU192" s="258" t="s">
        <v>79</v>
      </c>
      <c r="AV192" s="12" t="s">
        <v>79</v>
      </c>
      <c r="AW192" s="12" t="s">
        <v>33</v>
      </c>
      <c r="AX192" s="12" t="s">
        <v>69</v>
      </c>
      <c r="AY192" s="258" t="s">
        <v>201</v>
      </c>
    </row>
    <row r="193" spans="2:51" s="12" customFormat="1" ht="13.5">
      <c r="B193" s="247"/>
      <c r="C193" s="248"/>
      <c r="D193" s="249" t="s">
        <v>210</v>
      </c>
      <c r="E193" s="250" t="s">
        <v>21</v>
      </c>
      <c r="F193" s="251" t="s">
        <v>361</v>
      </c>
      <c r="G193" s="248"/>
      <c r="H193" s="252">
        <v>30.4</v>
      </c>
      <c r="I193" s="253"/>
      <c r="J193" s="248"/>
      <c r="K193" s="248"/>
      <c r="L193" s="254"/>
      <c r="M193" s="255"/>
      <c r="N193" s="256"/>
      <c r="O193" s="256"/>
      <c r="P193" s="256"/>
      <c r="Q193" s="256"/>
      <c r="R193" s="256"/>
      <c r="S193" s="256"/>
      <c r="T193" s="257"/>
      <c r="AT193" s="258" t="s">
        <v>210</v>
      </c>
      <c r="AU193" s="258" t="s">
        <v>79</v>
      </c>
      <c r="AV193" s="12" t="s">
        <v>79</v>
      </c>
      <c r="AW193" s="12" t="s">
        <v>33</v>
      </c>
      <c r="AX193" s="12" t="s">
        <v>69</v>
      </c>
      <c r="AY193" s="258" t="s">
        <v>201</v>
      </c>
    </row>
    <row r="194" spans="2:51" s="12" customFormat="1" ht="13.5">
      <c r="B194" s="247"/>
      <c r="C194" s="248"/>
      <c r="D194" s="249" t="s">
        <v>210</v>
      </c>
      <c r="E194" s="250" t="s">
        <v>21</v>
      </c>
      <c r="F194" s="251" t="s">
        <v>362</v>
      </c>
      <c r="G194" s="248"/>
      <c r="H194" s="252">
        <v>14</v>
      </c>
      <c r="I194" s="253"/>
      <c r="J194" s="248"/>
      <c r="K194" s="248"/>
      <c r="L194" s="254"/>
      <c r="M194" s="255"/>
      <c r="N194" s="256"/>
      <c r="O194" s="256"/>
      <c r="P194" s="256"/>
      <c r="Q194" s="256"/>
      <c r="R194" s="256"/>
      <c r="S194" s="256"/>
      <c r="T194" s="257"/>
      <c r="AT194" s="258" t="s">
        <v>210</v>
      </c>
      <c r="AU194" s="258" t="s">
        <v>79</v>
      </c>
      <c r="AV194" s="12" t="s">
        <v>79</v>
      </c>
      <c r="AW194" s="12" t="s">
        <v>33</v>
      </c>
      <c r="AX194" s="12" t="s">
        <v>69</v>
      </c>
      <c r="AY194" s="258" t="s">
        <v>201</v>
      </c>
    </row>
    <row r="195" spans="2:51" s="12" customFormat="1" ht="13.5">
      <c r="B195" s="247"/>
      <c r="C195" s="248"/>
      <c r="D195" s="249" t="s">
        <v>210</v>
      </c>
      <c r="E195" s="250" t="s">
        <v>21</v>
      </c>
      <c r="F195" s="251" t="s">
        <v>363</v>
      </c>
      <c r="G195" s="248"/>
      <c r="H195" s="252">
        <v>11</v>
      </c>
      <c r="I195" s="253"/>
      <c r="J195" s="248"/>
      <c r="K195" s="248"/>
      <c r="L195" s="254"/>
      <c r="M195" s="255"/>
      <c r="N195" s="256"/>
      <c r="O195" s="256"/>
      <c r="P195" s="256"/>
      <c r="Q195" s="256"/>
      <c r="R195" s="256"/>
      <c r="S195" s="256"/>
      <c r="T195" s="257"/>
      <c r="AT195" s="258" t="s">
        <v>210</v>
      </c>
      <c r="AU195" s="258" t="s">
        <v>79</v>
      </c>
      <c r="AV195" s="12" t="s">
        <v>79</v>
      </c>
      <c r="AW195" s="12" t="s">
        <v>33</v>
      </c>
      <c r="AX195" s="12" t="s">
        <v>69</v>
      </c>
      <c r="AY195" s="258" t="s">
        <v>201</v>
      </c>
    </row>
    <row r="196" spans="2:51" s="13" customFormat="1" ht="13.5">
      <c r="B196" s="269"/>
      <c r="C196" s="270"/>
      <c r="D196" s="249" t="s">
        <v>210</v>
      </c>
      <c r="E196" s="271" t="s">
        <v>21</v>
      </c>
      <c r="F196" s="272" t="s">
        <v>271</v>
      </c>
      <c r="G196" s="270"/>
      <c r="H196" s="273">
        <v>135.4</v>
      </c>
      <c r="I196" s="274"/>
      <c r="J196" s="270"/>
      <c r="K196" s="270"/>
      <c r="L196" s="275"/>
      <c r="M196" s="276"/>
      <c r="N196" s="277"/>
      <c r="O196" s="277"/>
      <c r="P196" s="277"/>
      <c r="Q196" s="277"/>
      <c r="R196" s="277"/>
      <c r="S196" s="277"/>
      <c r="T196" s="278"/>
      <c r="AT196" s="279" t="s">
        <v>210</v>
      </c>
      <c r="AU196" s="279" t="s">
        <v>79</v>
      </c>
      <c r="AV196" s="13" t="s">
        <v>208</v>
      </c>
      <c r="AW196" s="13" t="s">
        <v>33</v>
      </c>
      <c r="AX196" s="13" t="s">
        <v>76</v>
      </c>
      <c r="AY196" s="279" t="s">
        <v>201</v>
      </c>
    </row>
    <row r="197" spans="2:65" s="1" customFormat="1" ht="16.5" customHeight="1">
      <c r="B197" s="46"/>
      <c r="C197" s="235" t="s">
        <v>364</v>
      </c>
      <c r="D197" s="235" t="s">
        <v>203</v>
      </c>
      <c r="E197" s="236" t="s">
        <v>365</v>
      </c>
      <c r="F197" s="237" t="s">
        <v>366</v>
      </c>
      <c r="G197" s="238" t="s">
        <v>206</v>
      </c>
      <c r="H197" s="239">
        <v>39.24</v>
      </c>
      <c r="I197" s="240"/>
      <c r="J197" s="241">
        <f>ROUND(I197*H197,2)</f>
        <v>0</v>
      </c>
      <c r="K197" s="237" t="s">
        <v>220</v>
      </c>
      <c r="L197" s="72"/>
      <c r="M197" s="242" t="s">
        <v>21</v>
      </c>
      <c r="N197" s="243" t="s">
        <v>40</v>
      </c>
      <c r="O197" s="47"/>
      <c r="P197" s="244">
        <f>O197*H197</f>
        <v>0</v>
      </c>
      <c r="Q197" s="244">
        <v>0.00012</v>
      </c>
      <c r="R197" s="244">
        <f>Q197*H197</f>
        <v>0.0047088</v>
      </c>
      <c r="S197" s="244">
        <v>0</v>
      </c>
      <c r="T197" s="245">
        <f>S197*H197</f>
        <v>0</v>
      </c>
      <c r="AR197" s="24" t="s">
        <v>208</v>
      </c>
      <c r="AT197" s="24" t="s">
        <v>203</v>
      </c>
      <c r="AU197" s="24" t="s">
        <v>79</v>
      </c>
      <c r="AY197" s="24" t="s">
        <v>201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24" t="s">
        <v>76</v>
      </c>
      <c r="BK197" s="246">
        <f>ROUND(I197*H197,2)</f>
        <v>0</v>
      </c>
      <c r="BL197" s="24" t="s">
        <v>208</v>
      </c>
      <c r="BM197" s="24" t="s">
        <v>367</v>
      </c>
    </row>
    <row r="198" spans="2:51" s="12" customFormat="1" ht="13.5">
      <c r="B198" s="247"/>
      <c r="C198" s="248"/>
      <c r="D198" s="249" t="s">
        <v>210</v>
      </c>
      <c r="E198" s="250" t="s">
        <v>21</v>
      </c>
      <c r="F198" s="251" t="s">
        <v>368</v>
      </c>
      <c r="G198" s="248"/>
      <c r="H198" s="252">
        <v>39.24</v>
      </c>
      <c r="I198" s="253"/>
      <c r="J198" s="248"/>
      <c r="K198" s="248"/>
      <c r="L198" s="254"/>
      <c r="M198" s="255"/>
      <c r="N198" s="256"/>
      <c r="O198" s="256"/>
      <c r="P198" s="256"/>
      <c r="Q198" s="256"/>
      <c r="R198" s="256"/>
      <c r="S198" s="256"/>
      <c r="T198" s="257"/>
      <c r="AT198" s="258" t="s">
        <v>210</v>
      </c>
      <c r="AU198" s="258" t="s">
        <v>79</v>
      </c>
      <c r="AV198" s="12" t="s">
        <v>79</v>
      </c>
      <c r="AW198" s="12" t="s">
        <v>33</v>
      </c>
      <c r="AX198" s="12" t="s">
        <v>76</v>
      </c>
      <c r="AY198" s="258" t="s">
        <v>201</v>
      </c>
    </row>
    <row r="199" spans="2:65" s="1" customFormat="1" ht="16.5" customHeight="1">
      <c r="B199" s="46"/>
      <c r="C199" s="235" t="s">
        <v>369</v>
      </c>
      <c r="D199" s="235" t="s">
        <v>203</v>
      </c>
      <c r="E199" s="236" t="s">
        <v>370</v>
      </c>
      <c r="F199" s="237" t="s">
        <v>371</v>
      </c>
      <c r="G199" s="238" t="s">
        <v>206</v>
      </c>
      <c r="H199" s="239">
        <v>90.54</v>
      </c>
      <c r="I199" s="240"/>
      <c r="J199" s="241">
        <f>ROUND(I199*H199,2)</f>
        <v>0</v>
      </c>
      <c r="K199" s="237" t="s">
        <v>207</v>
      </c>
      <c r="L199" s="72"/>
      <c r="M199" s="242" t="s">
        <v>21</v>
      </c>
      <c r="N199" s="243" t="s">
        <v>40</v>
      </c>
      <c r="O199" s="47"/>
      <c r="P199" s="244">
        <f>O199*H199</f>
        <v>0</v>
      </c>
      <c r="Q199" s="244">
        <v>0.0945</v>
      </c>
      <c r="R199" s="244">
        <f>Q199*H199</f>
        <v>8.55603</v>
      </c>
      <c r="S199" s="244">
        <v>0</v>
      </c>
      <c r="T199" s="245">
        <f>S199*H199</f>
        <v>0</v>
      </c>
      <c r="AR199" s="24" t="s">
        <v>208</v>
      </c>
      <c r="AT199" s="24" t="s">
        <v>203</v>
      </c>
      <c r="AU199" s="24" t="s">
        <v>79</v>
      </c>
      <c r="AY199" s="24" t="s">
        <v>201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24" t="s">
        <v>76</v>
      </c>
      <c r="BK199" s="246">
        <f>ROUND(I199*H199,2)</f>
        <v>0</v>
      </c>
      <c r="BL199" s="24" t="s">
        <v>208</v>
      </c>
      <c r="BM199" s="24" t="s">
        <v>372</v>
      </c>
    </row>
    <row r="200" spans="2:51" s="12" customFormat="1" ht="13.5">
      <c r="B200" s="247"/>
      <c r="C200" s="248"/>
      <c r="D200" s="249" t="s">
        <v>210</v>
      </c>
      <c r="E200" s="250" t="s">
        <v>21</v>
      </c>
      <c r="F200" s="251" t="s">
        <v>373</v>
      </c>
      <c r="G200" s="248"/>
      <c r="H200" s="252">
        <v>90.54</v>
      </c>
      <c r="I200" s="253"/>
      <c r="J200" s="248"/>
      <c r="K200" s="248"/>
      <c r="L200" s="254"/>
      <c r="M200" s="255"/>
      <c r="N200" s="256"/>
      <c r="O200" s="256"/>
      <c r="P200" s="256"/>
      <c r="Q200" s="256"/>
      <c r="R200" s="256"/>
      <c r="S200" s="256"/>
      <c r="T200" s="257"/>
      <c r="AT200" s="258" t="s">
        <v>210</v>
      </c>
      <c r="AU200" s="258" t="s">
        <v>79</v>
      </c>
      <c r="AV200" s="12" t="s">
        <v>79</v>
      </c>
      <c r="AW200" s="12" t="s">
        <v>33</v>
      </c>
      <c r="AX200" s="12" t="s">
        <v>76</v>
      </c>
      <c r="AY200" s="258" t="s">
        <v>201</v>
      </c>
    </row>
    <row r="201" spans="2:65" s="1" customFormat="1" ht="25.5" customHeight="1">
      <c r="B201" s="46"/>
      <c r="C201" s="235" t="s">
        <v>374</v>
      </c>
      <c r="D201" s="235" t="s">
        <v>203</v>
      </c>
      <c r="E201" s="236" t="s">
        <v>375</v>
      </c>
      <c r="F201" s="237" t="s">
        <v>376</v>
      </c>
      <c r="G201" s="238" t="s">
        <v>206</v>
      </c>
      <c r="H201" s="239">
        <v>9.92</v>
      </c>
      <c r="I201" s="240"/>
      <c r="J201" s="241">
        <f>ROUND(I201*H201,2)</f>
        <v>0</v>
      </c>
      <c r="K201" s="237" t="s">
        <v>220</v>
      </c>
      <c r="L201" s="72"/>
      <c r="M201" s="242" t="s">
        <v>21</v>
      </c>
      <c r="N201" s="243" t="s">
        <v>40</v>
      </c>
      <c r="O201" s="47"/>
      <c r="P201" s="244">
        <f>O201*H201</f>
        <v>0</v>
      </c>
      <c r="Q201" s="244">
        <v>0.105</v>
      </c>
      <c r="R201" s="244">
        <f>Q201*H201</f>
        <v>1.0415999999999999</v>
      </c>
      <c r="S201" s="244">
        <v>0</v>
      </c>
      <c r="T201" s="245">
        <f>S201*H201</f>
        <v>0</v>
      </c>
      <c r="AR201" s="24" t="s">
        <v>208</v>
      </c>
      <c r="AT201" s="24" t="s">
        <v>203</v>
      </c>
      <c r="AU201" s="24" t="s">
        <v>79</v>
      </c>
      <c r="AY201" s="24" t="s">
        <v>201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24" t="s">
        <v>76</v>
      </c>
      <c r="BK201" s="246">
        <f>ROUND(I201*H201,2)</f>
        <v>0</v>
      </c>
      <c r="BL201" s="24" t="s">
        <v>208</v>
      </c>
      <c r="BM201" s="24" t="s">
        <v>377</v>
      </c>
    </row>
    <row r="202" spans="2:51" s="12" customFormat="1" ht="13.5">
      <c r="B202" s="247"/>
      <c r="C202" s="248"/>
      <c r="D202" s="249" t="s">
        <v>210</v>
      </c>
      <c r="E202" s="250" t="s">
        <v>21</v>
      </c>
      <c r="F202" s="251" t="s">
        <v>378</v>
      </c>
      <c r="G202" s="248"/>
      <c r="H202" s="252">
        <v>9.92</v>
      </c>
      <c r="I202" s="253"/>
      <c r="J202" s="248"/>
      <c r="K202" s="248"/>
      <c r="L202" s="254"/>
      <c r="M202" s="255"/>
      <c r="N202" s="256"/>
      <c r="O202" s="256"/>
      <c r="P202" s="256"/>
      <c r="Q202" s="256"/>
      <c r="R202" s="256"/>
      <c r="S202" s="256"/>
      <c r="T202" s="257"/>
      <c r="AT202" s="258" t="s">
        <v>210</v>
      </c>
      <c r="AU202" s="258" t="s">
        <v>79</v>
      </c>
      <c r="AV202" s="12" t="s">
        <v>79</v>
      </c>
      <c r="AW202" s="12" t="s">
        <v>33</v>
      </c>
      <c r="AX202" s="12" t="s">
        <v>76</v>
      </c>
      <c r="AY202" s="258" t="s">
        <v>201</v>
      </c>
    </row>
    <row r="203" spans="2:65" s="1" customFormat="1" ht="16.5" customHeight="1">
      <c r="B203" s="46"/>
      <c r="C203" s="235" t="s">
        <v>379</v>
      </c>
      <c r="D203" s="235" t="s">
        <v>203</v>
      </c>
      <c r="E203" s="236" t="s">
        <v>380</v>
      </c>
      <c r="F203" s="237" t="s">
        <v>381</v>
      </c>
      <c r="G203" s="238" t="s">
        <v>206</v>
      </c>
      <c r="H203" s="239">
        <v>6.9</v>
      </c>
      <c r="I203" s="240"/>
      <c r="J203" s="241">
        <f>ROUND(I203*H203,2)</f>
        <v>0</v>
      </c>
      <c r="K203" s="237" t="s">
        <v>21</v>
      </c>
      <c r="L203" s="72"/>
      <c r="M203" s="242" t="s">
        <v>21</v>
      </c>
      <c r="N203" s="243" t="s">
        <v>40</v>
      </c>
      <c r="O203" s="47"/>
      <c r="P203" s="244">
        <f>O203*H203</f>
        <v>0</v>
      </c>
      <c r="Q203" s="244">
        <v>0</v>
      </c>
      <c r="R203" s="244">
        <f>Q203*H203</f>
        <v>0</v>
      </c>
      <c r="S203" s="244">
        <v>0</v>
      </c>
      <c r="T203" s="245">
        <f>S203*H203</f>
        <v>0</v>
      </c>
      <c r="AR203" s="24" t="s">
        <v>208</v>
      </c>
      <c r="AT203" s="24" t="s">
        <v>203</v>
      </c>
      <c r="AU203" s="24" t="s">
        <v>79</v>
      </c>
      <c r="AY203" s="24" t="s">
        <v>201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24" t="s">
        <v>76</v>
      </c>
      <c r="BK203" s="246">
        <f>ROUND(I203*H203,2)</f>
        <v>0</v>
      </c>
      <c r="BL203" s="24" t="s">
        <v>208</v>
      </c>
      <c r="BM203" s="24" t="s">
        <v>382</v>
      </c>
    </row>
    <row r="204" spans="2:51" s="12" customFormat="1" ht="13.5">
      <c r="B204" s="247"/>
      <c r="C204" s="248"/>
      <c r="D204" s="249" t="s">
        <v>210</v>
      </c>
      <c r="E204" s="250" t="s">
        <v>21</v>
      </c>
      <c r="F204" s="251" t="s">
        <v>383</v>
      </c>
      <c r="G204" s="248"/>
      <c r="H204" s="252">
        <v>6.9</v>
      </c>
      <c r="I204" s="253"/>
      <c r="J204" s="248"/>
      <c r="K204" s="248"/>
      <c r="L204" s="254"/>
      <c r="M204" s="255"/>
      <c r="N204" s="256"/>
      <c r="O204" s="256"/>
      <c r="P204" s="256"/>
      <c r="Q204" s="256"/>
      <c r="R204" s="256"/>
      <c r="S204" s="256"/>
      <c r="T204" s="257"/>
      <c r="AT204" s="258" t="s">
        <v>210</v>
      </c>
      <c r="AU204" s="258" t="s">
        <v>79</v>
      </c>
      <c r="AV204" s="12" t="s">
        <v>79</v>
      </c>
      <c r="AW204" s="12" t="s">
        <v>33</v>
      </c>
      <c r="AX204" s="12" t="s">
        <v>76</v>
      </c>
      <c r="AY204" s="258" t="s">
        <v>201</v>
      </c>
    </row>
    <row r="205" spans="2:65" s="1" customFormat="1" ht="25.5" customHeight="1">
      <c r="B205" s="46"/>
      <c r="C205" s="235" t="s">
        <v>384</v>
      </c>
      <c r="D205" s="235" t="s">
        <v>203</v>
      </c>
      <c r="E205" s="236" t="s">
        <v>385</v>
      </c>
      <c r="F205" s="237" t="s">
        <v>386</v>
      </c>
      <c r="G205" s="238" t="s">
        <v>206</v>
      </c>
      <c r="H205" s="239">
        <v>8</v>
      </c>
      <c r="I205" s="240"/>
      <c r="J205" s="241">
        <f>ROUND(I205*H205,2)</f>
        <v>0</v>
      </c>
      <c r="K205" s="237" t="s">
        <v>21</v>
      </c>
      <c r="L205" s="72"/>
      <c r="M205" s="242" t="s">
        <v>21</v>
      </c>
      <c r="N205" s="243" t="s">
        <v>40</v>
      </c>
      <c r="O205" s="47"/>
      <c r="P205" s="244">
        <f>O205*H205</f>
        <v>0</v>
      </c>
      <c r="Q205" s="244">
        <v>0</v>
      </c>
      <c r="R205" s="244">
        <f>Q205*H205</f>
        <v>0</v>
      </c>
      <c r="S205" s="244">
        <v>0</v>
      </c>
      <c r="T205" s="245">
        <f>S205*H205</f>
        <v>0</v>
      </c>
      <c r="AR205" s="24" t="s">
        <v>208</v>
      </c>
      <c r="AT205" s="24" t="s">
        <v>203</v>
      </c>
      <c r="AU205" s="24" t="s">
        <v>79</v>
      </c>
      <c r="AY205" s="24" t="s">
        <v>201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24" t="s">
        <v>76</v>
      </c>
      <c r="BK205" s="246">
        <f>ROUND(I205*H205,2)</f>
        <v>0</v>
      </c>
      <c r="BL205" s="24" t="s">
        <v>208</v>
      </c>
      <c r="BM205" s="24" t="s">
        <v>387</v>
      </c>
    </row>
    <row r="206" spans="2:51" s="12" customFormat="1" ht="13.5">
      <c r="B206" s="247"/>
      <c r="C206" s="248"/>
      <c r="D206" s="249" t="s">
        <v>210</v>
      </c>
      <c r="E206" s="250" t="s">
        <v>21</v>
      </c>
      <c r="F206" s="251" t="s">
        <v>388</v>
      </c>
      <c r="G206" s="248"/>
      <c r="H206" s="252">
        <v>8</v>
      </c>
      <c r="I206" s="253"/>
      <c r="J206" s="248"/>
      <c r="K206" s="248"/>
      <c r="L206" s="254"/>
      <c r="M206" s="255"/>
      <c r="N206" s="256"/>
      <c r="O206" s="256"/>
      <c r="P206" s="256"/>
      <c r="Q206" s="256"/>
      <c r="R206" s="256"/>
      <c r="S206" s="256"/>
      <c r="T206" s="257"/>
      <c r="AT206" s="258" t="s">
        <v>210</v>
      </c>
      <c r="AU206" s="258" t="s">
        <v>79</v>
      </c>
      <c r="AV206" s="12" t="s">
        <v>79</v>
      </c>
      <c r="AW206" s="12" t="s">
        <v>33</v>
      </c>
      <c r="AX206" s="12" t="s">
        <v>76</v>
      </c>
      <c r="AY206" s="258" t="s">
        <v>201</v>
      </c>
    </row>
    <row r="207" spans="2:65" s="1" customFormat="1" ht="25.5" customHeight="1">
      <c r="B207" s="46"/>
      <c r="C207" s="235" t="s">
        <v>389</v>
      </c>
      <c r="D207" s="235" t="s">
        <v>203</v>
      </c>
      <c r="E207" s="236" t="s">
        <v>390</v>
      </c>
      <c r="F207" s="237" t="s">
        <v>391</v>
      </c>
      <c r="G207" s="238" t="s">
        <v>206</v>
      </c>
      <c r="H207" s="239">
        <v>158.36</v>
      </c>
      <c r="I207" s="240"/>
      <c r="J207" s="241">
        <f>ROUND(I207*H207,2)</f>
        <v>0</v>
      </c>
      <c r="K207" s="237" t="s">
        <v>21</v>
      </c>
      <c r="L207" s="72"/>
      <c r="M207" s="242" t="s">
        <v>21</v>
      </c>
      <c r="N207" s="243" t="s">
        <v>40</v>
      </c>
      <c r="O207" s="47"/>
      <c r="P207" s="244">
        <f>O207*H207</f>
        <v>0</v>
      </c>
      <c r="Q207" s="244">
        <v>0.05</v>
      </c>
      <c r="R207" s="244">
        <f>Q207*H207</f>
        <v>7.918000000000001</v>
      </c>
      <c r="S207" s="244">
        <v>0</v>
      </c>
      <c r="T207" s="245">
        <f>S207*H207</f>
        <v>0</v>
      </c>
      <c r="AR207" s="24" t="s">
        <v>208</v>
      </c>
      <c r="AT207" s="24" t="s">
        <v>203</v>
      </c>
      <c r="AU207" s="24" t="s">
        <v>79</v>
      </c>
      <c r="AY207" s="24" t="s">
        <v>201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24" t="s">
        <v>76</v>
      </c>
      <c r="BK207" s="246">
        <f>ROUND(I207*H207,2)</f>
        <v>0</v>
      </c>
      <c r="BL207" s="24" t="s">
        <v>208</v>
      </c>
      <c r="BM207" s="24" t="s">
        <v>392</v>
      </c>
    </row>
    <row r="208" spans="2:51" s="12" customFormat="1" ht="13.5">
      <c r="B208" s="247"/>
      <c r="C208" s="248"/>
      <c r="D208" s="249" t="s">
        <v>210</v>
      </c>
      <c r="E208" s="250" t="s">
        <v>21</v>
      </c>
      <c r="F208" s="251" t="s">
        <v>393</v>
      </c>
      <c r="G208" s="248"/>
      <c r="H208" s="252">
        <v>158.36</v>
      </c>
      <c r="I208" s="253"/>
      <c r="J208" s="248"/>
      <c r="K208" s="248"/>
      <c r="L208" s="254"/>
      <c r="M208" s="255"/>
      <c r="N208" s="256"/>
      <c r="O208" s="256"/>
      <c r="P208" s="256"/>
      <c r="Q208" s="256"/>
      <c r="R208" s="256"/>
      <c r="S208" s="256"/>
      <c r="T208" s="257"/>
      <c r="AT208" s="258" t="s">
        <v>210</v>
      </c>
      <c r="AU208" s="258" t="s">
        <v>79</v>
      </c>
      <c r="AV208" s="12" t="s">
        <v>79</v>
      </c>
      <c r="AW208" s="12" t="s">
        <v>33</v>
      </c>
      <c r="AX208" s="12" t="s">
        <v>76</v>
      </c>
      <c r="AY208" s="258" t="s">
        <v>201</v>
      </c>
    </row>
    <row r="209" spans="2:63" s="11" customFormat="1" ht="29.85" customHeight="1">
      <c r="B209" s="219"/>
      <c r="C209" s="220"/>
      <c r="D209" s="221" t="s">
        <v>68</v>
      </c>
      <c r="E209" s="233" t="s">
        <v>250</v>
      </c>
      <c r="F209" s="233" t="s">
        <v>394</v>
      </c>
      <c r="G209" s="220"/>
      <c r="H209" s="220"/>
      <c r="I209" s="223"/>
      <c r="J209" s="234">
        <f>BK209</f>
        <v>0</v>
      </c>
      <c r="K209" s="220"/>
      <c r="L209" s="225"/>
      <c r="M209" s="226"/>
      <c r="N209" s="227"/>
      <c r="O209" s="227"/>
      <c r="P209" s="228">
        <f>P210+SUM(P211:P255)</f>
        <v>0</v>
      </c>
      <c r="Q209" s="227"/>
      <c r="R209" s="228">
        <f>R210+SUM(R211:R255)</f>
        <v>0.33086444</v>
      </c>
      <c r="S209" s="227"/>
      <c r="T209" s="229">
        <f>T210+SUM(T211:T255)</f>
        <v>72.76133999999999</v>
      </c>
      <c r="AR209" s="230" t="s">
        <v>76</v>
      </c>
      <c r="AT209" s="231" t="s">
        <v>68</v>
      </c>
      <c r="AU209" s="231" t="s">
        <v>76</v>
      </c>
      <c r="AY209" s="230" t="s">
        <v>201</v>
      </c>
      <c r="BK209" s="232">
        <f>BK210+SUM(BK211:BK255)</f>
        <v>0</v>
      </c>
    </row>
    <row r="210" spans="2:65" s="1" customFormat="1" ht="25.5" customHeight="1">
      <c r="B210" s="46"/>
      <c r="C210" s="235" t="s">
        <v>395</v>
      </c>
      <c r="D210" s="235" t="s">
        <v>203</v>
      </c>
      <c r="E210" s="236" t="s">
        <v>396</v>
      </c>
      <c r="F210" s="237" t="s">
        <v>397</v>
      </c>
      <c r="G210" s="238" t="s">
        <v>219</v>
      </c>
      <c r="H210" s="239">
        <v>0.126</v>
      </c>
      <c r="I210" s="240"/>
      <c r="J210" s="241">
        <f>ROUND(I210*H210,2)</f>
        <v>0</v>
      </c>
      <c r="K210" s="237" t="s">
        <v>207</v>
      </c>
      <c r="L210" s="72"/>
      <c r="M210" s="242" t="s">
        <v>21</v>
      </c>
      <c r="N210" s="243" t="s">
        <v>40</v>
      </c>
      <c r="O210" s="47"/>
      <c r="P210" s="244">
        <f>O210*H210</f>
        <v>0</v>
      </c>
      <c r="Q210" s="244">
        <v>2.25634</v>
      </c>
      <c r="R210" s="244">
        <f>Q210*H210</f>
        <v>0.28429884</v>
      </c>
      <c r="S210" s="244">
        <v>0</v>
      </c>
      <c r="T210" s="245">
        <f>S210*H210</f>
        <v>0</v>
      </c>
      <c r="AR210" s="24" t="s">
        <v>208</v>
      </c>
      <c r="AT210" s="24" t="s">
        <v>203</v>
      </c>
      <c r="AU210" s="24" t="s">
        <v>79</v>
      </c>
      <c r="AY210" s="24" t="s">
        <v>201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24" t="s">
        <v>76</v>
      </c>
      <c r="BK210" s="246">
        <f>ROUND(I210*H210,2)</f>
        <v>0</v>
      </c>
      <c r="BL210" s="24" t="s">
        <v>208</v>
      </c>
      <c r="BM210" s="24" t="s">
        <v>398</v>
      </c>
    </row>
    <row r="211" spans="2:51" s="12" customFormat="1" ht="13.5">
      <c r="B211" s="247"/>
      <c r="C211" s="248"/>
      <c r="D211" s="249" t="s">
        <v>210</v>
      </c>
      <c r="E211" s="250" t="s">
        <v>21</v>
      </c>
      <c r="F211" s="251" t="s">
        <v>399</v>
      </c>
      <c r="G211" s="248"/>
      <c r="H211" s="252">
        <v>0.126</v>
      </c>
      <c r="I211" s="253"/>
      <c r="J211" s="248"/>
      <c r="K211" s="248"/>
      <c r="L211" s="254"/>
      <c r="M211" s="255"/>
      <c r="N211" s="256"/>
      <c r="O211" s="256"/>
      <c r="P211" s="256"/>
      <c r="Q211" s="256"/>
      <c r="R211" s="256"/>
      <c r="S211" s="256"/>
      <c r="T211" s="257"/>
      <c r="AT211" s="258" t="s">
        <v>210</v>
      </c>
      <c r="AU211" s="258" t="s">
        <v>79</v>
      </c>
      <c r="AV211" s="12" t="s">
        <v>79</v>
      </c>
      <c r="AW211" s="12" t="s">
        <v>33</v>
      </c>
      <c r="AX211" s="12" t="s">
        <v>76</v>
      </c>
      <c r="AY211" s="258" t="s">
        <v>201</v>
      </c>
    </row>
    <row r="212" spans="2:65" s="1" customFormat="1" ht="25.5" customHeight="1">
      <c r="B212" s="46"/>
      <c r="C212" s="235" t="s">
        <v>400</v>
      </c>
      <c r="D212" s="235" t="s">
        <v>203</v>
      </c>
      <c r="E212" s="236" t="s">
        <v>401</v>
      </c>
      <c r="F212" s="237" t="s">
        <v>402</v>
      </c>
      <c r="G212" s="238" t="s">
        <v>206</v>
      </c>
      <c r="H212" s="239">
        <v>159.36</v>
      </c>
      <c r="I212" s="240"/>
      <c r="J212" s="241">
        <f>ROUND(I212*H212,2)</f>
        <v>0</v>
      </c>
      <c r="K212" s="237" t="s">
        <v>220</v>
      </c>
      <c r="L212" s="72"/>
      <c r="M212" s="242" t="s">
        <v>21</v>
      </c>
      <c r="N212" s="243" t="s">
        <v>40</v>
      </c>
      <c r="O212" s="47"/>
      <c r="P212" s="244">
        <f>O212*H212</f>
        <v>0</v>
      </c>
      <c r="Q212" s="244">
        <v>0.00021</v>
      </c>
      <c r="R212" s="244">
        <f>Q212*H212</f>
        <v>0.033465600000000005</v>
      </c>
      <c r="S212" s="244">
        <v>0</v>
      </c>
      <c r="T212" s="245">
        <f>S212*H212</f>
        <v>0</v>
      </c>
      <c r="AR212" s="24" t="s">
        <v>208</v>
      </c>
      <c r="AT212" s="24" t="s">
        <v>203</v>
      </c>
      <c r="AU212" s="24" t="s">
        <v>79</v>
      </c>
      <c r="AY212" s="24" t="s">
        <v>201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24" t="s">
        <v>76</v>
      </c>
      <c r="BK212" s="246">
        <f>ROUND(I212*H212,2)</f>
        <v>0</v>
      </c>
      <c r="BL212" s="24" t="s">
        <v>208</v>
      </c>
      <c r="BM212" s="24" t="s">
        <v>403</v>
      </c>
    </row>
    <row r="213" spans="2:51" s="12" customFormat="1" ht="13.5">
      <c r="B213" s="247"/>
      <c r="C213" s="248"/>
      <c r="D213" s="249" t="s">
        <v>210</v>
      </c>
      <c r="E213" s="250" t="s">
        <v>21</v>
      </c>
      <c r="F213" s="251" t="s">
        <v>404</v>
      </c>
      <c r="G213" s="248"/>
      <c r="H213" s="252">
        <v>159.36</v>
      </c>
      <c r="I213" s="253"/>
      <c r="J213" s="248"/>
      <c r="K213" s="248"/>
      <c r="L213" s="254"/>
      <c r="M213" s="255"/>
      <c r="N213" s="256"/>
      <c r="O213" s="256"/>
      <c r="P213" s="256"/>
      <c r="Q213" s="256"/>
      <c r="R213" s="256"/>
      <c r="S213" s="256"/>
      <c r="T213" s="257"/>
      <c r="AT213" s="258" t="s">
        <v>210</v>
      </c>
      <c r="AU213" s="258" t="s">
        <v>79</v>
      </c>
      <c r="AV213" s="12" t="s">
        <v>79</v>
      </c>
      <c r="AW213" s="12" t="s">
        <v>33</v>
      </c>
      <c r="AX213" s="12" t="s">
        <v>76</v>
      </c>
      <c r="AY213" s="258" t="s">
        <v>201</v>
      </c>
    </row>
    <row r="214" spans="2:65" s="1" customFormat="1" ht="25.5" customHeight="1">
      <c r="B214" s="46"/>
      <c r="C214" s="235" t="s">
        <v>405</v>
      </c>
      <c r="D214" s="235" t="s">
        <v>203</v>
      </c>
      <c r="E214" s="236" t="s">
        <v>406</v>
      </c>
      <c r="F214" s="237" t="s">
        <v>407</v>
      </c>
      <c r="G214" s="238" t="s">
        <v>206</v>
      </c>
      <c r="H214" s="239">
        <v>327.5</v>
      </c>
      <c r="I214" s="240"/>
      <c r="J214" s="241">
        <f>ROUND(I214*H214,2)</f>
        <v>0</v>
      </c>
      <c r="K214" s="237" t="s">
        <v>220</v>
      </c>
      <c r="L214" s="72"/>
      <c r="M214" s="242" t="s">
        <v>21</v>
      </c>
      <c r="N214" s="243" t="s">
        <v>40</v>
      </c>
      <c r="O214" s="47"/>
      <c r="P214" s="244">
        <f>O214*H214</f>
        <v>0</v>
      </c>
      <c r="Q214" s="244">
        <v>4E-05</v>
      </c>
      <c r="R214" s="244">
        <f>Q214*H214</f>
        <v>0.0131</v>
      </c>
      <c r="S214" s="244">
        <v>0</v>
      </c>
      <c r="T214" s="245">
        <f>S214*H214</f>
        <v>0</v>
      </c>
      <c r="AR214" s="24" t="s">
        <v>208</v>
      </c>
      <c r="AT214" s="24" t="s">
        <v>203</v>
      </c>
      <c r="AU214" s="24" t="s">
        <v>79</v>
      </c>
      <c r="AY214" s="24" t="s">
        <v>201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24" t="s">
        <v>76</v>
      </c>
      <c r="BK214" s="246">
        <f>ROUND(I214*H214,2)</f>
        <v>0</v>
      </c>
      <c r="BL214" s="24" t="s">
        <v>208</v>
      </c>
      <c r="BM214" s="24" t="s">
        <v>408</v>
      </c>
    </row>
    <row r="215" spans="2:51" s="12" customFormat="1" ht="13.5">
      <c r="B215" s="247"/>
      <c r="C215" s="248"/>
      <c r="D215" s="249" t="s">
        <v>210</v>
      </c>
      <c r="E215" s="250" t="s">
        <v>21</v>
      </c>
      <c r="F215" s="251" t="s">
        <v>409</v>
      </c>
      <c r="G215" s="248"/>
      <c r="H215" s="252">
        <v>327.5</v>
      </c>
      <c r="I215" s="253"/>
      <c r="J215" s="248"/>
      <c r="K215" s="248"/>
      <c r="L215" s="254"/>
      <c r="M215" s="255"/>
      <c r="N215" s="256"/>
      <c r="O215" s="256"/>
      <c r="P215" s="256"/>
      <c r="Q215" s="256"/>
      <c r="R215" s="256"/>
      <c r="S215" s="256"/>
      <c r="T215" s="257"/>
      <c r="AT215" s="258" t="s">
        <v>210</v>
      </c>
      <c r="AU215" s="258" t="s">
        <v>79</v>
      </c>
      <c r="AV215" s="12" t="s">
        <v>79</v>
      </c>
      <c r="AW215" s="12" t="s">
        <v>33</v>
      </c>
      <c r="AX215" s="12" t="s">
        <v>76</v>
      </c>
      <c r="AY215" s="258" t="s">
        <v>201</v>
      </c>
    </row>
    <row r="216" spans="2:65" s="1" customFormat="1" ht="16.5" customHeight="1">
      <c r="B216" s="46"/>
      <c r="C216" s="235" t="s">
        <v>410</v>
      </c>
      <c r="D216" s="235" t="s">
        <v>203</v>
      </c>
      <c r="E216" s="236" t="s">
        <v>411</v>
      </c>
      <c r="F216" s="237" t="s">
        <v>412</v>
      </c>
      <c r="G216" s="238" t="s">
        <v>206</v>
      </c>
      <c r="H216" s="239">
        <v>30.97</v>
      </c>
      <c r="I216" s="240"/>
      <c r="J216" s="241">
        <f>ROUND(I216*H216,2)</f>
        <v>0</v>
      </c>
      <c r="K216" s="237" t="s">
        <v>207</v>
      </c>
      <c r="L216" s="72"/>
      <c r="M216" s="242" t="s">
        <v>21</v>
      </c>
      <c r="N216" s="243" t="s">
        <v>40</v>
      </c>
      <c r="O216" s="47"/>
      <c r="P216" s="244">
        <f>O216*H216</f>
        <v>0</v>
      </c>
      <c r="Q216" s="244">
        <v>0</v>
      </c>
      <c r="R216" s="244">
        <f>Q216*H216</f>
        <v>0</v>
      </c>
      <c r="S216" s="244">
        <v>0.324</v>
      </c>
      <c r="T216" s="245">
        <f>S216*H216</f>
        <v>10.03428</v>
      </c>
      <c r="AR216" s="24" t="s">
        <v>208</v>
      </c>
      <c r="AT216" s="24" t="s">
        <v>203</v>
      </c>
      <c r="AU216" s="24" t="s">
        <v>79</v>
      </c>
      <c r="AY216" s="24" t="s">
        <v>201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24" t="s">
        <v>76</v>
      </c>
      <c r="BK216" s="246">
        <f>ROUND(I216*H216,2)</f>
        <v>0</v>
      </c>
      <c r="BL216" s="24" t="s">
        <v>208</v>
      </c>
      <c r="BM216" s="24" t="s">
        <v>413</v>
      </c>
    </row>
    <row r="217" spans="2:51" s="12" customFormat="1" ht="13.5">
      <c r="B217" s="247"/>
      <c r="C217" s="248"/>
      <c r="D217" s="249" t="s">
        <v>210</v>
      </c>
      <c r="E217" s="250" t="s">
        <v>21</v>
      </c>
      <c r="F217" s="251" t="s">
        <v>414</v>
      </c>
      <c r="G217" s="248"/>
      <c r="H217" s="252">
        <v>35.97</v>
      </c>
      <c r="I217" s="253"/>
      <c r="J217" s="248"/>
      <c r="K217" s="248"/>
      <c r="L217" s="254"/>
      <c r="M217" s="255"/>
      <c r="N217" s="256"/>
      <c r="O217" s="256"/>
      <c r="P217" s="256"/>
      <c r="Q217" s="256"/>
      <c r="R217" s="256"/>
      <c r="S217" s="256"/>
      <c r="T217" s="257"/>
      <c r="AT217" s="258" t="s">
        <v>210</v>
      </c>
      <c r="AU217" s="258" t="s">
        <v>79</v>
      </c>
      <c r="AV217" s="12" t="s">
        <v>79</v>
      </c>
      <c r="AW217" s="12" t="s">
        <v>33</v>
      </c>
      <c r="AX217" s="12" t="s">
        <v>69</v>
      </c>
      <c r="AY217" s="258" t="s">
        <v>201</v>
      </c>
    </row>
    <row r="218" spans="2:51" s="12" customFormat="1" ht="13.5">
      <c r="B218" s="247"/>
      <c r="C218" s="248"/>
      <c r="D218" s="249" t="s">
        <v>210</v>
      </c>
      <c r="E218" s="250" t="s">
        <v>21</v>
      </c>
      <c r="F218" s="251" t="s">
        <v>415</v>
      </c>
      <c r="G218" s="248"/>
      <c r="H218" s="252">
        <v>-5</v>
      </c>
      <c r="I218" s="253"/>
      <c r="J218" s="248"/>
      <c r="K218" s="248"/>
      <c r="L218" s="254"/>
      <c r="M218" s="255"/>
      <c r="N218" s="256"/>
      <c r="O218" s="256"/>
      <c r="P218" s="256"/>
      <c r="Q218" s="256"/>
      <c r="R218" s="256"/>
      <c r="S218" s="256"/>
      <c r="T218" s="257"/>
      <c r="AT218" s="258" t="s">
        <v>210</v>
      </c>
      <c r="AU218" s="258" t="s">
        <v>79</v>
      </c>
      <c r="AV218" s="12" t="s">
        <v>79</v>
      </c>
      <c r="AW218" s="12" t="s">
        <v>33</v>
      </c>
      <c r="AX218" s="12" t="s">
        <v>69</v>
      </c>
      <c r="AY218" s="258" t="s">
        <v>201</v>
      </c>
    </row>
    <row r="219" spans="2:51" s="13" customFormat="1" ht="13.5">
      <c r="B219" s="269"/>
      <c r="C219" s="270"/>
      <c r="D219" s="249" t="s">
        <v>210</v>
      </c>
      <c r="E219" s="271" t="s">
        <v>21</v>
      </c>
      <c r="F219" s="272" t="s">
        <v>271</v>
      </c>
      <c r="G219" s="270"/>
      <c r="H219" s="273">
        <v>30.97</v>
      </c>
      <c r="I219" s="274"/>
      <c r="J219" s="270"/>
      <c r="K219" s="270"/>
      <c r="L219" s="275"/>
      <c r="M219" s="276"/>
      <c r="N219" s="277"/>
      <c r="O219" s="277"/>
      <c r="P219" s="277"/>
      <c r="Q219" s="277"/>
      <c r="R219" s="277"/>
      <c r="S219" s="277"/>
      <c r="T219" s="278"/>
      <c r="AT219" s="279" t="s">
        <v>210</v>
      </c>
      <c r="AU219" s="279" t="s">
        <v>79</v>
      </c>
      <c r="AV219" s="13" t="s">
        <v>208</v>
      </c>
      <c r="AW219" s="13" t="s">
        <v>33</v>
      </c>
      <c r="AX219" s="13" t="s">
        <v>76</v>
      </c>
      <c r="AY219" s="279" t="s">
        <v>201</v>
      </c>
    </row>
    <row r="220" spans="2:65" s="1" customFormat="1" ht="25.5" customHeight="1">
      <c r="B220" s="46"/>
      <c r="C220" s="235" t="s">
        <v>416</v>
      </c>
      <c r="D220" s="235" t="s">
        <v>203</v>
      </c>
      <c r="E220" s="236" t="s">
        <v>417</v>
      </c>
      <c r="F220" s="237" t="s">
        <v>418</v>
      </c>
      <c r="G220" s="238" t="s">
        <v>219</v>
      </c>
      <c r="H220" s="239">
        <v>17.835</v>
      </c>
      <c r="I220" s="240"/>
      <c r="J220" s="241">
        <f>ROUND(I220*H220,2)</f>
        <v>0</v>
      </c>
      <c r="K220" s="237" t="s">
        <v>207</v>
      </c>
      <c r="L220" s="72"/>
      <c r="M220" s="242" t="s">
        <v>21</v>
      </c>
      <c r="N220" s="243" t="s">
        <v>40</v>
      </c>
      <c r="O220" s="47"/>
      <c r="P220" s="244">
        <f>O220*H220</f>
        <v>0</v>
      </c>
      <c r="Q220" s="244">
        <v>0</v>
      </c>
      <c r="R220" s="244">
        <f>Q220*H220</f>
        <v>0</v>
      </c>
      <c r="S220" s="244">
        <v>2.2</v>
      </c>
      <c r="T220" s="245">
        <f>S220*H220</f>
        <v>39.237</v>
      </c>
      <c r="AR220" s="24" t="s">
        <v>208</v>
      </c>
      <c r="AT220" s="24" t="s">
        <v>203</v>
      </c>
      <c r="AU220" s="24" t="s">
        <v>79</v>
      </c>
      <c r="AY220" s="24" t="s">
        <v>201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24" t="s">
        <v>76</v>
      </c>
      <c r="BK220" s="246">
        <f>ROUND(I220*H220,2)</f>
        <v>0</v>
      </c>
      <c r="BL220" s="24" t="s">
        <v>208</v>
      </c>
      <c r="BM220" s="24" t="s">
        <v>419</v>
      </c>
    </row>
    <row r="221" spans="2:51" s="12" customFormat="1" ht="13.5">
      <c r="B221" s="247"/>
      <c r="C221" s="248"/>
      <c r="D221" s="249" t="s">
        <v>210</v>
      </c>
      <c r="E221" s="250" t="s">
        <v>21</v>
      </c>
      <c r="F221" s="251" t="s">
        <v>420</v>
      </c>
      <c r="G221" s="248"/>
      <c r="H221" s="252">
        <v>13.593</v>
      </c>
      <c r="I221" s="253"/>
      <c r="J221" s="248"/>
      <c r="K221" s="248"/>
      <c r="L221" s="254"/>
      <c r="M221" s="255"/>
      <c r="N221" s="256"/>
      <c r="O221" s="256"/>
      <c r="P221" s="256"/>
      <c r="Q221" s="256"/>
      <c r="R221" s="256"/>
      <c r="S221" s="256"/>
      <c r="T221" s="257"/>
      <c r="AT221" s="258" t="s">
        <v>210</v>
      </c>
      <c r="AU221" s="258" t="s">
        <v>79</v>
      </c>
      <c r="AV221" s="12" t="s">
        <v>79</v>
      </c>
      <c r="AW221" s="12" t="s">
        <v>33</v>
      </c>
      <c r="AX221" s="12" t="s">
        <v>69</v>
      </c>
      <c r="AY221" s="258" t="s">
        <v>201</v>
      </c>
    </row>
    <row r="222" spans="2:51" s="12" customFormat="1" ht="13.5">
      <c r="B222" s="247"/>
      <c r="C222" s="248"/>
      <c r="D222" s="249" t="s">
        <v>210</v>
      </c>
      <c r="E222" s="250" t="s">
        <v>21</v>
      </c>
      <c r="F222" s="251" t="s">
        <v>421</v>
      </c>
      <c r="G222" s="248"/>
      <c r="H222" s="252">
        <v>1.347</v>
      </c>
      <c r="I222" s="253"/>
      <c r="J222" s="248"/>
      <c r="K222" s="248"/>
      <c r="L222" s="254"/>
      <c r="M222" s="255"/>
      <c r="N222" s="256"/>
      <c r="O222" s="256"/>
      <c r="P222" s="256"/>
      <c r="Q222" s="256"/>
      <c r="R222" s="256"/>
      <c r="S222" s="256"/>
      <c r="T222" s="257"/>
      <c r="AT222" s="258" t="s">
        <v>210</v>
      </c>
      <c r="AU222" s="258" t="s">
        <v>79</v>
      </c>
      <c r="AV222" s="12" t="s">
        <v>79</v>
      </c>
      <c r="AW222" s="12" t="s">
        <v>33</v>
      </c>
      <c r="AX222" s="12" t="s">
        <v>69</v>
      </c>
      <c r="AY222" s="258" t="s">
        <v>201</v>
      </c>
    </row>
    <row r="223" spans="2:51" s="12" customFormat="1" ht="13.5">
      <c r="B223" s="247"/>
      <c r="C223" s="248"/>
      <c r="D223" s="249" t="s">
        <v>210</v>
      </c>
      <c r="E223" s="250" t="s">
        <v>21</v>
      </c>
      <c r="F223" s="251" t="s">
        <v>422</v>
      </c>
      <c r="G223" s="248"/>
      <c r="H223" s="252">
        <v>2.895</v>
      </c>
      <c r="I223" s="253"/>
      <c r="J223" s="248"/>
      <c r="K223" s="248"/>
      <c r="L223" s="254"/>
      <c r="M223" s="255"/>
      <c r="N223" s="256"/>
      <c r="O223" s="256"/>
      <c r="P223" s="256"/>
      <c r="Q223" s="256"/>
      <c r="R223" s="256"/>
      <c r="S223" s="256"/>
      <c r="T223" s="257"/>
      <c r="AT223" s="258" t="s">
        <v>210</v>
      </c>
      <c r="AU223" s="258" t="s">
        <v>79</v>
      </c>
      <c r="AV223" s="12" t="s">
        <v>79</v>
      </c>
      <c r="AW223" s="12" t="s">
        <v>33</v>
      </c>
      <c r="AX223" s="12" t="s">
        <v>69</v>
      </c>
      <c r="AY223" s="258" t="s">
        <v>201</v>
      </c>
    </row>
    <row r="224" spans="2:51" s="13" customFormat="1" ht="13.5">
      <c r="B224" s="269"/>
      <c r="C224" s="270"/>
      <c r="D224" s="249" t="s">
        <v>210</v>
      </c>
      <c r="E224" s="271" t="s">
        <v>21</v>
      </c>
      <c r="F224" s="272" t="s">
        <v>271</v>
      </c>
      <c r="G224" s="270"/>
      <c r="H224" s="273">
        <v>17.835</v>
      </c>
      <c r="I224" s="274"/>
      <c r="J224" s="270"/>
      <c r="K224" s="270"/>
      <c r="L224" s="275"/>
      <c r="M224" s="276"/>
      <c r="N224" s="277"/>
      <c r="O224" s="277"/>
      <c r="P224" s="277"/>
      <c r="Q224" s="277"/>
      <c r="R224" s="277"/>
      <c r="S224" s="277"/>
      <c r="T224" s="278"/>
      <c r="AT224" s="279" t="s">
        <v>210</v>
      </c>
      <c r="AU224" s="279" t="s">
        <v>79</v>
      </c>
      <c r="AV224" s="13" t="s">
        <v>208</v>
      </c>
      <c r="AW224" s="13" t="s">
        <v>33</v>
      </c>
      <c r="AX224" s="13" t="s">
        <v>76</v>
      </c>
      <c r="AY224" s="279" t="s">
        <v>201</v>
      </c>
    </row>
    <row r="225" spans="2:65" s="1" customFormat="1" ht="16.5" customHeight="1">
      <c r="B225" s="46"/>
      <c r="C225" s="235" t="s">
        <v>423</v>
      </c>
      <c r="D225" s="235" t="s">
        <v>203</v>
      </c>
      <c r="E225" s="236" t="s">
        <v>424</v>
      </c>
      <c r="F225" s="237" t="s">
        <v>425</v>
      </c>
      <c r="G225" s="238" t="s">
        <v>206</v>
      </c>
      <c r="H225" s="239">
        <v>57.9</v>
      </c>
      <c r="I225" s="240"/>
      <c r="J225" s="241">
        <f>ROUND(I225*H225,2)</f>
        <v>0</v>
      </c>
      <c r="K225" s="237" t="s">
        <v>207</v>
      </c>
      <c r="L225" s="72"/>
      <c r="M225" s="242" t="s">
        <v>21</v>
      </c>
      <c r="N225" s="243" t="s">
        <v>40</v>
      </c>
      <c r="O225" s="47"/>
      <c r="P225" s="244">
        <f>O225*H225</f>
        <v>0</v>
      </c>
      <c r="Q225" s="244">
        <v>0</v>
      </c>
      <c r="R225" s="244">
        <f>Q225*H225</f>
        <v>0</v>
      </c>
      <c r="S225" s="244">
        <v>0.09</v>
      </c>
      <c r="T225" s="245">
        <f>S225*H225</f>
        <v>5.210999999999999</v>
      </c>
      <c r="AR225" s="24" t="s">
        <v>208</v>
      </c>
      <c r="AT225" s="24" t="s">
        <v>203</v>
      </c>
      <c r="AU225" s="24" t="s">
        <v>79</v>
      </c>
      <c r="AY225" s="24" t="s">
        <v>201</v>
      </c>
      <c r="BE225" s="246">
        <f>IF(N225="základní",J225,0)</f>
        <v>0</v>
      </c>
      <c r="BF225" s="246">
        <f>IF(N225="snížená",J225,0)</f>
        <v>0</v>
      </c>
      <c r="BG225" s="246">
        <f>IF(N225="zákl. přenesená",J225,0)</f>
        <v>0</v>
      </c>
      <c r="BH225" s="246">
        <f>IF(N225="sníž. přenesená",J225,0)</f>
        <v>0</v>
      </c>
      <c r="BI225" s="246">
        <f>IF(N225="nulová",J225,0)</f>
        <v>0</v>
      </c>
      <c r="BJ225" s="24" t="s">
        <v>76</v>
      </c>
      <c r="BK225" s="246">
        <f>ROUND(I225*H225,2)</f>
        <v>0</v>
      </c>
      <c r="BL225" s="24" t="s">
        <v>208</v>
      </c>
      <c r="BM225" s="24" t="s">
        <v>426</v>
      </c>
    </row>
    <row r="226" spans="2:51" s="12" customFormat="1" ht="13.5">
      <c r="B226" s="247"/>
      <c r="C226" s="248"/>
      <c r="D226" s="249" t="s">
        <v>210</v>
      </c>
      <c r="E226" s="250" t="s">
        <v>21</v>
      </c>
      <c r="F226" s="251" t="s">
        <v>427</v>
      </c>
      <c r="G226" s="248"/>
      <c r="H226" s="252">
        <v>57.9</v>
      </c>
      <c r="I226" s="253"/>
      <c r="J226" s="248"/>
      <c r="K226" s="248"/>
      <c r="L226" s="254"/>
      <c r="M226" s="255"/>
      <c r="N226" s="256"/>
      <c r="O226" s="256"/>
      <c r="P226" s="256"/>
      <c r="Q226" s="256"/>
      <c r="R226" s="256"/>
      <c r="S226" s="256"/>
      <c r="T226" s="257"/>
      <c r="AT226" s="258" t="s">
        <v>210</v>
      </c>
      <c r="AU226" s="258" t="s">
        <v>79</v>
      </c>
      <c r="AV226" s="12" t="s">
        <v>79</v>
      </c>
      <c r="AW226" s="12" t="s">
        <v>33</v>
      </c>
      <c r="AX226" s="12" t="s">
        <v>76</v>
      </c>
      <c r="AY226" s="258" t="s">
        <v>201</v>
      </c>
    </row>
    <row r="227" spans="2:65" s="1" customFormat="1" ht="25.5" customHeight="1">
      <c r="B227" s="46"/>
      <c r="C227" s="235" t="s">
        <v>428</v>
      </c>
      <c r="D227" s="235" t="s">
        <v>203</v>
      </c>
      <c r="E227" s="236" t="s">
        <v>429</v>
      </c>
      <c r="F227" s="237" t="s">
        <v>430</v>
      </c>
      <c r="G227" s="238" t="s">
        <v>219</v>
      </c>
      <c r="H227" s="239">
        <v>17.835</v>
      </c>
      <c r="I227" s="240"/>
      <c r="J227" s="241">
        <f>ROUND(I227*H227,2)</f>
        <v>0</v>
      </c>
      <c r="K227" s="237" t="s">
        <v>207</v>
      </c>
      <c r="L227" s="72"/>
      <c r="M227" s="242" t="s">
        <v>21</v>
      </c>
      <c r="N227" s="243" t="s">
        <v>40</v>
      </c>
      <c r="O227" s="47"/>
      <c r="P227" s="244">
        <f>O227*H227</f>
        <v>0</v>
      </c>
      <c r="Q227" s="244">
        <v>0</v>
      </c>
      <c r="R227" s="244">
        <f>Q227*H227</f>
        <v>0</v>
      </c>
      <c r="S227" s="244">
        <v>0.044</v>
      </c>
      <c r="T227" s="245">
        <f>S227*H227</f>
        <v>0.78474</v>
      </c>
      <c r="AR227" s="24" t="s">
        <v>208</v>
      </c>
      <c r="AT227" s="24" t="s">
        <v>203</v>
      </c>
      <c r="AU227" s="24" t="s">
        <v>79</v>
      </c>
      <c r="AY227" s="24" t="s">
        <v>201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24" t="s">
        <v>76</v>
      </c>
      <c r="BK227" s="246">
        <f>ROUND(I227*H227,2)</f>
        <v>0</v>
      </c>
      <c r="BL227" s="24" t="s">
        <v>208</v>
      </c>
      <c r="BM227" s="24" t="s">
        <v>431</v>
      </c>
    </row>
    <row r="228" spans="2:65" s="1" customFormat="1" ht="25.5" customHeight="1">
      <c r="B228" s="46"/>
      <c r="C228" s="235" t="s">
        <v>432</v>
      </c>
      <c r="D228" s="235" t="s">
        <v>203</v>
      </c>
      <c r="E228" s="236" t="s">
        <v>433</v>
      </c>
      <c r="F228" s="237" t="s">
        <v>434</v>
      </c>
      <c r="G228" s="238" t="s">
        <v>206</v>
      </c>
      <c r="H228" s="239">
        <v>99.6</v>
      </c>
      <c r="I228" s="240"/>
      <c r="J228" s="241">
        <f>ROUND(I228*H228,2)</f>
        <v>0</v>
      </c>
      <c r="K228" s="237" t="s">
        <v>220</v>
      </c>
      <c r="L228" s="72"/>
      <c r="M228" s="242" t="s">
        <v>21</v>
      </c>
      <c r="N228" s="243" t="s">
        <v>40</v>
      </c>
      <c r="O228" s="47"/>
      <c r="P228" s="244">
        <f>O228*H228</f>
        <v>0</v>
      </c>
      <c r="Q228" s="244">
        <v>0</v>
      </c>
      <c r="R228" s="244">
        <f>Q228*H228</f>
        <v>0</v>
      </c>
      <c r="S228" s="244">
        <v>0.035</v>
      </c>
      <c r="T228" s="245">
        <f>S228*H228</f>
        <v>3.486</v>
      </c>
      <c r="AR228" s="24" t="s">
        <v>208</v>
      </c>
      <c r="AT228" s="24" t="s">
        <v>203</v>
      </c>
      <c r="AU228" s="24" t="s">
        <v>79</v>
      </c>
      <c r="AY228" s="24" t="s">
        <v>201</v>
      </c>
      <c r="BE228" s="246">
        <f>IF(N228="základní",J228,0)</f>
        <v>0</v>
      </c>
      <c r="BF228" s="246">
        <f>IF(N228="snížená",J228,0)</f>
        <v>0</v>
      </c>
      <c r="BG228" s="246">
        <f>IF(N228="zákl. přenesená",J228,0)</f>
        <v>0</v>
      </c>
      <c r="BH228" s="246">
        <f>IF(N228="sníž. přenesená",J228,0)</f>
        <v>0</v>
      </c>
      <c r="BI228" s="246">
        <f>IF(N228="nulová",J228,0)</f>
        <v>0</v>
      </c>
      <c r="BJ228" s="24" t="s">
        <v>76</v>
      </c>
      <c r="BK228" s="246">
        <f>ROUND(I228*H228,2)</f>
        <v>0</v>
      </c>
      <c r="BL228" s="24" t="s">
        <v>208</v>
      </c>
      <c r="BM228" s="24" t="s">
        <v>435</v>
      </c>
    </row>
    <row r="229" spans="2:51" s="12" customFormat="1" ht="13.5">
      <c r="B229" s="247"/>
      <c r="C229" s="248"/>
      <c r="D229" s="249" t="s">
        <v>210</v>
      </c>
      <c r="E229" s="250" t="s">
        <v>21</v>
      </c>
      <c r="F229" s="251" t="s">
        <v>436</v>
      </c>
      <c r="G229" s="248"/>
      <c r="H229" s="252">
        <v>99.6</v>
      </c>
      <c r="I229" s="253"/>
      <c r="J229" s="248"/>
      <c r="K229" s="248"/>
      <c r="L229" s="254"/>
      <c r="M229" s="255"/>
      <c r="N229" s="256"/>
      <c r="O229" s="256"/>
      <c r="P229" s="256"/>
      <c r="Q229" s="256"/>
      <c r="R229" s="256"/>
      <c r="S229" s="256"/>
      <c r="T229" s="257"/>
      <c r="AT229" s="258" t="s">
        <v>210</v>
      </c>
      <c r="AU229" s="258" t="s">
        <v>79</v>
      </c>
      <c r="AV229" s="12" t="s">
        <v>79</v>
      </c>
      <c r="AW229" s="12" t="s">
        <v>33</v>
      </c>
      <c r="AX229" s="12" t="s">
        <v>76</v>
      </c>
      <c r="AY229" s="258" t="s">
        <v>201</v>
      </c>
    </row>
    <row r="230" spans="2:65" s="1" customFormat="1" ht="16.5" customHeight="1">
      <c r="B230" s="46"/>
      <c r="C230" s="235" t="s">
        <v>437</v>
      </c>
      <c r="D230" s="235" t="s">
        <v>203</v>
      </c>
      <c r="E230" s="236" t="s">
        <v>438</v>
      </c>
      <c r="F230" s="237" t="s">
        <v>439</v>
      </c>
      <c r="G230" s="238" t="s">
        <v>219</v>
      </c>
      <c r="H230" s="239">
        <v>1.528</v>
      </c>
      <c r="I230" s="240"/>
      <c r="J230" s="241">
        <f>ROUND(I230*H230,2)</f>
        <v>0</v>
      </c>
      <c r="K230" s="237" t="s">
        <v>207</v>
      </c>
      <c r="L230" s="72"/>
      <c r="M230" s="242" t="s">
        <v>21</v>
      </c>
      <c r="N230" s="243" t="s">
        <v>40</v>
      </c>
      <c r="O230" s="47"/>
      <c r="P230" s="244">
        <f>O230*H230</f>
        <v>0</v>
      </c>
      <c r="Q230" s="244">
        <v>0</v>
      </c>
      <c r="R230" s="244">
        <f>Q230*H230</f>
        <v>0</v>
      </c>
      <c r="S230" s="244">
        <v>2.6</v>
      </c>
      <c r="T230" s="245">
        <f>S230*H230</f>
        <v>3.9728000000000003</v>
      </c>
      <c r="AR230" s="24" t="s">
        <v>208</v>
      </c>
      <c r="AT230" s="24" t="s">
        <v>203</v>
      </c>
      <c r="AU230" s="24" t="s">
        <v>79</v>
      </c>
      <c r="AY230" s="24" t="s">
        <v>201</v>
      </c>
      <c r="BE230" s="246">
        <f>IF(N230="základní",J230,0)</f>
        <v>0</v>
      </c>
      <c r="BF230" s="246">
        <f>IF(N230="snížená",J230,0)</f>
        <v>0</v>
      </c>
      <c r="BG230" s="246">
        <f>IF(N230="zákl. přenesená",J230,0)</f>
        <v>0</v>
      </c>
      <c r="BH230" s="246">
        <f>IF(N230="sníž. přenesená",J230,0)</f>
        <v>0</v>
      </c>
      <c r="BI230" s="246">
        <f>IF(N230="nulová",J230,0)</f>
        <v>0</v>
      </c>
      <c r="BJ230" s="24" t="s">
        <v>76</v>
      </c>
      <c r="BK230" s="246">
        <f>ROUND(I230*H230,2)</f>
        <v>0</v>
      </c>
      <c r="BL230" s="24" t="s">
        <v>208</v>
      </c>
      <c r="BM230" s="24" t="s">
        <v>440</v>
      </c>
    </row>
    <row r="231" spans="2:51" s="12" customFormat="1" ht="13.5">
      <c r="B231" s="247"/>
      <c r="C231" s="248"/>
      <c r="D231" s="249" t="s">
        <v>210</v>
      </c>
      <c r="E231" s="250" t="s">
        <v>21</v>
      </c>
      <c r="F231" s="251" t="s">
        <v>441</v>
      </c>
      <c r="G231" s="248"/>
      <c r="H231" s="252">
        <v>1.528</v>
      </c>
      <c r="I231" s="253"/>
      <c r="J231" s="248"/>
      <c r="K231" s="248"/>
      <c r="L231" s="254"/>
      <c r="M231" s="255"/>
      <c r="N231" s="256"/>
      <c r="O231" s="256"/>
      <c r="P231" s="256"/>
      <c r="Q231" s="256"/>
      <c r="R231" s="256"/>
      <c r="S231" s="256"/>
      <c r="T231" s="257"/>
      <c r="AT231" s="258" t="s">
        <v>210</v>
      </c>
      <c r="AU231" s="258" t="s">
        <v>79</v>
      </c>
      <c r="AV231" s="12" t="s">
        <v>79</v>
      </c>
      <c r="AW231" s="12" t="s">
        <v>33</v>
      </c>
      <c r="AX231" s="12" t="s">
        <v>76</v>
      </c>
      <c r="AY231" s="258" t="s">
        <v>201</v>
      </c>
    </row>
    <row r="232" spans="2:65" s="1" customFormat="1" ht="25.5" customHeight="1">
      <c r="B232" s="46"/>
      <c r="C232" s="235" t="s">
        <v>442</v>
      </c>
      <c r="D232" s="235" t="s">
        <v>203</v>
      </c>
      <c r="E232" s="236" t="s">
        <v>443</v>
      </c>
      <c r="F232" s="237" t="s">
        <v>444</v>
      </c>
      <c r="G232" s="238" t="s">
        <v>206</v>
      </c>
      <c r="H232" s="239">
        <v>9.9</v>
      </c>
      <c r="I232" s="240"/>
      <c r="J232" s="241">
        <f>ROUND(I232*H232,2)</f>
        <v>0</v>
      </c>
      <c r="K232" s="237" t="s">
        <v>207</v>
      </c>
      <c r="L232" s="72"/>
      <c r="M232" s="242" t="s">
        <v>21</v>
      </c>
      <c r="N232" s="243" t="s">
        <v>40</v>
      </c>
      <c r="O232" s="47"/>
      <c r="P232" s="244">
        <f>O232*H232</f>
        <v>0</v>
      </c>
      <c r="Q232" s="244">
        <v>0</v>
      </c>
      <c r="R232" s="244">
        <f>Q232*H232</f>
        <v>0</v>
      </c>
      <c r="S232" s="244">
        <v>0.015</v>
      </c>
      <c r="T232" s="245">
        <f>S232*H232</f>
        <v>0.1485</v>
      </c>
      <c r="AR232" s="24" t="s">
        <v>208</v>
      </c>
      <c r="AT232" s="24" t="s">
        <v>203</v>
      </c>
      <c r="AU232" s="24" t="s">
        <v>79</v>
      </c>
      <c r="AY232" s="24" t="s">
        <v>201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24" t="s">
        <v>76</v>
      </c>
      <c r="BK232" s="246">
        <f>ROUND(I232*H232,2)</f>
        <v>0</v>
      </c>
      <c r="BL232" s="24" t="s">
        <v>208</v>
      </c>
      <c r="BM232" s="24" t="s">
        <v>445</v>
      </c>
    </row>
    <row r="233" spans="2:51" s="12" customFormat="1" ht="13.5">
      <c r="B233" s="247"/>
      <c r="C233" s="248"/>
      <c r="D233" s="249" t="s">
        <v>210</v>
      </c>
      <c r="E233" s="250" t="s">
        <v>21</v>
      </c>
      <c r="F233" s="251" t="s">
        <v>446</v>
      </c>
      <c r="G233" s="248"/>
      <c r="H233" s="252">
        <v>9.9</v>
      </c>
      <c r="I233" s="253"/>
      <c r="J233" s="248"/>
      <c r="K233" s="248"/>
      <c r="L233" s="254"/>
      <c r="M233" s="255"/>
      <c r="N233" s="256"/>
      <c r="O233" s="256"/>
      <c r="P233" s="256"/>
      <c r="Q233" s="256"/>
      <c r="R233" s="256"/>
      <c r="S233" s="256"/>
      <c r="T233" s="257"/>
      <c r="AT233" s="258" t="s">
        <v>210</v>
      </c>
      <c r="AU233" s="258" t="s">
        <v>79</v>
      </c>
      <c r="AV233" s="12" t="s">
        <v>79</v>
      </c>
      <c r="AW233" s="12" t="s">
        <v>33</v>
      </c>
      <c r="AX233" s="12" t="s">
        <v>76</v>
      </c>
      <c r="AY233" s="258" t="s">
        <v>201</v>
      </c>
    </row>
    <row r="234" spans="2:65" s="1" customFormat="1" ht="16.5" customHeight="1">
      <c r="B234" s="46"/>
      <c r="C234" s="235" t="s">
        <v>447</v>
      </c>
      <c r="D234" s="235" t="s">
        <v>203</v>
      </c>
      <c r="E234" s="236" t="s">
        <v>448</v>
      </c>
      <c r="F234" s="237" t="s">
        <v>449</v>
      </c>
      <c r="G234" s="238" t="s">
        <v>206</v>
      </c>
      <c r="H234" s="239">
        <v>17.4</v>
      </c>
      <c r="I234" s="240"/>
      <c r="J234" s="241">
        <f>ROUND(I234*H234,2)</f>
        <v>0</v>
      </c>
      <c r="K234" s="237" t="s">
        <v>220</v>
      </c>
      <c r="L234" s="72"/>
      <c r="M234" s="242" t="s">
        <v>21</v>
      </c>
      <c r="N234" s="243" t="s">
        <v>40</v>
      </c>
      <c r="O234" s="47"/>
      <c r="P234" s="244">
        <f>O234*H234</f>
        <v>0</v>
      </c>
      <c r="Q234" s="244">
        <v>0</v>
      </c>
      <c r="R234" s="244">
        <f>Q234*H234</f>
        <v>0</v>
      </c>
      <c r="S234" s="244">
        <v>0.076</v>
      </c>
      <c r="T234" s="245">
        <f>S234*H234</f>
        <v>1.3223999999999998</v>
      </c>
      <c r="AR234" s="24" t="s">
        <v>208</v>
      </c>
      <c r="AT234" s="24" t="s">
        <v>203</v>
      </c>
      <c r="AU234" s="24" t="s">
        <v>79</v>
      </c>
      <c r="AY234" s="24" t="s">
        <v>201</v>
      </c>
      <c r="BE234" s="246">
        <f>IF(N234="základní",J234,0)</f>
        <v>0</v>
      </c>
      <c r="BF234" s="246">
        <f>IF(N234="snížená",J234,0)</f>
        <v>0</v>
      </c>
      <c r="BG234" s="246">
        <f>IF(N234="zákl. přenesená",J234,0)</f>
        <v>0</v>
      </c>
      <c r="BH234" s="246">
        <f>IF(N234="sníž. přenesená",J234,0)</f>
        <v>0</v>
      </c>
      <c r="BI234" s="246">
        <f>IF(N234="nulová",J234,0)</f>
        <v>0</v>
      </c>
      <c r="BJ234" s="24" t="s">
        <v>76</v>
      </c>
      <c r="BK234" s="246">
        <f>ROUND(I234*H234,2)</f>
        <v>0</v>
      </c>
      <c r="BL234" s="24" t="s">
        <v>208</v>
      </c>
      <c r="BM234" s="24" t="s">
        <v>450</v>
      </c>
    </row>
    <row r="235" spans="2:51" s="12" customFormat="1" ht="13.5">
      <c r="B235" s="247"/>
      <c r="C235" s="248"/>
      <c r="D235" s="249" t="s">
        <v>210</v>
      </c>
      <c r="E235" s="250" t="s">
        <v>21</v>
      </c>
      <c r="F235" s="251" t="s">
        <v>451</v>
      </c>
      <c r="G235" s="248"/>
      <c r="H235" s="252">
        <v>17.4</v>
      </c>
      <c r="I235" s="253"/>
      <c r="J235" s="248"/>
      <c r="K235" s="248"/>
      <c r="L235" s="254"/>
      <c r="M235" s="255"/>
      <c r="N235" s="256"/>
      <c r="O235" s="256"/>
      <c r="P235" s="256"/>
      <c r="Q235" s="256"/>
      <c r="R235" s="256"/>
      <c r="S235" s="256"/>
      <c r="T235" s="257"/>
      <c r="AT235" s="258" t="s">
        <v>210</v>
      </c>
      <c r="AU235" s="258" t="s">
        <v>79</v>
      </c>
      <c r="AV235" s="12" t="s">
        <v>79</v>
      </c>
      <c r="AW235" s="12" t="s">
        <v>33</v>
      </c>
      <c r="AX235" s="12" t="s">
        <v>76</v>
      </c>
      <c r="AY235" s="258" t="s">
        <v>201</v>
      </c>
    </row>
    <row r="236" spans="2:65" s="1" customFormat="1" ht="16.5" customHeight="1">
      <c r="B236" s="46"/>
      <c r="C236" s="235" t="s">
        <v>452</v>
      </c>
      <c r="D236" s="235" t="s">
        <v>203</v>
      </c>
      <c r="E236" s="236" t="s">
        <v>453</v>
      </c>
      <c r="F236" s="237" t="s">
        <v>454</v>
      </c>
      <c r="G236" s="238" t="s">
        <v>206</v>
      </c>
      <c r="H236" s="239">
        <v>16</v>
      </c>
      <c r="I236" s="240"/>
      <c r="J236" s="241">
        <f>ROUND(I236*H236,2)</f>
        <v>0</v>
      </c>
      <c r="K236" s="237" t="s">
        <v>207</v>
      </c>
      <c r="L236" s="72"/>
      <c r="M236" s="242" t="s">
        <v>21</v>
      </c>
      <c r="N236" s="243" t="s">
        <v>40</v>
      </c>
      <c r="O236" s="47"/>
      <c r="P236" s="244">
        <f>O236*H236</f>
        <v>0</v>
      </c>
      <c r="Q236" s="244">
        <v>0</v>
      </c>
      <c r="R236" s="244">
        <f>Q236*H236</f>
        <v>0</v>
      </c>
      <c r="S236" s="244">
        <v>0.063</v>
      </c>
      <c r="T236" s="245">
        <f>S236*H236</f>
        <v>1.008</v>
      </c>
      <c r="AR236" s="24" t="s">
        <v>208</v>
      </c>
      <c r="AT236" s="24" t="s">
        <v>203</v>
      </c>
      <c r="AU236" s="24" t="s">
        <v>79</v>
      </c>
      <c r="AY236" s="24" t="s">
        <v>201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24" t="s">
        <v>76</v>
      </c>
      <c r="BK236" s="246">
        <f>ROUND(I236*H236,2)</f>
        <v>0</v>
      </c>
      <c r="BL236" s="24" t="s">
        <v>208</v>
      </c>
      <c r="BM236" s="24" t="s">
        <v>455</v>
      </c>
    </row>
    <row r="237" spans="2:51" s="12" customFormat="1" ht="13.5">
      <c r="B237" s="247"/>
      <c r="C237" s="248"/>
      <c r="D237" s="249" t="s">
        <v>210</v>
      </c>
      <c r="E237" s="250" t="s">
        <v>21</v>
      </c>
      <c r="F237" s="251" t="s">
        <v>456</v>
      </c>
      <c r="G237" s="248"/>
      <c r="H237" s="252">
        <v>16</v>
      </c>
      <c r="I237" s="253"/>
      <c r="J237" s="248"/>
      <c r="K237" s="248"/>
      <c r="L237" s="254"/>
      <c r="M237" s="255"/>
      <c r="N237" s="256"/>
      <c r="O237" s="256"/>
      <c r="P237" s="256"/>
      <c r="Q237" s="256"/>
      <c r="R237" s="256"/>
      <c r="S237" s="256"/>
      <c r="T237" s="257"/>
      <c r="AT237" s="258" t="s">
        <v>210</v>
      </c>
      <c r="AU237" s="258" t="s">
        <v>79</v>
      </c>
      <c r="AV237" s="12" t="s">
        <v>79</v>
      </c>
      <c r="AW237" s="12" t="s">
        <v>33</v>
      </c>
      <c r="AX237" s="12" t="s">
        <v>76</v>
      </c>
      <c r="AY237" s="258" t="s">
        <v>201</v>
      </c>
    </row>
    <row r="238" spans="2:65" s="1" customFormat="1" ht="25.5" customHeight="1">
      <c r="B238" s="46"/>
      <c r="C238" s="235" t="s">
        <v>457</v>
      </c>
      <c r="D238" s="235" t="s">
        <v>203</v>
      </c>
      <c r="E238" s="236" t="s">
        <v>458</v>
      </c>
      <c r="F238" s="237" t="s">
        <v>459</v>
      </c>
      <c r="G238" s="238" t="s">
        <v>248</v>
      </c>
      <c r="H238" s="239">
        <v>2</v>
      </c>
      <c r="I238" s="240"/>
      <c r="J238" s="241">
        <f>ROUND(I238*H238,2)</f>
        <v>0</v>
      </c>
      <c r="K238" s="237" t="s">
        <v>220</v>
      </c>
      <c r="L238" s="72"/>
      <c r="M238" s="242" t="s">
        <v>21</v>
      </c>
      <c r="N238" s="243" t="s">
        <v>40</v>
      </c>
      <c r="O238" s="47"/>
      <c r="P238" s="244">
        <f>O238*H238</f>
        <v>0</v>
      </c>
      <c r="Q238" s="244">
        <v>0</v>
      </c>
      <c r="R238" s="244">
        <f>Q238*H238</f>
        <v>0</v>
      </c>
      <c r="S238" s="244">
        <v>0.007</v>
      </c>
      <c r="T238" s="245">
        <f>S238*H238</f>
        <v>0.014</v>
      </c>
      <c r="AR238" s="24" t="s">
        <v>208</v>
      </c>
      <c r="AT238" s="24" t="s">
        <v>203</v>
      </c>
      <c r="AU238" s="24" t="s">
        <v>79</v>
      </c>
      <c r="AY238" s="24" t="s">
        <v>201</v>
      </c>
      <c r="BE238" s="246">
        <f>IF(N238="základní",J238,0)</f>
        <v>0</v>
      </c>
      <c r="BF238" s="246">
        <f>IF(N238="snížená",J238,0)</f>
        <v>0</v>
      </c>
      <c r="BG238" s="246">
        <f>IF(N238="zákl. přenesená",J238,0)</f>
        <v>0</v>
      </c>
      <c r="BH238" s="246">
        <f>IF(N238="sníž. přenesená",J238,0)</f>
        <v>0</v>
      </c>
      <c r="BI238" s="246">
        <f>IF(N238="nulová",J238,0)</f>
        <v>0</v>
      </c>
      <c r="BJ238" s="24" t="s">
        <v>76</v>
      </c>
      <c r="BK238" s="246">
        <f>ROUND(I238*H238,2)</f>
        <v>0</v>
      </c>
      <c r="BL238" s="24" t="s">
        <v>208</v>
      </c>
      <c r="BM238" s="24" t="s">
        <v>460</v>
      </c>
    </row>
    <row r="239" spans="2:51" s="12" customFormat="1" ht="13.5">
      <c r="B239" s="247"/>
      <c r="C239" s="248"/>
      <c r="D239" s="249" t="s">
        <v>210</v>
      </c>
      <c r="E239" s="250" t="s">
        <v>21</v>
      </c>
      <c r="F239" s="251" t="s">
        <v>264</v>
      </c>
      <c r="G239" s="248"/>
      <c r="H239" s="252">
        <v>2</v>
      </c>
      <c r="I239" s="253"/>
      <c r="J239" s="248"/>
      <c r="K239" s="248"/>
      <c r="L239" s="254"/>
      <c r="M239" s="255"/>
      <c r="N239" s="256"/>
      <c r="O239" s="256"/>
      <c r="P239" s="256"/>
      <c r="Q239" s="256"/>
      <c r="R239" s="256"/>
      <c r="S239" s="256"/>
      <c r="T239" s="257"/>
      <c r="AT239" s="258" t="s">
        <v>210</v>
      </c>
      <c r="AU239" s="258" t="s">
        <v>79</v>
      </c>
      <c r="AV239" s="12" t="s">
        <v>79</v>
      </c>
      <c r="AW239" s="12" t="s">
        <v>33</v>
      </c>
      <c r="AX239" s="12" t="s">
        <v>76</v>
      </c>
      <c r="AY239" s="258" t="s">
        <v>201</v>
      </c>
    </row>
    <row r="240" spans="2:65" s="1" customFormat="1" ht="16.5" customHeight="1">
      <c r="B240" s="46"/>
      <c r="C240" s="235" t="s">
        <v>461</v>
      </c>
      <c r="D240" s="235" t="s">
        <v>203</v>
      </c>
      <c r="E240" s="236" t="s">
        <v>462</v>
      </c>
      <c r="F240" s="237" t="s">
        <v>463</v>
      </c>
      <c r="G240" s="238" t="s">
        <v>358</v>
      </c>
      <c r="H240" s="239">
        <v>18</v>
      </c>
      <c r="I240" s="240"/>
      <c r="J240" s="241">
        <f>ROUND(I240*H240,2)</f>
        <v>0</v>
      </c>
      <c r="K240" s="237" t="s">
        <v>220</v>
      </c>
      <c r="L240" s="72"/>
      <c r="M240" s="242" t="s">
        <v>21</v>
      </c>
      <c r="N240" s="243" t="s">
        <v>40</v>
      </c>
      <c r="O240" s="47"/>
      <c r="P240" s="244">
        <f>O240*H240</f>
        <v>0</v>
      </c>
      <c r="Q240" s="244">
        <v>0</v>
      </c>
      <c r="R240" s="244">
        <f>Q240*H240</f>
        <v>0</v>
      </c>
      <c r="S240" s="244">
        <v>0.099</v>
      </c>
      <c r="T240" s="245">
        <f>S240*H240</f>
        <v>1.782</v>
      </c>
      <c r="AR240" s="24" t="s">
        <v>208</v>
      </c>
      <c r="AT240" s="24" t="s">
        <v>203</v>
      </c>
      <c r="AU240" s="24" t="s">
        <v>79</v>
      </c>
      <c r="AY240" s="24" t="s">
        <v>201</v>
      </c>
      <c r="BE240" s="246">
        <f>IF(N240="základní",J240,0)</f>
        <v>0</v>
      </c>
      <c r="BF240" s="246">
        <f>IF(N240="snížená",J240,0)</f>
        <v>0</v>
      </c>
      <c r="BG240" s="246">
        <f>IF(N240="zákl. přenesená",J240,0)</f>
        <v>0</v>
      </c>
      <c r="BH240" s="246">
        <f>IF(N240="sníž. přenesená",J240,0)</f>
        <v>0</v>
      </c>
      <c r="BI240" s="246">
        <f>IF(N240="nulová",J240,0)</f>
        <v>0</v>
      </c>
      <c r="BJ240" s="24" t="s">
        <v>76</v>
      </c>
      <c r="BK240" s="246">
        <f>ROUND(I240*H240,2)</f>
        <v>0</v>
      </c>
      <c r="BL240" s="24" t="s">
        <v>208</v>
      </c>
      <c r="BM240" s="24" t="s">
        <v>464</v>
      </c>
    </row>
    <row r="241" spans="2:51" s="12" customFormat="1" ht="13.5">
      <c r="B241" s="247"/>
      <c r="C241" s="248"/>
      <c r="D241" s="249" t="s">
        <v>210</v>
      </c>
      <c r="E241" s="250" t="s">
        <v>21</v>
      </c>
      <c r="F241" s="251" t="s">
        <v>465</v>
      </c>
      <c r="G241" s="248"/>
      <c r="H241" s="252">
        <v>18</v>
      </c>
      <c r="I241" s="253"/>
      <c r="J241" s="248"/>
      <c r="K241" s="248"/>
      <c r="L241" s="254"/>
      <c r="M241" s="255"/>
      <c r="N241" s="256"/>
      <c r="O241" s="256"/>
      <c r="P241" s="256"/>
      <c r="Q241" s="256"/>
      <c r="R241" s="256"/>
      <c r="S241" s="256"/>
      <c r="T241" s="257"/>
      <c r="AT241" s="258" t="s">
        <v>210</v>
      </c>
      <c r="AU241" s="258" t="s">
        <v>79</v>
      </c>
      <c r="AV241" s="12" t="s">
        <v>79</v>
      </c>
      <c r="AW241" s="12" t="s">
        <v>33</v>
      </c>
      <c r="AX241" s="12" t="s">
        <v>76</v>
      </c>
      <c r="AY241" s="258" t="s">
        <v>201</v>
      </c>
    </row>
    <row r="242" spans="2:65" s="1" customFormat="1" ht="25.5" customHeight="1">
      <c r="B242" s="46"/>
      <c r="C242" s="235" t="s">
        <v>466</v>
      </c>
      <c r="D242" s="235" t="s">
        <v>203</v>
      </c>
      <c r="E242" s="236" t="s">
        <v>467</v>
      </c>
      <c r="F242" s="237" t="s">
        <v>468</v>
      </c>
      <c r="G242" s="238" t="s">
        <v>248</v>
      </c>
      <c r="H242" s="239">
        <v>6</v>
      </c>
      <c r="I242" s="240"/>
      <c r="J242" s="241">
        <f>ROUND(I242*H242,2)</f>
        <v>0</v>
      </c>
      <c r="K242" s="237" t="s">
        <v>207</v>
      </c>
      <c r="L242" s="72"/>
      <c r="M242" s="242" t="s">
        <v>21</v>
      </c>
      <c r="N242" s="243" t="s">
        <v>40</v>
      </c>
      <c r="O242" s="47"/>
      <c r="P242" s="244">
        <f>O242*H242</f>
        <v>0</v>
      </c>
      <c r="Q242" s="244">
        <v>0</v>
      </c>
      <c r="R242" s="244">
        <f>Q242*H242</f>
        <v>0</v>
      </c>
      <c r="S242" s="244">
        <v>0.054</v>
      </c>
      <c r="T242" s="245">
        <f>S242*H242</f>
        <v>0.324</v>
      </c>
      <c r="AR242" s="24" t="s">
        <v>208</v>
      </c>
      <c r="AT242" s="24" t="s">
        <v>203</v>
      </c>
      <c r="AU242" s="24" t="s">
        <v>79</v>
      </c>
      <c r="AY242" s="24" t="s">
        <v>201</v>
      </c>
      <c r="BE242" s="246">
        <f>IF(N242="základní",J242,0)</f>
        <v>0</v>
      </c>
      <c r="BF242" s="246">
        <f>IF(N242="snížená",J242,0)</f>
        <v>0</v>
      </c>
      <c r="BG242" s="246">
        <f>IF(N242="zákl. přenesená",J242,0)</f>
        <v>0</v>
      </c>
      <c r="BH242" s="246">
        <f>IF(N242="sníž. přenesená",J242,0)</f>
        <v>0</v>
      </c>
      <c r="BI242" s="246">
        <f>IF(N242="nulová",J242,0)</f>
        <v>0</v>
      </c>
      <c r="BJ242" s="24" t="s">
        <v>76</v>
      </c>
      <c r="BK242" s="246">
        <f>ROUND(I242*H242,2)</f>
        <v>0</v>
      </c>
      <c r="BL242" s="24" t="s">
        <v>208</v>
      </c>
      <c r="BM242" s="24" t="s">
        <v>469</v>
      </c>
    </row>
    <row r="243" spans="2:65" s="1" customFormat="1" ht="25.5" customHeight="1">
      <c r="B243" s="46"/>
      <c r="C243" s="235" t="s">
        <v>470</v>
      </c>
      <c r="D243" s="235" t="s">
        <v>203</v>
      </c>
      <c r="E243" s="236" t="s">
        <v>471</v>
      </c>
      <c r="F243" s="237" t="s">
        <v>472</v>
      </c>
      <c r="G243" s="238" t="s">
        <v>206</v>
      </c>
      <c r="H243" s="239">
        <v>148.44</v>
      </c>
      <c r="I243" s="240"/>
      <c r="J243" s="241">
        <f>ROUND(I243*H243,2)</f>
        <v>0</v>
      </c>
      <c r="K243" s="237" t="s">
        <v>220</v>
      </c>
      <c r="L243" s="72"/>
      <c r="M243" s="242" t="s">
        <v>21</v>
      </c>
      <c r="N243" s="243" t="s">
        <v>40</v>
      </c>
      <c r="O243" s="47"/>
      <c r="P243" s="244">
        <f>O243*H243</f>
        <v>0</v>
      </c>
      <c r="Q243" s="244">
        <v>0</v>
      </c>
      <c r="R243" s="244">
        <f>Q243*H243</f>
        <v>0</v>
      </c>
      <c r="S243" s="244">
        <v>0.01</v>
      </c>
      <c r="T243" s="245">
        <f>S243*H243</f>
        <v>1.4844</v>
      </c>
      <c r="AR243" s="24" t="s">
        <v>208</v>
      </c>
      <c r="AT243" s="24" t="s">
        <v>203</v>
      </c>
      <c r="AU243" s="24" t="s">
        <v>79</v>
      </c>
      <c r="AY243" s="24" t="s">
        <v>201</v>
      </c>
      <c r="BE243" s="246">
        <f>IF(N243="základní",J243,0)</f>
        <v>0</v>
      </c>
      <c r="BF243" s="246">
        <f>IF(N243="snížená",J243,0)</f>
        <v>0</v>
      </c>
      <c r="BG243" s="246">
        <f>IF(N243="zákl. přenesená",J243,0)</f>
        <v>0</v>
      </c>
      <c r="BH243" s="246">
        <f>IF(N243="sníž. přenesená",J243,0)</f>
        <v>0</v>
      </c>
      <c r="BI243" s="246">
        <f>IF(N243="nulová",J243,0)</f>
        <v>0</v>
      </c>
      <c r="BJ243" s="24" t="s">
        <v>76</v>
      </c>
      <c r="BK243" s="246">
        <f>ROUND(I243*H243,2)</f>
        <v>0</v>
      </c>
      <c r="BL243" s="24" t="s">
        <v>208</v>
      </c>
      <c r="BM243" s="24" t="s">
        <v>473</v>
      </c>
    </row>
    <row r="244" spans="2:51" s="12" customFormat="1" ht="13.5">
      <c r="B244" s="247"/>
      <c r="C244" s="248"/>
      <c r="D244" s="249" t="s">
        <v>210</v>
      </c>
      <c r="E244" s="250" t="s">
        <v>21</v>
      </c>
      <c r="F244" s="251" t="s">
        <v>315</v>
      </c>
      <c r="G244" s="248"/>
      <c r="H244" s="252">
        <v>148.44</v>
      </c>
      <c r="I244" s="253"/>
      <c r="J244" s="248"/>
      <c r="K244" s="248"/>
      <c r="L244" s="254"/>
      <c r="M244" s="255"/>
      <c r="N244" s="256"/>
      <c r="O244" s="256"/>
      <c r="P244" s="256"/>
      <c r="Q244" s="256"/>
      <c r="R244" s="256"/>
      <c r="S244" s="256"/>
      <c r="T244" s="257"/>
      <c r="AT244" s="258" t="s">
        <v>210</v>
      </c>
      <c r="AU244" s="258" t="s">
        <v>79</v>
      </c>
      <c r="AV244" s="12" t="s">
        <v>79</v>
      </c>
      <c r="AW244" s="12" t="s">
        <v>33</v>
      </c>
      <c r="AX244" s="12" t="s">
        <v>76</v>
      </c>
      <c r="AY244" s="258" t="s">
        <v>201</v>
      </c>
    </row>
    <row r="245" spans="2:65" s="1" customFormat="1" ht="25.5" customHeight="1">
      <c r="B245" s="46"/>
      <c r="C245" s="235" t="s">
        <v>474</v>
      </c>
      <c r="D245" s="235" t="s">
        <v>203</v>
      </c>
      <c r="E245" s="236" t="s">
        <v>475</v>
      </c>
      <c r="F245" s="237" t="s">
        <v>476</v>
      </c>
      <c r="G245" s="238" t="s">
        <v>206</v>
      </c>
      <c r="H245" s="239">
        <v>313.995</v>
      </c>
      <c r="I245" s="240"/>
      <c r="J245" s="241">
        <f>ROUND(I245*H245,2)</f>
        <v>0</v>
      </c>
      <c r="K245" s="237" t="s">
        <v>220</v>
      </c>
      <c r="L245" s="72"/>
      <c r="M245" s="242" t="s">
        <v>21</v>
      </c>
      <c r="N245" s="243" t="s">
        <v>40</v>
      </c>
      <c r="O245" s="47"/>
      <c r="P245" s="244">
        <f>O245*H245</f>
        <v>0</v>
      </c>
      <c r="Q245" s="244">
        <v>0</v>
      </c>
      <c r="R245" s="244">
        <f>Q245*H245</f>
        <v>0</v>
      </c>
      <c r="S245" s="244">
        <v>0.01</v>
      </c>
      <c r="T245" s="245">
        <f>S245*H245</f>
        <v>3.1399500000000002</v>
      </c>
      <c r="AR245" s="24" t="s">
        <v>208</v>
      </c>
      <c r="AT245" s="24" t="s">
        <v>203</v>
      </c>
      <c r="AU245" s="24" t="s">
        <v>79</v>
      </c>
      <c r="AY245" s="24" t="s">
        <v>201</v>
      </c>
      <c r="BE245" s="246">
        <f>IF(N245="základní",J245,0)</f>
        <v>0</v>
      </c>
      <c r="BF245" s="246">
        <f>IF(N245="snížená",J245,0)</f>
        <v>0</v>
      </c>
      <c r="BG245" s="246">
        <f>IF(N245="zákl. přenesená",J245,0)</f>
        <v>0</v>
      </c>
      <c r="BH245" s="246">
        <f>IF(N245="sníž. přenesená",J245,0)</f>
        <v>0</v>
      </c>
      <c r="BI245" s="246">
        <f>IF(N245="nulová",J245,0)</f>
        <v>0</v>
      </c>
      <c r="BJ245" s="24" t="s">
        <v>76</v>
      </c>
      <c r="BK245" s="246">
        <f>ROUND(I245*H245,2)</f>
        <v>0</v>
      </c>
      <c r="BL245" s="24" t="s">
        <v>208</v>
      </c>
      <c r="BM245" s="24" t="s">
        <v>477</v>
      </c>
    </row>
    <row r="246" spans="2:51" s="12" customFormat="1" ht="13.5">
      <c r="B246" s="247"/>
      <c r="C246" s="248"/>
      <c r="D246" s="249" t="s">
        <v>210</v>
      </c>
      <c r="E246" s="250" t="s">
        <v>21</v>
      </c>
      <c r="F246" s="251" t="s">
        <v>478</v>
      </c>
      <c r="G246" s="248"/>
      <c r="H246" s="252">
        <v>101.64</v>
      </c>
      <c r="I246" s="253"/>
      <c r="J246" s="248"/>
      <c r="K246" s="248"/>
      <c r="L246" s="254"/>
      <c r="M246" s="255"/>
      <c r="N246" s="256"/>
      <c r="O246" s="256"/>
      <c r="P246" s="256"/>
      <c r="Q246" s="256"/>
      <c r="R246" s="256"/>
      <c r="S246" s="256"/>
      <c r="T246" s="257"/>
      <c r="AT246" s="258" t="s">
        <v>210</v>
      </c>
      <c r="AU246" s="258" t="s">
        <v>79</v>
      </c>
      <c r="AV246" s="12" t="s">
        <v>79</v>
      </c>
      <c r="AW246" s="12" t="s">
        <v>33</v>
      </c>
      <c r="AX246" s="12" t="s">
        <v>69</v>
      </c>
      <c r="AY246" s="258" t="s">
        <v>201</v>
      </c>
    </row>
    <row r="247" spans="2:51" s="12" customFormat="1" ht="13.5">
      <c r="B247" s="247"/>
      <c r="C247" s="248"/>
      <c r="D247" s="249" t="s">
        <v>210</v>
      </c>
      <c r="E247" s="250" t="s">
        <v>21</v>
      </c>
      <c r="F247" s="251" t="s">
        <v>348</v>
      </c>
      <c r="G247" s="248"/>
      <c r="H247" s="252">
        <v>212.355</v>
      </c>
      <c r="I247" s="253"/>
      <c r="J247" s="248"/>
      <c r="K247" s="248"/>
      <c r="L247" s="254"/>
      <c r="M247" s="255"/>
      <c r="N247" s="256"/>
      <c r="O247" s="256"/>
      <c r="P247" s="256"/>
      <c r="Q247" s="256"/>
      <c r="R247" s="256"/>
      <c r="S247" s="256"/>
      <c r="T247" s="257"/>
      <c r="AT247" s="258" t="s">
        <v>210</v>
      </c>
      <c r="AU247" s="258" t="s">
        <v>79</v>
      </c>
      <c r="AV247" s="12" t="s">
        <v>79</v>
      </c>
      <c r="AW247" s="12" t="s">
        <v>33</v>
      </c>
      <c r="AX247" s="12" t="s">
        <v>69</v>
      </c>
      <c r="AY247" s="258" t="s">
        <v>201</v>
      </c>
    </row>
    <row r="248" spans="2:65" s="1" customFormat="1" ht="25.5" customHeight="1">
      <c r="B248" s="46"/>
      <c r="C248" s="235" t="s">
        <v>479</v>
      </c>
      <c r="D248" s="235" t="s">
        <v>203</v>
      </c>
      <c r="E248" s="236" t="s">
        <v>480</v>
      </c>
      <c r="F248" s="237" t="s">
        <v>481</v>
      </c>
      <c r="G248" s="238" t="s">
        <v>206</v>
      </c>
      <c r="H248" s="239">
        <v>11.745</v>
      </c>
      <c r="I248" s="240"/>
      <c r="J248" s="241">
        <f>ROUND(I248*H248,2)</f>
        <v>0</v>
      </c>
      <c r="K248" s="237" t="s">
        <v>220</v>
      </c>
      <c r="L248" s="72"/>
      <c r="M248" s="242" t="s">
        <v>21</v>
      </c>
      <c r="N248" s="243" t="s">
        <v>40</v>
      </c>
      <c r="O248" s="47"/>
      <c r="P248" s="244">
        <f>O248*H248</f>
        <v>0</v>
      </c>
      <c r="Q248" s="244">
        <v>0</v>
      </c>
      <c r="R248" s="244">
        <f>Q248*H248</f>
        <v>0</v>
      </c>
      <c r="S248" s="244">
        <v>0.046</v>
      </c>
      <c r="T248" s="245">
        <f>S248*H248</f>
        <v>0.5402699999999999</v>
      </c>
      <c r="AR248" s="24" t="s">
        <v>208</v>
      </c>
      <c r="AT248" s="24" t="s">
        <v>203</v>
      </c>
      <c r="AU248" s="24" t="s">
        <v>79</v>
      </c>
      <c r="AY248" s="24" t="s">
        <v>201</v>
      </c>
      <c r="BE248" s="246">
        <f>IF(N248="základní",J248,0)</f>
        <v>0</v>
      </c>
      <c r="BF248" s="246">
        <f>IF(N248="snížená",J248,0)</f>
        <v>0</v>
      </c>
      <c r="BG248" s="246">
        <f>IF(N248="zákl. přenesená",J248,0)</f>
        <v>0</v>
      </c>
      <c r="BH248" s="246">
        <f>IF(N248="sníž. přenesená",J248,0)</f>
        <v>0</v>
      </c>
      <c r="BI248" s="246">
        <f>IF(N248="nulová",J248,0)</f>
        <v>0</v>
      </c>
      <c r="BJ248" s="24" t="s">
        <v>76</v>
      </c>
      <c r="BK248" s="246">
        <f>ROUND(I248*H248,2)</f>
        <v>0</v>
      </c>
      <c r="BL248" s="24" t="s">
        <v>208</v>
      </c>
      <c r="BM248" s="24" t="s">
        <v>482</v>
      </c>
    </row>
    <row r="249" spans="2:51" s="12" customFormat="1" ht="13.5">
      <c r="B249" s="247"/>
      <c r="C249" s="248"/>
      <c r="D249" s="249" t="s">
        <v>210</v>
      </c>
      <c r="E249" s="250" t="s">
        <v>21</v>
      </c>
      <c r="F249" s="251" t="s">
        <v>483</v>
      </c>
      <c r="G249" s="248"/>
      <c r="H249" s="252">
        <v>11.745</v>
      </c>
      <c r="I249" s="253"/>
      <c r="J249" s="248"/>
      <c r="K249" s="248"/>
      <c r="L249" s="254"/>
      <c r="M249" s="255"/>
      <c r="N249" s="256"/>
      <c r="O249" s="256"/>
      <c r="P249" s="256"/>
      <c r="Q249" s="256"/>
      <c r="R249" s="256"/>
      <c r="S249" s="256"/>
      <c r="T249" s="257"/>
      <c r="AT249" s="258" t="s">
        <v>210</v>
      </c>
      <c r="AU249" s="258" t="s">
        <v>79</v>
      </c>
      <c r="AV249" s="12" t="s">
        <v>79</v>
      </c>
      <c r="AW249" s="12" t="s">
        <v>33</v>
      </c>
      <c r="AX249" s="12" t="s">
        <v>69</v>
      </c>
      <c r="AY249" s="258" t="s">
        <v>201</v>
      </c>
    </row>
    <row r="250" spans="2:51" s="13" customFormat="1" ht="13.5">
      <c r="B250" s="269"/>
      <c r="C250" s="270"/>
      <c r="D250" s="249" t="s">
        <v>210</v>
      </c>
      <c r="E250" s="271" t="s">
        <v>21</v>
      </c>
      <c r="F250" s="272" t="s">
        <v>271</v>
      </c>
      <c r="G250" s="270"/>
      <c r="H250" s="273">
        <v>11.745</v>
      </c>
      <c r="I250" s="274"/>
      <c r="J250" s="270"/>
      <c r="K250" s="270"/>
      <c r="L250" s="275"/>
      <c r="M250" s="276"/>
      <c r="N250" s="277"/>
      <c r="O250" s="277"/>
      <c r="P250" s="277"/>
      <c r="Q250" s="277"/>
      <c r="R250" s="277"/>
      <c r="S250" s="277"/>
      <c r="T250" s="278"/>
      <c r="AT250" s="279" t="s">
        <v>210</v>
      </c>
      <c r="AU250" s="279" t="s">
        <v>79</v>
      </c>
      <c r="AV250" s="13" t="s">
        <v>208</v>
      </c>
      <c r="AW250" s="13" t="s">
        <v>33</v>
      </c>
      <c r="AX250" s="13" t="s">
        <v>76</v>
      </c>
      <c r="AY250" s="279" t="s">
        <v>201</v>
      </c>
    </row>
    <row r="251" spans="2:65" s="1" customFormat="1" ht="25.5" customHeight="1">
      <c r="B251" s="46"/>
      <c r="C251" s="235" t="s">
        <v>484</v>
      </c>
      <c r="D251" s="235" t="s">
        <v>203</v>
      </c>
      <c r="E251" s="236" t="s">
        <v>485</v>
      </c>
      <c r="F251" s="237" t="s">
        <v>486</v>
      </c>
      <c r="G251" s="238" t="s">
        <v>206</v>
      </c>
      <c r="H251" s="239">
        <v>4</v>
      </c>
      <c r="I251" s="240"/>
      <c r="J251" s="241">
        <f>ROUND(I251*H251,2)</f>
        <v>0</v>
      </c>
      <c r="K251" s="237" t="s">
        <v>220</v>
      </c>
      <c r="L251" s="72"/>
      <c r="M251" s="242" t="s">
        <v>21</v>
      </c>
      <c r="N251" s="243" t="s">
        <v>40</v>
      </c>
      <c r="O251" s="47"/>
      <c r="P251" s="244">
        <f>O251*H251</f>
        <v>0</v>
      </c>
      <c r="Q251" s="244">
        <v>0</v>
      </c>
      <c r="R251" s="244">
        <f>Q251*H251</f>
        <v>0</v>
      </c>
      <c r="S251" s="244">
        <v>0.068</v>
      </c>
      <c r="T251" s="245">
        <f>S251*H251</f>
        <v>0.272</v>
      </c>
      <c r="AR251" s="24" t="s">
        <v>208</v>
      </c>
      <c r="AT251" s="24" t="s">
        <v>203</v>
      </c>
      <c r="AU251" s="24" t="s">
        <v>79</v>
      </c>
      <c r="AY251" s="24" t="s">
        <v>201</v>
      </c>
      <c r="BE251" s="246">
        <f>IF(N251="základní",J251,0)</f>
        <v>0</v>
      </c>
      <c r="BF251" s="246">
        <f>IF(N251="snížená",J251,0)</f>
        <v>0</v>
      </c>
      <c r="BG251" s="246">
        <f>IF(N251="zákl. přenesená",J251,0)</f>
        <v>0</v>
      </c>
      <c r="BH251" s="246">
        <f>IF(N251="sníž. přenesená",J251,0)</f>
        <v>0</v>
      </c>
      <c r="BI251" s="246">
        <f>IF(N251="nulová",J251,0)</f>
        <v>0</v>
      </c>
      <c r="BJ251" s="24" t="s">
        <v>76</v>
      </c>
      <c r="BK251" s="246">
        <f>ROUND(I251*H251,2)</f>
        <v>0</v>
      </c>
      <c r="BL251" s="24" t="s">
        <v>208</v>
      </c>
      <c r="BM251" s="24" t="s">
        <v>487</v>
      </c>
    </row>
    <row r="252" spans="2:51" s="12" customFormat="1" ht="13.5">
      <c r="B252" s="247"/>
      <c r="C252" s="248"/>
      <c r="D252" s="249" t="s">
        <v>210</v>
      </c>
      <c r="E252" s="250" t="s">
        <v>21</v>
      </c>
      <c r="F252" s="251" t="s">
        <v>488</v>
      </c>
      <c r="G252" s="248"/>
      <c r="H252" s="252">
        <v>4</v>
      </c>
      <c r="I252" s="253"/>
      <c r="J252" s="248"/>
      <c r="K252" s="248"/>
      <c r="L252" s="254"/>
      <c r="M252" s="255"/>
      <c r="N252" s="256"/>
      <c r="O252" s="256"/>
      <c r="P252" s="256"/>
      <c r="Q252" s="256"/>
      <c r="R252" s="256"/>
      <c r="S252" s="256"/>
      <c r="T252" s="257"/>
      <c r="AT252" s="258" t="s">
        <v>210</v>
      </c>
      <c r="AU252" s="258" t="s">
        <v>79</v>
      </c>
      <c r="AV252" s="12" t="s">
        <v>79</v>
      </c>
      <c r="AW252" s="12" t="s">
        <v>33</v>
      </c>
      <c r="AX252" s="12" t="s">
        <v>76</v>
      </c>
      <c r="AY252" s="258" t="s">
        <v>201</v>
      </c>
    </row>
    <row r="253" spans="2:65" s="1" customFormat="1" ht="25.5" customHeight="1">
      <c r="B253" s="46"/>
      <c r="C253" s="235" t="s">
        <v>489</v>
      </c>
      <c r="D253" s="235" t="s">
        <v>203</v>
      </c>
      <c r="E253" s="236" t="s">
        <v>490</v>
      </c>
      <c r="F253" s="237" t="s">
        <v>491</v>
      </c>
      <c r="G253" s="238" t="s">
        <v>248</v>
      </c>
      <c r="H253" s="239">
        <v>1</v>
      </c>
      <c r="I253" s="240"/>
      <c r="J253" s="241">
        <f>ROUND(I253*H253,2)</f>
        <v>0</v>
      </c>
      <c r="K253" s="237" t="s">
        <v>21</v>
      </c>
      <c r="L253" s="72"/>
      <c r="M253" s="242" t="s">
        <v>21</v>
      </c>
      <c r="N253" s="243" t="s">
        <v>40</v>
      </c>
      <c r="O253" s="47"/>
      <c r="P253" s="244">
        <f>O253*H253</f>
        <v>0</v>
      </c>
      <c r="Q253" s="244">
        <v>0</v>
      </c>
      <c r="R253" s="244">
        <f>Q253*H253</f>
        <v>0</v>
      </c>
      <c r="S253" s="244">
        <v>0</v>
      </c>
      <c r="T253" s="245">
        <f>S253*H253</f>
        <v>0</v>
      </c>
      <c r="AR253" s="24" t="s">
        <v>208</v>
      </c>
      <c r="AT253" s="24" t="s">
        <v>203</v>
      </c>
      <c r="AU253" s="24" t="s">
        <v>79</v>
      </c>
      <c r="AY253" s="24" t="s">
        <v>201</v>
      </c>
      <c r="BE253" s="246">
        <f>IF(N253="základní",J253,0)</f>
        <v>0</v>
      </c>
      <c r="BF253" s="246">
        <f>IF(N253="snížená",J253,0)</f>
        <v>0</v>
      </c>
      <c r="BG253" s="246">
        <f>IF(N253="zákl. přenesená",J253,0)</f>
        <v>0</v>
      </c>
      <c r="BH253" s="246">
        <f>IF(N253="sníž. přenesená",J253,0)</f>
        <v>0</v>
      </c>
      <c r="BI253" s="246">
        <f>IF(N253="nulová",J253,0)</f>
        <v>0</v>
      </c>
      <c r="BJ253" s="24" t="s">
        <v>76</v>
      </c>
      <c r="BK253" s="246">
        <f>ROUND(I253*H253,2)</f>
        <v>0</v>
      </c>
      <c r="BL253" s="24" t="s">
        <v>208</v>
      </c>
      <c r="BM253" s="24" t="s">
        <v>492</v>
      </c>
    </row>
    <row r="254" spans="2:47" s="1" customFormat="1" ht="13.5">
      <c r="B254" s="46"/>
      <c r="C254" s="74"/>
      <c r="D254" s="249" t="s">
        <v>493</v>
      </c>
      <c r="E254" s="74"/>
      <c r="F254" s="280" t="s">
        <v>494</v>
      </c>
      <c r="G254" s="74"/>
      <c r="H254" s="74"/>
      <c r="I254" s="203"/>
      <c r="J254" s="74"/>
      <c r="K254" s="74"/>
      <c r="L254" s="72"/>
      <c r="M254" s="281"/>
      <c r="N254" s="47"/>
      <c r="O254" s="47"/>
      <c r="P254" s="47"/>
      <c r="Q254" s="47"/>
      <c r="R254" s="47"/>
      <c r="S254" s="47"/>
      <c r="T254" s="95"/>
      <c r="AT254" s="24" t="s">
        <v>493</v>
      </c>
      <c r="AU254" s="24" t="s">
        <v>79</v>
      </c>
    </row>
    <row r="255" spans="2:63" s="11" customFormat="1" ht="22.3" customHeight="1">
      <c r="B255" s="219"/>
      <c r="C255" s="220"/>
      <c r="D255" s="221" t="s">
        <v>68</v>
      </c>
      <c r="E255" s="233" t="s">
        <v>495</v>
      </c>
      <c r="F255" s="233" t="s">
        <v>496</v>
      </c>
      <c r="G255" s="220"/>
      <c r="H255" s="220"/>
      <c r="I255" s="223"/>
      <c r="J255" s="234">
        <f>BK255</f>
        <v>0</v>
      </c>
      <c r="K255" s="220"/>
      <c r="L255" s="225"/>
      <c r="M255" s="226"/>
      <c r="N255" s="227"/>
      <c r="O255" s="227"/>
      <c r="P255" s="228">
        <f>P256</f>
        <v>0</v>
      </c>
      <c r="Q255" s="227"/>
      <c r="R255" s="228">
        <f>R256</f>
        <v>0</v>
      </c>
      <c r="S255" s="227"/>
      <c r="T255" s="229">
        <f>T256</f>
        <v>0</v>
      </c>
      <c r="AR255" s="230" t="s">
        <v>76</v>
      </c>
      <c r="AT255" s="231" t="s">
        <v>68</v>
      </c>
      <c r="AU255" s="231" t="s">
        <v>79</v>
      </c>
      <c r="AY255" s="230" t="s">
        <v>201</v>
      </c>
      <c r="BK255" s="232">
        <f>BK256</f>
        <v>0</v>
      </c>
    </row>
    <row r="256" spans="2:65" s="1" customFormat="1" ht="16.5" customHeight="1">
      <c r="B256" s="46"/>
      <c r="C256" s="235" t="s">
        <v>497</v>
      </c>
      <c r="D256" s="235" t="s">
        <v>203</v>
      </c>
      <c r="E256" s="236" t="s">
        <v>498</v>
      </c>
      <c r="F256" s="237" t="s">
        <v>499</v>
      </c>
      <c r="G256" s="238" t="s">
        <v>235</v>
      </c>
      <c r="H256" s="239">
        <v>44.225</v>
      </c>
      <c r="I256" s="240"/>
      <c r="J256" s="241">
        <f>ROUND(I256*H256,2)</f>
        <v>0</v>
      </c>
      <c r="K256" s="237" t="s">
        <v>220</v>
      </c>
      <c r="L256" s="72"/>
      <c r="M256" s="242" t="s">
        <v>21</v>
      </c>
      <c r="N256" s="243" t="s">
        <v>40</v>
      </c>
      <c r="O256" s="47"/>
      <c r="P256" s="244">
        <f>O256*H256</f>
        <v>0</v>
      </c>
      <c r="Q256" s="244">
        <v>0</v>
      </c>
      <c r="R256" s="244">
        <f>Q256*H256</f>
        <v>0</v>
      </c>
      <c r="S256" s="244">
        <v>0</v>
      </c>
      <c r="T256" s="245">
        <f>S256*H256</f>
        <v>0</v>
      </c>
      <c r="AR256" s="24" t="s">
        <v>208</v>
      </c>
      <c r="AT256" s="24" t="s">
        <v>203</v>
      </c>
      <c r="AU256" s="24" t="s">
        <v>216</v>
      </c>
      <c r="AY256" s="24" t="s">
        <v>201</v>
      </c>
      <c r="BE256" s="246">
        <f>IF(N256="základní",J256,0)</f>
        <v>0</v>
      </c>
      <c r="BF256" s="246">
        <f>IF(N256="snížená",J256,0)</f>
        <v>0</v>
      </c>
      <c r="BG256" s="246">
        <f>IF(N256="zákl. přenesená",J256,0)</f>
        <v>0</v>
      </c>
      <c r="BH256" s="246">
        <f>IF(N256="sníž. přenesená",J256,0)</f>
        <v>0</v>
      </c>
      <c r="BI256" s="246">
        <f>IF(N256="nulová",J256,0)</f>
        <v>0</v>
      </c>
      <c r="BJ256" s="24" t="s">
        <v>76</v>
      </c>
      <c r="BK256" s="246">
        <f>ROUND(I256*H256,2)</f>
        <v>0</v>
      </c>
      <c r="BL256" s="24" t="s">
        <v>208</v>
      </c>
      <c r="BM256" s="24" t="s">
        <v>500</v>
      </c>
    </row>
    <row r="257" spans="2:63" s="11" customFormat="1" ht="29.85" customHeight="1">
      <c r="B257" s="219"/>
      <c r="C257" s="220"/>
      <c r="D257" s="221" t="s">
        <v>68</v>
      </c>
      <c r="E257" s="233" t="s">
        <v>501</v>
      </c>
      <c r="F257" s="233" t="s">
        <v>502</v>
      </c>
      <c r="G257" s="220"/>
      <c r="H257" s="220"/>
      <c r="I257" s="223"/>
      <c r="J257" s="234">
        <f>BK257</f>
        <v>0</v>
      </c>
      <c r="K257" s="220"/>
      <c r="L257" s="225"/>
      <c r="M257" s="226"/>
      <c r="N257" s="227"/>
      <c r="O257" s="227"/>
      <c r="P257" s="228">
        <f>SUM(P258:P263)</f>
        <v>0</v>
      </c>
      <c r="Q257" s="227"/>
      <c r="R257" s="228">
        <f>SUM(R258:R263)</f>
        <v>0</v>
      </c>
      <c r="S257" s="227"/>
      <c r="T257" s="229">
        <f>SUM(T258:T263)</f>
        <v>0</v>
      </c>
      <c r="AR257" s="230" t="s">
        <v>76</v>
      </c>
      <c r="AT257" s="231" t="s">
        <v>68</v>
      </c>
      <c r="AU257" s="231" t="s">
        <v>76</v>
      </c>
      <c r="AY257" s="230" t="s">
        <v>201</v>
      </c>
      <c r="BK257" s="232">
        <f>SUM(BK258:BK263)</f>
        <v>0</v>
      </c>
    </row>
    <row r="258" spans="2:65" s="1" customFormat="1" ht="25.5" customHeight="1">
      <c r="B258" s="46"/>
      <c r="C258" s="235" t="s">
        <v>503</v>
      </c>
      <c r="D258" s="235" t="s">
        <v>203</v>
      </c>
      <c r="E258" s="236" t="s">
        <v>504</v>
      </c>
      <c r="F258" s="237" t="s">
        <v>505</v>
      </c>
      <c r="G258" s="238" t="s">
        <v>235</v>
      </c>
      <c r="H258" s="239">
        <v>87.78</v>
      </c>
      <c r="I258" s="240"/>
      <c r="J258" s="241">
        <f>ROUND(I258*H258,2)</f>
        <v>0</v>
      </c>
      <c r="K258" s="237" t="s">
        <v>220</v>
      </c>
      <c r="L258" s="72"/>
      <c r="M258" s="242" t="s">
        <v>21</v>
      </c>
      <c r="N258" s="243" t="s">
        <v>40</v>
      </c>
      <c r="O258" s="47"/>
      <c r="P258" s="244">
        <f>O258*H258</f>
        <v>0</v>
      </c>
      <c r="Q258" s="244">
        <v>0</v>
      </c>
      <c r="R258" s="244">
        <f>Q258*H258</f>
        <v>0</v>
      </c>
      <c r="S258" s="244">
        <v>0</v>
      </c>
      <c r="T258" s="245">
        <f>S258*H258</f>
        <v>0</v>
      </c>
      <c r="AR258" s="24" t="s">
        <v>208</v>
      </c>
      <c r="AT258" s="24" t="s">
        <v>203</v>
      </c>
      <c r="AU258" s="24" t="s">
        <v>79</v>
      </c>
      <c r="AY258" s="24" t="s">
        <v>201</v>
      </c>
      <c r="BE258" s="246">
        <f>IF(N258="základní",J258,0)</f>
        <v>0</v>
      </c>
      <c r="BF258" s="246">
        <f>IF(N258="snížená",J258,0)</f>
        <v>0</v>
      </c>
      <c r="BG258" s="246">
        <f>IF(N258="zákl. přenesená",J258,0)</f>
        <v>0</v>
      </c>
      <c r="BH258" s="246">
        <f>IF(N258="sníž. přenesená",J258,0)</f>
        <v>0</v>
      </c>
      <c r="BI258" s="246">
        <f>IF(N258="nulová",J258,0)</f>
        <v>0</v>
      </c>
      <c r="BJ258" s="24" t="s">
        <v>76</v>
      </c>
      <c r="BK258" s="246">
        <f>ROUND(I258*H258,2)</f>
        <v>0</v>
      </c>
      <c r="BL258" s="24" t="s">
        <v>208</v>
      </c>
      <c r="BM258" s="24" t="s">
        <v>506</v>
      </c>
    </row>
    <row r="259" spans="2:65" s="1" customFormat="1" ht="25.5" customHeight="1">
      <c r="B259" s="46"/>
      <c r="C259" s="235" t="s">
        <v>507</v>
      </c>
      <c r="D259" s="235" t="s">
        <v>203</v>
      </c>
      <c r="E259" s="236" t="s">
        <v>508</v>
      </c>
      <c r="F259" s="237" t="s">
        <v>509</v>
      </c>
      <c r="G259" s="238" t="s">
        <v>235</v>
      </c>
      <c r="H259" s="239">
        <v>877.8</v>
      </c>
      <c r="I259" s="240"/>
      <c r="J259" s="241">
        <f>ROUND(I259*H259,2)</f>
        <v>0</v>
      </c>
      <c r="K259" s="237" t="s">
        <v>220</v>
      </c>
      <c r="L259" s="72"/>
      <c r="M259" s="242" t="s">
        <v>21</v>
      </c>
      <c r="N259" s="243" t="s">
        <v>40</v>
      </c>
      <c r="O259" s="47"/>
      <c r="P259" s="244">
        <f>O259*H259</f>
        <v>0</v>
      </c>
      <c r="Q259" s="244">
        <v>0</v>
      </c>
      <c r="R259" s="244">
        <f>Q259*H259</f>
        <v>0</v>
      </c>
      <c r="S259" s="244">
        <v>0</v>
      </c>
      <c r="T259" s="245">
        <f>S259*H259</f>
        <v>0</v>
      </c>
      <c r="AR259" s="24" t="s">
        <v>208</v>
      </c>
      <c r="AT259" s="24" t="s">
        <v>203</v>
      </c>
      <c r="AU259" s="24" t="s">
        <v>79</v>
      </c>
      <c r="AY259" s="24" t="s">
        <v>201</v>
      </c>
      <c r="BE259" s="246">
        <f>IF(N259="základní",J259,0)</f>
        <v>0</v>
      </c>
      <c r="BF259" s="246">
        <f>IF(N259="snížená",J259,0)</f>
        <v>0</v>
      </c>
      <c r="BG259" s="246">
        <f>IF(N259="zákl. přenesená",J259,0)</f>
        <v>0</v>
      </c>
      <c r="BH259" s="246">
        <f>IF(N259="sníž. přenesená",J259,0)</f>
        <v>0</v>
      </c>
      <c r="BI259" s="246">
        <f>IF(N259="nulová",J259,0)</f>
        <v>0</v>
      </c>
      <c r="BJ259" s="24" t="s">
        <v>76</v>
      </c>
      <c r="BK259" s="246">
        <f>ROUND(I259*H259,2)</f>
        <v>0</v>
      </c>
      <c r="BL259" s="24" t="s">
        <v>208</v>
      </c>
      <c r="BM259" s="24" t="s">
        <v>510</v>
      </c>
    </row>
    <row r="260" spans="2:51" s="12" customFormat="1" ht="13.5">
      <c r="B260" s="247"/>
      <c r="C260" s="248"/>
      <c r="D260" s="249" t="s">
        <v>210</v>
      </c>
      <c r="E260" s="248"/>
      <c r="F260" s="251" t="s">
        <v>511</v>
      </c>
      <c r="G260" s="248"/>
      <c r="H260" s="252">
        <v>877.8</v>
      </c>
      <c r="I260" s="253"/>
      <c r="J260" s="248"/>
      <c r="K260" s="248"/>
      <c r="L260" s="254"/>
      <c r="M260" s="255"/>
      <c r="N260" s="256"/>
      <c r="O260" s="256"/>
      <c r="P260" s="256"/>
      <c r="Q260" s="256"/>
      <c r="R260" s="256"/>
      <c r="S260" s="256"/>
      <c r="T260" s="257"/>
      <c r="AT260" s="258" t="s">
        <v>210</v>
      </c>
      <c r="AU260" s="258" t="s">
        <v>79</v>
      </c>
      <c r="AV260" s="12" t="s">
        <v>79</v>
      </c>
      <c r="AW260" s="12" t="s">
        <v>6</v>
      </c>
      <c r="AX260" s="12" t="s">
        <v>76</v>
      </c>
      <c r="AY260" s="258" t="s">
        <v>201</v>
      </c>
    </row>
    <row r="261" spans="2:65" s="1" customFormat="1" ht="25.5" customHeight="1">
      <c r="B261" s="46"/>
      <c r="C261" s="235" t="s">
        <v>512</v>
      </c>
      <c r="D261" s="235" t="s">
        <v>203</v>
      </c>
      <c r="E261" s="236" t="s">
        <v>513</v>
      </c>
      <c r="F261" s="237" t="s">
        <v>514</v>
      </c>
      <c r="G261" s="238" t="s">
        <v>235</v>
      </c>
      <c r="H261" s="239">
        <v>87.78</v>
      </c>
      <c r="I261" s="240"/>
      <c r="J261" s="241">
        <f>ROUND(I261*H261,2)</f>
        <v>0</v>
      </c>
      <c r="K261" s="237" t="s">
        <v>220</v>
      </c>
      <c r="L261" s="72"/>
      <c r="M261" s="242" t="s">
        <v>21</v>
      </c>
      <c r="N261" s="243" t="s">
        <v>40</v>
      </c>
      <c r="O261" s="47"/>
      <c r="P261" s="244">
        <f>O261*H261</f>
        <v>0</v>
      </c>
      <c r="Q261" s="244">
        <v>0</v>
      </c>
      <c r="R261" s="244">
        <f>Q261*H261</f>
        <v>0</v>
      </c>
      <c r="S261" s="244">
        <v>0</v>
      </c>
      <c r="T261" s="245">
        <f>S261*H261</f>
        <v>0</v>
      </c>
      <c r="AR261" s="24" t="s">
        <v>208</v>
      </c>
      <c r="AT261" s="24" t="s">
        <v>203</v>
      </c>
      <c r="AU261" s="24" t="s">
        <v>79</v>
      </c>
      <c r="AY261" s="24" t="s">
        <v>201</v>
      </c>
      <c r="BE261" s="246">
        <f>IF(N261="základní",J261,0)</f>
        <v>0</v>
      </c>
      <c r="BF261" s="246">
        <f>IF(N261="snížená",J261,0)</f>
        <v>0</v>
      </c>
      <c r="BG261" s="246">
        <f>IF(N261="zákl. přenesená",J261,0)</f>
        <v>0</v>
      </c>
      <c r="BH261" s="246">
        <f>IF(N261="sníž. přenesená",J261,0)</f>
        <v>0</v>
      </c>
      <c r="BI261" s="246">
        <f>IF(N261="nulová",J261,0)</f>
        <v>0</v>
      </c>
      <c r="BJ261" s="24" t="s">
        <v>76</v>
      </c>
      <c r="BK261" s="246">
        <f>ROUND(I261*H261,2)</f>
        <v>0</v>
      </c>
      <c r="BL261" s="24" t="s">
        <v>208</v>
      </c>
      <c r="BM261" s="24" t="s">
        <v>515</v>
      </c>
    </row>
    <row r="262" spans="2:65" s="1" customFormat="1" ht="25.5" customHeight="1">
      <c r="B262" s="46"/>
      <c r="C262" s="235" t="s">
        <v>516</v>
      </c>
      <c r="D262" s="235" t="s">
        <v>203</v>
      </c>
      <c r="E262" s="236" t="s">
        <v>517</v>
      </c>
      <c r="F262" s="237" t="s">
        <v>518</v>
      </c>
      <c r="G262" s="238" t="s">
        <v>235</v>
      </c>
      <c r="H262" s="239">
        <v>87.78</v>
      </c>
      <c r="I262" s="240"/>
      <c r="J262" s="241">
        <f>ROUND(I262*H262,2)</f>
        <v>0</v>
      </c>
      <c r="K262" s="237" t="s">
        <v>220</v>
      </c>
      <c r="L262" s="72"/>
      <c r="M262" s="242" t="s">
        <v>21</v>
      </c>
      <c r="N262" s="243" t="s">
        <v>40</v>
      </c>
      <c r="O262" s="47"/>
      <c r="P262" s="244">
        <f>O262*H262</f>
        <v>0</v>
      </c>
      <c r="Q262" s="244">
        <v>0</v>
      </c>
      <c r="R262" s="244">
        <f>Q262*H262</f>
        <v>0</v>
      </c>
      <c r="S262" s="244">
        <v>0</v>
      </c>
      <c r="T262" s="245">
        <f>S262*H262</f>
        <v>0</v>
      </c>
      <c r="AR262" s="24" t="s">
        <v>208</v>
      </c>
      <c r="AT262" s="24" t="s">
        <v>203</v>
      </c>
      <c r="AU262" s="24" t="s">
        <v>79</v>
      </c>
      <c r="AY262" s="24" t="s">
        <v>201</v>
      </c>
      <c r="BE262" s="246">
        <f>IF(N262="základní",J262,0)</f>
        <v>0</v>
      </c>
      <c r="BF262" s="246">
        <f>IF(N262="snížená",J262,0)</f>
        <v>0</v>
      </c>
      <c r="BG262" s="246">
        <f>IF(N262="zákl. přenesená",J262,0)</f>
        <v>0</v>
      </c>
      <c r="BH262" s="246">
        <f>IF(N262="sníž. přenesená",J262,0)</f>
        <v>0</v>
      </c>
      <c r="BI262" s="246">
        <f>IF(N262="nulová",J262,0)</f>
        <v>0</v>
      </c>
      <c r="BJ262" s="24" t="s">
        <v>76</v>
      </c>
      <c r="BK262" s="246">
        <f>ROUND(I262*H262,2)</f>
        <v>0</v>
      </c>
      <c r="BL262" s="24" t="s">
        <v>208</v>
      </c>
      <c r="BM262" s="24" t="s">
        <v>519</v>
      </c>
    </row>
    <row r="263" spans="2:65" s="1" customFormat="1" ht="25.5" customHeight="1">
      <c r="B263" s="46"/>
      <c r="C263" s="235" t="s">
        <v>520</v>
      </c>
      <c r="D263" s="235" t="s">
        <v>203</v>
      </c>
      <c r="E263" s="236" t="s">
        <v>521</v>
      </c>
      <c r="F263" s="237" t="s">
        <v>522</v>
      </c>
      <c r="G263" s="238" t="s">
        <v>235</v>
      </c>
      <c r="H263" s="239">
        <v>87.78</v>
      </c>
      <c r="I263" s="240"/>
      <c r="J263" s="241">
        <f>ROUND(I263*H263,2)</f>
        <v>0</v>
      </c>
      <c r="K263" s="237" t="s">
        <v>220</v>
      </c>
      <c r="L263" s="72"/>
      <c r="M263" s="242" t="s">
        <v>21</v>
      </c>
      <c r="N263" s="243" t="s">
        <v>40</v>
      </c>
      <c r="O263" s="47"/>
      <c r="P263" s="244">
        <f>O263*H263</f>
        <v>0</v>
      </c>
      <c r="Q263" s="244">
        <v>0</v>
      </c>
      <c r="R263" s="244">
        <f>Q263*H263</f>
        <v>0</v>
      </c>
      <c r="S263" s="244">
        <v>0</v>
      </c>
      <c r="T263" s="245">
        <f>S263*H263</f>
        <v>0</v>
      </c>
      <c r="AR263" s="24" t="s">
        <v>208</v>
      </c>
      <c r="AT263" s="24" t="s">
        <v>203</v>
      </c>
      <c r="AU263" s="24" t="s">
        <v>79</v>
      </c>
      <c r="AY263" s="24" t="s">
        <v>201</v>
      </c>
      <c r="BE263" s="246">
        <f>IF(N263="základní",J263,0)</f>
        <v>0</v>
      </c>
      <c r="BF263" s="246">
        <f>IF(N263="snížená",J263,0)</f>
        <v>0</v>
      </c>
      <c r="BG263" s="246">
        <f>IF(N263="zákl. přenesená",J263,0)</f>
        <v>0</v>
      </c>
      <c r="BH263" s="246">
        <f>IF(N263="sníž. přenesená",J263,0)</f>
        <v>0</v>
      </c>
      <c r="BI263" s="246">
        <f>IF(N263="nulová",J263,0)</f>
        <v>0</v>
      </c>
      <c r="BJ263" s="24" t="s">
        <v>76</v>
      </c>
      <c r="BK263" s="246">
        <f>ROUND(I263*H263,2)</f>
        <v>0</v>
      </c>
      <c r="BL263" s="24" t="s">
        <v>208</v>
      </c>
      <c r="BM263" s="24" t="s">
        <v>523</v>
      </c>
    </row>
    <row r="264" spans="2:63" s="11" customFormat="1" ht="37.4" customHeight="1">
      <c r="B264" s="219"/>
      <c r="C264" s="220"/>
      <c r="D264" s="221" t="s">
        <v>68</v>
      </c>
      <c r="E264" s="222" t="s">
        <v>524</v>
      </c>
      <c r="F264" s="222" t="s">
        <v>525</v>
      </c>
      <c r="G264" s="220"/>
      <c r="H264" s="220"/>
      <c r="I264" s="223"/>
      <c r="J264" s="224">
        <f>BK264</f>
        <v>0</v>
      </c>
      <c r="K264" s="220"/>
      <c r="L264" s="225"/>
      <c r="M264" s="226"/>
      <c r="N264" s="227"/>
      <c r="O264" s="227"/>
      <c r="P264" s="228">
        <f>P265+P282+P301+P319+P336+P417+P423+P429+P471+P477+P487+P493+P499+P509+P512</f>
        <v>0</v>
      </c>
      <c r="Q264" s="227"/>
      <c r="R264" s="228">
        <f>R265+R282+R301+R319+R336+R417+R423+R429+R471+R477+R487+R493+R499+R509+R512</f>
        <v>4.79254038</v>
      </c>
      <c r="S264" s="227"/>
      <c r="T264" s="229">
        <f>T265+T282+T301+T319+T336+T417+T423+T429+T471+T477+T487+T493+T499+T509+T512</f>
        <v>2.61962485</v>
      </c>
      <c r="AR264" s="230" t="s">
        <v>76</v>
      </c>
      <c r="AT264" s="231" t="s">
        <v>68</v>
      </c>
      <c r="AU264" s="231" t="s">
        <v>69</v>
      </c>
      <c r="AY264" s="230" t="s">
        <v>201</v>
      </c>
      <c r="BK264" s="232">
        <f>BK265+BK282+BK301+BK319+BK336+BK417+BK423+BK429+BK471+BK477+BK487+BK493+BK499+BK509+BK512</f>
        <v>0</v>
      </c>
    </row>
    <row r="265" spans="2:63" s="11" customFormat="1" ht="19.9" customHeight="1">
      <c r="B265" s="219"/>
      <c r="C265" s="220"/>
      <c r="D265" s="221" t="s">
        <v>68</v>
      </c>
      <c r="E265" s="233" t="s">
        <v>526</v>
      </c>
      <c r="F265" s="233" t="s">
        <v>527</v>
      </c>
      <c r="G265" s="220"/>
      <c r="H265" s="220"/>
      <c r="I265" s="223"/>
      <c r="J265" s="234">
        <f>BK265</f>
        <v>0</v>
      </c>
      <c r="K265" s="220"/>
      <c r="L265" s="225"/>
      <c r="M265" s="226"/>
      <c r="N265" s="227"/>
      <c r="O265" s="227"/>
      <c r="P265" s="228">
        <f>SUM(P266:P281)</f>
        <v>0</v>
      </c>
      <c r="Q265" s="227"/>
      <c r="R265" s="228">
        <f>SUM(R266:R281)</f>
        <v>0.02917</v>
      </c>
      <c r="S265" s="227"/>
      <c r="T265" s="229">
        <f>SUM(T266:T281)</f>
        <v>0.4288</v>
      </c>
      <c r="AR265" s="230" t="s">
        <v>76</v>
      </c>
      <c r="AT265" s="231" t="s">
        <v>68</v>
      </c>
      <c r="AU265" s="231" t="s">
        <v>76</v>
      </c>
      <c r="AY265" s="230" t="s">
        <v>201</v>
      </c>
      <c r="BK265" s="232">
        <f>SUM(BK266:BK281)</f>
        <v>0</v>
      </c>
    </row>
    <row r="266" spans="2:65" s="1" customFormat="1" ht="16.5" customHeight="1">
      <c r="B266" s="46"/>
      <c r="C266" s="235" t="s">
        <v>528</v>
      </c>
      <c r="D266" s="235" t="s">
        <v>203</v>
      </c>
      <c r="E266" s="236" t="s">
        <v>529</v>
      </c>
      <c r="F266" s="237" t="s">
        <v>530</v>
      </c>
      <c r="G266" s="238" t="s">
        <v>358</v>
      </c>
      <c r="H266" s="239">
        <v>64</v>
      </c>
      <c r="I266" s="240"/>
      <c r="J266" s="241">
        <f>ROUND(I266*H266,2)</f>
        <v>0</v>
      </c>
      <c r="K266" s="237" t="s">
        <v>220</v>
      </c>
      <c r="L266" s="72"/>
      <c r="M266" s="242" t="s">
        <v>21</v>
      </c>
      <c r="N266" s="243" t="s">
        <v>40</v>
      </c>
      <c r="O266" s="47"/>
      <c r="P266" s="244">
        <f>O266*H266</f>
        <v>0</v>
      </c>
      <c r="Q266" s="244">
        <v>0</v>
      </c>
      <c r="R266" s="244">
        <f>Q266*H266</f>
        <v>0</v>
      </c>
      <c r="S266" s="244">
        <v>0.0067</v>
      </c>
      <c r="T266" s="245">
        <f>S266*H266</f>
        <v>0.4288</v>
      </c>
      <c r="AR266" s="24" t="s">
        <v>208</v>
      </c>
      <c r="AT266" s="24" t="s">
        <v>203</v>
      </c>
      <c r="AU266" s="24" t="s">
        <v>79</v>
      </c>
      <c r="AY266" s="24" t="s">
        <v>201</v>
      </c>
      <c r="BE266" s="246">
        <f>IF(N266="základní",J266,0)</f>
        <v>0</v>
      </c>
      <c r="BF266" s="246">
        <f>IF(N266="snížená",J266,0)</f>
        <v>0</v>
      </c>
      <c r="BG266" s="246">
        <f>IF(N266="zákl. přenesená",J266,0)</f>
        <v>0</v>
      </c>
      <c r="BH266" s="246">
        <f>IF(N266="sníž. přenesená",J266,0)</f>
        <v>0</v>
      </c>
      <c r="BI266" s="246">
        <f>IF(N266="nulová",J266,0)</f>
        <v>0</v>
      </c>
      <c r="BJ266" s="24" t="s">
        <v>76</v>
      </c>
      <c r="BK266" s="246">
        <f>ROUND(I266*H266,2)</f>
        <v>0</v>
      </c>
      <c r="BL266" s="24" t="s">
        <v>208</v>
      </c>
      <c r="BM266" s="24" t="s">
        <v>531</v>
      </c>
    </row>
    <row r="267" spans="2:51" s="12" customFormat="1" ht="13.5">
      <c r="B267" s="247"/>
      <c r="C267" s="248"/>
      <c r="D267" s="249" t="s">
        <v>210</v>
      </c>
      <c r="E267" s="250" t="s">
        <v>21</v>
      </c>
      <c r="F267" s="251" t="s">
        <v>532</v>
      </c>
      <c r="G267" s="248"/>
      <c r="H267" s="252">
        <v>64</v>
      </c>
      <c r="I267" s="253"/>
      <c r="J267" s="248"/>
      <c r="K267" s="248"/>
      <c r="L267" s="254"/>
      <c r="M267" s="255"/>
      <c r="N267" s="256"/>
      <c r="O267" s="256"/>
      <c r="P267" s="256"/>
      <c r="Q267" s="256"/>
      <c r="R267" s="256"/>
      <c r="S267" s="256"/>
      <c r="T267" s="257"/>
      <c r="AT267" s="258" t="s">
        <v>210</v>
      </c>
      <c r="AU267" s="258" t="s">
        <v>79</v>
      </c>
      <c r="AV267" s="12" t="s">
        <v>79</v>
      </c>
      <c r="AW267" s="12" t="s">
        <v>33</v>
      </c>
      <c r="AX267" s="12" t="s">
        <v>76</v>
      </c>
      <c r="AY267" s="258" t="s">
        <v>201</v>
      </c>
    </row>
    <row r="268" spans="2:65" s="1" customFormat="1" ht="25.5" customHeight="1">
      <c r="B268" s="46"/>
      <c r="C268" s="235" t="s">
        <v>533</v>
      </c>
      <c r="D268" s="235" t="s">
        <v>203</v>
      </c>
      <c r="E268" s="236" t="s">
        <v>534</v>
      </c>
      <c r="F268" s="237" t="s">
        <v>535</v>
      </c>
      <c r="G268" s="238" t="s">
        <v>358</v>
      </c>
      <c r="H268" s="239">
        <v>25</v>
      </c>
      <c r="I268" s="240"/>
      <c r="J268" s="241">
        <f>ROUND(I268*H268,2)</f>
        <v>0</v>
      </c>
      <c r="K268" s="237" t="s">
        <v>21</v>
      </c>
      <c r="L268" s="72"/>
      <c r="M268" s="242" t="s">
        <v>21</v>
      </c>
      <c r="N268" s="243" t="s">
        <v>40</v>
      </c>
      <c r="O268" s="47"/>
      <c r="P268" s="244">
        <f>O268*H268</f>
        <v>0</v>
      </c>
      <c r="Q268" s="244">
        <v>0.00066</v>
      </c>
      <c r="R268" s="244">
        <f>Q268*H268</f>
        <v>0.0165</v>
      </c>
      <c r="S268" s="244">
        <v>0</v>
      </c>
      <c r="T268" s="245">
        <f>S268*H268</f>
        <v>0</v>
      </c>
      <c r="AR268" s="24" t="s">
        <v>208</v>
      </c>
      <c r="AT268" s="24" t="s">
        <v>203</v>
      </c>
      <c r="AU268" s="24" t="s">
        <v>79</v>
      </c>
      <c r="AY268" s="24" t="s">
        <v>201</v>
      </c>
      <c r="BE268" s="246">
        <f>IF(N268="základní",J268,0)</f>
        <v>0</v>
      </c>
      <c r="BF268" s="246">
        <f>IF(N268="snížená",J268,0)</f>
        <v>0</v>
      </c>
      <c r="BG268" s="246">
        <f>IF(N268="zákl. přenesená",J268,0)</f>
        <v>0</v>
      </c>
      <c r="BH268" s="246">
        <f>IF(N268="sníž. přenesená",J268,0)</f>
        <v>0</v>
      </c>
      <c r="BI268" s="246">
        <f>IF(N268="nulová",J268,0)</f>
        <v>0</v>
      </c>
      <c r="BJ268" s="24" t="s">
        <v>76</v>
      </c>
      <c r="BK268" s="246">
        <f>ROUND(I268*H268,2)</f>
        <v>0</v>
      </c>
      <c r="BL268" s="24" t="s">
        <v>208</v>
      </c>
      <c r="BM268" s="24" t="s">
        <v>536</v>
      </c>
    </row>
    <row r="269" spans="2:51" s="12" customFormat="1" ht="13.5">
      <c r="B269" s="247"/>
      <c r="C269" s="248"/>
      <c r="D269" s="249" t="s">
        <v>210</v>
      </c>
      <c r="E269" s="250" t="s">
        <v>21</v>
      </c>
      <c r="F269" s="251" t="s">
        <v>537</v>
      </c>
      <c r="G269" s="248"/>
      <c r="H269" s="252">
        <v>25</v>
      </c>
      <c r="I269" s="253"/>
      <c r="J269" s="248"/>
      <c r="K269" s="248"/>
      <c r="L269" s="254"/>
      <c r="M269" s="255"/>
      <c r="N269" s="256"/>
      <c r="O269" s="256"/>
      <c r="P269" s="256"/>
      <c r="Q269" s="256"/>
      <c r="R269" s="256"/>
      <c r="S269" s="256"/>
      <c r="T269" s="257"/>
      <c r="AT269" s="258" t="s">
        <v>210</v>
      </c>
      <c r="AU269" s="258" t="s">
        <v>79</v>
      </c>
      <c r="AV269" s="12" t="s">
        <v>79</v>
      </c>
      <c r="AW269" s="12" t="s">
        <v>33</v>
      </c>
      <c r="AX269" s="12" t="s">
        <v>76</v>
      </c>
      <c r="AY269" s="258" t="s">
        <v>201</v>
      </c>
    </row>
    <row r="270" spans="2:65" s="1" customFormat="1" ht="16.5" customHeight="1">
      <c r="B270" s="46"/>
      <c r="C270" s="235" t="s">
        <v>538</v>
      </c>
      <c r="D270" s="235" t="s">
        <v>203</v>
      </c>
      <c r="E270" s="236" t="s">
        <v>539</v>
      </c>
      <c r="F270" s="237" t="s">
        <v>540</v>
      </c>
      <c r="G270" s="238" t="s">
        <v>541</v>
      </c>
      <c r="H270" s="239">
        <v>7</v>
      </c>
      <c r="I270" s="240"/>
      <c r="J270" s="241">
        <f>ROUND(I270*H270,2)</f>
        <v>0</v>
      </c>
      <c r="K270" s="237" t="s">
        <v>21</v>
      </c>
      <c r="L270" s="72"/>
      <c r="M270" s="242" t="s">
        <v>21</v>
      </c>
      <c r="N270" s="243" t="s">
        <v>40</v>
      </c>
      <c r="O270" s="47"/>
      <c r="P270" s="244">
        <f>O270*H270</f>
        <v>0</v>
      </c>
      <c r="Q270" s="244">
        <v>0.00026</v>
      </c>
      <c r="R270" s="244">
        <f>Q270*H270</f>
        <v>0.0018199999999999998</v>
      </c>
      <c r="S270" s="244">
        <v>0</v>
      </c>
      <c r="T270" s="245">
        <f>S270*H270</f>
        <v>0</v>
      </c>
      <c r="AR270" s="24" t="s">
        <v>208</v>
      </c>
      <c r="AT270" s="24" t="s">
        <v>203</v>
      </c>
      <c r="AU270" s="24" t="s">
        <v>79</v>
      </c>
      <c r="AY270" s="24" t="s">
        <v>201</v>
      </c>
      <c r="BE270" s="246">
        <f>IF(N270="základní",J270,0)</f>
        <v>0</v>
      </c>
      <c r="BF270" s="246">
        <f>IF(N270="snížená",J270,0)</f>
        <v>0</v>
      </c>
      <c r="BG270" s="246">
        <f>IF(N270="zákl. přenesená",J270,0)</f>
        <v>0</v>
      </c>
      <c r="BH270" s="246">
        <f>IF(N270="sníž. přenesená",J270,0)</f>
        <v>0</v>
      </c>
      <c r="BI270" s="246">
        <f>IF(N270="nulová",J270,0)</f>
        <v>0</v>
      </c>
      <c r="BJ270" s="24" t="s">
        <v>76</v>
      </c>
      <c r="BK270" s="246">
        <f>ROUND(I270*H270,2)</f>
        <v>0</v>
      </c>
      <c r="BL270" s="24" t="s">
        <v>208</v>
      </c>
      <c r="BM270" s="24" t="s">
        <v>542</v>
      </c>
    </row>
    <row r="271" spans="2:51" s="12" customFormat="1" ht="13.5">
      <c r="B271" s="247"/>
      <c r="C271" s="248"/>
      <c r="D271" s="249" t="s">
        <v>210</v>
      </c>
      <c r="E271" s="250" t="s">
        <v>21</v>
      </c>
      <c r="F271" s="251" t="s">
        <v>543</v>
      </c>
      <c r="G271" s="248"/>
      <c r="H271" s="252">
        <v>7</v>
      </c>
      <c r="I271" s="253"/>
      <c r="J271" s="248"/>
      <c r="K271" s="248"/>
      <c r="L271" s="254"/>
      <c r="M271" s="255"/>
      <c r="N271" s="256"/>
      <c r="O271" s="256"/>
      <c r="P271" s="256"/>
      <c r="Q271" s="256"/>
      <c r="R271" s="256"/>
      <c r="S271" s="256"/>
      <c r="T271" s="257"/>
      <c r="AT271" s="258" t="s">
        <v>210</v>
      </c>
      <c r="AU271" s="258" t="s">
        <v>79</v>
      </c>
      <c r="AV271" s="12" t="s">
        <v>79</v>
      </c>
      <c r="AW271" s="12" t="s">
        <v>33</v>
      </c>
      <c r="AX271" s="12" t="s">
        <v>76</v>
      </c>
      <c r="AY271" s="258" t="s">
        <v>201</v>
      </c>
    </row>
    <row r="272" spans="2:65" s="1" customFormat="1" ht="16.5" customHeight="1">
      <c r="B272" s="46"/>
      <c r="C272" s="235" t="s">
        <v>544</v>
      </c>
      <c r="D272" s="235" t="s">
        <v>203</v>
      </c>
      <c r="E272" s="236" t="s">
        <v>545</v>
      </c>
      <c r="F272" s="237" t="s">
        <v>546</v>
      </c>
      <c r="G272" s="238" t="s">
        <v>248</v>
      </c>
      <c r="H272" s="239">
        <v>2</v>
      </c>
      <c r="I272" s="240"/>
      <c r="J272" s="241">
        <f>ROUND(I272*H272,2)</f>
        <v>0</v>
      </c>
      <c r="K272" s="237" t="s">
        <v>21</v>
      </c>
      <c r="L272" s="72"/>
      <c r="M272" s="242" t="s">
        <v>21</v>
      </c>
      <c r="N272" s="243" t="s">
        <v>40</v>
      </c>
      <c r="O272" s="47"/>
      <c r="P272" s="244">
        <f>O272*H272</f>
        <v>0</v>
      </c>
      <c r="Q272" s="244">
        <v>0.00021</v>
      </c>
      <c r="R272" s="244">
        <f>Q272*H272</f>
        <v>0.00042</v>
      </c>
      <c r="S272" s="244">
        <v>0</v>
      </c>
      <c r="T272" s="245">
        <f>S272*H272</f>
        <v>0</v>
      </c>
      <c r="AR272" s="24" t="s">
        <v>208</v>
      </c>
      <c r="AT272" s="24" t="s">
        <v>203</v>
      </c>
      <c r="AU272" s="24" t="s">
        <v>79</v>
      </c>
      <c r="AY272" s="24" t="s">
        <v>201</v>
      </c>
      <c r="BE272" s="246">
        <f>IF(N272="základní",J272,0)</f>
        <v>0</v>
      </c>
      <c r="BF272" s="246">
        <f>IF(N272="snížená",J272,0)</f>
        <v>0</v>
      </c>
      <c r="BG272" s="246">
        <f>IF(N272="zákl. přenesená",J272,0)</f>
        <v>0</v>
      </c>
      <c r="BH272" s="246">
        <f>IF(N272="sníž. přenesená",J272,0)</f>
        <v>0</v>
      </c>
      <c r="BI272" s="246">
        <f>IF(N272="nulová",J272,0)</f>
        <v>0</v>
      </c>
      <c r="BJ272" s="24" t="s">
        <v>76</v>
      </c>
      <c r="BK272" s="246">
        <f>ROUND(I272*H272,2)</f>
        <v>0</v>
      </c>
      <c r="BL272" s="24" t="s">
        <v>208</v>
      </c>
      <c r="BM272" s="24" t="s">
        <v>547</v>
      </c>
    </row>
    <row r="273" spans="2:51" s="12" customFormat="1" ht="13.5">
      <c r="B273" s="247"/>
      <c r="C273" s="248"/>
      <c r="D273" s="249" t="s">
        <v>210</v>
      </c>
      <c r="E273" s="250" t="s">
        <v>21</v>
      </c>
      <c r="F273" s="251" t="s">
        <v>548</v>
      </c>
      <c r="G273" s="248"/>
      <c r="H273" s="252">
        <v>2</v>
      </c>
      <c r="I273" s="253"/>
      <c r="J273" s="248"/>
      <c r="K273" s="248"/>
      <c r="L273" s="254"/>
      <c r="M273" s="255"/>
      <c r="N273" s="256"/>
      <c r="O273" s="256"/>
      <c r="P273" s="256"/>
      <c r="Q273" s="256"/>
      <c r="R273" s="256"/>
      <c r="S273" s="256"/>
      <c r="T273" s="257"/>
      <c r="AT273" s="258" t="s">
        <v>210</v>
      </c>
      <c r="AU273" s="258" t="s">
        <v>79</v>
      </c>
      <c r="AV273" s="12" t="s">
        <v>79</v>
      </c>
      <c r="AW273" s="12" t="s">
        <v>33</v>
      </c>
      <c r="AX273" s="12" t="s">
        <v>76</v>
      </c>
      <c r="AY273" s="258" t="s">
        <v>201</v>
      </c>
    </row>
    <row r="274" spans="2:65" s="1" customFormat="1" ht="16.5" customHeight="1">
      <c r="B274" s="46"/>
      <c r="C274" s="235" t="s">
        <v>549</v>
      </c>
      <c r="D274" s="235" t="s">
        <v>203</v>
      </c>
      <c r="E274" s="236" t="s">
        <v>550</v>
      </c>
      <c r="F274" s="237" t="s">
        <v>551</v>
      </c>
      <c r="G274" s="238" t="s">
        <v>358</v>
      </c>
      <c r="H274" s="239">
        <v>25</v>
      </c>
      <c r="I274" s="240"/>
      <c r="J274" s="241">
        <f>ROUND(I274*H274,2)</f>
        <v>0</v>
      </c>
      <c r="K274" s="237" t="s">
        <v>552</v>
      </c>
      <c r="L274" s="72"/>
      <c r="M274" s="242" t="s">
        <v>21</v>
      </c>
      <c r="N274" s="243" t="s">
        <v>40</v>
      </c>
      <c r="O274" s="47"/>
      <c r="P274" s="244">
        <f>O274*H274</f>
        <v>0</v>
      </c>
      <c r="Q274" s="244">
        <v>0.00035</v>
      </c>
      <c r="R274" s="244">
        <f>Q274*H274</f>
        <v>0.008749999999999999</v>
      </c>
      <c r="S274" s="244">
        <v>0</v>
      </c>
      <c r="T274" s="245">
        <f>S274*H274</f>
        <v>0</v>
      </c>
      <c r="AR274" s="24" t="s">
        <v>208</v>
      </c>
      <c r="AT274" s="24" t="s">
        <v>203</v>
      </c>
      <c r="AU274" s="24" t="s">
        <v>79</v>
      </c>
      <c r="AY274" s="24" t="s">
        <v>201</v>
      </c>
      <c r="BE274" s="246">
        <f>IF(N274="základní",J274,0)</f>
        <v>0</v>
      </c>
      <c r="BF274" s="246">
        <f>IF(N274="snížená",J274,0)</f>
        <v>0</v>
      </c>
      <c r="BG274" s="246">
        <f>IF(N274="zákl. přenesená",J274,0)</f>
        <v>0</v>
      </c>
      <c r="BH274" s="246">
        <f>IF(N274="sníž. přenesená",J274,0)</f>
        <v>0</v>
      </c>
      <c r="BI274" s="246">
        <f>IF(N274="nulová",J274,0)</f>
        <v>0</v>
      </c>
      <c r="BJ274" s="24" t="s">
        <v>76</v>
      </c>
      <c r="BK274" s="246">
        <f>ROUND(I274*H274,2)</f>
        <v>0</v>
      </c>
      <c r="BL274" s="24" t="s">
        <v>208</v>
      </c>
      <c r="BM274" s="24" t="s">
        <v>553</v>
      </c>
    </row>
    <row r="275" spans="2:65" s="1" customFormat="1" ht="16.5" customHeight="1">
      <c r="B275" s="46"/>
      <c r="C275" s="235" t="s">
        <v>554</v>
      </c>
      <c r="D275" s="235" t="s">
        <v>203</v>
      </c>
      <c r="E275" s="236" t="s">
        <v>555</v>
      </c>
      <c r="F275" s="237" t="s">
        <v>556</v>
      </c>
      <c r="G275" s="238" t="s">
        <v>358</v>
      </c>
      <c r="H275" s="239">
        <v>168</v>
      </c>
      <c r="I275" s="240"/>
      <c r="J275" s="241">
        <f>ROUND(I275*H275,2)</f>
        <v>0</v>
      </c>
      <c r="K275" s="237" t="s">
        <v>21</v>
      </c>
      <c r="L275" s="72"/>
      <c r="M275" s="242" t="s">
        <v>21</v>
      </c>
      <c r="N275" s="243" t="s">
        <v>40</v>
      </c>
      <c r="O275" s="47"/>
      <c r="P275" s="244">
        <f>O275*H275</f>
        <v>0</v>
      </c>
      <c r="Q275" s="244">
        <v>1E-05</v>
      </c>
      <c r="R275" s="244">
        <f>Q275*H275</f>
        <v>0.00168</v>
      </c>
      <c r="S275" s="244">
        <v>0</v>
      </c>
      <c r="T275" s="245">
        <f>S275*H275</f>
        <v>0</v>
      </c>
      <c r="AR275" s="24" t="s">
        <v>208</v>
      </c>
      <c r="AT275" s="24" t="s">
        <v>203</v>
      </c>
      <c r="AU275" s="24" t="s">
        <v>79</v>
      </c>
      <c r="AY275" s="24" t="s">
        <v>201</v>
      </c>
      <c r="BE275" s="246">
        <f>IF(N275="základní",J275,0)</f>
        <v>0</v>
      </c>
      <c r="BF275" s="246">
        <f>IF(N275="snížená",J275,0)</f>
        <v>0</v>
      </c>
      <c r="BG275" s="246">
        <f>IF(N275="zákl. přenesená",J275,0)</f>
        <v>0</v>
      </c>
      <c r="BH275" s="246">
        <f>IF(N275="sníž. přenesená",J275,0)</f>
        <v>0</v>
      </c>
      <c r="BI275" s="246">
        <f>IF(N275="nulová",J275,0)</f>
        <v>0</v>
      </c>
      <c r="BJ275" s="24" t="s">
        <v>76</v>
      </c>
      <c r="BK275" s="246">
        <f>ROUND(I275*H275,2)</f>
        <v>0</v>
      </c>
      <c r="BL275" s="24" t="s">
        <v>208</v>
      </c>
      <c r="BM275" s="24" t="s">
        <v>557</v>
      </c>
    </row>
    <row r="276" spans="2:51" s="12" customFormat="1" ht="13.5">
      <c r="B276" s="247"/>
      <c r="C276" s="248"/>
      <c r="D276" s="249" t="s">
        <v>210</v>
      </c>
      <c r="E276" s="250" t="s">
        <v>21</v>
      </c>
      <c r="F276" s="251" t="s">
        <v>558</v>
      </c>
      <c r="G276" s="248"/>
      <c r="H276" s="252">
        <v>168</v>
      </c>
      <c r="I276" s="253"/>
      <c r="J276" s="248"/>
      <c r="K276" s="248"/>
      <c r="L276" s="254"/>
      <c r="M276" s="255"/>
      <c r="N276" s="256"/>
      <c r="O276" s="256"/>
      <c r="P276" s="256"/>
      <c r="Q276" s="256"/>
      <c r="R276" s="256"/>
      <c r="S276" s="256"/>
      <c r="T276" s="257"/>
      <c r="AT276" s="258" t="s">
        <v>210</v>
      </c>
      <c r="AU276" s="258" t="s">
        <v>79</v>
      </c>
      <c r="AV276" s="12" t="s">
        <v>79</v>
      </c>
      <c r="AW276" s="12" t="s">
        <v>33</v>
      </c>
      <c r="AX276" s="12" t="s">
        <v>76</v>
      </c>
      <c r="AY276" s="258" t="s">
        <v>201</v>
      </c>
    </row>
    <row r="277" spans="2:65" s="1" customFormat="1" ht="16.5" customHeight="1">
      <c r="B277" s="46"/>
      <c r="C277" s="235" t="s">
        <v>559</v>
      </c>
      <c r="D277" s="235" t="s">
        <v>203</v>
      </c>
      <c r="E277" s="236" t="s">
        <v>560</v>
      </c>
      <c r="F277" s="237" t="s">
        <v>561</v>
      </c>
      <c r="G277" s="238" t="s">
        <v>562</v>
      </c>
      <c r="H277" s="282"/>
      <c r="I277" s="240"/>
      <c r="J277" s="241">
        <f>ROUND(I277*H277,2)</f>
        <v>0</v>
      </c>
      <c r="K277" s="237" t="s">
        <v>207</v>
      </c>
      <c r="L277" s="72"/>
      <c r="M277" s="242" t="s">
        <v>21</v>
      </c>
      <c r="N277" s="243" t="s">
        <v>40</v>
      </c>
      <c r="O277" s="47"/>
      <c r="P277" s="244">
        <f>O277*H277</f>
        <v>0</v>
      </c>
      <c r="Q277" s="244">
        <v>0</v>
      </c>
      <c r="R277" s="244">
        <f>Q277*H277</f>
        <v>0</v>
      </c>
      <c r="S277" s="244">
        <v>0</v>
      </c>
      <c r="T277" s="245">
        <f>S277*H277</f>
        <v>0</v>
      </c>
      <c r="AR277" s="24" t="s">
        <v>287</v>
      </c>
      <c r="AT277" s="24" t="s">
        <v>203</v>
      </c>
      <c r="AU277" s="24" t="s">
        <v>79</v>
      </c>
      <c r="AY277" s="24" t="s">
        <v>201</v>
      </c>
      <c r="BE277" s="246">
        <f>IF(N277="základní",J277,0)</f>
        <v>0</v>
      </c>
      <c r="BF277" s="246">
        <f>IF(N277="snížená",J277,0)</f>
        <v>0</v>
      </c>
      <c r="BG277" s="246">
        <f>IF(N277="zákl. přenesená",J277,0)</f>
        <v>0</v>
      </c>
      <c r="BH277" s="246">
        <f>IF(N277="sníž. přenesená",J277,0)</f>
        <v>0</v>
      </c>
      <c r="BI277" s="246">
        <f>IF(N277="nulová",J277,0)</f>
        <v>0</v>
      </c>
      <c r="BJ277" s="24" t="s">
        <v>76</v>
      </c>
      <c r="BK277" s="246">
        <f>ROUND(I277*H277,2)</f>
        <v>0</v>
      </c>
      <c r="BL277" s="24" t="s">
        <v>287</v>
      </c>
      <c r="BM277" s="24" t="s">
        <v>563</v>
      </c>
    </row>
    <row r="278" spans="2:65" s="1" customFormat="1" ht="16.5" customHeight="1">
      <c r="B278" s="46"/>
      <c r="C278" s="235" t="s">
        <v>564</v>
      </c>
      <c r="D278" s="235" t="s">
        <v>203</v>
      </c>
      <c r="E278" s="236" t="s">
        <v>565</v>
      </c>
      <c r="F278" s="237" t="s">
        <v>566</v>
      </c>
      <c r="G278" s="238" t="s">
        <v>241</v>
      </c>
      <c r="H278" s="239">
        <v>1</v>
      </c>
      <c r="I278" s="240"/>
      <c r="J278" s="241">
        <f>ROUND(I278*H278,2)</f>
        <v>0</v>
      </c>
      <c r="K278" s="237" t="s">
        <v>21</v>
      </c>
      <c r="L278" s="72"/>
      <c r="M278" s="242" t="s">
        <v>21</v>
      </c>
      <c r="N278" s="243" t="s">
        <v>40</v>
      </c>
      <c r="O278" s="47"/>
      <c r="P278" s="244">
        <f>O278*H278</f>
        <v>0</v>
      </c>
      <c r="Q278" s="244">
        <v>0</v>
      </c>
      <c r="R278" s="244">
        <f>Q278*H278</f>
        <v>0</v>
      </c>
      <c r="S278" s="244">
        <v>0</v>
      </c>
      <c r="T278" s="245">
        <f>S278*H278</f>
        <v>0</v>
      </c>
      <c r="AR278" s="24" t="s">
        <v>208</v>
      </c>
      <c r="AT278" s="24" t="s">
        <v>203</v>
      </c>
      <c r="AU278" s="24" t="s">
        <v>79</v>
      </c>
      <c r="AY278" s="24" t="s">
        <v>201</v>
      </c>
      <c r="BE278" s="246">
        <f>IF(N278="základní",J278,0)</f>
        <v>0</v>
      </c>
      <c r="BF278" s="246">
        <f>IF(N278="snížená",J278,0)</f>
        <v>0</v>
      </c>
      <c r="BG278" s="246">
        <f>IF(N278="zákl. přenesená",J278,0)</f>
        <v>0</v>
      </c>
      <c r="BH278" s="246">
        <f>IF(N278="sníž. přenesená",J278,0)</f>
        <v>0</v>
      </c>
      <c r="BI278" s="246">
        <f>IF(N278="nulová",J278,0)</f>
        <v>0</v>
      </c>
      <c r="BJ278" s="24" t="s">
        <v>76</v>
      </c>
      <c r="BK278" s="246">
        <f>ROUND(I278*H278,2)</f>
        <v>0</v>
      </c>
      <c r="BL278" s="24" t="s">
        <v>208</v>
      </c>
      <c r="BM278" s="24" t="s">
        <v>567</v>
      </c>
    </row>
    <row r="279" spans="2:65" s="1" customFormat="1" ht="16.5" customHeight="1">
      <c r="B279" s="46"/>
      <c r="C279" s="235" t="s">
        <v>568</v>
      </c>
      <c r="D279" s="235" t="s">
        <v>203</v>
      </c>
      <c r="E279" s="236" t="s">
        <v>569</v>
      </c>
      <c r="F279" s="237" t="s">
        <v>570</v>
      </c>
      <c r="G279" s="238" t="s">
        <v>241</v>
      </c>
      <c r="H279" s="239">
        <v>2</v>
      </c>
      <c r="I279" s="240"/>
      <c r="J279" s="241">
        <f>ROUND(I279*H279,2)</f>
        <v>0</v>
      </c>
      <c r="K279" s="237" t="s">
        <v>21</v>
      </c>
      <c r="L279" s="72"/>
      <c r="M279" s="242" t="s">
        <v>21</v>
      </c>
      <c r="N279" s="243" t="s">
        <v>40</v>
      </c>
      <c r="O279" s="47"/>
      <c r="P279" s="244">
        <f>O279*H279</f>
        <v>0</v>
      </c>
      <c r="Q279" s="244">
        <v>0</v>
      </c>
      <c r="R279" s="244">
        <f>Q279*H279</f>
        <v>0</v>
      </c>
      <c r="S279" s="244">
        <v>0</v>
      </c>
      <c r="T279" s="245">
        <f>S279*H279</f>
        <v>0</v>
      </c>
      <c r="AR279" s="24" t="s">
        <v>208</v>
      </c>
      <c r="AT279" s="24" t="s">
        <v>203</v>
      </c>
      <c r="AU279" s="24" t="s">
        <v>79</v>
      </c>
      <c r="AY279" s="24" t="s">
        <v>201</v>
      </c>
      <c r="BE279" s="246">
        <f>IF(N279="základní",J279,0)</f>
        <v>0</v>
      </c>
      <c r="BF279" s="246">
        <f>IF(N279="snížená",J279,0)</f>
        <v>0</v>
      </c>
      <c r="BG279" s="246">
        <f>IF(N279="zákl. přenesená",J279,0)</f>
        <v>0</v>
      </c>
      <c r="BH279" s="246">
        <f>IF(N279="sníž. přenesená",J279,0)</f>
        <v>0</v>
      </c>
      <c r="BI279" s="246">
        <f>IF(N279="nulová",J279,0)</f>
        <v>0</v>
      </c>
      <c r="BJ279" s="24" t="s">
        <v>76</v>
      </c>
      <c r="BK279" s="246">
        <f>ROUND(I279*H279,2)</f>
        <v>0</v>
      </c>
      <c r="BL279" s="24" t="s">
        <v>208</v>
      </c>
      <c r="BM279" s="24" t="s">
        <v>571</v>
      </c>
    </row>
    <row r="280" spans="2:65" s="1" customFormat="1" ht="16.5" customHeight="1">
      <c r="B280" s="46"/>
      <c r="C280" s="235" t="s">
        <v>572</v>
      </c>
      <c r="D280" s="235" t="s">
        <v>203</v>
      </c>
      <c r="E280" s="236" t="s">
        <v>573</v>
      </c>
      <c r="F280" s="237" t="s">
        <v>574</v>
      </c>
      <c r="G280" s="238" t="s">
        <v>248</v>
      </c>
      <c r="H280" s="239">
        <v>2</v>
      </c>
      <c r="I280" s="240"/>
      <c r="J280" s="241">
        <f>ROUND(I280*H280,2)</f>
        <v>0</v>
      </c>
      <c r="K280" s="237" t="s">
        <v>21</v>
      </c>
      <c r="L280" s="72"/>
      <c r="M280" s="242" t="s">
        <v>21</v>
      </c>
      <c r="N280" s="243" t="s">
        <v>40</v>
      </c>
      <c r="O280" s="47"/>
      <c r="P280" s="244">
        <f>O280*H280</f>
        <v>0</v>
      </c>
      <c r="Q280" s="244">
        <v>0</v>
      </c>
      <c r="R280" s="244">
        <f>Q280*H280</f>
        <v>0</v>
      </c>
      <c r="S280" s="244">
        <v>0</v>
      </c>
      <c r="T280" s="245">
        <f>S280*H280</f>
        <v>0</v>
      </c>
      <c r="AR280" s="24" t="s">
        <v>208</v>
      </c>
      <c r="AT280" s="24" t="s">
        <v>203</v>
      </c>
      <c r="AU280" s="24" t="s">
        <v>79</v>
      </c>
      <c r="AY280" s="24" t="s">
        <v>201</v>
      </c>
      <c r="BE280" s="246">
        <f>IF(N280="základní",J280,0)</f>
        <v>0</v>
      </c>
      <c r="BF280" s="246">
        <f>IF(N280="snížená",J280,0)</f>
        <v>0</v>
      </c>
      <c r="BG280" s="246">
        <f>IF(N280="zákl. přenesená",J280,0)</f>
        <v>0</v>
      </c>
      <c r="BH280" s="246">
        <f>IF(N280="sníž. přenesená",J280,0)</f>
        <v>0</v>
      </c>
      <c r="BI280" s="246">
        <f>IF(N280="nulová",J280,0)</f>
        <v>0</v>
      </c>
      <c r="BJ280" s="24" t="s">
        <v>76</v>
      </c>
      <c r="BK280" s="246">
        <f>ROUND(I280*H280,2)</f>
        <v>0</v>
      </c>
      <c r="BL280" s="24" t="s">
        <v>208</v>
      </c>
      <c r="BM280" s="24" t="s">
        <v>575</v>
      </c>
    </row>
    <row r="281" spans="2:65" s="1" customFormat="1" ht="16.5" customHeight="1">
      <c r="B281" s="46"/>
      <c r="C281" s="235" t="s">
        <v>576</v>
      </c>
      <c r="D281" s="235" t="s">
        <v>203</v>
      </c>
      <c r="E281" s="236" t="s">
        <v>577</v>
      </c>
      <c r="F281" s="237" t="s">
        <v>578</v>
      </c>
      <c r="G281" s="238" t="s">
        <v>248</v>
      </c>
      <c r="H281" s="239">
        <v>2</v>
      </c>
      <c r="I281" s="240"/>
      <c r="J281" s="241">
        <f>ROUND(I281*H281,2)</f>
        <v>0</v>
      </c>
      <c r="K281" s="237" t="s">
        <v>21</v>
      </c>
      <c r="L281" s="72"/>
      <c r="M281" s="242" t="s">
        <v>21</v>
      </c>
      <c r="N281" s="243" t="s">
        <v>40</v>
      </c>
      <c r="O281" s="47"/>
      <c r="P281" s="244">
        <f>O281*H281</f>
        <v>0</v>
      </c>
      <c r="Q281" s="244">
        <v>0</v>
      </c>
      <c r="R281" s="244">
        <f>Q281*H281</f>
        <v>0</v>
      </c>
      <c r="S281" s="244">
        <v>0</v>
      </c>
      <c r="T281" s="245">
        <f>S281*H281</f>
        <v>0</v>
      </c>
      <c r="AR281" s="24" t="s">
        <v>208</v>
      </c>
      <c r="AT281" s="24" t="s">
        <v>203</v>
      </c>
      <c r="AU281" s="24" t="s">
        <v>79</v>
      </c>
      <c r="AY281" s="24" t="s">
        <v>201</v>
      </c>
      <c r="BE281" s="246">
        <f>IF(N281="základní",J281,0)</f>
        <v>0</v>
      </c>
      <c r="BF281" s="246">
        <f>IF(N281="snížená",J281,0)</f>
        <v>0</v>
      </c>
      <c r="BG281" s="246">
        <f>IF(N281="zákl. přenesená",J281,0)</f>
        <v>0</v>
      </c>
      <c r="BH281" s="246">
        <f>IF(N281="sníž. přenesená",J281,0)</f>
        <v>0</v>
      </c>
      <c r="BI281" s="246">
        <f>IF(N281="nulová",J281,0)</f>
        <v>0</v>
      </c>
      <c r="BJ281" s="24" t="s">
        <v>76</v>
      </c>
      <c r="BK281" s="246">
        <f>ROUND(I281*H281,2)</f>
        <v>0</v>
      </c>
      <c r="BL281" s="24" t="s">
        <v>208</v>
      </c>
      <c r="BM281" s="24" t="s">
        <v>579</v>
      </c>
    </row>
    <row r="282" spans="2:63" s="11" customFormat="1" ht="29.85" customHeight="1">
      <c r="B282" s="219"/>
      <c r="C282" s="220"/>
      <c r="D282" s="221" t="s">
        <v>68</v>
      </c>
      <c r="E282" s="233" t="s">
        <v>580</v>
      </c>
      <c r="F282" s="233" t="s">
        <v>581</v>
      </c>
      <c r="G282" s="220"/>
      <c r="H282" s="220"/>
      <c r="I282" s="223"/>
      <c r="J282" s="234">
        <f>BK282</f>
        <v>0</v>
      </c>
      <c r="K282" s="220"/>
      <c r="L282" s="225"/>
      <c r="M282" s="226"/>
      <c r="N282" s="227"/>
      <c r="O282" s="227"/>
      <c r="P282" s="228">
        <f>SUM(P283:P300)</f>
        <v>0</v>
      </c>
      <c r="Q282" s="227"/>
      <c r="R282" s="228">
        <f>SUM(R283:R300)</f>
        <v>0.64436402</v>
      </c>
      <c r="S282" s="227"/>
      <c r="T282" s="229">
        <f>SUM(T283:T300)</f>
        <v>0</v>
      </c>
      <c r="AR282" s="230" t="s">
        <v>79</v>
      </c>
      <c r="AT282" s="231" t="s">
        <v>68</v>
      </c>
      <c r="AU282" s="231" t="s">
        <v>76</v>
      </c>
      <c r="AY282" s="230" t="s">
        <v>201</v>
      </c>
      <c r="BK282" s="232">
        <f>SUM(BK283:BK300)</f>
        <v>0</v>
      </c>
    </row>
    <row r="283" spans="2:65" s="1" customFormat="1" ht="25.5" customHeight="1">
      <c r="B283" s="46"/>
      <c r="C283" s="235" t="s">
        <v>582</v>
      </c>
      <c r="D283" s="235" t="s">
        <v>203</v>
      </c>
      <c r="E283" s="236" t="s">
        <v>583</v>
      </c>
      <c r="F283" s="237" t="s">
        <v>584</v>
      </c>
      <c r="G283" s="238" t="s">
        <v>206</v>
      </c>
      <c r="H283" s="239">
        <v>90.54</v>
      </c>
      <c r="I283" s="240"/>
      <c r="J283" s="241">
        <f>ROUND(I283*H283,2)</f>
        <v>0</v>
      </c>
      <c r="K283" s="237" t="s">
        <v>207</v>
      </c>
      <c r="L283" s="72"/>
      <c r="M283" s="242" t="s">
        <v>21</v>
      </c>
      <c r="N283" s="243" t="s">
        <v>40</v>
      </c>
      <c r="O283" s="47"/>
      <c r="P283" s="244">
        <f>O283*H283</f>
        <v>0</v>
      </c>
      <c r="Q283" s="244">
        <v>0</v>
      </c>
      <c r="R283" s="244">
        <f>Q283*H283</f>
        <v>0</v>
      </c>
      <c r="S283" s="244">
        <v>0</v>
      </c>
      <c r="T283" s="245">
        <f>S283*H283</f>
        <v>0</v>
      </c>
      <c r="AR283" s="24" t="s">
        <v>287</v>
      </c>
      <c r="AT283" s="24" t="s">
        <v>203</v>
      </c>
      <c r="AU283" s="24" t="s">
        <v>79</v>
      </c>
      <c r="AY283" s="24" t="s">
        <v>201</v>
      </c>
      <c r="BE283" s="246">
        <f>IF(N283="základní",J283,0)</f>
        <v>0</v>
      </c>
      <c r="BF283" s="246">
        <f>IF(N283="snížená",J283,0)</f>
        <v>0</v>
      </c>
      <c r="BG283" s="246">
        <f>IF(N283="zákl. přenesená",J283,0)</f>
        <v>0</v>
      </c>
      <c r="BH283" s="246">
        <f>IF(N283="sníž. přenesená",J283,0)</f>
        <v>0</v>
      </c>
      <c r="BI283" s="246">
        <f>IF(N283="nulová",J283,0)</f>
        <v>0</v>
      </c>
      <c r="BJ283" s="24" t="s">
        <v>76</v>
      </c>
      <c r="BK283" s="246">
        <f>ROUND(I283*H283,2)</f>
        <v>0</v>
      </c>
      <c r="BL283" s="24" t="s">
        <v>287</v>
      </c>
      <c r="BM283" s="24" t="s">
        <v>585</v>
      </c>
    </row>
    <row r="284" spans="2:51" s="12" customFormat="1" ht="13.5">
      <c r="B284" s="247"/>
      <c r="C284" s="248"/>
      <c r="D284" s="249" t="s">
        <v>210</v>
      </c>
      <c r="E284" s="250" t="s">
        <v>21</v>
      </c>
      <c r="F284" s="251" t="s">
        <v>586</v>
      </c>
      <c r="G284" s="248"/>
      <c r="H284" s="252">
        <v>90.54</v>
      </c>
      <c r="I284" s="253"/>
      <c r="J284" s="248"/>
      <c r="K284" s="248"/>
      <c r="L284" s="254"/>
      <c r="M284" s="255"/>
      <c r="N284" s="256"/>
      <c r="O284" s="256"/>
      <c r="P284" s="256"/>
      <c r="Q284" s="256"/>
      <c r="R284" s="256"/>
      <c r="S284" s="256"/>
      <c r="T284" s="257"/>
      <c r="AT284" s="258" t="s">
        <v>210</v>
      </c>
      <c r="AU284" s="258" t="s">
        <v>79</v>
      </c>
      <c r="AV284" s="12" t="s">
        <v>79</v>
      </c>
      <c r="AW284" s="12" t="s">
        <v>33</v>
      </c>
      <c r="AX284" s="12" t="s">
        <v>76</v>
      </c>
      <c r="AY284" s="258" t="s">
        <v>201</v>
      </c>
    </row>
    <row r="285" spans="2:65" s="1" customFormat="1" ht="16.5" customHeight="1">
      <c r="B285" s="46"/>
      <c r="C285" s="259" t="s">
        <v>587</v>
      </c>
      <c r="D285" s="259" t="s">
        <v>256</v>
      </c>
      <c r="E285" s="260" t="s">
        <v>588</v>
      </c>
      <c r="F285" s="261" t="s">
        <v>589</v>
      </c>
      <c r="G285" s="262" t="s">
        <v>235</v>
      </c>
      <c r="H285" s="263">
        <v>0.018</v>
      </c>
      <c r="I285" s="264"/>
      <c r="J285" s="265">
        <f>ROUND(I285*H285,2)</f>
        <v>0</v>
      </c>
      <c r="K285" s="261" t="s">
        <v>207</v>
      </c>
      <c r="L285" s="266"/>
      <c r="M285" s="267" t="s">
        <v>21</v>
      </c>
      <c r="N285" s="268" t="s">
        <v>40</v>
      </c>
      <c r="O285" s="47"/>
      <c r="P285" s="244">
        <f>O285*H285</f>
        <v>0</v>
      </c>
      <c r="Q285" s="244">
        <v>1</v>
      </c>
      <c r="R285" s="244">
        <f>Q285*H285</f>
        <v>0.018</v>
      </c>
      <c r="S285" s="244">
        <v>0</v>
      </c>
      <c r="T285" s="245">
        <f>S285*H285</f>
        <v>0</v>
      </c>
      <c r="AR285" s="24" t="s">
        <v>374</v>
      </c>
      <c r="AT285" s="24" t="s">
        <v>256</v>
      </c>
      <c r="AU285" s="24" t="s">
        <v>79</v>
      </c>
      <c r="AY285" s="24" t="s">
        <v>201</v>
      </c>
      <c r="BE285" s="246">
        <f>IF(N285="základní",J285,0)</f>
        <v>0</v>
      </c>
      <c r="BF285" s="246">
        <f>IF(N285="snížená",J285,0)</f>
        <v>0</v>
      </c>
      <c r="BG285" s="246">
        <f>IF(N285="zákl. přenesená",J285,0)</f>
        <v>0</v>
      </c>
      <c r="BH285" s="246">
        <f>IF(N285="sníž. přenesená",J285,0)</f>
        <v>0</v>
      </c>
      <c r="BI285" s="246">
        <f>IF(N285="nulová",J285,0)</f>
        <v>0</v>
      </c>
      <c r="BJ285" s="24" t="s">
        <v>76</v>
      </c>
      <c r="BK285" s="246">
        <f>ROUND(I285*H285,2)</f>
        <v>0</v>
      </c>
      <c r="BL285" s="24" t="s">
        <v>287</v>
      </c>
      <c r="BM285" s="24" t="s">
        <v>590</v>
      </c>
    </row>
    <row r="286" spans="2:47" s="1" customFormat="1" ht="13.5">
      <c r="B286" s="46"/>
      <c r="C286" s="74"/>
      <c r="D286" s="249" t="s">
        <v>493</v>
      </c>
      <c r="E286" s="74"/>
      <c r="F286" s="280" t="s">
        <v>591</v>
      </c>
      <c r="G286" s="74"/>
      <c r="H286" s="74"/>
      <c r="I286" s="203"/>
      <c r="J286" s="74"/>
      <c r="K286" s="74"/>
      <c r="L286" s="72"/>
      <c r="M286" s="281"/>
      <c r="N286" s="47"/>
      <c r="O286" s="47"/>
      <c r="P286" s="47"/>
      <c r="Q286" s="47"/>
      <c r="R286" s="47"/>
      <c r="S286" s="47"/>
      <c r="T286" s="95"/>
      <c r="AT286" s="24" t="s">
        <v>493</v>
      </c>
      <c r="AU286" s="24" t="s">
        <v>79</v>
      </c>
    </row>
    <row r="287" spans="2:51" s="12" customFormat="1" ht="13.5">
      <c r="B287" s="247"/>
      <c r="C287" s="248"/>
      <c r="D287" s="249" t="s">
        <v>210</v>
      </c>
      <c r="E287" s="250" t="s">
        <v>21</v>
      </c>
      <c r="F287" s="251" t="s">
        <v>592</v>
      </c>
      <c r="G287" s="248"/>
      <c r="H287" s="252">
        <v>0.018</v>
      </c>
      <c r="I287" s="253"/>
      <c r="J287" s="248"/>
      <c r="K287" s="248"/>
      <c r="L287" s="254"/>
      <c r="M287" s="255"/>
      <c r="N287" s="256"/>
      <c r="O287" s="256"/>
      <c r="P287" s="256"/>
      <c r="Q287" s="256"/>
      <c r="R287" s="256"/>
      <c r="S287" s="256"/>
      <c r="T287" s="257"/>
      <c r="AT287" s="258" t="s">
        <v>210</v>
      </c>
      <c r="AU287" s="258" t="s">
        <v>79</v>
      </c>
      <c r="AV287" s="12" t="s">
        <v>79</v>
      </c>
      <c r="AW287" s="12" t="s">
        <v>33</v>
      </c>
      <c r="AX287" s="12" t="s">
        <v>76</v>
      </c>
      <c r="AY287" s="258" t="s">
        <v>201</v>
      </c>
    </row>
    <row r="288" spans="2:65" s="1" customFormat="1" ht="25.5" customHeight="1">
      <c r="B288" s="46"/>
      <c r="C288" s="235" t="s">
        <v>593</v>
      </c>
      <c r="D288" s="235" t="s">
        <v>203</v>
      </c>
      <c r="E288" s="236" t="s">
        <v>594</v>
      </c>
      <c r="F288" s="237" t="s">
        <v>595</v>
      </c>
      <c r="G288" s="238" t="s">
        <v>206</v>
      </c>
      <c r="H288" s="239">
        <v>90.54</v>
      </c>
      <c r="I288" s="240"/>
      <c r="J288" s="241">
        <f>ROUND(I288*H288,2)</f>
        <v>0</v>
      </c>
      <c r="K288" s="237" t="s">
        <v>207</v>
      </c>
      <c r="L288" s="72"/>
      <c r="M288" s="242" t="s">
        <v>21</v>
      </c>
      <c r="N288" s="243" t="s">
        <v>40</v>
      </c>
      <c r="O288" s="47"/>
      <c r="P288" s="244">
        <f>O288*H288</f>
        <v>0</v>
      </c>
      <c r="Q288" s="244">
        <v>0.0004</v>
      </c>
      <c r="R288" s="244">
        <f>Q288*H288</f>
        <v>0.036216000000000005</v>
      </c>
      <c r="S288" s="244">
        <v>0</v>
      </c>
      <c r="T288" s="245">
        <f>S288*H288</f>
        <v>0</v>
      </c>
      <c r="AR288" s="24" t="s">
        <v>287</v>
      </c>
      <c r="AT288" s="24" t="s">
        <v>203</v>
      </c>
      <c r="AU288" s="24" t="s">
        <v>79</v>
      </c>
      <c r="AY288" s="24" t="s">
        <v>201</v>
      </c>
      <c r="BE288" s="246">
        <f>IF(N288="základní",J288,0)</f>
        <v>0</v>
      </c>
      <c r="BF288" s="246">
        <f>IF(N288="snížená",J288,0)</f>
        <v>0</v>
      </c>
      <c r="BG288" s="246">
        <f>IF(N288="zákl. přenesená",J288,0)</f>
        <v>0</v>
      </c>
      <c r="BH288" s="246">
        <f>IF(N288="sníž. přenesená",J288,0)</f>
        <v>0</v>
      </c>
      <c r="BI288" s="246">
        <f>IF(N288="nulová",J288,0)</f>
        <v>0</v>
      </c>
      <c r="BJ288" s="24" t="s">
        <v>76</v>
      </c>
      <c r="BK288" s="246">
        <f>ROUND(I288*H288,2)</f>
        <v>0</v>
      </c>
      <c r="BL288" s="24" t="s">
        <v>287</v>
      </c>
      <c r="BM288" s="24" t="s">
        <v>596</v>
      </c>
    </row>
    <row r="289" spans="2:51" s="12" customFormat="1" ht="13.5">
      <c r="B289" s="247"/>
      <c r="C289" s="248"/>
      <c r="D289" s="249" t="s">
        <v>210</v>
      </c>
      <c r="E289" s="250" t="s">
        <v>21</v>
      </c>
      <c r="F289" s="251" t="s">
        <v>586</v>
      </c>
      <c r="G289" s="248"/>
      <c r="H289" s="252">
        <v>90.54</v>
      </c>
      <c r="I289" s="253"/>
      <c r="J289" s="248"/>
      <c r="K289" s="248"/>
      <c r="L289" s="254"/>
      <c r="M289" s="255"/>
      <c r="N289" s="256"/>
      <c r="O289" s="256"/>
      <c r="P289" s="256"/>
      <c r="Q289" s="256"/>
      <c r="R289" s="256"/>
      <c r="S289" s="256"/>
      <c r="T289" s="257"/>
      <c r="AT289" s="258" t="s">
        <v>210</v>
      </c>
      <c r="AU289" s="258" t="s">
        <v>79</v>
      </c>
      <c r="AV289" s="12" t="s">
        <v>79</v>
      </c>
      <c r="AW289" s="12" t="s">
        <v>33</v>
      </c>
      <c r="AX289" s="12" t="s">
        <v>76</v>
      </c>
      <c r="AY289" s="258" t="s">
        <v>201</v>
      </c>
    </row>
    <row r="290" spans="2:65" s="1" customFormat="1" ht="16.5" customHeight="1">
      <c r="B290" s="46"/>
      <c r="C290" s="259" t="s">
        <v>597</v>
      </c>
      <c r="D290" s="259" t="s">
        <v>256</v>
      </c>
      <c r="E290" s="260" t="s">
        <v>598</v>
      </c>
      <c r="F290" s="261" t="s">
        <v>599</v>
      </c>
      <c r="G290" s="262" t="s">
        <v>206</v>
      </c>
      <c r="H290" s="263">
        <v>119.739</v>
      </c>
      <c r="I290" s="264"/>
      <c r="J290" s="265">
        <f>ROUND(I290*H290,2)</f>
        <v>0</v>
      </c>
      <c r="K290" s="261" t="s">
        <v>207</v>
      </c>
      <c r="L290" s="266"/>
      <c r="M290" s="267" t="s">
        <v>21</v>
      </c>
      <c r="N290" s="268" t="s">
        <v>40</v>
      </c>
      <c r="O290" s="47"/>
      <c r="P290" s="244">
        <f>O290*H290</f>
        <v>0</v>
      </c>
      <c r="Q290" s="244">
        <v>0.00388</v>
      </c>
      <c r="R290" s="244">
        <f>Q290*H290</f>
        <v>0.46458732</v>
      </c>
      <c r="S290" s="244">
        <v>0</v>
      </c>
      <c r="T290" s="245">
        <f>S290*H290</f>
        <v>0</v>
      </c>
      <c r="AR290" s="24" t="s">
        <v>374</v>
      </c>
      <c r="AT290" s="24" t="s">
        <v>256</v>
      </c>
      <c r="AU290" s="24" t="s">
        <v>79</v>
      </c>
      <c r="AY290" s="24" t="s">
        <v>201</v>
      </c>
      <c r="BE290" s="246">
        <f>IF(N290="základní",J290,0)</f>
        <v>0</v>
      </c>
      <c r="BF290" s="246">
        <f>IF(N290="snížená",J290,0)</f>
        <v>0</v>
      </c>
      <c r="BG290" s="246">
        <f>IF(N290="zákl. přenesená",J290,0)</f>
        <v>0</v>
      </c>
      <c r="BH290" s="246">
        <f>IF(N290="sníž. přenesená",J290,0)</f>
        <v>0</v>
      </c>
      <c r="BI290" s="246">
        <f>IF(N290="nulová",J290,0)</f>
        <v>0</v>
      </c>
      <c r="BJ290" s="24" t="s">
        <v>76</v>
      </c>
      <c r="BK290" s="246">
        <f>ROUND(I290*H290,2)</f>
        <v>0</v>
      </c>
      <c r="BL290" s="24" t="s">
        <v>287</v>
      </c>
      <c r="BM290" s="24" t="s">
        <v>600</v>
      </c>
    </row>
    <row r="291" spans="2:51" s="12" customFormat="1" ht="13.5">
      <c r="B291" s="247"/>
      <c r="C291" s="248"/>
      <c r="D291" s="249" t="s">
        <v>210</v>
      </c>
      <c r="E291" s="250" t="s">
        <v>21</v>
      </c>
      <c r="F291" s="251" t="s">
        <v>601</v>
      </c>
      <c r="G291" s="248"/>
      <c r="H291" s="252">
        <v>104.121</v>
      </c>
      <c r="I291" s="253"/>
      <c r="J291" s="248"/>
      <c r="K291" s="248"/>
      <c r="L291" s="254"/>
      <c r="M291" s="255"/>
      <c r="N291" s="256"/>
      <c r="O291" s="256"/>
      <c r="P291" s="256"/>
      <c r="Q291" s="256"/>
      <c r="R291" s="256"/>
      <c r="S291" s="256"/>
      <c r="T291" s="257"/>
      <c r="AT291" s="258" t="s">
        <v>210</v>
      </c>
      <c r="AU291" s="258" t="s">
        <v>79</v>
      </c>
      <c r="AV291" s="12" t="s">
        <v>79</v>
      </c>
      <c r="AW291" s="12" t="s">
        <v>33</v>
      </c>
      <c r="AX291" s="12" t="s">
        <v>76</v>
      </c>
      <c r="AY291" s="258" t="s">
        <v>201</v>
      </c>
    </row>
    <row r="292" spans="2:51" s="12" customFormat="1" ht="13.5">
      <c r="B292" s="247"/>
      <c r="C292" s="248"/>
      <c r="D292" s="249" t="s">
        <v>210</v>
      </c>
      <c r="E292" s="248"/>
      <c r="F292" s="251" t="s">
        <v>602</v>
      </c>
      <c r="G292" s="248"/>
      <c r="H292" s="252">
        <v>119.739</v>
      </c>
      <c r="I292" s="253"/>
      <c r="J292" s="248"/>
      <c r="K292" s="248"/>
      <c r="L292" s="254"/>
      <c r="M292" s="255"/>
      <c r="N292" s="256"/>
      <c r="O292" s="256"/>
      <c r="P292" s="256"/>
      <c r="Q292" s="256"/>
      <c r="R292" s="256"/>
      <c r="S292" s="256"/>
      <c r="T292" s="257"/>
      <c r="AT292" s="258" t="s">
        <v>210</v>
      </c>
      <c r="AU292" s="258" t="s">
        <v>79</v>
      </c>
      <c r="AV292" s="12" t="s">
        <v>79</v>
      </c>
      <c r="AW292" s="12" t="s">
        <v>6</v>
      </c>
      <c r="AX292" s="12" t="s">
        <v>76</v>
      </c>
      <c r="AY292" s="258" t="s">
        <v>201</v>
      </c>
    </row>
    <row r="293" spans="2:65" s="1" customFormat="1" ht="25.5" customHeight="1">
      <c r="B293" s="46"/>
      <c r="C293" s="235" t="s">
        <v>603</v>
      </c>
      <c r="D293" s="235" t="s">
        <v>203</v>
      </c>
      <c r="E293" s="236" t="s">
        <v>604</v>
      </c>
      <c r="F293" s="237" t="s">
        <v>605</v>
      </c>
      <c r="G293" s="238" t="s">
        <v>206</v>
      </c>
      <c r="H293" s="239">
        <v>27.415</v>
      </c>
      <c r="I293" s="240"/>
      <c r="J293" s="241">
        <f>ROUND(I293*H293,2)</f>
        <v>0</v>
      </c>
      <c r="K293" s="237" t="s">
        <v>220</v>
      </c>
      <c r="L293" s="72"/>
      <c r="M293" s="242" t="s">
        <v>21</v>
      </c>
      <c r="N293" s="243" t="s">
        <v>40</v>
      </c>
      <c r="O293" s="47"/>
      <c r="P293" s="244">
        <f>O293*H293</f>
        <v>0</v>
      </c>
      <c r="Q293" s="244">
        <v>0.00458</v>
      </c>
      <c r="R293" s="244">
        <f>Q293*H293</f>
        <v>0.1255607</v>
      </c>
      <c r="S293" s="244">
        <v>0</v>
      </c>
      <c r="T293" s="245">
        <f>S293*H293</f>
        <v>0</v>
      </c>
      <c r="AR293" s="24" t="s">
        <v>287</v>
      </c>
      <c r="AT293" s="24" t="s">
        <v>203</v>
      </c>
      <c r="AU293" s="24" t="s">
        <v>79</v>
      </c>
      <c r="AY293" s="24" t="s">
        <v>201</v>
      </c>
      <c r="BE293" s="246">
        <f>IF(N293="základní",J293,0)</f>
        <v>0</v>
      </c>
      <c r="BF293" s="246">
        <f>IF(N293="snížená",J293,0)</f>
        <v>0</v>
      </c>
      <c r="BG293" s="246">
        <f>IF(N293="zákl. přenesená",J293,0)</f>
        <v>0</v>
      </c>
      <c r="BH293" s="246">
        <f>IF(N293="sníž. přenesená",J293,0)</f>
        <v>0</v>
      </c>
      <c r="BI293" s="246">
        <f>IF(N293="nulová",J293,0)</f>
        <v>0</v>
      </c>
      <c r="BJ293" s="24" t="s">
        <v>76</v>
      </c>
      <c r="BK293" s="246">
        <f>ROUND(I293*H293,2)</f>
        <v>0</v>
      </c>
      <c r="BL293" s="24" t="s">
        <v>287</v>
      </c>
      <c r="BM293" s="24" t="s">
        <v>606</v>
      </c>
    </row>
    <row r="294" spans="2:51" s="12" customFormat="1" ht="13.5">
      <c r="B294" s="247"/>
      <c r="C294" s="248"/>
      <c r="D294" s="249" t="s">
        <v>210</v>
      </c>
      <c r="E294" s="250" t="s">
        <v>21</v>
      </c>
      <c r="F294" s="251" t="s">
        <v>378</v>
      </c>
      <c r="G294" s="248"/>
      <c r="H294" s="252">
        <v>9.92</v>
      </c>
      <c r="I294" s="253"/>
      <c r="J294" s="248"/>
      <c r="K294" s="248"/>
      <c r="L294" s="254"/>
      <c r="M294" s="255"/>
      <c r="N294" s="256"/>
      <c r="O294" s="256"/>
      <c r="P294" s="256"/>
      <c r="Q294" s="256"/>
      <c r="R294" s="256"/>
      <c r="S294" s="256"/>
      <c r="T294" s="257"/>
      <c r="AT294" s="258" t="s">
        <v>210</v>
      </c>
      <c r="AU294" s="258" t="s">
        <v>79</v>
      </c>
      <c r="AV294" s="12" t="s">
        <v>79</v>
      </c>
      <c r="AW294" s="12" t="s">
        <v>33</v>
      </c>
      <c r="AX294" s="12" t="s">
        <v>69</v>
      </c>
      <c r="AY294" s="258" t="s">
        <v>201</v>
      </c>
    </row>
    <row r="295" spans="2:51" s="12" customFormat="1" ht="13.5">
      <c r="B295" s="247"/>
      <c r="C295" s="248"/>
      <c r="D295" s="249" t="s">
        <v>210</v>
      </c>
      <c r="E295" s="250" t="s">
        <v>21</v>
      </c>
      <c r="F295" s="251" t="s">
        <v>607</v>
      </c>
      <c r="G295" s="248"/>
      <c r="H295" s="252">
        <v>9.615</v>
      </c>
      <c r="I295" s="253"/>
      <c r="J295" s="248"/>
      <c r="K295" s="248"/>
      <c r="L295" s="254"/>
      <c r="M295" s="255"/>
      <c r="N295" s="256"/>
      <c r="O295" s="256"/>
      <c r="P295" s="256"/>
      <c r="Q295" s="256"/>
      <c r="R295" s="256"/>
      <c r="S295" s="256"/>
      <c r="T295" s="257"/>
      <c r="AT295" s="258" t="s">
        <v>210</v>
      </c>
      <c r="AU295" s="258" t="s">
        <v>79</v>
      </c>
      <c r="AV295" s="12" t="s">
        <v>79</v>
      </c>
      <c r="AW295" s="12" t="s">
        <v>33</v>
      </c>
      <c r="AX295" s="12" t="s">
        <v>69</v>
      </c>
      <c r="AY295" s="258" t="s">
        <v>201</v>
      </c>
    </row>
    <row r="296" spans="2:51" s="12" customFormat="1" ht="13.5">
      <c r="B296" s="247"/>
      <c r="C296" s="248"/>
      <c r="D296" s="249" t="s">
        <v>210</v>
      </c>
      <c r="E296" s="250" t="s">
        <v>21</v>
      </c>
      <c r="F296" s="251" t="s">
        <v>354</v>
      </c>
      <c r="G296" s="248"/>
      <c r="H296" s="252">
        <v>7.88</v>
      </c>
      <c r="I296" s="253"/>
      <c r="J296" s="248"/>
      <c r="K296" s="248"/>
      <c r="L296" s="254"/>
      <c r="M296" s="255"/>
      <c r="N296" s="256"/>
      <c r="O296" s="256"/>
      <c r="P296" s="256"/>
      <c r="Q296" s="256"/>
      <c r="R296" s="256"/>
      <c r="S296" s="256"/>
      <c r="T296" s="257"/>
      <c r="AT296" s="258" t="s">
        <v>210</v>
      </c>
      <c r="AU296" s="258" t="s">
        <v>79</v>
      </c>
      <c r="AV296" s="12" t="s">
        <v>79</v>
      </c>
      <c r="AW296" s="12" t="s">
        <v>33</v>
      </c>
      <c r="AX296" s="12" t="s">
        <v>69</v>
      </c>
      <c r="AY296" s="258" t="s">
        <v>201</v>
      </c>
    </row>
    <row r="297" spans="2:51" s="13" customFormat="1" ht="13.5">
      <c r="B297" s="269"/>
      <c r="C297" s="270"/>
      <c r="D297" s="249" t="s">
        <v>210</v>
      </c>
      <c r="E297" s="271" t="s">
        <v>21</v>
      </c>
      <c r="F297" s="272" t="s">
        <v>271</v>
      </c>
      <c r="G297" s="270"/>
      <c r="H297" s="273">
        <v>27.415</v>
      </c>
      <c r="I297" s="274"/>
      <c r="J297" s="270"/>
      <c r="K297" s="270"/>
      <c r="L297" s="275"/>
      <c r="M297" s="276"/>
      <c r="N297" s="277"/>
      <c r="O297" s="277"/>
      <c r="P297" s="277"/>
      <c r="Q297" s="277"/>
      <c r="R297" s="277"/>
      <c r="S297" s="277"/>
      <c r="T297" s="278"/>
      <c r="AT297" s="279" t="s">
        <v>210</v>
      </c>
      <c r="AU297" s="279" t="s">
        <v>79</v>
      </c>
      <c r="AV297" s="13" t="s">
        <v>208</v>
      </c>
      <c r="AW297" s="13" t="s">
        <v>33</v>
      </c>
      <c r="AX297" s="13" t="s">
        <v>76</v>
      </c>
      <c r="AY297" s="279" t="s">
        <v>201</v>
      </c>
    </row>
    <row r="298" spans="2:65" s="1" customFormat="1" ht="25.5" customHeight="1">
      <c r="B298" s="46"/>
      <c r="C298" s="235" t="s">
        <v>608</v>
      </c>
      <c r="D298" s="235" t="s">
        <v>203</v>
      </c>
      <c r="E298" s="236" t="s">
        <v>609</v>
      </c>
      <c r="F298" s="237" t="s">
        <v>610</v>
      </c>
      <c r="G298" s="238" t="s">
        <v>562</v>
      </c>
      <c r="H298" s="282"/>
      <c r="I298" s="240"/>
      <c r="J298" s="241">
        <f>ROUND(I298*H298,2)</f>
        <v>0</v>
      </c>
      <c r="K298" s="237" t="s">
        <v>220</v>
      </c>
      <c r="L298" s="72"/>
      <c r="M298" s="242" t="s">
        <v>21</v>
      </c>
      <c r="N298" s="243" t="s">
        <v>40</v>
      </c>
      <c r="O298" s="47"/>
      <c r="P298" s="244">
        <f>O298*H298</f>
        <v>0</v>
      </c>
      <c r="Q298" s="244">
        <v>0</v>
      </c>
      <c r="R298" s="244">
        <f>Q298*H298</f>
        <v>0</v>
      </c>
      <c r="S298" s="244">
        <v>0</v>
      </c>
      <c r="T298" s="245">
        <f>S298*H298</f>
        <v>0</v>
      </c>
      <c r="AR298" s="24" t="s">
        <v>287</v>
      </c>
      <c r="AT298" s="24" t="s">
        <v>203</v>
      </c>
      <c r="AU298" s="24" t="s">
        <v>79</v>
      </c>
      <c r="AY298" s="24" t="s">
        <v>201</v>
      </c>
      <c r="BE298" s="246">
        <f>IF(N298="základní",J298,0)</f>
        <v>0</v>
      </c>
      <c r="BF298" s="246">
        <f>IF(N298="snížená",J298,0)</f>
        <v>0</v>
      </c>
      <c r="BG298" s="246">
        <f>IF(N298="zákl. přenesená",J298,0)</f>
        <v>0</v>
      </c>
      <c r="BH298" s="246">
        <f>IF(N298="sníž. přenesená",J298,0)</f>
        <v>0</v>
      </c>
      <c r="BI298" s="246">
        <f>IF(N298="nulová",J298,0)</f>
        <v>0</v>
      </c>
      <c r="BJ298" s="24" t="s">
        <v>76</v>
      </c>
      <c r="BK298" s="246">
        <f>ROUND(I298*H298,2)</f>
        <v>0</v>
      </c>
      <c r="BL298" s="24" t="s">
        <v>287</v>
      </c>
      <c r="BM298" s="24" t="s">
        <v>611</v>
      </c>
    </row>
    <row r="299" spans="2:65" s="1" customFormat="1" ht="25.5" customHeight="1">
      <c r="B299" s="46"/>
      <c r="C299" s="235" t="s">
        <v>612</v>
      </c>
      <c r="D299" s="235" t="s">
        <v>203</v>
      </c>
      <c r="E299" s="236" t="s">
        <v>613</v>
      </c>
      <c r="F299" s="237" t="s">
        <v>614</v>
      </c>
      <c r="G299" s="238" t="s">
        <v>206</v>
      </c>
      <c r="H299" s="239">
        <v>6</v>
      </c>
      <c r="I299" s="240"/>
      <c r="J299" s="241">
        <f>ROUND(I299*H299,2)</f>
        <v>0</v>
      </c>
      <c r="K299" s="237" t="s">
        <v>21</v>
      </c>
      <c r="L299" s="72"/>
      <c r="M299" s="242" t="s">
        <v>21</v>
      </c>
      <c r="N299" s="243" t="s">
        <v>40</v>
      </c>
      <c r="O299" s="47"/>
      <c r="P299" s="244">
        <f>O299*H299</f>
        <v>0</v>
      </c>
      <c r="Q299" s="244">
        <v>0</v>
      </c>
      <c r="R299" s="244">
        <f>Q299*H299</f>
        <v>0</v>
      </c>
      <c r="S299" s="244">
        <v>0</v>
      </c>
      <c r="T299" s="245">
        <f>S299*H299</f>
        <v>0</v>
      </c>
      <c r="AR299" s="24" t="s">
        <v>208</v>
      </c>
      <c r="AT299" s="24" t="s">
        <v>203</v>
      </c>
      <c r="AU299" s="24" t="s">
        <v>79</v>
      </c>
      <c r="AY299" s="24" t="s">
        <v>201</v>
      </c>
      <c r="BE299" s="246">
        <f>IF(N299="základní",J299,0)</f>
        <v>0</v>
      </c>
      <c r="BF299" s="246">
        <f>IF(N299="snížená",J299,0)</f>
        <v>0</v>
      </c>
      <c r="BG299" s="246">
        <f>IF(N299="zákl. přenesená",J299,0)</f>
        <v>0</v>
      </c>
      <c r="BH299" s="246">
        <f>IF(N299="sníž. přenesená",J299,0)</f>
        <v>0</v>
      </c>
      <c r="BI299" s="246">
        <f>IF(N299="nulová",J299,0)</f>
        <v>0</v>
      </c>
      <c r="BJ299" s="24" t="s">
        <v>76</v>
      </c>
      <c r="BK299" s="246">
        <f>ROUND(I299*H299,2)</f>
        <v>0</v>
      </c>
      <c r="BL299" s="24" t="s">
        <v>208</v>
      </c>
      <c r="BM299" s="24" t="s">
        <v>615</v>
      </c>
    </row>
    <row r="300" spans="2:51" s="12" customFormat="1" ht="13.5">
      <c r="B300" s="247"/>
      <c r="C300" s="248"/>
      <c r="D300" s="249" t="s">
        <v>210</v>
      </c>
      <c r="E300" s="250" t="s">
        <v>21</v>
      </c>
      <c r="F300" s="251" t="s">
        <v>616</v>
      </c>
      <c r="G300" s="248"/>
      <c r="H300" s="252">
        <v>6</v>
      </c>
      <c r="I300" s="253"/>
      <c r="J300" s="248"/>
      <c r="K300" s="248"/>
      <c r="L300" s="254"/>
      <c r="M300" s="255"/>
      <c r="N300" s="256"/>
      <c r="O300" s="256"/>
      <c r="P300" s="256"/>
      <c r="Q300" s="256"/>
      <c r="R300" s="256"/>
      <c r="S300" s="256"/>
      <c r="T300" s="257"/>
      <c r="AT300" s="258" t="s">
        <v>210</v>
      </c>
      <c r="AU300" s="258" t="s">
        <v>79</v>
      </c>
      <c r="AV300" s="12" t="s">
        <v>79</v>
      </c>
      <c r="AW300" s="12" t="s">
        <v>33</v>
      </c>
      <c r="AX300" s="12" t="s">
        <v>76</v>
      </c>
      <c r="AY300" s="258" t="s">
        <v>201</v>
      </c>
    </row>
    <row r="301" spans="2:63" s="11" customFormat="1" ht="29.85" customHeight="1">
      <c r="B301" s="219"/>
      <c r="C301" s="220"/>
      <c r="D301" s="221" t="s">
        <v>68</v>
      </c>
      <c r="E301" s="233" t="s">
        <v>617</v>
      </c>
      <c r="F301" s="233" t="s">
        <v>618</v>
      </c>
      <c r="G301" s="220"/>
      <c r="H301" s="220"/>
      <c r="I301" s="223"/>
      <c r="J301" s="234">
        <f>BK301</f>
        <v>0</v>
      </c>
      <c r="K301" s="220"/>
      <c r="L301" s="225"/>
      <c r="M301" s="226"/>
      <c r="N301" s="227"/>
      <c r="O301" s="227"/>
      <c r="P301" s="228">
        <f>SUM(P302:P318)</f>
        <v>0</v>
      </c>
      <c r="Q301" s="227"/>
      <c r="R301" s="228">
        <f>SUM(R302:R318)</f>
        <v>0.34776619000000003</v>
      </c>
      <c r="S301" s="227"/>
      <c r="T301" s="229">
        <f>SUM(T302:T318)</f>
        <v>0.45952</v>
      </c>
      <c r="AR301" s="230" t="s">
        <v>79</v>
      </c>
      <c r="AT301" s="231" t="s">
        <v>68</v>
      </c>
      <c r="AU301" s="231" t="s">
        <v>76</v>
      </c>
      <c r="AY301" s="230" t="s">
        <v>201</v>
      </c>
      <c r="BK301" s="232">
        <f>SUM(BK302:BK318)</f>
        <v>0</v>
      </c>
    </row>
    <row r="302" spans="2:65" s="1" customFormat="1" ht="25.5" customHeight="1">
      <c r="B302" s="46"/>
      <c r="C302" s="235" t="s">
        <v>619</v>
      </c>
      <c r="D302" s="235" t="s">
        <v>203</v>
      </c>
      <c r="E302" s="236" t="s">
        <v>620</v>
      </c>
      <c r="F302" s="237" t="s">
        <v>621</v>
      </c>
      <c r="G302" s="238" t="s">
        <v>206</v>
      </c>
      <c r="H302" s="239">
        <v>100.46</v>
      </c>
      <c r="I302" s="240"/>
      <c r="J302" s="241">
        <f>ROUND(I302*H302,2)</f>
        <v>0</v>
      </c>
      <c r="K302" s="237" t="s">
        <v>207</v>
      </c>
      <c r="L302" s="72"/>
      <c r="M302" s="242" t="s">
        <v>21</v>
      </c>
      <c r="N302" s="243" t="s">
        <v>40</v>
      </c>
      <c r="O302" s="47"/>
      <c r="P302" s="244">
        <f>O302*H302</f>
        <v>0</v>
      </c>
      <c r="Q302" s="244">
        <v>0</v>
      </c>
      <c r="R302" s="244">
        <f>Q302*H302</f>
        <v>0</v>
      </c>
      <c r="S302" s="244">
        <v>0</v>
      </c>
      <c r="T302" s="245">
        <f>S302*H302</f>
        <v>0</v>
      </c>
      <c r="AR302" s="24" t="s">
        <v>287</v>
      </c>
      <c r="AT302" s="24" t="s">
        <v>203</v>
      </c>
      <c r="AU302" s="24" t="s">
        <v>79</v>
      </c>
      <c r="AY302" s="24" t="s">
        <v>201</v>
      </c>
      <c r="BE302" s="246">
        <f>IF(N302="základní",J302,0)</f>
        <v>0</v>
      </c>
      <c r="BF302" s="246">
        <f>IF(N302="snížená",J302,0)</f>
        <v>0</v>
      </c>
      <c r="BG302" s="246">
        <f>IF(N302="zákl. přenesená",J302,0)</f>
        <v>0</v>
      </c>
      <c r="BH302" s="246">
        <f>IF(N302="sníž. přenesená",J302,0)</f>
        <v>0</v>
      </c>
      <c r="BI302" s="246">
        <f>IF(N302="nulová",J302,0)</f>
        <v>0</v>
      </c>
      <c r="BJ302" s="24" t="s">
        <v>76</v>
      </c>
      <c r="BK302" s="246">
        <f>ROUND(I302*H302,2)</f>
        <v>0</v>
      </c>
      <c r="BL302" s="24" t="s">
        <v>287</v>
      </c>
      <c r="BM302" s="24" t="s">
        <v>622</v>
      </c>
    </row>
    <row r="303" spans="2:65" s="1" customFormat="1" ht="16.5" customHeight="1">
      <c r="B303" s="46"/>
      <c r="C303" s="259" t="s">
        <v>623</v>
      </c>
      <c r="D303" s="259" t="s">
        <v>256</v>
      </c>
      <c r="E303" s="260" t="s">
        <v>624</v>
      </c>
      <c r="F303" s="261" t="s">
        <v>625</v>
      </c>
      <c r="G303" s="262" t="s">
        <v>206</v>
      </c>
      <c r="H303" s="263">
        <v>221.012</v>
      </c>
      <c r="I303" s="264"/>
      <c r="J303" s="265">
        <f>ROUND(I303*H303,2)</f>
        <v>0</v>
      </c>
      <c r="K303" s="261" t="s">
        <v>207</v>
      </c>
      <c r="L303" s="266"/>
      <c r="M303" s="267" t="s">
        <v>21</v>
      </c>
      <c r="N303" s="268" t="s">
        <v>40</v>
      </c>
      <c r="O303" s="47"/>
      <c r="P303" s="244">
        <f>O303*H303</f>
        <v>0</v>
      </c>
      <c r="Q303" s="244">
        <v>0.0015</v>
      </c>
      <c r="R303" s="244">
        <f>Q303*H303</f>
        <v>0.33151800000000003</v>
      </c>
      <c r="S303" s="244">
        <v>0</v>
      </c>
      <c r="T303" s="245">
        <f>S303*H303</f>
        <v>0</v>
      </c>
      <c r="AR303" s="24" t="s">
        <v>374</v>
      </c>
      <c r="AT303" s="24" t="s">
        <v>256</v>
      </c>
      <c r="AU303" s="24" t="s">
        <v>79</v>
      </c>
      <c r="AY303" s="24" t="s">
        <v>201</v>
      </c>
      <c r="BE303" s="246">
        <f>IF(N303="základní",J303,0)</f>
        <v>0</v>
      </c>
      <c r="BF303" s="246">
        <f>IF(N303="snížená",J303,0)</f>
        <v>0</v>
      </c>
      <c r="BG303" s="246">
        <f>IF(N303="zákl. přenesená",J303,0)</f>
        <v>0</v>
      </c>
      <c r="BH303" s="246">
        <f>IF(N303="sníž. přenesená",J303,0)</f>
        <v>0</v>
      </c>
      <c r="BI303" s="246">
        <f>IF(N303="nulová",J303,0)</f>
        <v>0</v>
      </c>
      <c r="BJ303" s="24" t="s">
        <v>76</v>
      </c>
      <c r="BK303" s="246">
        <f>ROUND(I303*H303,2)</f>
        <v>0</v>
      </c>
      <c r="BL303" s="24" t="s">
        <v>287</v>
      </c>
      <c r="BM303" s="24" t="s">
        <v>626</v>
      </c>
    </row>
    <row r="304" spans="2:47" s="1" customFormat="1" ht="13.5">
      <c r="B304" s="46"/>
      <c r="C304" s="74"/>
      <c r="D304" s="249" t="s">
        <v>493</v>
      </c>
      <c r="E304" s="74"/>
      <c r="F304" s="280" t="s">
        <v>627</v>
      </c>
      <c r="G304" s="74"/>
      <c r="H304" s="74"/>
      <c r="I304" s="203"/>
      <c r="J304" s="74"/>
      <c r="K304" s="74"/>
      <c r="L304" s="72"/>
      <c r="M304" s="281"/>
      <c r="N304" s="47"/>
      <c r="O304" s="47"/>
      <c r="P304" s="47"/>
      <c r="Q304" s="47"/>
      <c r="R304" s="47"/>
      <c r="S304" s="47"/>
      <c r="T304" s="95"/>
      <c r="AT304" s="24" t="s">
        <v>493</v>
      </c>
      <c r="AU304" s="24" t="s">
        <v>79</v>
      </c>
    </row>
    <row r="305" spans="2:51" s="12" customFormat="1" ht="13.5">
      <c r="B305" s="247"/>
      <c r="C305" s="248"/>
      <c r="D305" s="249" t="s">
        <v>210</v>
      </c>
      <c r="E305" s="250" t="s">
        <v>21</v>
      </c>
      <c r="F305" s="251" t="s">
        <v>628</v>
      </c>
      <c r="G305" s="248"/>
      <c r="H305" s="252">
        <v>221.012</v>
      </c>
      <c r="I305" s="253"/>
      <c r="J305" s="248"/>
      <c r="K305" s="248"/>
      <c r="L305" s="254"/>
      <c r="M305" s="255"/>
      <c r="N305" s="256"/>
      <c r="O305" s="256"/>
      <c r="P305" s="256"/>
      <c r="Q305" s="256"/>
      <c r="R305" s="256"/>
      <c r="S305" s="256"/>
      <c r="T305" s="257"/>
      <c r="AT305" s="258" t="s">
        <v>210</v>
      </c>
      <c r="AU305" s="258" t="s">
        <v>79</v>
      </c>
      <c r="AV305" s="12" t="s">
        <v>79</v>
      </c>
      <c r="AW305" s="12" t="s">
        <v>33</v>
      </c>
      <c r="AX305" s="12" t="s">
        <v>76</v>
      </c>
      <c r="AY305" s="258" t="s">
        <v>201</v>
      </c>
    </row>
    <row r="306" spans="2:65" s="1" customFormat="1" ht="25.5" customHeight="1">
      <c r="B306" s="46"/>
      <c r="C306" s="235" t="s">
        <v>629</v>
      </c>
      <c r="D306" s="235" t="s">
        <v>203</v>
      </c>
      <c r="E306" s="236" t="s">
        <v>630</v>
      </c>
      <c r="F306" s="237" t="s">
        <v>631</v>
      </c>
      <c r="G306" s="238" t="s">
        <v>206</v>
      </c>
      <c r="H306" s="239">
        <v>100.46</v>
      </c>
      <c r="I306" s="240"/>
      <c r="J306" s="241">
        <f>ROUND(I306*H306,2)</f>
        <v>0</v>
      </c>
      <c r="K306" s="237" t="s">
        <v>207</v>
      </c>
      <c r="L306" s="72"/>
      <c r="M306" s="242" t="s">
        <v>21</v>
      </c>
      <c r="N306" s="243" t="s">
        <v>40</v>
      </c>
      <c r="O306" s="47"/>
      <c r="P306" s="244">
        <f>O306*H306</f>
        <v>0</v>
      </c>
      <c r="Q306" s="244">
        <v>0</v>
      </c>
      <c r="R306" s="244">
        <f>Q306*H306</f>
        <v>0</v>
      </c>
      <c r="S306" s="244">
        <v>0</v>
      </c>
      <c r="T306" s="245">
        <f>S306*H306</f>
        <v>0</v>
      </c>
      <c r="AR306" s="24" t="s">
        <v>287</v>
      </c>
      <c r="AT306" s="24" t="s">
        <v>203</v>
      </c>
      <c r="AU306" s="24" t="s">
        <v>79</v>
      </c>
      <c r="AY306" s="24" t="s">
        <v>201</v>
      </c>
      <c r="BE306" s="246">
        <f>IF(N306="základní",J306,0)</f>
        <v>0</v>
      </c>
      <c r="BF306" s="246">
        <f>IF(N306="snížená",J306,0)</f>
        <v>0</v>
      </c>
      <c r="BG306" s="246">
        <f>IF(N306="zákl. přenesená",J306,0)</f>
        <v>0</v>
      </c>
      <c r="BH306" s="246">
        <f>IF(N306="sníž. přenesená",J306,0)</f>
        <v>0</v>
      </c>
      <c r="BI306" s="246">
        <f>IF(N306="nulová",J306,0)</f>
        <v>0</v>
      </c>
      <c r="BJ306" s="24" t="s">
        <v>76</v>
      </c>
      <c r="BK306" s="246">
        <f>ROUND(I306*H306,2)</f>
        <v>0</v>
      </c>
      <c r="BL306" s="24" t="s">
        <v>287</v>
      </c>
      <c r="BM306" s="24" t="s">
        <v>632</v>
      </c>
    </row>
    <row r="307" spans="2:65" s="1" customFormat="1" ht="16.5" customHeight="1">
      <c r="B307" s="46"/>
      <c r="C307" s="259" t="s">
        <v>633</v>
      </c>
      <c r="D307" s="259" t="s">
        <v>256</v>
      </c>
      <c r="E307" s="260" t="s">
        <v>634</v>
      </c>
      <c r="F307" s="261" t="s">
        <v>635</v>
      </c>
      <c r="G307" s="262" t="s">
        <v>206</v>
      </c>
      <c r="H307" s="263">
        <v>115.529</v>
      </c>
      <c r="I307" s="264"/>
      <c r="J307" s="265">
        <f>ROUND(I307*H307,2)</f>
        <v>0</v>
      </c>
      <c r="K307" s="261" t="s">
        <v>220</v>
      </c>
      <c r="L307" s="266"/>
      <c r="M307" s="267" t="s">
        <v>21</v>
      </c>
      <c r="N307" s="268" t="s">
        <v>40</v>
      </c>
      <c r="O307" s="47"/>
      <c r="P307" s="244">
        <f>O307*H307</f>
        <v>0</v>
      </c>
      <c r="Q307" s="244">
        <v>0.00011</v>
      </c>
      <c r="R307" s="244">
        <f>Q307*H307</f>
        <v>0.01270819</v>
      </c>
      <c r="S307" s="244">
        <v>0</v>
      </c>
      <c r="T307" s="245">
        <f>S307*H307</f>
        <v>0</v>
      </c>
      <c r="AR307" s="24" t="s">
        <v>374</v>
      </c>
      <c r="AT307" s="24" t="s">
        <v>256</v>
      </c>
      <c r="AU307" s="24" t="s">
        <v>79</v>
      </c>
      <c r="AY307" s="24" t="s">
        <v>201</v>
      </c>
      <c r="BE307" s="246">
        <f>IF(N307="základní",J307,0)</f>
        <v>0</v>
      </c>
      <c r="BF307" s="246">
        <f>IF(N307="snížená",J307,0)</f>
        <v>0</v>
      </c>
      <c r="BG307" s="246">
        <f>IF(N307="zákl. přenesená",J307,0)</f>
        <v>0</v>
      </c>
      <c r="BH307" s="246">
        <f>IF(N307="sníž. přenesená",J307,0)</f>
        <v>0</v>
      </c>
      <c r="BI307" s="246">
        <f>IF(N307="nulová",J307,0)</f>
        <v>0</v>
      </c>
      <c r="BJ307" s="24" t="s">
        <v>76</v>
      </c>
      <c r="BK307" s="246">
        <f>ROUND(I307*H307,2)</f>
        <v>0</v>
      </c>
      <c r="BL307" s="24" t="s">
        <v>287</v>
      </c>
      <c r="BM307" s="24" t="s">
        <v>636</v>
      </c>
    </row>
    <row r="308" spans="2:47" s="1" customFormat="1" ht="13.5">
      <c r="B308" s="46"/>
      <c r="C308" s="74"/>
      <c r="D308" s="249" t="s">
        <v>493</v>
      </c>
      <c r="E308" s="74"/>
      <c r="F308" s="280" t="s">
        <v>637</v>
      </c>
      <c r="G308" s="74"/>
      <c r="H308" s="74"/>
      <c r="I308" s="203"/>
      <c r="J308" s="74"/>
      <c r="K308" s="74"/>
      <c r="L308" s="72"/>
      <c r="M308" s="281"/>
      <c r="N308" s="47"/>
      <c r="O308" s="47"/>
      <c r="P308" s="47"/>
      <c r="Q308" s="47"/>
      <c r="R308" s="47"/>
      <c r="S308" s="47"/>
      <c r="T308" s="95"/>
      <c r="AT308" s="24" t="s">
        <v>493</v>
      </c>
      <c r="AU308" s="24" t="s">
        <v>79</v>
      </c>
    </row>
    <row r="309" spans="2:51" s="12" customFormat="1" ht="13.5">
      <c r="B309" s="247"/>
      <c r="C309" s="248"/>
      <c r="D309" s="249" t="s">
        <v>210</v>
      </c>
      <c r="E309" s="250" t="s">
        <v>21</v>
      </c>
      <c r="F309" s="251" t="s">
        <v>638</v>
      </c>
      <c r="G309" s="248"/>
      <c r="H309" s="252">
        <v>115.529</v>
      </c>
      <c r="I309" s="253"/>
      <c r="J309" s="248"/>
      <c r="K309" s="248"/>
      <c r="L309" s="254"/>
      <c r="M309" s="255"/>
      <c r="N309" s="256"/>
      <c r="O309" s="256"/>
      <c r="P309" s="256"/>
      <c r="Q309" s="256"/>
      <c r="R309" s="256"/>
      <c r="S309" s="256"/>
      <c r="T309" s="257"/>
      <c r="AT309" s="258" t="s">
        <v>210</v>
      </c>
      <c r="AU309" s="258" t="s">
        <v>79</v>
      </c>
      <c r="AV309" s="12" t="s">
        <v>79</v>
      </c>
      <c r="AW309" s="12" t="s">
        <v>33</v>
      </c>
      <c r="AX309" s="12" t="s">
        <v>76</v>
      </c>
      <c r="AY309" s="258" t="s">
        <v>201</v>
      </c>
    </row>
    <row r="310" spans="2:65" s="1" customFormat="1" ht="25.5" customHeight="1">
      <c r="B310" s="46"/>
      <c r="C310" s="235" t="s">
        <v>639</v>
      </c>
      <c r="D310" s="235" t="s">
        <v>203</v>
      </c>
      <c r="E310" s="236" t="s">
        <v>640</v>
      </c>
      <c r="F310" s="237" t="s">
        <v>641</v>
      </c>
      <c r="G310" s="238" t="s">
        <v>358</v>
      </c>
      <c r="H310" s="239">
        <v>64</v>
      </c>
      <c r="I310" s="240"/>
      <c r="J310" s="241">
        <f>ROUND(I310*H310,2)</f>
        <v>0</v>
      </c>
      <c r="K310" s="237" t="s">
        <v>220</v>
      </c>
      <c r="L310" s="72"/>
      <c r="M310" s="242" t="s">
        <v>21</v>
      </c>
      <c r="N310" s="243" t="s">
        <v>40</v>
      </c>
      <c r="O310" s="47"/>
      <c r="P310" s="244">
        <f>O310*H310</f>
        <v>0</v>
      </c>
      <c r="Q310" s="244">
        <v>0</v>
      </c>
      <c r="R310" s="244">
        <f>Q310*H310</f>
        <v>0</v>
      </c>
      <c r="S310" s="244">
        <v>0.00718</v>
      </c>
      <c r="T310" s="245">
        <f>S310*H310</f>
        <v>0.45952</v>
      </c>
      <c r="AR310" s="24" t="s">
        <v>287</v>
      </c>
      <c r="AT310" s="24" t="s">
        <v>203</v>
      </c>
      <c r="AU310" s="24" t="s">
        <v>79</v>
      </c>
      <c r="AY310" s="24" t="s">
        <v>201</v>
      </c>
      <c r="BE310" s="246">
        <f>IF(N310="základní",J310,0)</f>
        <v>0</v>
      </c>
      <c r="BF310" s="246">
        <f>IF(N310="snížená",J310,0)</f>
        <v>0</v>
      </c>
      <c r="BG310" s="246">
        <f>IF(N310="zákl. přenesená",J310,0)</f>
        <v>0</v>
      </c>
      <c r="BH310" s="246">
        <f>IF(N310="sníž. přenesená",J310,0)</f>
        <v>0</v>
      </c>
      <c r="BI310" s="246">
        <f>IF(N310="nulová",J310,0)</f>
        <v>0</v>
      </c>
      <c r="BJ310" s="24" t="s">
        <v>76</v>
      </c>
      <c r="BK310" s="246">
        <f>ROUND(I310*H310,2)</f>
        <v>0</v>
      </c>
      <c r="BL310" s="24" t="s">
        <v>287</v>
      </c>
      <c r="BM310" s="24" t="s">
        <v>642</v>
      </c>
    </row>
    <row r="311" spans="2:65" s="1" customFormat="1" ht="25.5" customHeight="1">
      <c r="B311" s="46"/>
      <c r="C311" s="235" t="s">
        <v>643</v>
      </c>
      <c r="D311" s="235" t="s">
        <v>203</v>
      </c>
      <c r="E311" s="236" t="s">
        <v>644</v>
      </c>
      <c r="F311" s="237" t="s">
        <v>645</v>
      </c>
      <c r="G311" s="238" t="s">
        <v>358</v>
      </c>
      <c r="H311" s="239">
        <v>25</v>
      </c>
      <c r="I311" s="240"/>
      <c r="J311" s="241">
        <f>ROUND(I311*H311,2)</f>
        <v>0</v>
      </c>
      <c r="K311" s="237" t="s">
        <v>552</v>
      </c>
      <c r="L311" s="72"/>
      <c r="M311" s="242" t="s">
        <v>21</v>
      </c>
      <c r="N311" s="243" t="s">
        <v>40</v>
      </c>
      <c r="O311" s="47"/>
      <c r="P311" s="244">
        <f>O311*H311</f>
        <v>0</v>
      </c>
      <c r="Q311" s="244">
        <v>0.0001</v>
      </c>
      <c r="R311" s="244">
        <f>Q311*H311</f>
        <v>0.0025</v>
      </c>
      <c r="S311" s="244">
        <v>0</v>
      </c>
      <c r="T311" s="245">
        <f>S311*H311</f>
        <v>0</v>
      </c>
      <c r="AR311" s="24" t="s">
        <v>287</v>
      </c>
      <c r="AT311" s="24" t="s">
        <v>203</v>
      </c>
      <c r="AU311" s="24" t="s">
        <v>79</v>
      </c>
      <c r="AY311" s="24" t="s">
        <v>201</v>
      </c>
      <c r="BE311" s="246">
        <f>IF(N311="základní",J311,0)</f>
        <v>0</v>
      </c>
      <c r="BF311" s="246">
        <f>IF(N311="snížená",J311,0)</f>
        <v>0</v>
      </c>
      <c r="BG311" s="246">
        <f>IF(N311="zákl. přenesená",J311,0)</f>
        <v>0</v>
      </c>
      <c r="BH311" s="246">
        <f>IF(N311="sníž. přenesená",J311,0)</f>
        <v>0</v>
      </c>
      <c r="BI311" s="246">
        <f>IF(N311="nulová",J311,0)</f>
        <v>0</v>
      </c>
      <c r="BJ311" s="24" t="s">
        <v>76</v>
      </c>
      <c r="BK311" s="246">
        <f>ROUND(I311*H311,2)</f>
        <v>0</v>
      </c>
      <c r="BL311" s="24" t="s">
        <v>287</v>
      </c>
      <c r="BM311" s="24" t="s">
        <v>646</v>
      </c>
    </row>
    <row r="312" spans="2:51" s="12" customFormat="1" ht="13.5">
      <c r="B312" s="247"/>
      <c r="C312" s="248"/>
      <c r="D312" s="249" t="s">
        <v>210</v>
      </c>
      <c r="E312" s="250" t="s">
        <v>21</v>
      </c>
      <c r="F312" s="251" t="s">
        <v>647</v>
      </c>
      <c r="G312" s="248"/>
      <c r="H312" s="252">
        <v>25</v>
      </c>
      <c r="I312" s="253"/>
      <c r="J312" s="248"/>
      <c r="K312" s="248"/>
      <c r="L312" s="254"/>
      <c r="M312" s="255"/>
      <c r="N312" s="256"/>
      <c r="O312" s="256"/>
      <c r="P312" s="256"/>
      <c r="Q312" s="256"/>
      <c r="R312" s="256"/>
      <c r="S312" s="256"/>
      <c r="T312" s="257"/>
      <c r="AT312" s="258" t="s">
        <v>210</v>
      </c>
      <c r="AU312" s="258" t="s">
        <v>79</v>
      </c>
      <c r="AV312" s="12" t="s">
        <v>79</v>
      </c>
      <c r="AW312" s="12" t="s">
        <v>33</v>
      </c>
      <c r="AX312" s="12" t="s">
        <v>76</v>
      </c>
      <c r="AY312" s="258" t="s">
        <v>201</v>
      </c>
    </row>
    <row r="313" spans="2:65" s="1" customFormat="1" ht="16.5" customHeight="1">
      <c r="B313" s="46"/>
      <c r="C313" s="259" t="s">
        <v>648</v>
      </c>
      <c r="D313" s="259" t="s">
        <v>256</v>
      </c>
      <c r="E313" s="260" t="s">
        <v>649</v>
      </c>
      <c r="F313" s="261" t="s">
        <v>650</v>
      </c>
      <c r="G313" s="262" t="s">
        <v>358</v>
      </c>
      <c r="H313" s="263">
        <v>11</v>
      </c>
      <c r="I313" s="264"/>
      <c r="J313" s="265">
        <f>ROUND(I313*H313,2)</f>
        <v>0</v>
      </c>
      <c r="K313" s="261" t="s">
        <v>552</v>
      </c>
      <c r="L313" s="266"/>
      <c r="M313" s="267" t="s">
        <v>21</v>
      </c>
      <c r="N313" s="268" t="s">
        <v>40</v>
      </c>
      <c r="O313" s="47"/>
      <c r="P313" s="244">
        <f>O313*H313</f>
        <v>0</v>
      </c>
      <c r="Q313" s="244">
        <v>4E-05</v>
      </c>
      <c r="R313" s="244">
        <f>Q313*H313</f>
        <v>0.00044</v>
      </c>
      <c r="S313" s="244">
        <v>0</v>
      </c>
      <c r="T313" s="245">
        <f>S313*H313</f>
        <v>0</v>
      </c>
      <c r="AR313" s="24" t="s">
        <v>374</v>
      </c>
      <c r="AT313" s="24" t="s">
        <v>256</v>
      </c>
      <c r="AU313" s="24" t="s">
        <v>79</v>
      </c>
      <c r="AY313" s="24" t="s">
        <v>201</v>
      </c>
      <c r="BE313" s="246">
        <f>IF(N313="základní",J313,0)</f>
        <v>0</v>
      </c>
      <c r="BF313" s="246">
        <f>IF(N313="snížená",J313,0)</f>
        <v>0</v>
      </c>
      <c r="BG313" s="246">
        <f>IF(N313="zákl. přenesená",J313,0)</f>
        <v>0</v>
      </c>
      <c r="BH313" s="246">
        <f>IF(N313="sníž. přenesená",J313,0)</f>
        <v>0</v>
      </c>
      <c r="BI313" s="246">
        <f>IF(N313="nulová",J313,0)</f>
        <v>0</v>
      </c>
      <c r="BJ313" s="24" t="s">
        <v>76</v>
      </c>
      <c r="BK313" s="246">
        <f>ROUND(I313*H313,2)</f>
        <v>0</v>
      </c>
      <c r="BL313" s="24" t="s">
        <v>287</v>
      </c>
      <c r="BM313" s="24" t="s">
        <v>651</v>
      </c>
    </row>
    <row r="314" spans="2:47" s="1" customFormat="1" ht="13.5">
      <c r="B314" s="46"/>
      <c r="C314" s="74"/>
      <c r="D314" s="249" t="s">
        <v>493</v>
      </c>
      <c r="E314" s="74"/>
      <c r="F314" s="280" t="s">
        <v>652</v>
      </c>
      <c r="G314" s="74"/>
      <c r="H314" s="74"/>
      <c r="I314" s="203"/>
      <c r="J314" s="74"/>
      <c r="K314" s="74"/>
      <c r="L314" s="72"/>
      <c r="M314" s="281"/>
      <c r="N314" s="47"/>
      <c r="O314" s="47"/>
      <c r="P314" s="47"/>
      <c r="Q314" s="47"/>
      <c r="R314" s="47"/>
      <c r="S314" s="47"/>
      <c r="T314" s="95"/>
      <c r="AT314" s="24" t="s">
        <v>493</v>
      </c>
      <c r="AU314" s="24" t="s">
        <v>79</v>
      </c>
    </row>
    <row r="315" spans="2:51" s="12" customFormat="1" ht="13.5">
      <c r="B315" s="247"/>
      <c r="C315" s="248"/>
      <c r="D315" s="249" t="s">
        <v>210</v>
      </c>
      <c r="E315" s="250" t="s">
        <v>21</v>
      </c>
      <c r="F315" s="251" t="s">
        <v>653</v>
      </c>
      <c r="G315" s="248"/>
      <c r="H315" s="252">
        <v>11</v>
      </c>
      <c r="I315" s="253"/>
      <c r="J315" s="248"/>
      <c r="K315" s="248"/>
      <c r="L315" s="254"/>
      <c r="M315" s="255"/>
      <c r="N315" s="256"/>
      <c r="O315" s="256"/>
      <c r="P315" s="256"/>
      <c r="Q315" s="256"/>
      <c r="R315" s="256"/>
      <c r="S315" s="256"/>
      <c r="T315" s="257"/>
      <c r="AT315" s="258" t="s">
        <v>210</v>
      </c>
      <c r="AU315" s="258" t="s">
        <v>79</v>
      </c>
      <c r="AV315" s="12" t="s">
        <v>79</v>
      </c>
      <c r="AW315" s="12" t="s">
        <v>33</v>
      </c>
      <c r="AX315" s="12" t="s">
        <v>76</v>
      </c>
      <c r="AY315" s="258" t="s">
        <v>201</v>
      </c>
    </row>
    <row r="316" spans="2:65" s="1" customFormat="1" ht="16.5" customHeight="1">
      <c r="B316" s="46"/>
      <c r="C316" s="259" t="s">
        <v>654</v>
      </c>
      <c r="D316" s="259" t="s">
        <v>256</v>
      </c>
      <c r="E316" s="260" t="s">
        <v>655</v>
      </c>
      <c r="F316" s="261" t="s">
        <v>656</v>
      </c>
      <c r="G316" s="262" t="s">
        <v>358</v>
      </c>
      <c r="H316" s="263">
        <v>20</v>
      </c>
      <c r="I316" s="264"/>
      <c r="J316" s="265">
        <f>ROUND(I316*H316,2)</f>
        <v>0</v>
      </c>
      <c r="K316" s="261" t="s">
        <v>220</v>
      </c>
      <c r="L316" s="266"/>
      <c r="M316" s="267" t="s">
        <v>21</v>
      </c>
      <c r="N316" s="268" t="s">
        <v>40</v>
      </c>
      <c r="O316" s="47"/>
      <c r="P316" s="244">
        <f>O316*H316</f>
        <v>0</v>
      </c>
      <c r="Q316" s="244">
        <v>3E-05</v>
      </c>
      <c r="R316" s="244">
        <f>Q316*H316</f>
        <v>0.0006000000000000001</v>
      </c>
      <c r="S316" s="244">
        <v>0</v>
      </c>
      <c r="T316" s="245">
        <f>S316*H316</f>
        <v>0</v>
      </c>
      <c r="AR316" s="24" t="s">
        <v>374</v>
      </c>
      <c r="AT316" s="24" t="s">
        <v>256</v>
      </c>
      <c r="AU316" s="24" t="s">
        <v>79</v>
      </c>
      <c r="AY316" s="24" t="s">
        <v>201</v>
      </c>
      <c r="BE316" s="246">
        <f>IF(N316="základní",J316,0)</f>
        <v>0</v>
      </c>
      <c r="BF316" s="246">
        <f>IF(N316="snížená",J316,0)</f>
        <v>0</v>
      </c>
      <c r="BG316" s="246">
        <f>IF(N316="zákl. přenesená",J316,0)</f>
        <v>0</v>
      </c>
      <c r="BH316" s="246">
        <f>IF(N316="sníž. přenesená",J316,0)</f>
        <v>0</v>
      </c>
      <c r="BI316" s="246">
        <f>IF(N316="nulová",J316,0)</f>
        <v>0</v>
      </c>
      <c r="BJ316" s="24" t="s">
        <v>76</v>
      </c>
      <c r="BK316" s="246">
        <f>ROUND(I316*H316,2)</f>
        <v>0</v>
      </c>
      <c r="BL316" s="24" t="s">
        <v>287</v>
      </c>
      <c r="BM316" s="24" t="s">
        <v>657</v>
      </c>
    </row>
    <row r="317" spans="2:51" s="12" customFormat="1" ht="13.5">
      <c r="B317" s="247"/>
      <c r="C317" s="248"/>
      <c r="D317" s="249" t="s">
        <v>210</v>
      </c>
      <c r="E317" s="250" t="s">
        <v>21</v>
      </c>
      <c r="F317" s="251" t="s">
        <v>658</v>
      </c>
      <c r="G317" s="248"/>
      <c r="H317" s="252">
        <v>20</v>
      </c>
      <c r="I317" s="253"/>
      <c r="J317" s="248"/>
      <c r="K317" s="248"/>
      <c r="L317" s="254"/>
      <c r="M317" s="255"/>
      <c r="N317" s="256"/>
      <c r="O317" s="256"/>
      <c r="P317" s="256"/>
      <c r="Q317" s="256"/>
      <c r="R317" s="256"/>
      <c r="S317" s="256"/>
      <c r="T317" s="257"/>
      <c r="AT317" s="258" t="s">
        <v>210</v>
      </c>
      <c r="AU317" s="258" t="s">
        <v>79</v>
      </c>
      <c r="AV317" s="12" t="s">
        <v>79</v>
      </c>
      <c r="AW317" s="12" t="s">
        <v>33</v>
      </c>
      <c r="AX317" s="12" t="s">
        <v>76</v>
      </c>
      <c r="AY317" s="258" t="s">
        <v>201</v>
      </c>
    </row>
    <row r="318" spans="2:65" s="1" customFormat="1" ht="16.5" customHeight="1">
      <c r="B318" s="46"/>
      <c r="C318" s="235" t="s">
        <v>659</v>
      </c>
      <c r="D318" s="235" t="s">
        <v>203</v>
      </c>
      <c r="E318" s="236" t="s">
        <v>660</v>
      </c>
      <c r="F318" s="237" t="s">
        <v>661</v>
      </c>
      <c r="G318" s="238" t="s">
        <v>562</v>
      </c>
      <c r="H318" s="282"/>
      <c r="I318" s="240"/>
      <c r="J318" s="241">
        <f>ROUND(I318*H318,2)</f>
        <v>0</v>
      </c>
      <c r="K318" s="237" t="s">
        <v>220</v>
      </c>
      <c r="L318" s="72"/>
      <c r="M318" s="242" t="s">
        <v>21</v>
      </c>
      <c r="N318" s="243" t="s">
        <v>40</v>
      </c>
      <c r="O318" s="47"/>
      <c r="P318" s="244">
        <f>O318*H318</f>
        <v>0</v>
      </c>
      <c r="Q318" s="244">
        <v>0</v>
      </c>
      <c r="R318" s="244">
        <f>Q318*H318</f>
        <v>0</v>
      </c>
      <c r="S318" s="244">
        <v>0</v>
      </c>
      <c r="T318" s="245">
        <f>S318*H318</f>
        <v>0</v>
      </c>
      <c r="AR318" s="24" t="s">
        <v>287</v>
      </c>
      <c r="AT318" s="24" t="s">
        <v>203</v>
      </c>
      <c r="AU318" s="24" t="s">
        <v>79</v>
      </c>
      <c r="AY318" s="24" t="s">
        <v>201</v>
      </c>
      <c r="BE318" s="246">
        <f>IF(N318="základní",J318,0)</f>
        <v>0</v>
      </c>
      <c r="BF318" s="246">
        <f>IF(N318="snížená",J318,0)</f>
        <v>0</v>
      </c>
      <c r="BG318" s="246">
        <f>IF(N318="zákl. přenesená",J318,0)</f>
        <v>0</v>
      </c>
      <c r="BH318" s="246">
        <f>IF(N318="sníž. přenesená",J318,0)</f>
        <v>0</v>
      </c>
      <c r="BI318" s="246">
        <f>IF(N318="nulová",J318,0)</f>
        <v>0</v>
      </c>
      <c r="BJ318" s="24" t="s">
        <v>76</v>
      </c>
      <c r="BK318" s="246">
        <f>ROUND(I318*H318,2)</f>
        <v>0</v>
      </c>
      <c r="BL318" s="24" t="s">
        <v>287</v>
      </c>
      <c r="BM318" s="24" t="s">
        <v>662</v>
      </c>
    </row>
    <row r="319" spans="2:63" s="11" customFormat="1" ht="29.85" customHeight="1">
      <c r="B319" s="219"/>
      <c r="C319" s="220"/>
      <c r="D319" s="221" t="s">
        <v>68</v>
      </c>
      <c r="E319" s="233" t="s">
        <v>663</v>
      </c>
      <c r="F319" s="233" t="s">
        <v>664</v>
      </c>
      <c r="G319" s="220"/>
      <c r="H319" s="220"/>
      <c r="I319" s="223"/>
      <c r="J319" s="234">
        <f>BK319</f>
        <v>0</v>
      </c>
      <c r="K319" s="220"/>
      <c r="L319" s="225"/>
      <c r="M319" s="226"/>
      <c r="N319" s="227"/>
      <c r="O319" s="227"/>
      <c r="P319" s="228">
        <f>SUM(P320:P335)</f>
        <v>0</v>
      </c>
      <c r="Q319" s="227"/>
      <c r="R319" s="228">
        <f>SUM(R320:R335)</f>
        <v>0.015609999999999999</v>
      </c>
      <c r="S319" s="227"/>
      <c r="T319" s="229">
        <f>SUM(T320:T335)</f>
        <v>0.52345</v>
      </c>
      <c r="AR319" s="230" t="s">
        <v>79</v>
      </c>
      <c r="AT319" s="231" t="s">
        <v>68</v>
      </c>
      <c r="AU319" s="231" t="s">
        <v>76</v>
      </c>
      <c r="AY319" s="230" t="s">
        <v>201</v>
      </c>
      <c r="BK319" s="232">
        <f>SUM(BK320:BK335)</f>
        <v>0</v>
      </c>
    </row>
    <row r="320" spans="2:65" s="1" customFormat="1" ht="16.5" customHeight="1">
      <c r="B320" s="46"/>
      <c r="C320" s="235" t="s">
        <v>665</v>
      </c>
      <c r="D320" s="235" t="s">
        <v>203</v>
      </c>
      <c r="E320" s="236" t="s">
        <v>666</v>
      </c>
      <c r="F320" s="237" t="s">
        <v>667</v>
      </c>
      <c r="G320" s="238" t="s">
        <v>358</v>
      </c>
      <c r="H320" s="239">
        <v>18</v>
      </c>
      <c r="I320" s="240"/>
      <c r="J320" s="241">
        <f>ROUND(I320*H320,2)</f>
        <v>0</v>
      </c>
      <c r="K320" s="237" t="s">
        <v>220</v>
      </c>
      <c r="L320" s="72"/>
      <c r="M320" s="242" t="s">
        <v>21</v>
      </c>
      <c r="N320" s="243" t="s">
        <v>40</v>
      </c>
      <c r="O320" s="47"/>
      <c r="P320" s="244">
        <f>O320*H320</f>
        <v>0</v>
      </c>
      <c r="Q320" s="244">
        <v>0</v>
      </c>
      <c r="R320" s="244">
        <f>Q320*H320</f>
        <v>0</v>
      </c>
      <c r="S320" s="244">
        <v>0.0267</v>
      </c>
      <c r="T320" s="245">
        <f>S320*H320</f>
        <v>0.4806</v>
      </c>
      <c r="AR320" s="24" t="s">
        <v>287</v>
      </c>
      <c r="AT320" s="24" t="s">
        <v>203</v>
      </c>
      <c r="AU320" s="24" t="s">
        <v>79</v>
      </c>
      <c r="AY320" s="24" t="s">
        <v>201</v>
      </c>
      <c r="BE320" s="246">
        <f>IF(N320="základní",J320,0)</f>
        <v>0</v>
      </c>
      <c r="BF320" s="246">
        <f>IF(N320="snížená",J320,0)</f>
        <v>0</v>
      </c>
      <c r="BG320" s="246">
        <f>IF(N320="zákl. přenesená",J320,0)</f>
        <v>0</v>
      </c>
      <c r="BH320" s="246">
        <f>IF(N320="sníž. přenesená",J320,0)</f>
        <v>0</v>
      </c>
      <c r="BI320" s="246">
        <f>IF(N320="nulová",J320,0)</f>
        <v>0</v>
      </c>
      <c r="BJ320" s="24" t="s">
        <v>76</v>
      </c>
      <c r="BK320" s="246">
        <f>ROUND(I320*H320,2)</f>
        <v>0</v>
      </c>
      <c r="BL320" s="24" t="s">
        <v>287</v>
      </c>
      <c r="BM320" s="24" t="s">
        <v>668</v>
      </c>
    </row>
    <row r="321" spans="2:65" s="1" customFormat="1" ht="25.5" customHeight="1">
      <c r="B321" s="46"/>
      <c r="C321" s="235" t="s">
        <v>669</v>
      </c>
      <c r="D321" s="235" t="s">
        <v>203</v>
      </c>
      <c r="E321" s="236" t="s">
        <v>670</v>
      </c>
      <c r="F321" s="237" t="s">
        <v>671</v>
      </c>
      <c r="G321" s="238" t="s">
        <v>358</v>
      </c>
      <c r="H321" s="239">
        <v>3</v>
      </c>
      <c r="I321" s="240"/>
      <c r="J321" s="241">
        <f>ROUND(I321*H321,2)</f>
        <v>0</v>
      </c>
      <c r="K321" s="237" t="s">
        <v>220</v>
      </c>
      <c r="L321" s="72"/>
      <c r="M321" s="242" t="s">
        <v>21</v>
      </c>
      <c r="N321" s="243" t="s">
        <v>40</v>
      </c>
      <c r="O321" s="47"/>
      <c r="P321" s="244">
        <f>O321*H321</f>
        <v>0</v>
      </c>
      <c r="Q321" s="244">
        <v>0.00126</v>
      </c>
      <c r="R321" s="244">
        <f>Q321*H321</f>
        <v>0.0037800000000000004</v>
      </c>
      <c r="S321" s="244">
        <v>0</v>
      </c>
      <c r="T321" s="245">
        <f>S321*H321</f>
        <v>0</v>
      </c>
      <c r="AR321" s="24" t="s">
        <v>287</v>
      </c>
      <c r="AT321" s="24" t="s">
        <v>203</v>
      </c>
      <c r="AU321" s="24" t="s">
        <v>79</v>
      </c>
      <c r="AY321" s="24" t="s">
        <v>201</v>
      </c>
      <c r="BE321" s="246">
        <f>IF(N321="základní",J321,0)</f>
        <v>0</v>
      </c>
      <c r="BF321" s="246">
        <f>IF(N321="snížená",J321,0)</f>
        <v>0</v>
      </c>
      <c r="BG321" s="246">
        <f>IF(N321="zákl. přenesená",J321,0)</f>
        <v>0</v>
      </c>
      <c r="BH321" s="246">
        <f>IF(N321="sníž. přenesená",J321,0)</f>
        <v>0</v>
      </c>
      <c r="BI321" s="246">
        <f>IF(N321="nulová",J321,0)</f>
        <v>0</v>
      </c>
      <c r="BJ321" s="24" t="s">
        <v>76</v>
      </c>
      <c r="BK321" s="246">
        <f>ROUND(I321*H321,2)</f>
        <v>0</v>
      </c>
      <c r="BL321" s="24" t="s">
        <v>287</v>
      </c>
      <c r="BM321" s="24" t="s">
        <v>672</v>
      </c>
    </row>
    <row r="322" spans="2:51" s="12" customFormat="1" ht="13.5">
      <c r="B322" s="247"/>
      <c r="C322" s="248"/>
      <c r="D322" s="249" t="s">
        <v>210</v>
      </c>
      <c r="E322" s="250" t="s">
        <v>21</v>
      </c>
      <c r="F322" s="251" t="s">
        <v>673</v>
      </c>
      <c r="G322" s="248"/>
      <c r="H322" s="252">
        <v>3</v>
      </c>
      <c r="I322" s="253"/>
      <c r="J322" s="248"/>
      <c r="K322" s="248"/>
      <c r="L322" s="254"/>
      <c r="M322" s="255"/>
      <c r="N322" s="256"/>
      <c r="O322" s="256"/>
      <c r="P322" s="256"/>
      <c r="Q322" s="256"/>
      <c r="R322" s="256"/>
      <c r="S322" s="256"/>
      <c r="T322" s="257"/>
      <c r="AT322" s="258" t="s">
        <v>210</v>
      </c>
      <c r="AU322" s="258" t="s">
        <v>79</v>
      </c>
      <c r="AV322" s="12" t="s">
        <v>79</v>
      </c>
      <c r="AW322" s="12" t="s">
        <v>33</v>
      </c>
      <c r="AX322" s="12" t="s">
        <v>76</v>
      </c>
      <c r="AY322" s="258" t="s">
        <v>201</v>
      </c>
    </row>
    <row r="323" spans="2:65" s="1" customFormat="1" ht="25.5" customHeight="1">
      <c r="B323" s="46"/>
      <c r="C323" s="235" t="s">
        <v>674</v>
      </c>
      <c r="D323" s="235" t="s">
        <v>203</v>
      </c>
      <c r="E323" s="236" t="s">
        <v>675</v>
      </c>
      <c r="F323" s="237" t="s">
        <v>676</v>
      </c>
      <c r="G323" s="238" t="s">
        <v>358</v>
      </c>
      <c r="H323" s="239">
        <v>5</v>
      </c>
      <c r="I323" s="240"/>
      <c r="J323" s="241">
        <f>ROUND(I323*H323,2)</f>
        <v>0</v>
      </c>
      <c r="K323" s="237" t="s">
        <v>220</v>
      </c>
      <c r="L323" s="72"/>
      <c r="M323" s="242" t="s">
        <v>21</v>
      </c>
      <c r="N323" s="243" t="s">
        <v>40</v>
      </c>
      <c r="O323" s="47"/>
      <c r="P323" s="244">
        <f>O323*H323</f>
        <v>0</v>
      </c>
      <c r="Q323" s="244">
        <v>0.00177</v>
      </c>
      <c r="R323" s="244">
        <f>Q323*H323</f>
        <v>0.00885</v>
      </c>
      <c r="S323" s="244">
        <v>0</v>
      </c>
      <c r="T323" s="245">
        <f>S323*H323</f>
        <v>0</v>
      </c>
      <c r="AR323" s="24" t="s">
        <v>287</v>
      </c>
      <c r="AT323" s="24" t="s">
        <v>203</v>
      </c>
      <c r="AU323" s="24" t="s">
        <v>79</v>
      </c>
      <c r="AY323" s="24" t="s">
        <v>201</v>
      </c>
      <c r="BE323" s="246">
        <f>IF(N323="základní",J323,0)</f>
        <v>0</v>
      </c>
      <c r="BF323" s="246">
        <f>IF(N323="snížená",J323,0)</f>
        <v>0</v>
      </c>
      <c r="BG323" s="246">
        <f>IF(N323="zákl. přenesená",J323,0)</f>
        <v>0</v>
      </c>
      <c r="BH323" s="246">
        <f>IF(N323="sníž. přenesená",J323,0)</f>
        <v>0</v>
      </c>
      <c r="BI323" s="246">
        <f>IF(N323="nulová",J323,0)</f>
        <v>0</v>
      </c>
      <c r="BJ323" s="24" t="s">
        <v>76</v>
      </c>
      <c r="BK323" s="246">
        <f>ROUND(I323*H323,2)</f>
        <v>0</v>
      </c>
      <c r="BL323" s="24" t="s">
        <v>287</v>
      </c>
      <c r="BM323" s="24" t="s">
        <v>677</v>
      </c>
    </row>
    <row r="324" spans="2:51" s="12" customFormat="1" ht="13.5">
      <c r="B324" s="247"/>
      <c r="C324" s="248"/>
      <c r="D324" s="249" t="s">
        <v>210</v>
      </c>
      <c r="E324" s="250" t="s">
        <v>21</v>
      </c>
      <c r="F324" s="251" t="s">
        <v>678</v>
      </c>
      <c r="G324" s="248"/>
      <c r="H324" s="252">
        <v>5</v>
      </c>
      <c r="I324" s="253"/>
      <c r="J324" s="248"/>
      <c r="K324" s="248"/>
      <c r="L324" s="254"/>
      <c r="M324" s="255"/>
      <c r="N324" s="256"/>
      <c r="O324" s="256"/>
      <c r="P324" s="256"/>
      <c r="Q324" s="256"/>
      <c r="R324" s="256"/>
      <c r="S324" s="256"/>
      <c r="T324" s="257"/>
      <c r="AT324" s="258" t="s">
        <v>210</v>
      </c>
      <c r="AU324" s="258" t="s">
        <v>79</v>
      </c>
      <c r="AV324" s="12" t="s">
        <v>79</v>
      </c>
      <c r="AW324" s="12" t="s">
        <v>33</v>
      </c>
      <c r="AX324" s="12" t="s">
        <v>76</v>
      </c>
      <c r="AY324" s="258" t="s">
        <v>201</v>
      </c>
    </row>
    <row r="325" spans="2:65" s="1" customFormat="1" ht="16.5" customHeight="1">
      <c r="B325" s="46"/>
      <c r="C325" s="235" t="s">
        <v>679</v>
      </c>
      <c r="D325" s="235" t="s">
        <v>203</v>
      </c>
      <c r="E325" s="236" t="s">
        <v>680</v>
      </c>
      <c r="F325" s="237" t="s">
        <v>681</v>
      </c>
      <c r="G325" s="238" t="s">
        <v>358</v>
      </c>
      <c r="H325" s="239">
        <v>2</v>
      </c>
      <c r="I325" s="240"/>
      <c r="J325" s="241">
        <f>ROUND(I325*H325,2)</f>
        <v>0</v>
      </c>
      <c r="K325" s="237" t="s">
        <v>552</v>
      </c>
      <c r="L325" s="72"/>
      <c r="M325" s="242" t="s">
        <v>21</v>
      </c>
      <c r="N325" s="243" t="s">
        <v>40</v>
      </c>
      <c r="O325" s="47"/>
      <c r="P325" s="244">
        <f>O325*H325</f>
        <v>0</v>
      </c>
      <c r="Q325" s="244">
        <v>0.00035</v>
      </c>
      <c r="R325" s="244">
        <f>Q325*H325</f>
        <v>0.0007</v>
      </c>
      <c r="S325" s="244">
        <v>0</v>
      </c>
      <c r="T325" s="245">
        <f>S325*H325</f>
        <v>0</v>
      </c>
      <c r="AR325" s="24" t="s">
        <v>287</v>
      </c>
      <c r="AT325" s="24" t="s">
        <v>203</v>
      </c>
      <c r="AU325" s="24" t="s">
        <v>79</v>
      </c>
      <c r="AY325" s="24" t="s">
        <v>201</v>
      </c>
      <c r="BE325" s="246">
        <f>IF(N325="základní",J325,0)</f>
        <v>0</v>
      </c>
      <c r="BF325" s="246">
        <f>IF(N325="snížená",J325,0)</f>
        <v>0</v>
      </c>
      <c r="BG325" s="246">
        <f>IF(N325="zákl. přenesená",J325,0)</f>
        <v>0</v>
      </c>
      <c r="BH325" s="246">
        <f>IF(N325="sníž. přenesená",J325,0)</f>
        <v>0</v>
      </c>
      <c r="BI325" s="246">
        <f>IF(N325="nulová",J325,0)</f>
        <v>0</v>
      </c>
      <c r="BJ325" s="24" t="s">
        <v>76</v>
      </c>
      <c r="BK325" s="246">
        <f>ROUND(I325*H325,2)</f>
        <v>0</v>
      </c>
      <c r="BL325" s="24" t="s">
        <v>287</v>
      </c>
      <c r="BM325" s="24" t="s">
        <v>682</v>
      </c>
    </row>
    <row r="326" spans="2:51" s="12" customFormat="1" ht="13.5">
      <c r="B326" s="247"/>
      <c r="C326" s="248"/>
      <c r="D326" s="249" t="s">
        <v>210</v>
      </c>
      <c r="E326" s="250" t="s">
        <v>21</v>
      </c>
      <c r="F326" s="251" t="s">
        <v>683</v>
      </c>
      <c r="G326" s="248"/>
      <c r="H326" s="252">
        <v>2</v>
      </c>
      <c r="I326" s="253"/>
      <c r="J326" s="248"/>
      <c r="K326" s="248"/>
      <c r="L326" s="254"/>
      <c r="M326" s="255"/>
      <c r="N326" s="256"/>
      <c r="O326" s="256"/>
      <c r="P326" s="256"/>
      <c r="Q326" s="256"/>
      <c r="R326" s="256"/>
      <c r="S326" s="256"/>
      <c r="T326" s="257"/>
      <c r="AT326" s="258" t="s">
        <v>210</v>
      </c>
      <c r="AU326" s="258" t="s">
        <v>79</v>
      </c>
      <c r="AV326" s="12" t="s">
        <v>79</v>
      </c>
      <c r="AW326" s="12" t="s">
        <v>33</v>
      </c>
      <c r="AX326" s="12" t="s">
        <v>76</v>
      </c>
      <c r="AY326" s="258" t="s">
        <v>201</v>
      </c>
    </row>
    <row r="327" spans="2:65" s="1" customFormat="1" ht="16.5" customHeight="1">
      <c r="B327" s="46"/>
      <c r="C327" s="235" t="s">
        <v>684</v>
      </c>
      <c r="D327" s="235" t="s">
        <v>203</v>
      </c>
      <c r="E327" s="236" t="s">
        <v>685</v>
      </c>
      <c r="F327" s="237" t="s">
        <v>686</v>
      </c>
      <c r="G327" s="238" t="s">
        <v>358</v>
      </c>
      <c r="H327" s="239">
        <v>2</v>
      </c>
      <c r="I327" s="240"/>
      <c r="J327" s="241">
        <f>ROUND(I327*H327,2)</f>
        <v>0</v>
      </c>
      <c r="K327" s="237" t="s">
        <v>552</v>
      </c>
      <c r="L327" s="72"/>
      <c r="M327" s="242" t="s">
        <v>21</v>
      </c>
      <c r="N327" s="243" t="s">
        <v>40</v>
      </c>
      <c r="O327" s="47"/>
      <c r="P327" s="244">
        <f>O327*H327</f>
        <v>0</v>
      </c>
      <c r="Q327" s="244">
        <v>0.00114</v>
      </c>
      <c r="R327" s="244">
        <f>Q327*H327</f>
        <v>0.00228</v>
      </c>
      <c r="S327" s="244">
        <v>0</v>
      </c>
      <c r="T327" s="245">
        <f>S327*H327</f>
        <v>0</v>
      </c>
      <c r="AR327" s="24" t="s">
        <v>287</v>
      </c>
      <c r="AT327" s="24" t="s">
        <v>203</v>
      </c>
      <c r="AU327" s="24" t="s">
        <v>79</v>
      </c>
      <c r="AY327" s="24" t="s">
        <v>201</v>
      </c>
      <c r="BE327" s="246">
        <f>IF(N327="základní",J327,0)</f>
        <v>0</v>
      </c>
      <c r="BF327" s="246">
        <f>IF(N327="snížená",J327,0)</f>
        <v>0</v>
      </c>
      <c r="BG327" s="246">
        <f>IF(N327="zákl. přenesená",J327,0)</f>
        <v>0</v>
      </c>
      <c r="BH327" s="246">
        <f>IF(N327="sníž. přenesená",J327,0)</f>
        <v>0</v>
      </c>
      <c r="BI327" s="246">
        <f>IF(N327="nulová",J327,0)</f>
        <v>0</v>
      </c>
      <c r="BJ327" s="24" t="s">
        <v>76</v>
      </c>
      <c r="BK327" s="246">
        <f>ROUND(I327*H327,2)</f>
        <v>0</v>
      </c>
      <c r="BL327" s="24" t="s">
        <v>287</v>
      </c>
      <c r="BM327" s="24" t="s">
        <v>687</v>
      </c>
    </row>
    <row r="328" spans="2:51" s="12" customFormat="1" ht="13.5">
      <c r="B328" s="247"/>
      <c r="C328" s="248"/>
      <c r="D328" s="249" t="s">
        <v>210</v>
      </c>
      <c r="E328" s="250" t="s">
        <v>21</v>
      </c>
      <c r="F328" s="251" t="s">
        <v>688</v>
      </c>
      <c r="G328" s="248"/>
      <c r="H328" s="252">
        <v>2</v>
      </c>
      <c r="I328" s="253"/>
      <c r="J328" s="248"/>
      <c r="K328" s="248"/>
      <c r="L328" s="254"/>
      <c r="M328" s="255"/>
      <c r="N328" s="256"/>
      <c r="O328" s="256"/>
      <c r="P328" s="256"/>
      <c r="Q328" s="256"/>
      <c r="R328" s="256"/>
      <c r="S328" s="256"/>
      <c r="T328" s="257"/>
      <c r="AT328" s="258" t="s">
        <v>210</v>
      </c>
      <c r="AU328" s="258" t="s">
        <v>79</v>
      </c>
      <c r="AV328" s="12" t="s">
        <v>79</v>
      </c>
      <c r="AW328" s="12" t="s">
        <v>33</v>
      </c>
      <c r="AX328" s="12" t="s">
        <v>76</v>
      </c>
      <c r="AY328" s="258" t="s">
        <v>201</v>
      </c>
    </row>
    <row r="329" spans="2:65" s="1" customFormat="1" ht="16.5" customHeight="1">
      <c r="B329" s="46"/>
      <c r="C329" s="235" t="s">
        <v>689</v>
      </c>
      <c r="D329" s="235" t="s">
        <v>203</v>
      </c>
      <c r="E329" s="236" t="s">
        <v>690</v>
      </c>
      <c r="F329" s="237" t="s">
        <v>691</v>
      </c>
      <c r="G329" s="238" t="s">
        <v>248</v>
      </c>
      <c r="H329" s="239">
        <v>6</v>
      </c>
      <c r="I329" s="240"/>
      <c r="J329" s="241">
        <f>ROUND(I329*H329,2)</f>
        <v>0</v>
      </c>
      <c r="K329" s="237" t="s">
        <v>552</v>
      </c>
      <c r="L329" s="72"/>
      <c r="M329" s="242" t="s">
        <v>21</v>
      </c>
      <c r="N329" s="243" t="s">
        <v>40</v>
      </c>
      <c r="O329" s="47"/>
      <c r="P329" s="244">
        <f>O329*H329</f>
        <v>0</v>
      </c>
      <c r="Q329" s="244">
        <v>0</v>
      </c>
      <c r="R329" s="244">
        <f>Q329*H329</f>
        <v>0</v>
      </c>
      <c r="S329" s="244">
        <v>0</v>
      </c>
      <c r="T329" s="245">
        <f>S329*H329</f>
        <v>0</v>
      </c>
      <c r="AR329" s="24" t="s">
        <v>287</v>
      </c>
      <c r="AT329" s="24" t="s">
        <v>203</v>
      </c>
      <c r="AU329" s="24" t="s">
        <v>79</v>
      </c>
      <c r="AY329" s="24" t="s">
        <v>201</v>
      </c>
      <c r="BE329" s="246">
        <f>IF(N329="základní",J329,0)</f>
        <v>0</v>
      </c>
      <c r="BF329" s="246">
        <f>IF(N329="snížená",J329,0)</f>
        <v>0</v>
      </c>
      <c r="BG329" s="246">
        <f>IF(N329="zákl. přenesená",J329,0)</f>
        <v>0</v>
      </c>
      <c r="BH329" s="246">
        <f>IF(N329="sníž. přenesená",J329,0)</f>
        <v>0</v>
      </c>
      <c r="BI329" s="246">
        <f>IF(N329="nulová",J329,0)</f>
        <v>0</v>
      </c>
      <c r="BJ329" s="24" t="s">
        <v>76</v>
      </c>
      <c r="BK329" s="246">
        <f>ROUND(I329*H329,2)</f>
        <v>0</v>
      </c>
      <c r="BL329" s="24" t="s">
        <v>287</v>
      </c>
      <c r="BM329" s="24" t="s">
        <v>692</v>
      </c>
    </row>
    <row r="330" spans="2:51" s="12" customFormat="1" ht="13.5">
      <c r="B330" s="247"/>
      <c r="C330" s="248"/>
      <c r="D330" s="249" t="s">
        <v>210</v>
      </c>
      <c r="E330" s="250" t="s">
        <v>21</v>
      </c>
      <c r="F330" s="251" t="s">
        <v>693</v>
      </c>
      <c r="G330" s="248"/>
      <c r="H330" s="252">
        <v>6</v>
      </c>
      <c r="I330" s="253"/>
      <c r="J330" s="248"/>
      <c r="K330" s="248"/>
      <c r="L330" s="254"/>
      <c r="M330" s="255"/>
      <c r="N330" s="256"/>
      <c r="O330" s="256"/>
      <c r="P330" s="256"/>
      <c r="Q330" s="256"/>
      <c r="R330" s="256"/>
      <c r="S330" s="256"/>
      <c r="T330" s="257"/>
      <c r="AT330" s="258" t="s">
        <v>210</v>
      </c>
      <c r="AU330" s="258" t="s">
        <v>79</v>
      </c>
      <c r="AV330" s="12" t="s">
        <v>79</v>
      </c>
      <c r="AW330" s="12" t="s">
        <v>33</v>
      </c>
      <c r="AX330" s="12" t="s">
        <v>76</v>
      </c>
      <c r="AY330" s="258" t="s">
        <v>201</v>
      </c>
    </row>
    <row r="331" spans="2:65" s="1" customFormat="1" ht="16.5" customHeight="1">
      <c r="B331" s="46"/>
      <c r="C331" s="235" t="s">
        <v>694</v>
      </c>
      <c r="D331" s="235" t="s">
        <v>203</v>
      </c>
      <c r="E331" s="236" t="s">
        <v>695</v>
      </c>
      <c r="F331" s="237" t="s">
        <v>696</v>
      </c>
      <c r="G331" s="238" t="s">
        <v>248</v>
      </c>
      <c r="H331" s="239">
        <v>2</v>
      </c>
      <c r="I331" s="240"/>
      <c r="J331" s="241">
        <f>ROUND(I331*H331,2)</f>
        <v>0</v>
      </c>
      <c r="K331" s="237" t="s">
        <v>552</v>
      </c>
      <c r="L331" s="72"/>
      <c r="M331" s="242" t="s">
        <v>21</v>
      </c>
      <c r="N331" s="243" t="s">
        <v>40</v>
      </c>
      <c r="O331" s="47"/>
      <c r="P331" s="244">
        <f>O331*H331</f>
        <v>0</v>
      </c>
      <c r="Q331" s="244">
        <v>0</v>
      </c>
      <c r="R331" s="244">
        <f>Q331*H331</f>
        <v>0</v>
      </c>
      <c r="S331" s="244">
        <v>0</v>
      </c>
      <c r="T331" s="245">
        <f>S331*H331</f>
        <v>0</v>
      </c>
      <c r="AR331" s="24" t="s">
        <v>287</v>
      </c>
      <c r="AT331" s="24" t="s">
        <v>203</v>
      </c>
      <c r="AU331" s="24" t="s">
        <v>79</v>
      </c>
      <c r="AY331" s="24" t="s">
        <v>201</v>
      </c>
      <c r="BE331" s="246">
        <f>IF(N331="základní",J331,0)</f>
        <v>0</v>
      </c>
      <c r="BF331" s="246">
        <f>IF(N331="snížená",J331,0)</f>
        <v>0</v>
      </c>
      <c r="BG331" s="246">
        <f>IF(N331="zákl. přenesená",J331,0)</f>
        <v>0</v>
      </c>
      <c r="BH331" s="246">
        <f>IF(N331="sníž. přenesená",J331,0)</f>
        <v>0</v>
      </c>
      <c r="BI331" s="246">
        <f>IF(N331="nulová",J331,0)</f>
        <v>0</v>
      </c>
      <c r="BJ331" s="24" t="s">
        <v>76</v>
      </c>
      <c r="BK331" s="246">
        <f>ROUND(I331*H331,2)</f>
        <v>0</v>
      </c>
      <c r="BL331" s="24" t="s">
        <v>287</v>
      </c>
      <c r="BM331" s="24" t="s">
        <v>697</v>
      </c>
    </row>
    <row r="332" spans="2:65" s="1" customFormat="1" ht="16.5" customHeight="1">
      <c r="B332" s="46"/>
      <c r="C332" s="235" t="s">
        <v>698</v>
      </c>
      <c r="D332" s="235" t="s">
        <v>203</v>
      </c>
      <c r="E332" s="236" t="s">
        <v>699</v>
      </c>
      <c r="F332" s="237" t="s">
        <v>700</v>
      </c>
      <c r="G332" s="238" t="s">
        <v>248</v>
      </c>
      <c r="H332" s="239">
        <v>1</v>
      </c>
      <c r="I332" s="240"/>
      <c r="J332" s="241">
        <f>ROUND(I332*H332,2)</f>
        <v>0</v>
      </c>
      <c r="K332" s="237" t="s">
        <v>207</v>
      </c>
      <c r="L332" s="72"/>
      <c r="M332" s="242" t="s">
        <v>21</v>
      </c>
      <c r="N332" s="243" t="s">
        <v>40</v>
      </c>
      <c r="O332" s="47"/>
      <c r="P332" s="244">
        <f>O332*H332</f>
        <v>0</v>
      </c>
      <c r="Q332" s="244">
        <v>0</v>
      </c>
      <c r="R332" s="244">
        <f>Q332*H332</f>
        <v>0</v>
      </c>
      <c r="S332" s="244">
        <v>0.04285</v>
      </c>
      <c r="T332" s="245">
        <f>S332*H332</f>
        <v>0.04285</v>
      </c>
      <c r="AR332" s="24" t="s">
        <v>287</v>
      </c>
      <c r="AT332" s="24" t="s">
        <v>203</v>
      </c>
      <c r="AU332" s="24" t="s">
        <v>79</v>
      </c>
      <c r="AY332" s="24" t="s">
        <v>201</v>
      </c>
      <c r="BE332" s="246">
        <f>IF(N332="základní",J332,0)</f>
        <v>0</v>
      </c>
      <c r="BF332" s="246">
        <f>IF(N332="snížená",J332,0)</f>
        <v>0</v>
      </c>
      <c r="BG332" s="246">
        <f>IF(N332="zákl. přenesená",J332,0)</f>
        <v>0</v>
      </c>
      <c r="BH332" s="246">
        <f>IF(N332="sníž. přenesená",J332,0)</f>
        <v>0</v>
      </c>
      <c r="BI332" s="246">
        <f>IF(N332="nulová",J332,0)</f>
        <v>0</v>
      </c>
      <c r="BJ332" s="24" t="s">
        <v>76</v>
      </c>
      <c r="BK332" s="246">
        <f>ROUND(I332*H332,2)</f>
        <v>0</v>
      </c>
      <c r="BL332" s="24" t="s">
        <v>287</v>
      </c>
      <c r="BM332" s="24" t="s">
        <v>701</v>
      </c>
    </row>
    <row r="333" spans="2:65" s="1" customFormat="1" ht="16.5" customHeight="1">
      <c r="B333" s="46"/>
      <c r="C333" s="235" t="s">
        <v>702</v>
      </c>
      <c r="D333" s="235" t="s">
        <v>203</v>
      </c>
      <c r="E333" s="236" t="s">
        <v>703</v>
      </c>
      <c r="F333" s="237" t="s">
        <v>704</v>
      </c>
      <c r="G333" s="238" t="s">
        <v>358</v>
      </c>
      <c r="H333" s="239">
        <v>12</v>
      </c>
      <c r="I333" s="240"/>
      <c r="J333" s="241">
        <f>ROUND(I333*H333,2)</f>
        <v>0</v>
      </c>
      <c r="K333" s="237" t="s">
        <v>552</v>
      </c>
      <c r="L333" s="72"/>
      <c r="M333" s="242" t="s">
        <v>21</v>
      </c>
      <c r="N333" s="243" t="s">
        <v>40</v>
      </c>
      <c r="O333" s="47"/>
      <c r="P333" s="244">
        <f>O333*H333</f>
        <v>0</v>
      </c>
      <c r="Q333" s="244">
        <v>0</v>
      </c>
      <c r="R333" s="244">
        <f>Q333*H333</f>
        <v>0</v>
      </c>
      <c r="S333" s="244">
        <v>0</v>
      </c>
      <c r="T333" s="245">
        <f>S333*H333</f>
        <v>0</v>
      </c>
      <c r="AR333" s="24" t="s">
        <v>287</v>
      </c>
      <c r="AT333" s="24" t="s">
        <v>203</v>
      </c>
      <c r="AU333" s="24" t="s">
        <v>79</v>
      </c>
      <c r="AY333" s="24" t="s">
        <v>201</v>
      </c>
      <c r="BE333" s="246">
        <f>IF(N333="základní",J333,0)</f>
        <v>0</v>
      </c>
      <c r="BF333" s="246">
        <f>IF(N333="snížená",J333,0)</f>
        <v>0</v>
      </c>
      <c r="BG333" s="246">
        <f>IF(N333="zákl. přenesená",J333,0)</f>
        <v>0</v>
      </c>
      <c r="BH333" s="246">
        <f>IF(N333="sníž. přenesená",J333,0)</f>
        <v>0</v>
      </c>
      <c r="BI333" s="246">
        <f>IF(N333="nulová",J333,0)</f>
        <v>0</v>
      </c>
      <c r="BJ333" s="24" t="s">
        <v>76</v>
      </c>
      <c r="BK333" s="246">
        <f>ROUND(I333*H333,2)</f>
        <v>0</v>
      </c>
      <c r="BL333" s="24" t="s">
        <v>287</v>
      </c>
      <c r="BM333" s="24" t="s">
        <v>705</v>
      </c>
    </row>
    <row r="334" spans="2:65" s="1" customFormat="1" ht="16.5" customHeight="1">
      <c r="B334" s="46"/>
      <c r="C334" s="235" t="s">
        <v>706</v>
      </c>
      <c r="D334" s="235" t="s">
        <v>203</v>
      </c>
      <c r="E334" s="236" t="s">
        <v>707</v>
      </c>
      <c r="F334" s="237" t="s">
        <v>708</v>
      </c>
      <c r="G334" s="238" t="s">
        <v>248</v>
      </c>
      <c r="H334" s="239">
        <v>1</v>
      </c>
      <c r="I334" s="240"/>
      <c r="J334" s="241">
        <f>ROUND(I334*H334,2)</f>
        <v>0</v>
      </c>
      <c r="K334" s="237" t="s">
        <v>21</v>
      </c>
      <c r="L334" s="72"/>
      <c r="M334" s="242" t="s">
        <v>21</v>
      </c>
      <c r="N334" s="243" t="s">
        <v>40</v>
      </c>
      <c r="O334" s="47"/>
      <c r="P334" s="244">
        <f>O334*H334</f>
        <v>0</v>
      </c>
      <c r="Q334" s="244">
        <v>0</v>
      </c>
      <c r="R334" s="244">
        <f>Q334*H334</f>
        <v>0</v>
      </c>
      <c r="S334" s="244">
        <v>0</v>
      </c>
      <c r="T334" s="245">
        <f>S334*H334</f>
        <v>0</v>
      </c>
      <c r="AR334" s="24" t="s">
        <v>287</v>
      </c>
      <c r="AT334" s="24" t="s">
        <v>203</v>
      </c>
      <c r="AU334" s="24" t="s">
        <v>79</v>
      </c>
      <c r="AY334" s="24" t="s">
        <v>201</v>
      </c>
      <c r="BE334" s="246">
        <f>IF(N334="základní",J334,0)</f>
        <v>0</v>
      </c>
      <c r="BF334" s="246">
        <f>IF(N334="snížená",J334,0)</f>
        <v>0</v>
      </c>
      <c r="BG334" s="246">
        <f>IF(N334="zákl. přenesená",J334,0)</f>
        <v>0</v>
      </c>
      <c r="BH334" s="246">
        <f>IF(N334="sníž. přenesená",J334,0)</f>
        <v>0</v>
      </c>
      <c r="BI334" s="246">
        <f>IF(N334="nulová",J334,0)</f>
        <v>0</v>
      </c>
      <c r="BJ334" s="24" t="s">
        <v>76</v>
      </c>
      <c r="BK334" s="246">
        <f>ROUND(I334*H334,2)</f>
        <v>0</v>
      </c>
      <c r="BL334" s="24" t="s">
        <v>287</v>
      </c>
      <c r="BM334" s="24" t="s">
        <v>709</v>
      </c>
    </row>
    <row r="335" spans="2:65" s="1" customFormat="1" ht="16.5" customHeight="1">
      <c r="B335" s="46"/>
      <c r="C335" s="235" t="s">
        <v>495</v>
      </c>
      <c r="D335" s="235" t="s">
        <v>203</v>
      </c>
      <c r="E335" s="236" t="s">
        <v>710</v>
      </c>
      <c r="F335" s="237" t="s">
        <v>711</v>
      </c>
      <c r="G335" s="238" t="s">
        <v>248</v>
      </c>
      <c r="H335" s="239">
        <v>1</v>
      </c>
      <c r="I335" s="240"/>
      <c r="J335" s="241">
        <f>ROUND(I335*H335,2)</f>
        <v>0</v>
      </c>
      <c r="K335" s="237" t="s">
        <v>21</v>
      </c>
      <c r="L335" s="72"/>
      <c r="M335" s="242" t="s">
        <v>21</v>
      </c>
      <c r="N335" s="243" t="s">
        <v>40</v>
      </c>
      <c r="O335" s="47"/>
      <c r="P335" s="244">
        <f>O335*H335</f>
        <v>0</v>
      </c>
      <c r="Q335" s="244">
        <v>0</v>
      </c>
      <c r="R335" s="244">
        <f>Q335*H335</f>
        <v>0</v>
      </c>
      <c r="S335" s="244">
        <v>0</v>
      </c>
      <c r="T335" s="245">
        <f>S335*H335</f>
        <v>0</v>
      </c>
      <c r="AR335" s="24" t="s">
        <v>287</v>
      </c>
      <c r="AT335" s="24" t="s">
        <v>203</v>
      </c>
      <c r="AU335" s="24" t="s">
        <v>79</v>
      </c>
      <c r="AY335" s="24" t="s">
        <v>201</v>
      </c>
      <c r="BE335" s="246">
        <f>IF(N335="základní",J335,0)</f>
        <v>0</v>
      </c>
      <c r="BF335" s="246">
        <f>IF(N335="snížená",J335,0)</f>
        <v>0</v>
      </c>
      <c r="BG335" s="246">
        <f>IF(N335="zákl. přenesená",J335,0)</f>
        <v>0</v>
      </c>
      <c r="BH335" s="246">
        <f>IF(N335="sníž. přenesená",J335,0)</f>
        <v>0</v>
      </c>
      <c r="BI335" s="246">
        <f>IF(N335="nulová",J335,0)</f>
        <v>0</v>
      </c>
      <c r="BJ335" s="24" t="s">
        <v>76</v>
      </c>
      <c r="BK335" s="246">
        <f>ROUND(I335*H335,2)</f>
        <v>0</v>
      </c>
      <c r="BL335" s="24" t="s">
        <v>287</v>
      </c>
      <c r="BM335" s="24" t="s">
        <v>712</v>
      </c>
    </row>
    <row r="336" spans="2:63" s="11" customFormat="1" ht="29.85" customHeight="1">
      <c r="B336" s="219"/>
      <c r="C336" s="220"/>
      <c r="D336" s="221" t="s">
        <v>68</v>
      </c>
      <c r="E336" s="233" t="s">
        <v>713</v>
      </c>
      <c r="F336" s="233" t="s">
        <v>714</v>
      </c>
      <c r="G336" s="220"/>
      <c r="H336" s="220"/>
      <c r="I336" s="223"/>
      <c r="J336" s="234">
        <f>BK336</f>
        <v>0</v>
      </c>
      <c r="K336" s="220"/>
      <c r="L336" s="225"/>
      <c r="M336" s="226"/>
      <c r="N336" s="227"/>
      <c r="O336" s="227"/>
      <c r="P336" s="228">
        <f>SUM(P337:P416)</f>
        <v>0</v>
      </c>
      <c r="Q336" s="227"/>
      <c r="R336" s="228">
        <f>SUM(R337:R416)</f>
        <v>0.21297</v>
      </c>
      <c r="S336" s="227"/>
      <c r="T336" s="229">
        <f>SUM(T337:T416)</f>
        <v>0.13831</v>
      </c>
      <c r="AR336" s="230" t="s">
        <v>79</v>
      </c>
      <c r="AT336" s="231" t="s">
        <v>68</v>
      </c>
      <c r="AU336" s="231" t="s">
        <v>76</v>
      </c>
      <c r="AY336" s="230" t="s">
        <v>201</v>
      </c>
      <c r="BK336" s="232">
        <f>SUM(BK337:BK416)</f>
        <v>0</v>
      </c>
    </row>
    <row r="337" spans="2:65" s="1" customFormat="1" ht="16.5" customHeight="1">
      <c r="B337" s="46"/>
      <c r="C337" s="235" t="s">
        <v>715</v>
      </c>
      <c r="D337" s="235" t="s">
        <v>203</v>
      </c>
      <c r="E337" s="236" t="s">
        <v>716</v>
      </c>
      <c r="F337" s="237" t="s">
        <v>717</v>
      </c>
      <c r="G337" s="238" t="s">
        <v>241</v>
      </c>
      <c r="H337" s="239">
        <v>1</v>
      </c>
      <c r="I337" s="240"/>
      <c r="J337" s="241">
        <f>ROUND(I337*H337,2)</f>
        <v>0</v>
      </c>
      <c r="K337" s="237" t="s">
        <v>220</v>
      </c>
      <c r="L337" s="72"/>
      <c r="M337" s="242" t="s">
        <v>21</v>
      </c>
      <c r="N337" s="243" t="s">
        <v>40</v>
      </c>
      <c r="O337" s="47"/>
      <c r="P337" s="244">
        <f>O337*H337</f>
        <v>0</v>
      </c>
      <c r="Q337" s="244">
        <v>0</v>
      </c>
      <c r="R337" s="244">
        <f>Q337*H337</f>
        <v>0</v>
      </c>
      <c r="S337" s="244">
        <v>0.01933</v>
      </c>
      <c r="T337" s="245">
        <f>S337*H337</f>
        <v>0.01933</v>
      </c>
      <c r="AR337" s="24" t="s">
        <v>287</v>
      </c>
      <c r="AT337" s="24" t="s">
        <v>203</v>
      </c>
      <c r="AU337" s="24" t="s">
        <v>79</v>
      </c>
      <c r="AY337" s="24" t="s">
        <v>201</v>
      </c>
      <c r="BE337" s="246">
        <f>IF(N337="základní",J337,0)</f>
        <v>0</v>
      </c>
      <c r="BF337" s="246">
        <f>IF(N337="snížená",J337,0)</f>
        <v>0</v>
      </c>
      <c r="BG337" s="246">
        <f>IF(N337="zákl. přenesená",J337,0)</f>
        <v>0</v>
      </c>
      <c r="BH337" s="246">
        <f>IF(N337="sníž. přenesená",J337,0)</f>
        <v>0</v>
      </c>
      <c r="BI337" s="246">
        <f>IF(N337="nulová",J337,0)</f>
        <v>0</v>
      </c>
      <c r="BJ337" s="24" t="s">
        <v>76</v>
      </c>
      <c r="BK337" s="246">
        <f>ROUND(I337*H337,2)</f>
        <v>0</v>
      </c>
      <c r="BL337" s="24" t="s">
        <v>287</v>
      </c>
      <c r="BM337" s="24" t="s">
        <v>718</v>
      </c>
    </row>
    <row r="338" spans="2:51" s="12" customFormat="1" ht="13.5">
      <c r="B338" s="247"/>
      <c r="C338" s="248"/>
      <c r="D338" s="249" t="s">
        <v>210</v>
      </c>
      <c r="E338" s="250" t="s">
        <v>21</v>
      </c>
      <c r="F338" s="251" t="s">
        <v>719</v>
      </c>
      <c r="G338" s="248"/>
      <c r="H338" s="252">
        <v>1</v>
      </c>
      <c r="I338" s="253"/>
      <c r="J338" s="248"/>
      <c r="K338" s="248"/>
      <c r="L338" s="254"/>
      <c r="M338" s="255"/>
      <c r="N338" s="256"/>
      <c r="O338" s="256"/>
      <c r="P338" s="256"/>
      <c r="Q338" s="256"/>
      <c r="R338" s="256"/>
      <c r="S338" s="256"/>
      <c r="T338" s="257"/>
      <c r="AT338" s="258" t="s">
        <v>210</v>
      </c>
      <c r="AU338" s="258" t="s">
        <v>79</v>
      </c>
      <c r="AV338" s="12" t="s">
        <v>79</v>
      </c>
      <c r="AW338" s="12" t="s">
        <v>33</v>
      </c>
      <c r="AX338" s="12" t="s">
        <v>76</v>
      </c>
      <c r="AY338" s="258" t="s">
        <v>201</v>
      </c>
    </row>
    <row r="339" spans="2:65" s="1" customFormat="1" ht="16.5" customHeight="1">
      <c r="B339" s="46"/>
      <c r="C339" s="235" t="s">
        <v>720</v>
      </c>
      <c r="D339" s="235" t="s">
        <v>203</v>
      </c>
      <c r="E339" s="236" t="s">
        <v>721</v>
      </c>
      <c r="F339" s="237" t="s">
        <v>722</v>
      </c>
      <c r="G339" s="238" t="s">
        <v>248</v>
      </c>
      <c r="H339" s="239">
        <v>1</v>
      </c>
      <c r="I339" s="240"/>
      <c r="J339" s="241">
        <f>ROUND(I339*H339,2)</f>
        <v>0</v>
      </c>
      <c r="K339" s="237" t="s">
        <v>21</v>
      </c>
      <c r="L339" s="72"/>
      <c r="M339" s="242" t="s">
        <v>21</v>
      </c>
      <c r="N339" s="243" t="s">
        <v>40</v>
      </c>
      <c r="O339" s="47"/>
      <c r="P339" s="244">
        <f>O339*H339</f>
        <v>0</v>
      </c>
      <c r="Q339" s="244">
        <v>1E-05</v>
      </c>
      <c r="R339" s="244">
        <f>Q339*H339</f>
        <v>1E-05</v>
      </c>
      <c r="S339" s="244">
        <v>0.0001</v>
      </c>
      <c r="T339" s="245">
        <f>S339*H339</f>
        <v>0.0001</v>
      </c>
      <c r="AR339" s="24" t="s">
        <v>208</v>
      </c>
      <c r="AT339" s="24" t="s">
        <v>203</v>
      </c>
      <c r="AU339" s="24" t="s">
        <v>79</v>
      </c>
      <c r="AY339" s="24" t="s">
        <v>201</v>
      </c>
      <c r="BE339" s="246">
        <f>IF(N339="základní",J339,0)</f>
        <v>0</v>
      </c>
      <c r="BF339" s="246">
        <f>IF(N339="snížená",J339,0)</f>
        <v>0</v>
      </c>
      <c r="BG339" s="246">
        <f>IF(N339="zákl. přenesená",J339,0)</f>
        <v>0</v>
      </c>
      <c r="BH339" s="246">
        <f>IF(N339="sníž. přenesená",J339,0)</f>
        <v>0</v>
      </c>
      <c r="BI339" s="246">
        <f>IF(N339="nulová",J339,0)</f>
        <v>0</v>
      </c>
      <c r="BJ339" s="24" t="s">
        <v>76</v>
      </c>
      <c r="BK339" s="246">
        <f>ROUND(I339*H339,2)</f>
        <v>0</v>
      </c>
      <c r="BL339" s="24" t="s">
        <v>208</v>
      </c>
      <c r="BM339" s="24" t="s">
        <v>723</v>
      </c>
    </row>
    <row r="340" spans="2:51" s="12" customFormat="1" ht="13.5">
      <c r="B340" s="247"/>
      <c r="C340" s="248"/>
      <c r="D340" s="249" t="s">
        <v>210</v>
      </c>
      <c r="E340" s="250" t="s">
        <v>21</v>
      </c>
      <c r="F340" s="251" t="s">
        <v>724</v>
      </c>
      <c r="G340" s="248"/>
      <c r="H340" s="252">
        <v>1</v>
      </c>
      <c r="I340" s="253"/>
      <c r="J340" s="248"/>
      <c r="K340" s="248"/>
      <c r="L340" s="254"/>
      <c r="M340" s="255"/>
      <c r="N340" s="256"/>
      <c r="O340" s="256"/>
      <c r="P340" s="256"/>
      <c r="Q340" s="256"/>
      <c r="R340" s="256"/>
      <c r="S340" s="256"/>
      <c r="T340" s="257"/>
      <c r="AT340" s="258" t="s">
        <v>210</v>
      </c>
      <c r="AU340" s="258" t="s">
        <v>79</v>
      </c>
      <c r="AV340" s="12" t="s">
        <v>79</v>
      </c>
      <c r="AW340" s="12" t="s">
        <v>33</v>
      </c>
      <c r="AX340" s="12" t="s">
        <v>76</v>
      </c>
      <c r="AY340" s="258" t="s">
        <v>201</v>
      </c>
    </row>
    <row r="341" spans="2:65" s="1" customFormat="1" ht="16.5" customHeight="1">
      <c r="B341" s="46"/>
      <c r="C341" s="259" t="s">
        <v>725</v>
      </c>
      <c r="D341" s="259" t="s">
        <v>256</v>
      </c>
      <c r="E341" s="260" t="s">
        <v>726</v>
      </c>
      <c r="F341" s="261" t="s">
        <v>727</v>
      </c>
      <c r="G341" s="262" t="s">
        <v>248</v>
      </c>
      <c r="H341" s="263">
        <v>1</v>
      </c>
      <c r="I341" s="264"/>
      <c r="J341" s="265">
        <f>ROUND(I341*H341,2)</f>
        <v>0</v>
      </c>
      <c r="K341" s="261" t="s">
        <v>21</v>
      </c>
      <c r="L341" s="266"/>
      <c r="M341" s="267" t="s">
        <v>21</v>
      </c>
      <c r="N341" s="268" t="s">
        <v>40</v>
      </c>
      <c r="O341" s="47"/>
      <c r="P341" s="244">
        <f>O341*H341</f>
        <v>0</v>
      </c>
      <c r="Q341" s="244">
        <v>0.0015</v>
      </c>
      <c r="R341" s="244">
        <f>Q341*H341</f>
        <v>0.0015</v>
      </c>
      <c r="S341" s="244">
        <v>0</v>
      </c>
      <c r="T341" s="245">
        <f>S341*H341</f>
        <v>0</v>
      </c>
      <c r="AR341" s="24" t="s">
        <v>245</v>
      </c>
      <c r="AT341" s="24" t="s">
        <v>256</v>
      </c>
      <c r="AU341" s="24" t="s">
        <v>79</v>
      </c>
      <c r="AY341" s="24" t="s">
        <v>201</v>
      </c>
      <c r="BE341" s="246">
        <f>IF(N341="základní",J341,0)</f>
        <v>0</v>
      </c>
      <c r="BF341" s="246">
        <f>IF(N341="snížená",J341,0)</f>
        <v>0</v>
      </c>
      <c r="BG341" s="246">
        <f>IF(N341="zákl. přenesená",J341,0)</f>
        <v>0</v>
      </c>
      <c r="BH341" s="246">
        <f>IF(N341="sníž. přenesená",J341,0)</f>
        <v>0</v>
      </c>
      <c r="BI341" s="246">
        <f>IF(N341="nulová",J341,0)</f>
        <v>0</v>
      </c>
      <c r="BJ341" s="24" t="s">
        <v>76</v>
      </c>
      <c r="BK341" s="246">
        <f>ROUND(I341*H341,2)</f>
        <v>0</v>
      </c>
      <c r="BL341" s="24" t="s">
        <v>208</v>
      </c>
      <c r="BM341" s="24" t="s">
        <v>728</v>
      </c>
    </row>
    <row r="342" spans="2:51" s="12" customFormat="1" ht="13.5">
      <c r="B342" s="247"/>
      <c r="C342" s="248"/>
      <c r="D342" s="249" t="s">
        <v>210</v>
      </c>
      <c r="E342" s="250" t="s">
        <v>21</v>
      </c>
      <c r="F342" s="251" t="s">
        <v>724</v>
      </c>
      <c r="G342" s="248"/>
      <c r="H342" s="252">
        <v>1</v>
      </c>
      <c r="I342" s="253"/>
      <c r="J342" s="248"/>
      <c r="K342" s="248"/>
      <c r="L342" s="254"/>
      <c r="M342" s="255"/>
      <c r="N342" s="256"/>
      <c r="O342" s="256"/>
      <c r="P342" s="256"/>
      <c r="Q342" s="256"/>
      <c r="R342" s="256"/>
      <c r="S342" s="256"/>
      <c r="T342" s="257"/>
      <c r="AT342" s="258" t="s">
        <v>210</v>
      </c>
      <c r="AU342" s="258" t="s">
        <v>79</v>
      </c>
      <c r="AV342" s="12" t="s">
        <v>79</v>
      </c>
      <c r="AW342" s="12" t="s">
        <v>33</v>
      </c>
      <c r="AX342" s="12" t="s">
        <v>76</v>
      </c>
      <c r="AY342" s="258" t="s">
        <v>201</v>
      </c>
    </row>
    <row r="343" spans="2:65" s="1" customFormat="1" ht="16.5" customHeight="1">
      <c r="B343" s="46"/>
      <c r="C343" s="235" t="s">
        <v>729</v>
      </c>
      <c r="D343" s="235" t="s">
        <v>203</v>
      </c>
      <c r="E343" s="236" t="s">
        <v>730</v>
      </c>
      <c r="F343" s="237" t="s">
        <v>731</v>
      </c>
      <c r="G343" s="238" t="s">
        <v>241</v>
      </c>
      <c r="H343" s="239">
        <v>4</v>
      </c>
      <c r="I343" s="240"/>
      <c r="J343" s="241">
        <f>ROUND(I343*H343,2)</f>
        <v>0</v>
      </c>
      <c r="K343" s="237" t="s">
        <v>220</v>
      </c>
      <c r="L343" s="72"/>
      <c r="M343" s="242" t="s">
        <v>21</v>
      </c>
      <c r="N343" s="243" t="s">
        <v>40</v>
      </c>
      <c r="O343" s="47"/>
      <c r="P343" s="244">
        <f>O343*H343</f>
        <v>0</v>
      </c>
      <c r="Q343" s="244">
        <v>0</v>
      </c>
      <c r="R343" s="244">
        <f>Q343*H343</f>
        <v>0</v>
      </c>
      <c r="S343" s="244">
        <v>0.01946</v>
      </c>
      <c r="T343" s="245">
        <f>S343*H343</f>
        <v>0.07784</v>
      </c>
      <c r="AR343" s="24" t="s">
        <v>287</v>
      </c>
      <c r="AT343" s="24" t="s">
        <v>203</v>
      </c>
      <c r="AU343" s="24" t="s">
        <v>79</v>
      </c>
      <c r="AY343" s="24" t="s">
        <v>201</v>
      </c>
      <c r="BE343" s="246">
        <f>IF(N343="základní",J343,0)</f>
        <v>0</v>
      </c>
      <c r="BF343" s="246">
        <f>IF(N343="snížená",J343,0)</f>
        <v>0</v>
      </c>
      <c r="BG343" s="246">
        <f>IF(N343="zákl. přenesená",J343,0)</f>
        <v>0</v>
      </c>
      <c r="BH343" s="246">
        <f>IF(N343="sníž. přenesená",J343,0)</f>
        <v>0</v>
      </c>
      <c r="BI343" s="246">
        <f>IF(N343="nulová",J343,0)</f>
        <v>0</v>
      </c>
      <c r="BJ343" s="24" t="s">
        <v>76</v>
      </c>
      <c r="BK343" s="246">
        <f>ROUND(I343*H343,2)</f>
        <v>0</v>
      </c>
      <c r="BL343" s="24" t="s">
        <v>287</v>
      </c>
      <c r="BM343" s="24" t="s">
        <v>732</v>
      </c>
    </row>
    <row r="344" spans="2:51" s="12" customFormat="1" ht="13.5">
      <c r="B344" s="247"/>
      <c r="C344" s="248"/>
      <c r="D344" s="249" t="s">
        <v>210</v>
      </c>
      <c r="E344" s="250" t="s">
        <v>21</v>
      </c>
      <c r="F344" s="251" t="s">
        <v>733</v>
      </c>
      <c r="G344" s="248"/>
      <c r="H344" s="252">
        <v>4</v>
      </c>
      <c r="I344" s="253"/>
      <c r="J344" s="248"/>
      <c r="K344" s="248"/>
      <c r="L344" s="254"/>
      <c r="M344" s="255"/>
      <c r="N344" s="256"/>
      <c r="O344" s="256"/>
      <c r="P344" s="256"/>
      <c r="Q344" s="256"/>
      <c r="R344" s="256"/>
      <c r="S344" s="256"/>
      <c r="T344" s="257"/>
      <c r="AT344" s="258" t="s">
        <v>210</v>
      </c>
      <c r="AU344" s="258" t="s">
        <v>79</v>
      </c>
      <c r="AV344" s="12" t="s">
        <v>79</v>
      </c>
      <c r="AW344" s="12" t="s">
        <v>33</v>
      </c>
      <c r="AX344" s="12" t="s">
        <v>76</v>
      </c>
      <c r="AY344" s="258" t="s">
        <v>201</v>
      </c>
    </row>
    <row r="345" spans="2:65" s="1" customFormat="1" ht="16.5" customHeight="1">
      <c r="B345" s="46"/>
      <c r="C345" s="235" t="s">
        <v>734</v>
      </c>
      <c r="D345" s="235" t="s">
        <v>203</v>
      </c>
      <c r="E345" s="236" t="s">
        <v>735</v>
      </c>
      <c r="F345" s="237" t="s">
        <v>736</v>
      </c>
      <c r="G345" s="238" t="s">
        <v>241</v>
      </c>
      <c r="H345" s="239">
        <v>4</v>
      </c>
      <c r="I345" s="240"/>
      <c r="J345" s="241">
        <f>ROUND(I345*H345,2)</f>
        <v>0</v>
      </c>
      <c r="K345" s="237" t="s">
        <v>552</v>
      </c>
      <c r="L345" s="72"/>
      <c r="M345" s="242" t="s">
        <v>21</v>
      </c>
      <c r="N345" s="243" t="s">
        <v>40</v>
      </c>
      <c r="O345" s="47"/>
      <c r="P345" s="244">
        <f>O345*H345</f>
        <v>0</v>
      </c>
      <c r="Q345" s="244">
        <v>0.0034</v>
      </c>
      <c r="R345" s="244">
        <f>Q345*H345</f>
        <v>0.0136</v>
      </c>
      <c r="S345" s="244">
        <v>0</v>
      </c>
      <c r="T345" s="245">
        <f>S345*H345</f>
        <v>0</v>
      </c>
      <c r="AR345" s="24" t="s">
        <v>287</v>
      </c>
      <c r="AT345" s="24" t="s">
        <v>203</v>
      </c>
      <c r="AU345" s="24" t="s">
        <v>79</v>
      </c>
      <c r="AY345" s="24" t="s">
        <v>201</v>
      </c>
      <c r="BE345" s="246">
        <f>IF(N345="základní",J345,0)</f>
        <v>0</v>
      </c>
      <c r="BF345" s="246">
        <f>IF(N345="snížená",J345,0)</f>
        <v>0</v>
      </c>
      <c r="BG345" s="246">
        <f>IF(N345="zákl. přenesená",J345,0)</f>
        <v>0</v>
      </c>
      <c r="BH345" s="246">
        <f>IF(N345="sníž. přenesená",J345,0)</f>
        <v>0</v>
      </c>
      <c r="BI345" s="246">
        <f>IF(N345="nulová",J345,0)</f>
        <v>0</v>
      </c>
      <c r="BJ345" s="24" t="s">
        <v>76</v>
      </c>
      <c r="BK345" s="246">
        <f>ROUND(I345*H345,2)</f>
        <v>0</v>
      </c>
      <c r="BL345" s="24" t="s">
        <v>287</v>
      </c>
      <c r="BM345" s="24" t="s">
        <v>737</v>
      </c>
    </row>
    <row r="346" spans="2:51" s="12" customFormat="1" ht="13.5">
      <c r="B346" s="247"/>
      <c r="C346" s="248"/>
      <c r="D346" s="249" t="s">
        <v>210</v>
      </c>
      <c r="E346" s="250" t="s">
        <v>21</v>
      </c>
      <c r="F346" s="251" t="s">
        <v>738</v>
      </c>
      <c r="G346" s="248"/>
      <c r="H346" s="252">
        <v>4</v>
      </c>
      <c r="I346" s="253"/>
      <c r="J346" s="248"/>
      <c r="K346" s="248"/>
      <c r="L346" s="254"/>
      <c r="M346" s="255"/>
      <c r="N346" s="256"/>
      <c r="O346" s="256"/>
      <c r="P346" s="256"/>
      <c r="Q346" s="256"/>
      <c r="R346" s="256"/>
      <c r="S346" s="256"/>
      <c r="T346" s="257"/>
      <c r="AT346" s="258" t="s">
        <v>210</v>
      </c>
      <c r="AU346" s="258" t="s">
        <v>79</v>
      </c>
      <c r="AV346" s="12" t="s">
        <v>79</v>
      </c>
      <c r="AW346" s="12" t="s">
        <v>33</v>
      </c>
      <c r="AX346" s="12" t="s">
        <v>76</v>
      </c>
      <c r="AY346" s="258" t="s">
        <v>201</v>
      </c>
    </row>
    <row r="347" spans="2:65" s="1" customFormat="1" ht="16.5" customHeight="1">
      <c r="B347" s="46"/>
      <c r="C347" s="259" t="s">
        <v>739</v>
      </c>
      <c r="D347" s="259" t="s">
        <v>256</v>
      </c>
      <c r="E347" s="260" t="s">
        <v>740</v>
      </c>
      <c r="F347" s="261" t="s">
        <v>741</v>
      </c>
      <c r="G347" s="262" t="s">
        <v>248</v>
      </c>
      <c r="H347" s="263">
        <v>4</v>
      </c>
      <c r="I347" s="264"/>
      <c r="J347" s="265">
        <f>ROUND(I347*H347,2)</f>
        <v>0</v>
      </c>
      <c r="K347" s="261" t="s">
        <v>21</v>
      </c>
      <c r="L347" s="266"/>
      <c r="M347" s="267" t="s">
        <v>21</v>
      </c>
      <c r="N347" s="268" t="s">
        <v>40</v>
      </c>
      <c r="O347" s="47"/>
      <c r="P347" s="244">
        <f>O347*H347</f>
        <v>0</v>
      </c>
      <c r="Q347" s="244">
        <v>0.013</v>
      </c>
      <c r="R347" s="244">
        <f>Q347*H347</f>
        <v>0.052</v>
      </c>
      <c r="S347" s="244">
        <v>0</v>
      </c>
      <c r="T347" s="245">
        <f>S347*H347</f>
        <v>0</v>
      </c>
      <c r="AR347" s="24" t="s">
        <v>245</v>
      </c>
      <c r="AT347" s="24" t="s">
        <v>256</v>
      </c>
      <c r="AU347" s="24" t="s">
        <v>79</v>
      </c>
      <c r="AY347" s="24" t="s">
        <v>201</v>
      </c>
      <c r="BE347" s="246">
        <f>IF(N347="základní",J347,0)</f>
        <v>0</v>
      </c>
      <c r="BF347" s="246">
        <f>IF(N347="snížená",J347,0)</f>
        <v>0</v>
      </c>
      <c r="BG347" s="246">
        <f>IF(N347="zákl. přenesená",J347,0)</f>
        <v>0</v>
      </c>
      <c r="BH347" s="246">
        <f>IF(N347="sníž. přenesená",J347,0)</f>
        <v>0</v>
      </c>
      <c r="BI347" s="246">
        <f>IF(N347="nulová",J347,0)</f>
        <v>0</v>
      </c>
      <c r="BJ347" s="24" t="s">
        <v>76</v>
      </c>
      <c r="BK347" s="246">
        <f>ROUND(I347*H347,2)</f>
        <v>0</v>
      </c>
      <c r="BL347" s="24" t="s">
        <v>208</v>
      </c>
      <c r="BM347" s="24" t="s">
        <v>742</v>
      </c>
    </row>
    <row r="348" spans="2:51" s="12" customFormat="1" ht="13.5">
      <c r="B348" s="247"/>
      <c r="C348" s="248"/>
      <c r="D348" s="249" t="s">
        <v>210</v>
      </c>
      <c r="E348" s="250" t="s">
        <v>21</v>
      </c>
      <c r="F348" s="251" t="s">
        <v>738</v>
      </c>
      <c r="G348" s="248"/>
      <c r="H348" s="252">
        <v>4</v>
      </c>
      <c r="I348" s="253"/>
      <c r="J348" s="248"/>
      <c r="K348" s="248"/>
      <c r="L348" s="254"/>
      <c r="M348" s="255"/>
      <c r="N348" s="256"/>
      <c r="O348" s="256"/>
      <c r="P348" s="256"/>
      <c r="Q348" s="256"/>
      <c r="R348" s="256"/>
      <c r="S348" s="256"/>
      <c r="T348" s="257"/>
      <c r="AT348" s="258" t="s">
        <v>210</v>
      </c>
      <c r="AU348" s="258" t="s">
        <v>79</v>
      </c>
      <c r="AV348" s="12" t="s">
        <v>79</v>
      </c>
      <c r="AW348" s="12" t="s">
        <v>33</v>
      </c>
      <c r="AX348" s="12" t="s">
        <v>76</v>
      </c>
      <c r="AY348" s="258" t="s">
        <v>201</v>
      </c>
    </row>
    <row r="349" spans="2:65" s="1" customFormat="1" ht="16.5" customHeight="1">
      <c r="B349" s="46"/>
      <c r="C349" s="259" t="s">
        <v>743</v>
      </c>
      <c r="D349" s="259" t="s">
        <v>256</v>
      </c>
      <c r="E349" s="260" t="s">
        <v>744</v>
      </c>
      <c r="F349" s="261" t="s">
        <v>745</v>
      </c>
      <c r="G349" s="262" t="s">
        <v>248</v>
      </c>
      <c r="H349" s="263">
        <v>4</v>
      </c>
      <c r="I349" s="264"/>
      <c r="J349" s="265">
        <f>ROUND(I349*H349,2)</f>
        <v>0</v>
      </c>
      <c r="K349" s="261" t="s">
        <v>552</v>
      </c>
      <c r="L349" s="266"/>
      <c r="M349" s="267" t="s">
        <v>21</v>
      </c>
      <c r="N349" s="268" t="s">
        <v>40</v>
      </c>
      <c r="O349" s="47"/>
      <c r="P349" s="244">
        <f>O349*H349</f>
        <v>0</v>
      </c>
      <c r="Q349" s="244">
        <v>0.004</v>
      </c>
      <c r="R349" s="244">
        <f>Q349*H349</f>
        <v>0.016</v>
      </c>
      <c r="S349" s="244">
        <v>0</v>
      </c>
      <c r="T349" s="245">
        <f>S349*H349</f>
        <v>0</v>
      </c>
      <c r="AR349" s="24" t="s">
        <v>245</v>
      </c>
      <c r="AT349" s="24" t="s">
        <v>256</v>
      </c>
      <c r="AU349" s="24" t="s">
        <v>79</v>
      </c>
      <c r="AY349" s="24" t="s">
        <v>201</v>
      </c>
      <c r="BE349" s="246">
        <f>IF(N349="základní",J349,0)</f>
        <v>0</v>
      </c>
      <c r="BF349" s="246">
        <f>IF(N349="snížená",J349,0)</f>
        <v>0</v>
      </c>
      <c r="BG349" s="246">
        <f>IF(N349="zákl. přenesená",J349,0)</f>
        <v>0</v>
      </c>
      <c r="BH349" s="246">
        <f>IF(N349="sníž. přenesená",J349,0)</f>
        <v>0</v>
      </c>
      <c r="BI349" s="246">
        <f>IF(N349="nulová",J349,0)</f>
        <v>0</v>
      </c>
      <c r="BJ349" s="24" t="s">
        <v>76</v>
      </c>
      <c r="BK349" s="246">
        <f>ROUND(I349*H349,2)</f>
        <v>0</v>
      </c>
      <c r="BL349" s="24" t="s">
        <v>208</v>
      </c>
      <c r="BM349" s="24" t="s">
        <v>746</v>
      </c>
    </row>
    <row r="350" spans="2:51" s="12" customFormat="1" ht="13.5">
      <c r="B350" s="247"/>
      <c r="C350" s="248"/>
      <c r="D350" s="249" t="s">
        <v>210</v>
      </c>
      <c r="E350" s="250" t="s">
        <v>21</v>
      </c>
      <c r="F350" s="251" t="s">
        <v>738</v>
      </c>
      <c r="G350" s="248"/>
      <c r="H350" s="252">
        <v>4</v>
      </c>
      <c r="I350" s="253"/>
      <c r="J350" s="248"/>
      <c r="K350" s="248"/>
      <c r="L350" s="254"/>
      <c r="M350" s="255"/>
      <c r="N350" s="256"/>
      <c r="O350" s="256"/>
      <c r="P350" s="256"/>
      <c r="Q350" s="256"/>
      <c r="R350" s="256"/>
      <c r="S350" s="256"/>
      <c r="T350" s="257"/>
      <c r="AT350" s="258" t="s">
        <v>210</v>
      </c>
      <c r="AU350" s="258" t="s">
        <v>79</v>
      </c>
      <c r="AV350" s="12" t="s">
        <v>79</v>
      </c>
      <c r="AW350" s="12" t="s">
        <v>33</v>
      </c>
      <c r="AX350" s="12" t="s">
        <v>76</v>
      </c>
      <c r="AY350" s="258" t="s">
        <v>201</v>
      </c>
    </row>
    <row r="351" spans="2:65" s="1" customFormat="1" ht="25.5" customHeight="1">
      <c r="B351" s="46"/>
      <c r="C351" s="235" t="s">
        <v>747</v>
      </c>
      <c r="D351" s="235" t="s">
        <v>203</v>
      </c>
      <c r="E351" s="236" t="s">
        <v>748</v>
      </c>
      <c r="F351" s="237" t="s">
        <v>749</v>
      </c>
      <c r="G351" s="238" t="s">
        <v>241</v>
      </c>
      <c r="H351" s="239">
        <v>1</v>
      </c>
      <c r="I351" s="240"/>
      <c r="J351" s="241">
        <f>ROUND(I351*H351,2)</f>
        <v>0</v>
      </c>
      <c r="K351" s="237" t="s">
        <v>21</v>
      </c>
      <c r="L351" s="72"/>
      <c r="M351" s="242" t="s">
        <v>21</v>
      </c>
      <c r="N351" s="243" t="s">
        <v>40</v>
      </c>
      <c r="O351" s="47"/>
      <c r="P351" s="244">
        <f>O351*H351</f>
        <v>0</v>
      </c>
      <c r="Q351" s="244">
        <v>0.00419</v>
      </c>
      <c r="R351" s="244">
        <f>Q351*H351</f>
        <v>0.00419</v>
      </c>
      <c r="S351" s="244">
        <v>0</v>
      </c>
      <c r="T351" s="245">
        <f>S351*H351</f>
        <v>0</v>
      </c>
      <c r="AR351" s="24" t="s">
        <v>287</v>
      </c>
      <c r="AT351" s="24" t="s">
        <v>203</v>
      </c>
      <c r="AU351" s="24" t="s">
        <v>79</v>
      </c>
      <c r="AY351" s="24" t="s">
        <v>201</v>
      </c>
      <c r="BE351" s="246">
        <f>IF(N351="základní",J351,0)</f>
        <v>0</v>
      </c>
      <c r="BF351" s="246">
        <f>IF(N351="snížená",J351,0)</f>
        <v>0</v>
      </c>
      <c r="BG351" s="246">
        <f>IF(N351="zákl. přenesená",J351,0)</f>
        <v>0</v>
      </c>
      <c r="BH351" s="246">
        <f>IF(N351="sníž. přenesená",J351,0)</f>
        <v>0</v>
      </c>
      <c r="BI351" s="246">
        <f>IF(N351="nulová",J351,0)</f>
        <v>0</v>
      </c>
      <c r="BJ351" s="24" t="s">
        <v>76</v>
      </c>
      <c r="BK351" s="246">
        <f>ROUND(I351*H351,2)</f>
        <v>0</v>
      </c>
      <c r="BL351" s="24" t="s">
        <v>287</v>
      </c>
      <c r="BM351" s="24" t="s">
        <v>750</v>
      </c>
    </row>
    <row r="352" spans="2:51" s="12" customFormat="1" ht="13.5">
      <c r="B352" s="247"/>
      <c r="C352" s="248"/>
      <c r="D352" s="249" t="s">
        <v>210</v>
      </c>
      <c r="E352" s="250" t="s">
        <v>21</v>
      </c>
      <c r="F352" s="251" t="s">
        <v>724</v>
      </c>
      <c r="G352" s="248"/>
      <c r="H352" s="252">
        <v>1</v>
      </c>
      <c r="I352" s="253"/>
      <c r="J352" s="248"/>
      <c r="K352" s="248"/>
      <c r="L352" s="254"/>
      <c r="M352" s="255"/>
      <c r="N352" s="256"/>
      <c r="O352" s="256"/>
      <c r="P352" s="256"/>
      <c r="Q352" s="256"/>
      <c r="R352" s="256"/>
      <c r="S352" s="256"/>
      <c r="T352" s="257"/>
      <c r="AT352" s="258" t="s">
        <v>210</v>
      </c>
      <c r="AU352" s="258" t="s">
        <v>79</v>
      </c>
      <c r="AV352" s="12" t="s">
        <v>79</v>
      </c>
      <c r="AW352" s="12" t="s">
        <v>33</v>
      </c>
      <c r="AX352" s="12" t="s">
        <v>76</v>
      </c>
      <c r="AY352" s="258" t="s">
        <v>201</v>
      </c>
    </row>
    <row r="353" spans="2:65" s="1" customFormat="1" ht="16.5" customHeight="1">
      <c r="B353" s="46"/>
      <c r="C353" s="259" t="s">
        <v>751</v>
      </c>
      <c r="D353" s="259" t="s">
        <v>256</v>
      </c>
      <c r="E353" s="260" t="s">
        <v>752</v>
      </c>
      <c r="F353" s="261" t="s">
        <v>753</v>
      </c>
      <c r="G353" s="262" t="s">
        <v>248</v>
      </c>
      <c r="H353" s="263">
        <v>1</v>
      </c>
      <c r="I353" s="264"/>
      <c r="J353" s="265">
        <f>ROUND(I353*H353,2)</f>
        <v>0</v>
      </c>
      <c r="K353" s="261" t="s">
        <v>21</v>
      </c>
      <c r="L353" s="266"/>
      <c r="M353" s="267" t="s">
        <v>21</v>
      </c>
      <c r="N353" s="268" t="s">
        <v>40</v>
      </c>
      <c r="O353" s="47"/>
      <c r="P353" s="244">
        <f>O353*H353</f>
        <v>0</v>
      </c>
      <c r="Q353" s="244">
        <v>0.0165</v>
      </c>
      <c r="R353" s="244">
        <f>Q353*H353</f>
        <v>0.0165</v>
      </c>
      <c r="S353" s="244">
        <v>0</v>
      </c>
      <c r="T353" s="245">
        <f>S353*H353</f>
        <v>0</v>
      </c>
      <c r="AR353" s="24" t="s">
        <v>245</v>
      </c>
      <c r="AT353" s="24" t="s">
        <v>256</v>
      </c>
      <c r="AU353" s="24" t="s">
        <v>79</v>
      </c>
      <c r="AY353" s="24" t="s">
        <v>201</v>
      </c>
      <c r="BE353" s="246">
        <f>IF(N353="základní",J353,0)</f>
        <v>0</v>
      </c>
      <c r="BF353" s="246">
        <f>IF(N353="snížená",J353,0)</f>
        <v>0</v>
      </c>
      <c r="BG353" s="246">
        <f>IF(N353="zákl. přenesená",J353,0)</f>
        <v>0</v>
      </c>
      <c r="BH353" s="246">
        <f>IF(N353="sníž. přenesená",J353,0)</f>
        <v>0</v>
      </c>
      <c r="BI353" s="246">
        <f>IF(N353="nulová",J353,0)</f>
        <v>0</v>
      </c>
      <c r="BJ353" s="24" t="s">
        <v>76</v>
      </c>
      <c r="BK353" s="246">
        <f>ROUND(I353*H353,2)</f>
        <v>0</v>
      </c>
      <c r="BL353" s="24" t="s">
        <v>208</v>
      </c>
      <c r="BM353" s="24" t="s">
        <v>754</v>
      </c>
    </row>
    <row r="354" spans="2:51" s="12" customFormat="1" ht="13.5">
      <c r="B354" s="247"/>
      <c r="C354" s="248"/>
      <c r="D354" s="249" t="s">
        <v>210</v>
      </c>
      <c r="E354" s="250" t="s">
        <v>21</v>
      </c>
      <c r="F354" s="251" t="s">
        <v>724</v>
      </c>
      <c r="G354" s="248"/>
      <c r="H354" s="252">
        <v>1</v>
      </c>
      <c r="I354" s="253"/>
      <c r="J354" s="248"/>
      <c r="K354" s="248"/>
      <c r="L354" s="254"/>
      <c r="M354" s="255"/>
      <c r="N354" s="256"/>
      <c r="O354" s="256"/>
      <c r="P354" s="256"/>
      <c r="Q354" s="256"/>
      <c r="R354" s="256"/>
      <c r="S354" s="256"/>
      <c r="T354" s="257"/>
      <c r="AT354" s="258" t="s">
        <v>210</v>
      </c>
      <c r="AU354" s="258" t="s">
        <v>79</v>
      </c>
      <c r="AV354" s="12" t="s">
        <v>79</v>
      </c>
      <c r="AW354" s="12" t="s">
        <v>33</v>
      </c>
      <c r="AX354" s="12" t="s">
        <v>76</v>
      </c>
      <c r="AY354" s="258" t="s">
        <v>201</v>
      </c>
    </row>
    <row r="355" spans="2:65" s="1" customFormat="1" ht="25.5" customHeight="1">
      <c r="B355" s="46"/>
      <c r="C355" s="259" t="s">
        <v>755</v>
      </c>
      <c r="D355" s="259" t="s">
        <v>256</v>
      </c>
      <c r="E355" s="260" t="s">
        <v>756</v>
      </c>
      <c r="F355" s="261" t="s">
        <v>757</v>
      </c>
      <c r="G355" s="262" t="s">
        <v>248</v>
      </c>
      <c r="H355" s="263">
        <v>1</v>
      </c>
      <c r="I355" s="264"/>
      <c r="J355" s="265">
        <f>ROUND(I355*H355,2)</f>
        <v>0</v>
      </c>
      <c r="K355" s="261" t="s">
        <v>21</v>
      </c>
      <c r="L355" s="266"/>
      <c r="M355" s="267" t="s">
        <v>21</v>
      </c>
      <c r="N355" s="268" t="s">
        <v>40</v>
      </c>
      <c r="O355" s="47"/>
      <c r="P355" s="244">
        <f>O355*H355</f>
        <v>0</v>
      </c>
      <c r="Q355" s="244">
        <v>0</v>
      </c>
      <c r="R355" s="244">
        <f>Q355*H355</f>
        <v>0</v>
      </c>
      <c r="S355" s="244">
        <v>0</v>
      </c>
      <c r="T355" s="245">
        <f>S355*H355</f>
        <v>0</v>
      </c>
      <c r="AR355" s="24" t="s">
        <v>245</v>
      </c>
      <c r="AT355" s="24" t="s">
        <v>256</v>
      </c>
      <c r="AU355" s="24" t="s">
        <v>79</v>
      </c>
      <c r="AY355" s="24" t="s">
        <v>201</v>
      </c>
      <c r="BE355" s="246">
        <f>IF(N355="základní",J355,0)</f>
        <v>0</v>
      </c>
      <c r="BF355" s="246">
        <f>IF(N355="snížená",J355,0)</f>
        <v>0</v>
      </c>
      <c r="BG355" s="246">
        <f>IF(N355="zákl. přenesená",J355,0)</f>
        <v>0</v>
      </c>
      <c r="BH355" s="246">
        <f>IF(N355="sníž. přenesená",J355,0)</f>
        <v>0</v>
      </c>
      <c r="BI355" s="246">
        <f>IF(N355="nulová",J355,0)</f>
        <v>0</v>
      </c>
      <c r="BJ355" s="24" t="s">
        <v>76</v>
      </c>
      <c r="BK355" s="246">
        <f>ROUND(I355*H355,2)</f>
        <v>0</v>
      </c>
      <c r="BL355" s="24" t="s">
        <v>208</v>
      </c>
      <c r="BM355" s="24" t="s">
        <v>758</v>
      </c>
    </row>
    <row r="356" spans="2:51" s="12" customFormat="1" ht="13.5">
      <c r="B356" s="247"/>
      <c r="C356" s="248"/>
      <c r="D356" s="249" t="s">
        <v>210</v>
      </c>
      <c r="E356" s="250" t="s">
        <v>21</v>
      </c>
      <c r="F356" s="251" t="s">
        <v>724</v>
      </c>
      <c r="G356" s="248"/>
      <c r="H356" s="252">
        <v>1</v>
      </c>
      <c r="I356" s="253"/>
      <c r="J356" s="248"/>
      <c r="K356" s="248"/>
      <c r="L356" s="254"/>
      <c r="M356" s="255"/>
      <c r="N356" s="256"/>
      <c r="O356" s="256"/>
      <c r="P356" s="256"/>
      <c r="Q356" s="256"/>
      <c r="R356" s="256"/>
      <c r="S356" s="256"/>
      <c r="T356" s="257"/>
      <c r="AT356" s="258" t="s">
        <v>210</v>
      </c>
      <c r="AU356" s="258" t="s">
        <v>79</v>
      </c>
      <c r="AV356" s="12" t="s">
        <v>79</v>
      </c>
      <c r="AW356" s="12" t="s">
        <v>33</v>
      </c>
      <c r="AX356" s="12" t="s">
        <v>76</v>
      </c>
      <c r="AY356" s="258" t="s">
        <v>201</v>
      </c>
    </row>
    <row r="357" spans="2:65" s="1" customFormat="1" ht="25.5" customHeight="1">
      <c r="B357" s="46"/>
      <c r="C357" s="259" t="s">
        <v>759</v>
      </c>
      <c r="D357" s="259" t="s">
        <v>256</v>
      </c>
      <c r="E357" s="260" t="s">
        <v>760</v>
      </c>
      <c r="F357" s="261" t="s">
        <v>761</v>
      </c>
      <c r="G357" s="262" t="s">
        <v>248</v>
      </c>
      <c r="H357" s="263">
        <v>1</v>
      </c>
      <c r="I357" s="264"/>
      <c r="J357" s="265">
        <f>ROUND(I357*H357,2)</f>
        <v>0</v>
      </c>
      <c r="K357" s="261" t="s">
        <v>21</v>
      </c>
      <c r="L357" s="266"/>
      <c r="M357" s="267" t="s">
        <v>21</v>
      </c>
      <c r="N357" s="268" t="s">
        <v>40</v>
      </c>
      <c r="O357" s="47"/>
      <c r="P357" s="244">
        <f>O357*H357</f>
        <v>0</v>
      </c>
      <c r="Q357" s="244">
        <v>0.0165</v>
      </c>
      <c r="R357" s="244">
        <f>Q357*H357</f>
        <v>0.0165</v>
      </c>
      <c r="S357" s="244">
        <v>0</v>
      </c>
      <c r="T357" s="245">
        <f>S357*H357</f>
        <v>0</v>
      </c>
      <c r="AR357" s="24" t="s">
        <v>245</v>
      </c>
      <c r="AT357" s="24" t="s">
        <v>256</v>
      </c>
      <c r="AU357" s="24" t="s">
        <v>79</v>
      </c>
      <c r="AY357" s="24" t="s">
        <v>201</v>
      </c>
      <c r="BE357" s="246">
        <f>IF(N357="základní",J357,0)</f>
        <v>0</v>
      </c>
      <c r="BF357" s="246">
        <f>IF(N357="snížená",J357,0)</f>
        <v>0</v>
      </c>
      <c r="BG357" s="246">
        <f>IF(N357="zákl. přenesená",J357,0)</f>
        <v>0</v>
      </c>
      <c r="BH357" s="246">
        <f>IF(N357="sníž. přenesená",J357,0)</f>
        <v>0</v>
      </c>
      <c r="BI357" s="246">
        <f>IF(N357="nulová",J357,0)</f>
        <v>0</v>
      </c>
      <c r="BJ357" s="24" t="s">
        <v>76</v>
      </c>
      <c r="BK357" s="246">
        <f>ROUND(I357*H357,2)</f>
        <v>0</v>
      </c>
      <c r="BL357" s="24" t="s">
        <v>208</v>
      </c>
      <c r="BM357" s="24" t="s">
        <v>762</v>
      </c>
    </row>
    <row r="358" spans="2:51" s="12" customFormat="1" ht="13.5">
      <c r="B358" s="247"/>
      <c r="C358" s="248"/>
      <c r="D358" s="249" t="s">
        <v>210</v>
      </c>
      <c r="E358" s="250" t="s">
        <v>21</v>
      </c>
      <c r="F358" s="251" t="s">
        <v>724</v>
      </c>
      <c r="G358" s="248"/>
      <c r="H358" s="252">
        <v>1</v>
      </c>
      <c r="I358" s="253"/>
      <c r="J358" s="248"/>
      <c r="K358" s="248"/>
      <c r="L358" s="254"/>
      <c r="M358" s="255"/>
      <c r="N358" s="256"/>
      <c r="O358" s="256"/>
      <c r="P358" s="256"/>
      <c r="Q358" s="256"/>
      <c r="R358" s="256"/>
      <c r="S358" s="256"/>
      <c r="T358" s="257"/>
      <c r="AT358" s="258" t="s">
        <v>210</v>
      </c>
      <c r="AU358" s="258" t="s">
        <v>79</v>
      </c>
      <c r="AV358" s="12" t="s">
        <v>79</v>
      </c>
      <c r="AW358" s="12" t="s">
        <v>33</v>
      </c>
      <c r="AX358" s="12" t="s">
        <v>76</v>
      </c>
      <c r="AY358" s="258" t="s">
        <v>201</v>
      </c>
    </row>
    <row r="359" spans="2:65" s="1" customFormat="1" ht="16.5" customHeight="1">
      <c r="B359" s="46"/>
      <c r="C359" s="235" t="s">
        <v>763</v>
      </c>
      <c r="D359" s="235" t="s">
        <v>203</v>
      </c>
      <c r="E359" s="236" t="s">
        <v>764</v>
      </c>
      <c r="F359" s="237" t="s">
        <v>765</v>
      </c>
      <c r="G359" s="238" t="s">
        <v>241</v>
      </c>
      <c r="H359" s="239">
        <v>1</v>
      </c>
      <c r="I359" s="240"/>
      <c r="J359" s="241">
        <f>ROUND(I359*H359,2)</f>
        <v>0</v>
      </c>
      <c r="K359" s="237" t="s">
        <v>220</v>
      </c>
      <c r="L359" s="72"/>
      <c r="M359" s="242" t="s">
        <v>21</v>
      </c>
      <c r="N359" s="243" t="s">
        <v>40</v>
      </c>
      <c r="O359" s="47"/>
      <c r="P359" s="244">
        <f>O359*H359</f>
        <v>0</v>
      </c>
      <c r="Q359" s="244">
        <v>0</v>
      </c>
      <c r="R359" s="244">
        <f>Q359*H359</f>
        <v>0</v>
      </c>
      <c r="S359" s="244">
        <v>0.0347</v>
      </c>
      <c r="T359" s="245">
        <f>S359*H359</f>
        <v>0.0347</v>
      </c>
      <c r="AR359" s="24" t="s">
        <v>287</v>
      </c>
      <c r="AT359" s="24" t="s">
        <v>203</v>
      </c>
      <c r="AU359" s="24" t="s">
        <v>79</v>
      </c>
      <c r="AY359" s="24" t="s">
        <v>201</v>
      </c>
      <c r="BE359" s="246">
        <f>IF(N359="základní",J359,0)</f>
        <v>0</v>
      </c>
      <c r="BF359" s="246">
        <f>IF(N359="snížená",J359,0)</f>
        <v>0</v>
      </c>
      <c r="BG359" s="246">
        <f>IF(N359="zákl. přenesená",J359,0)</f>
        <v>0</v>
      </c>
      <c r="BH359" s="246">
        <f>IF(N359="sníž. přenesená",J359,0)</f>
        <v>0</v>
      </c>
      <c r="BI359" s="246">
        <f>IF(N359="nulová",J359,0)</f>
        <v>0</v>
      </c>
      <c r="BJ359" s="24" t="s">
        <v>76</v>
      </c>
      <c r="BK359" s="246">
        <f>ROUND(I359*H359,2)</f>
        <v>0</v>
      </c>
      <c r="BL359" s="24" t="s">
        <v>287</v>
      </c>
      <c r="BM359" s="24" t="s">
        <v>766</v>
      </c>
    </row>
    <row r="360" spans="2:65" s="1" customFormat="1" ht="25.5" customHeight="1">
      <c r="B360" s="46"/>
      <c r="C360" s="235" t="s">
        <v>767</v>
      </c>
      <c r="D360" s="235" t="s">
        <v>203</v>
      </c>
      <c r="E360" s="236" t="s">
        <v>768</v>
      </c>
      <c r="F360" s="237" t="s">
        <v>769</v>
      </c>
      <c r="G360" s="238" t="s">
        <v>241</v>
      </c>
      <c r="H360" s="239">
        <v>1</v>
      </c>
      <c r="I360" s="240"/>
      <c r="J360" s="241">
        <f>ROUND(I360*H360,2)</f>
        <v>0</v>
      </c>
      <c r="K360" s="237" t="s">
        <v>220</v>
      </c>
      <c r="L360" s="72"/>
      <c r="M360" s="242" t="s">
        <v>21</v>
      </c>
      <c r="N360" s="243" t="s">
        <v>40</v>
      </c>
      <c r="O360" s="47"/>
      <c r="P360" s="244">
        <f>O360*H360</f>
        <v>0</v>
      </c>
      <c r="Q360" s="244">
        <v>0.0147</v>
      </c>
      <c r="R360" s="244">
        <f>Q360*H360</f>
        <v>0.0147</v>
      </c>
      <c r="S360" s="244">
        <v>0</v>
      </c>
      <c r="T360" s="245">
        <f>S360*H360</f>
        <v>0</v>
      </c>
      <c r="AR360" s="24" t="s">
        <v>287</v>
      </c>
      <c r="AT360" s="24" t="s">
        <v>203</v>
      </c>
      <c r="AU360" s="24" t="s">
        <v>79</v>
      </c>
      <c r="AY360" s="24" t="s">
        <v>201</v>
      </c>
      <c r="BE360" s="246">
        <f>IF(N360="základní",J360,0)</f>
        <v>0</v>
      </c>
      <c r="BF360" s="246">
        <f>IF(N360="snížená",J360,0)</f>
        <v>0</v>
      </c>
      <c r="BG360" s="246">
        <f>IF(N360="zákl. přenesená",J360,0)</f>
        <v>0</v>
      </c>
      <c r="BH360" s="246">
        <f>IF(N360="sníž. přenesená",J360,0)</f>
        <v>0</v>
      </c>
      <c r="BI360" s="246">
        <f>IF(N360="nulová",J360,0)</f>
        <v>0</v>
      </c>
      <c r="BJ360" s="24" t="s">
        <v>76</v>
      </c>
      <c r="BK360" s="246">
        <f>ROUND(I360*H360,2)</f>
        <v>0</v>
      </c>
      <c r="BL360" s="24" t="s">
        <v>287</v>
      </c>
      <c r="BM360" s="24" t="s">
        <v>770</v>
      </c>
    </row>
    <row r="361" spans="2:51" s="12" customFormat="1" ht="13.5">
      <c r="B361" s="247"/>
      <c r="C361" s="248"/>
      <c r="D361" s="249" t="s">
        <v>210</v>
      </c>
      <c r="E361" s="250" t="s">
        <v>21</v>
      </c>
      <c r="F361" s="251" t="s">
        <v>771</v>
      </c>
      <c r="G361" s="248"/>
      <c r="H361" s="252">
        <v>1</v>
      </c>
      <c r="I361" s="253"/>
      <c r="J361" s="248"/>
      <c r="K361" s="248"/>
      <c r="L361" s="254"/>
      <c r="M361" s="255"/>
      <c r="N361" s="256"/>
      <c r="O361" s="256"/>
      <c r="P361" s="256"/>
      <c r="Q361" s="256"/>
      <c r="R361" s="256"/>
      <c r="S361" s="256"/>
      <c r="T361" s="257"/>
      <c r="AT361" s="258" t="s">
        <v>210</v>
      </c>
      <c r="AU361" s="258" t="s">
        <v>79</v>
      </c>
      <c r="AV361" s="12" t="s">
        <v>79</v>
      </c>
      <c r="AW361" s="12" t="s">
        <v>33</v>
      </c>
      <c r="AX361" s="12" t="s">
        <v>76</v>
      </c>
      <c r="AY361" s="258" t="s">
        <v>201</v>
      </c>
    </row>
    <row r="362" spans="2:65" s="1" customFormat="1" ht="16.5" customHeight="1">
      <c r="B362" s="46"/>
      <c r="C362" s="235" t="s">
        <v>772</v>
      </c>
      <c r="D362" s="235" t="s">
        <v>203</v>
      </c>
      <c r="E362" s="236" t="s">
        <v>773</v>
      </c>
      <c r="F362" s="237" t="s">
        <v>774</v>
      </c>
      <c r="G362" s="238" t="s">
        <v>241</v>
      </c>
      <c r="H362" s="239">
        <v>4</v>
      </c>
      <c r="I362" s="240"/>
      <c r="J362" s="241">
        <f>ROUND(I362*H362,2)</f>
        <v>0</v>
      </c>
      <c r="K362" s="237" t="s">
        <v>220</v>
      </c>
      <c r="L362" s="72"/>
      <c r="M362" s="242" t="s">
        <v>21</v>
      </c>
      <c r="N362" s="243" t="s">
        <v>40</v>
      </c>
      <c r="O362" s="47"/>
      <c r="P362" s="244">
        <f>O362*H362</f>
        <v>0</v>
      </c>
      <c r="Q362" s="244">
        <v>0</v>
      </c>
      <c r="R362" s="244">
        <f>Q362*H362</f>
        <v>0</v>
      </c>
      <c r="S362" s="244">
        <v>0.00156</v>
      </c>
      <c r="T362" s="245">
        <f>S362*H362</f>
        <v>0.00624</v>
      </c>
      <c r="AR362" s="24" t="s">
        <v>287</v>
      </c>
      <c r="AT362" s="24" t="s">
        <v>203</v>
      </c>
      <c r="AU362" s="24" t="s">
        <v>79</v>
      </c>
      <c r="AY362" s="24" t="s">
        <v>201</v>
      </c>
      <c r="BE362" s="246">
        <f>IF(N362="základní",J362,0)</f>
        <v>0</v>
      </c>
      <c r="BF362" s="246">
        <f>IF(N362="snížená",J362,0)</f>
        <v>0</v>
      </c>
      <c r="BG362" s="246">
        <f>IF(N362="zákl. přenesená",J362,0)</f>
        <v>0</v>
      </c>
      <c r="BH362" s="246">
        <f>IF(N362="sníž. přenesená",J362,0)</f>
        <v>0</v>
      </c>
      <c r="BI362" s="246">
        <f>IF(N362="nulová",J362,0)</f>
        <v>0</v>
      </c>
      <c r="BJ362" s="24" t="s">
        <v>76</v>
      </c>
      <c r="BK362" s="246">
        <f>ROUND(I362*H362,2)</f>
        <v>0</v>
      </c>
      <c r="BL362" s="24" t="s">
        <v>287</v>
      </c>
      <c r="BM362" s="24" t="s">
        <v>775</v>
      </c>
    </row>
    <row r="363" spans="2:51" s="12" customFormat="1" ht="13.5">
      <c r="B363" s="247"/>
      <c r="C363" s="248"/>
      <c r="D363" s="249" t="s">
        <v>210</v>
      </c>
      <c r="E363" s="250" t="s">
        <v>21</v>
      </c>
      <c r="F363" s="251" t="s">
        <v>776</v>
      </c>
      <c r="G363" s="248"/>
      <c r="H363" s="252">
        <v>4</v>
      </c>
      <c r="I363" s="253"/>
      <c r="J363" s="248"/>
      <c r="K363" s="248"/>
      <c r="L363" s="254"/>
      <c r="M363" s="255"/>
      <c r="N363" s="256"/>
      <c r="O363" s="256"/>
      <c r="P363" s="256"/>
      <c r="Q363" s="256"/>
      <c r="R363" s="256"/>
      <c r="S363" s="256"/>
      <c r="T363" s="257"/>
      <c r="AT363" s="258" t="s">
        <v>210</v>
      </c>
      <c r="AU363" s="258" t="s">
        <v>79</v>
      </c>
      <c r="AV363" s="12" t="s">
        <v>79</v>
      </c>
      <c r="AW363" s="12" t="s">
        <v>33</v>
      </c>
      <c r="AX363" s="12" t="s">
        <v>76</v>
      </c>
      <c r="AY363" s="258" t="s">
        <v>201</v>
      </c>
    </row>
    <row r="364" spans="2:65" s="1" customFormat="1" ht="16.5" customHeight="1">
      <c r="B364" s="46"/>
      <c r="C364" s="235" t="s">
        <v>777</v>
      </c>
      <c r="D364" s="235" t="s">
        <v>203</v>
      </c>
      <c r="E364" s="236" t="s">
        <v>778</v>
      </c>
      <c r="F364" s="237" t="s">
        <v>779</v>
      </c>
      <c r="G364" s="238" t="s">
        <v>248</v>
      </c>
      <c r="H364" s="239">
        <v>1</v>
      </c>
      <c r="I364" s="240"/>
      <c r="J364" s="241">
        <f>ROUND(I364*H364,2)</f>
        <v>0</v>
      </c>
      <c r="K364" s="237" t="s">
        <v>552</v>
      </c>
      <c r="L364" s="72"/>
      <c r="M364" s="242" t="s">
        <v>21</v>
      </c>
      <c r="N364" s="243" t="s">
        <v>40</v>
      </c>
      <c r="O364" s="47"/>
      <c r="P364" s="244">
        <f>O364*H364</f>
        <v>0</v>
      </c>
      <c r="Q364" s="244">
        <v>0.00016</v>
      </c>
      <c r="R364" s="244">
        <f>Q364*H364</f>
        <v>0.00016</v>
      </c>
      <c r="S364" s="244">
        <v>0</v>
      </c>
      <c r="T364" s="245">
        <f>S364*H364</f>
        <v>0</v>
      </c>
      <c r="AR364" s="24" t="s">
        <v>287</v>
      </c>
      <c r="AT364" s="24" t="s">
        <v>203</v>
      </c>
      <c r="AU364" s="24" t="s">
        <v>79</v>
      </c>
      <c r="AY364" s="24" t="s">
        <v>201</v>
      </c>
      <c r="BE364" s="246">
        <f>IF(N364="základní",J364,0)</f>
        <v>0</v>
      </c>
      <c r="BF364" s="246">
        <f>IF(N364="snížená",J364,0)</f>
        <v>0</v>
      </c>
      <c r="BG364" s="246">
        <f>IF(N364="zákl. přenesená",J364,0)</f>
        <v>0</v>
      </c>
      <c r="BH364" s="246">
        <f>IF(N364="sníž. přenesená",J364,0)</f>
        <v>0</v>
      </c>
      <c r="BI364" s="246">
        <f>IF(N364="nulová",J364,0)</f>
        <v>0</v>
      </c>
      <c r="BJ364" s="24" t="s">
        <v>76</v>
      </c>
      <c r="BK364" s="246">
        <f>ROUND(I364*H364,2)</f>
        <v>0</v>
      </c>
      <c r="BL364" s="24" t="s">
        <v>287</v>
      </c>
      <c r="BM364" s="24" t="s">
        <v>780</v>
      </c>
    </row>
    <row r="365" spans="2:65" s="1" customFormat="1" ht="38.25" customHeight="1">
      <c r="B365" s="46"/>
      <c r="C365" s="259" t="s">
        <v>781</v>
      </c>
      <c r="D365" s="259" t="s">
        <v>256</v>
      </c>
      <c r="E365" s="260" t="s">
        <v>782</v>
      </c>
      <c r="F365" s="261" t="s">
        <v>783</v>
      </c>
      <c r="G365" s="262" t="s">
        <v>248</v>
      </c>
      <c r="H365" s="263">
        <v>1</v>
      </c>
      <c r="I365" s="264"/>
      <c r="J365" s="265">
        <f>ROUND(I365*H365,2)</f>
        <v>0</v>
      </c>
      <c r="K365" s="261" t="s">
        <v>21</v>
      </c>
      <c r="L365" s="266"/>
      <c r="M365" s="267" t="s">
        <v>21</v>
      </c>
      <c r="N365" s="268" t="s">
        <v>40</v>
      </c>
      <c r="O365" s="47"/>
      <c r="P365" s="244">
        <f>O365*H365</f>
        <v>0</v>
      </c>
      <c r="Q365" s="244">
        <v>0.0021</v>
      </c>
      <c r="R365" s="244">
        <f>Q365*H365</f>
        <v>0.0021</v>
      </c>
      <c r="S365" s="244">
        <v>0</v>
      </c>
      <c r="T365" s="245">
        <f>S365*H365</f>
        <v>0</v>
      </c>
      <c r="AR365" s="24" t="s">
        <v>245</v>
      </c>
      <c r="AT365" s="24" t="s">
        <v>256</v>
      </c>
      <c r="AU365" s="24" t="s">
        <v>79</v>
      </c>
      <c r="AY365" s="24" t="s">
        <v>201</v>
      </c>
      <c r="BE365" s="246">
        <f>IF(N365="základní",J365,0)</f>
        <v>0</v>
      </c>
      <c r="BF365" s="246">
        <f>IF(N365="snížená",J365,0)</f>
        <v>0</v>
      </c>
      <c r="BG365" s="246">
        <f>IF(N365="zákl. přenesená",J365,0)</f>
        <v>0</v>
      </c>
      <c r="BH365" s="246">
        <f>IF(N365="sníž. přenesená",J365,0)</f>
        <v>0</v>
      </c>
      <c r="BI365" s="246">
        <f>IF(N365="nulová",J365,0)</f>
        <v>0</v>
      </c>
      <c r="BJ365" s="24" t="s">
        <v>76</v>
      </c>
      <c r="BK365" s="246">
        <f>ROUND(I365*H365,2)</f>
        <v>0</v>
      </c>
      <c r="BL365" s="24" t="s">
        <v>208</v>
      </c>
      <c r="BM365" s="24" t="s">
        <v>784</v>
      </c>
    </row>
    <row r="366" spans="2:65" s="1" customFormat="1" ht="16.5" customHeight="1">
      <c r="B366" s="46"/>
      <c r="C366" s="235" t="s">
        <v>785</v>
      </c>
      <c r="D366" s="235" t="s">
        <v>203</v>
      </c>
      <c r="E366" s="236" t="s">
        <v>786</v>
      </c>
      <c r="F366" s="237" t="s">
        <v>787</v>
      </c>
      <c r="G366" s="238" t="s">
        <v>248</v>
      </c>
      <c r="H366" s="239">
        <v>5</v>
      </c>
      <c r="I366" s="240"/>
      <c r="J366" s="241">
        <f>ROUND(I366*H366,2)</f>
        <v>0</v>
      </c>
      <c r="K366" s="237" t="s">
        <v>552</v>
      </c>
      <c r="L366" s="72"/>
      <c r="M366" s="242" t="s">
        <v>21</v>
      </c>
      <c r="N366" s="243" t="s">
        <v>40</v>
      </c>
      <c r="O366" s="47"/>
      <c r="P366" s="244">
        <f>O366*H366</f>
        <v>0</v>
      </c>
      <c r="Q366" s="244">
        <v>0</v>
      </c>
      <c r="R366" s="244">
        <f>Q366*H366</f>
        <v>0</v>
      </c>
      <c r="S366" s="244">
        <v>0</v>
      </c>
      <c r="T366" s="245">
        <f>S366*H366</f>
        <v>0</v>
      </c>
      <c r="AR366" s="24" t="s">
        <v>287</v>
      </c>
      <c r="AT366" s="24" t="s">
        <v>203</v>
      </c>
      <c r="AU366" s="24" t="s">
        <v>79</v>
      </c>
      <c r="AY366" s="24" t="s">
        <v>201</v>
      </c>
      <c r="BE366" s="246">
        <f>IF(N366="základní",J366,0)</f>
        <v>0</v>
      </c>
      <c r="BF366" s="246">
        <f>IF(N366="snížená",J366,0)</f>
        <v>0</v>
      </c>
      <c r="BG366" s="246">
        <f>IF(N366="zákl. přenesená",J366,0)</f>
        <v>0</v>
      </c>
      <c r="BH366" s="246">
        <f>IF(N366="sníž. přenesená",J366,0)</f>
        <v>0</v>
      </c>
      <c r="BI366" s="246">
        <f>IF(N366="nulová",J366,0)</f>
        <v>0</v>
      </c>
      <c r="BJ366" s="24" t="s">
        <v>76</v>
      </c>
      <c r="BK366" s="246">
        <f>ROUND(I366*H366,2)</f>
        <v>0</v>
      </c>
      <c r="BL366" s="24" t="s">
        <v>287</v>
      </c>
      <c r="BM366" s="24" t="s">
        <v>788</v>
      </c>
    </row>
    <row r="367" spans="2:51" s="12" customFormat="1" ht="13.5">
      <c r="B367" s="247"/>
      <c r="C367" s="248"/>
      <c r="D367" s="249" t="s">
        <v>210</v>
      </c>
      <c r="E367" s="250" t="s">
        <v>21</v>
      </c>
      <c r="F367" s="251" t="s">
        <v>789</v>
      </c>
      <c r="G367" s="248"/>
      <c r="H367" s="252">
        <v>5</v>
      </c>
      <c r="I367" s="253"/>
      <c r="J367" s="248"/>
      <c r="K367" s="248"/>
      <c r="L367" s="254"/>
      <c r="M367" s="255"/>
      <c r="N367" s="256"/>
      <c r="O367" s="256"/>
      <c r="P367" s="256"/>
      <c r="Q367" s="256"/>
      <c r="R367" s="256"/>
      <c r="S367" s="256"/>
      <c r="T367" s="257"/>
      <c r="AT367" s="258" t="s">
        <v>210</v>
      </c>
      <c r="AU367" s="258" t="s">
        <v>79</v>
      </c>
      <c r="AV367" s="12" t="s">
        <v>79</v>
      </c>
      <c r="AW367" s="12" t="s">
        <v>33</v>
      </c>
      <c r="AX367" s="12" t="s">
        <v>76</v>
      </c>
      <c r="AY367" s="258" t="s">
        <v>201</v>
      </c>
    </row>
    <row r="368" spans="2:65" s="1" customFormat="1" ht="16.5" customHeight="1">
      <c r="B368" s="46"/>
      <c r="C368" s="259" t="s">
        <v>790</v>
      </c>
      <c r="D368" s="259" t="s">
        <v>256</v>
      </c>
      <c r="E368" s="260" t="s">
        <v>791</v>
      </c>
      <c r="F368" s="261" t="s">
        <v>792</v>
      </c>
      <c r="G368" s="262" t="s">
        <v>248</v>
      </c>
      <c r="H368" s="263">
        <v>4</v>
      </c>
      <c r="I368" s="264"/>
      <c r="J368" s="265">
        <f>ROUND(I368*H368,2)</f>
        <v>0</v>
      </c>
      <c r="K368" s="261" t="s">
        <v>21</v>
      </c>
      <c r="L368" s="266"/>
      <c r="M368" s="267" t="s">
        <v>21</v>
      </c>
      <c r="N368" s="268" t="s">
        <v>40</v>
      </c>
      <c r="O368" s="47"/>
      <c r="P368" s="244">
        <f>O368*H368</f>
        <v>0</v>
      </c>
      <c r="Q368" s="244">
        <v>0.0018</v>
      </c>
      <c r="R368" s="244">
        <f>Q368*H368</f>
        <v>0.0072</v>
      </c>
      <c r="S368" s="244">
        <v>0</v>
      </c>
      <c r="T368" s="245">
        <f>S368*H368</f>
        <v>0</v>
      </c>
      <c r="AR368" s="24" t="s">
        <v>245</v>
      </c>
      <c r="AT368" s="24" t="s">
        <v>256</v>
      </c>
      <c r="AU368" s="24" t="s">
        <v>79</v>
      </c>
      <c r="AY368" s="24" t="s">
        <v>201</v>
      </c>
      <c r="BE368" s="246">
        <f>IF(N368="základní",J368,0)</f>
        <v>0</v>
      </c>
      <c r="BF368" s="246">
        <f>IF(N368="snížená",J368,0)</f>
        <v>0</v>
      </c>
      <c r="BG368" s="246">
        <f>IF(N368="zákl. přenesená",J368,0)</f>
        <v>0</v>
      </c>
      <c r="BH368" s="246">
        <f>IF(N368="sníž. přenesená",J368,0)</f>
        <v>0</v>
      </c>
      <c r="BI368" s="246">
        <f>IF(N368="nulová",J368,0)</f>
        <v>0</v>
      </c>
      <c r="BJ368" s="24" t="s">
        <v>76</v>
      </c>
      <c r="BK368" s="246">
        <f>ROUND(I368*H368,2)</f>
        <v>0</v>
      </c>
      <c r="BL368" s="24" t="s">
        <v>208</v>
      </c>
      <c r="BM368" s="24" t="s">
        <v>793</v>
      </c>
    </row>
    <row r="369" spans="2:51" s="12" customFormat="1" ht="13.5">
      <c r="B369" s="247"/>
      <c r="C369" s="248"/>
      <c r="D369" s="249" t="s">
        <v>210</v>
      </c>
      <c r="E369" s="250" t="s">
        <v>21</v>
      </c>
      <c r="F369" s="251" t="s">
        <v>738</v>
      </c>
      <c r="G369" s="248"/>
      <c r="H369" s="252">
        <v>4</v>
      </c>
      <c r="I369" s="253"/>
      <c r="J369" s="248"/>
      <c r="K369" s="248"/>
      <c r="L369" s="254"/>
      <c r="M369" s="255"/>
      <c r="N369" s="256"/>
      <c r="O369" s="256"/>
      <c r="P369" s="256"/>
      <c r="Q369" s="256"/>
      <c r="R369" s="256"/>
      <c r="S369" s="256"/>
      <c r="T369" s="257"/>
      <c r="AT369" s="258" t="s">
        <v>210</v>
      </c>
      <c r="AU369" s="258" t="s">
        <v>79</v>
      </c>
      <c r="AV369" s="12" t="s">
        <v>79</v>
      </c>
      <c r="AW369" s="12" t="s">
        <v>33</v>
      </c>
      <c r="AX369" s="12" t="s">
        <v>76</v>
      </c>
      <c r="AY369" s="258" t="s">
        <v>201</v>
      </c>
    </row>
    <row r="370" spans="2:65" s="1" customFormat="1" ht="25.5" customHeight="1">
      <c r="B370" s="46"/>
      <c r="C370" s="259" t="s">
        <v>794</v>
      </c>
      <c r="D370" s="259" t="s">
        <v>256</v>
      </c>
      <c r="E370" s="260" t="s">
        <v>795</v>
      </c>
      <c r="F370" s="261" t="s">
        <v>796</v>
      </c>
      <c r="G370" s="262" t="s">
        <v>248</v>
      </c>
      <c r="H370" s="263">
        <v>1</v>
      </c>
      <c r="I370" s="264"/>
      <c r="J370" s="265">
        <f>ROUND(I370*H370,2)</f>
        <v>0</v>
      </c>
      <c r="K370" s="261" t="s">
        <v>21</v>
      </c>
      <c r="L370" s="266"/>
      <c r="M370" s="267" t="s">
        <v>21</v>
      </c>
      <c r="N370" s="268" t="s">
        <v>40</v>
      </c>
      <c r="O370" s="47"/>
      <c r="P370" s="244">
        <f>O370*H370</f>
        <v>0</v>
      </c>
      <c r="Q370" s="244">
        <v>0</v>
      </c>
      <c r="R370" s="244">
        <f>Q370*H370</f>
        <v>0</v>
      </c>
      <c r="S370" s="244">
        <v>0</v>
      </c>
      <c r="T370" s="245">
        <f>S370*H370</f>
        <v>0</v>
      </c>
      <c r="AR370" s="24" t="s">
        <v>245</v>
      </c>
      <c r="AT370" s="24" t="s">
        <v>256</v>
      </c>
      <c r="AU370" s="24" t="s">
        <v>79</v>
      </c>
      <c r="AY370" s="24" t="s">
        <v>201</v>
      </c>
      <c r="BE370" s="246">
        <f>IF(N370="základní",J370,0)</f>
        <v>0</v>
      </c>
      <c r="BF370" s="246">
        <f>IF(N370="snížená",J370,0)</f>
        <v>0</v>
      </c>
      <c r="BG370" s="246">
        <f>IF(N370="zákl. přenesená",J370,0)</f>
        <v>0</v>
      </c>
      <c r="BH370" s="246">
        <f>IF(N370="sníž. přenesená",J370,0)</f>
        <v>0</v>
      </c>
      <c r="BI370" s="246">
        <f>IF(N370="nulová",J370,0)</f>
        <v>0</v>
      </c>
      <c r="BJ370" s="24" t="s">
        <v>76</v>
      </c>
      <c r="BK370" s="246">
        <f>ROUND(I370*H370,2)</f>
        <v>0</v>
      </c>
      <c r="BL370" s="24" t="s">
        <v>208</v>
      </c>
      <c r="BM370" s="24" t="s">
        <v>797</v>
      </c>
    </row>
    <row r="371" spans="2:51" s="12" customFormat="1" ht="13.5">
      <c r="B371" s="247"/>
      <c r="C371" s="248"/>
      <c r="D371" s="249" t="s">
        <v>210</v>
      </c>
      <c r="E371" s="250" t="s">
        <v>21</v>
      </c>
      <c r="F371" s="251" t="s">
        <v>798</v>
      </c>
      <c r="G371" s="248"/>
      <c r="H371" s="252">
        <v>1</v>
      </c>
      <c r="I371" s="253"/>
      <c r="J371" s="248"/>
      <c r="K371" s="248"/>
      <c r="L371" s="254"/>
      <c r="M371" s="255"/>
      <c r="N371" s="256"/>
      <c r="O371" s="256"/>
      <c r="P371" s="256"/>
      <c r="Q371" s="256"/>
      <c r="R371" s="256"/>
      <c r="S371" s="256"/>
      <c r="T371" s="257"/>
      <c r="AT371" s="258" t="s">
        <v>210</v>
      </c>
      <c r="AU371" s="258" t="s">
        <v>79</v>
      </c>
      <c r="AV371" s="12" t="s">
        <v>79</v>
      </c>
      <c r="AW371" s="12" t="s">
        <v>33</v>
      </c>
      <c r="AX371" s="12" t="s">
        <v>76</v>
      </c>
      <c r="AY371" s="258" t="s">
        <v>201</v>
      </c>
    </row>
    <row r="372" spans="2:65" s="1" customFormat="1" ht="16.5" customHeight="1">
      <c r="B372" s="46"/>
      <c r="C372" s="235" t="s">
        <v>799</v>
      </c>
      <c r="D372" s="235" t="s">
        <v>203</v>
      </c>
      <c r="E372" s="236" t="s">
        <v>800</v>
      </c>
      <c r="F372" s="237" t="s">
        <v>801</v>
      </c>
      <c r="G372" s="238" t="s">
        <v>248</v>
      </c>
      <c r="H372" s="239">
        <v>1</v>
      </c>
      <c r="I372" s="240"/>
      <c r="J372" s="241">
        <f>ROUND(I372*H372,2)</f>
        <v>0</v>
      </c>
      <c r="K372" s="237" t="s">
        <v>21</v>
      </c>
      <c r="L372" s="72"/>
      <c r="M372" s="242" t="s">
        <v>21</v>
      </c>
      <c r="N372" s="243" t="s">
        <v>40</v>
      </c>
      <c r="O372" s="47"/>
      <c r="P372" s="244">
        <f>O372*H372</f>
        <v>0</v>
      </c>
      <c r="Q372" s="244">
        <v>0.00016</v>
      </c>
      <c r="R372" s="244">
        <f>Q372*H372</f>
        <v>0.00016</v>
      </c>
      <c r="S372" s="244">
        <v>0</v>
      </c>
      <c r="T372" s="245">
        <f>S372*H372</f>
        <v>0</v>
      </c>
      <c r="AR372" s="24" t="s">
        <v>208</v>
      </c>
      <c r="AT372" s="24" t="s">
        <v>203</v>
      </c>
      <c r="AU372" s="24" t="s">
        <v>79</v>
      </c>
      <c r="AY372" s="24" t="s">
        <v>201</v>
      </c>
      <c r="BE372" s="246">
        <f>IF(N372="základní",J372,0)</f>
        <v>0</v>
      </c>
      <c r="BF372" s="246">
        <f>IF(N372="snížená",J372,0)</f>
        <v>0</v>
      </c>
      <c r="BG372" s="246">
        <f>IF(N372="zákl. přenesená",J372,0)</f>
        <v>0</v>
      </c>
      <c r="BH372" s="246">
        <f>IF(N372="sníž. přenesená",J372,0)</f>
        <v>0</v>
      </c>
      <c r="BI372" s="246">
        <f>IF(N372="nulová",J372,0)</f>
        <v>0</v>
      </c>
      <c r="BJ372" s="24" t="s">
        <v>76</v>
      </c>
      <c r="BK372" s="246">
        <f>ROUND(I372*H372,2)</f>
        <v>0</v>
      </c>
      <c r="BL372" s="24" t="s">
        <v>208</v>
      </c>
      <c r="BM372" s="24" t="s">
        <v>802</v>
      </c>
    </row>
    <row r="373" spans="2:51" s="12" customFormat="1" ht="13.5">
      <c r="B373" s="247"/>
      <c r="C373" s="248"/>
      <c r="D373" s="249" t="s">
        <v>210</v>
      </c>
      <c r="E373" s="250" t="s">
        <v>21</v>
      </c>
      <c r="F373" s="251" t="s">
        <v>771</v>
      </c>
      <c r="G373" s="248"/>
      <c r="H373" s="252">
        <v>1</v>
      </c>
      <c r="I373" s="253"/>
      <c r="J373" s="248"/>
      <c r="K373" s="248"/>
      <c r="L373" s="254"/>
      <c r="M373" s="255"/>
      <c r="N373" s="256"/>
      <c r="O373" s="256"/>
      <c r="P373" s="256"/>
      <c r="Q373" s="256"/>
      <c r="R373" s="256"/>
      <c r="S373" s="256"/>
      <c r="T373" s="257"/>
      <c r="AT373" s="258" t="s">
        <v>210</v>
      </c>
      <c r="AU373" s="258" t="s">
        <v>79</v>
      </c>
      <c r="AV373" s="12" t="s">
        <v>79</v>
      </c>
      <c r="AW373" s="12" t="s">
        <v>33</v>
      </c>
      <c r="AX373" s="12" t="s">
        <v>76</v>
      </c>
      <c r="AY373" s="258" t="s">
        <v>201</v>
      </c>
    </row>
    <row r="374" spans="2:65" s="1" customFormat="1" ht="16.5" customHeight="1">
      <c r="B374" s="46"/>
      <c r="C374" s="259" t="s">
        <v>803</v>
      </c>
      <c r="D374" s="259" t="s">
        <v>256</v>
      </c>
      <c r="E374" s="260" t="s">
        <v>804</v>
      </c>
      <c r="F374" s="261" t="s">
        <v>805</v>
      </c>
      <c r="G374" s="262" t="s">
        <v>248</v>
      </c>
      <c r="H374" s="263">
        <v>1</v>
      </c>
      <c r="I374" s="264"/>
      <c r="J374" s="265">
        <f>ROUND(I374*H374,2)</f>
        <v>0</v>
      </c>
      <c r="K374" s="261" t="s">
        <v>21</v>
      </c>
      <c r="L374" s="266"/>
      <c r="M374" s="267" t="s">
        <v>21</v>
      </c>
      <c r="N374" s="268" t="s">
        <v>40</v>
      </c>
      <c r="O374" s="47"/>
      <c r="P374" s="244">
        <f>O374*H374</f>
        <v>0</v>
      </c>
      <c r="Q374" s="244">
        <v>0</v>
      </c>
      <c r="R374" s="244">
        <f>Q374*H374</f>
        <v>0</v>
      </c>
      <c r="S374" s="244">
        <v>0</v>
      </c>
      <c r="T374" s="245">
        <f>S374*H374</f>
        <v>0</v>
      </c>
      <c r="AR374" s="24" t="s">
        <v>245</v>
      </c>
      <c r="AT374" s="24" t="s">
        <v>256</v>
      </c>
      <c r="AU374" s="24" t="s">
        <v>79</v>
      </c>
      <c r="AY374" s="24" t="s">
        <v>201</v>
      </c>
      <c r="BE374" s="246">
        <f>IF(N374="základní",J374,0)</f>
        <v>0</v>
      </c>
      <c r="BF374" s="246">
        <f>IF(N374="snížená",J374,0)</f>
        <v>0</v>
      </c>
      <c r="BG374" s="246">
        <f>IF(N374="zákl. přenesená",J374,0)</f>
        <v>0</v>
      </c>
      <c r="BH374" s="246">
        <f>IF(N374="sníž. přenesená",J374,0)</f>
        <v>0</v>
      </c>
      <c r="BI374" s="246">
        <f>IF(N374="nulová",J374,0)</f>
        <v>0</v>
      </c>
      <c r="BJ374" s="24" t="s">
        <v>76</v>
      </c>
      <c r="BK374" s="246">
        <f>ROUND(I374*H374,2)</f>
        <v>0</v>
      </c>
      <c r="BL374" s="24" t="s">
        <v>208</v>
      </c>
      <c r="BM374" s="24" t="s">
        <v>806</v>
      </c>
    </row>
    <row r="375" spans="2:51" s="12" customFormat="1" ht="13.5">
      <c r="B375" s="247"/>
      <c r="C375" s="248"/>
      <c r="D375" s="249" t="s">
        <v>210</v>
      </c>
      <c r="E375" s="250" t="s">
        <v>21</v>
      </c>
      <c r="F375" s="251" t="s">
        <v>771</v>
      </c>
      <c r="G375" s="248"/>
      <c r="H375" s="252">
        <v>1</v>
      </c>
      <c r="I375" s="253"/>
      <c r="J375" s="248"/>
      <c r="K375" s="248"/>
      <c r="L375" s="254"/>
      <c r="M375" s="255"/>
      <c r="N375" s="256"/>
      <c r="O375" s="256"/>
      <c r="P375" s="256"/>
      <c r="Q375" s="256"/>
      <c r="R375" s="256"/>
      <c r="S375" s="256"/>
      <c r="T375" s="257"/>
      <c r="AT375" s="258" t="s">
        <v>210</v>
      </c>
      <c r="AU375" s="258" t="s">
        <v>79</v>
      </c>
      <c r="AV375" s="12" t="s">
        <v>79</v>
      </c>
      <c r="AW375" s="12" t="s">
        <v>33</v>
      </c>
      <c r="AX375" s="12" t="s">
        <v>76</v>
      </c>
      <c r="AY375" s="258" t="s">
        <v>201</v>
      </c>
    </row>
    <row r="376" spans="2:65" s="1" customFormat="1" ht="25.5" customHeight="1">
      <c r="B376" s="46"/>
      <c r="C376" s="235" t="s">
        <v>807</v>
      </c>
      <c r="D376" s="235" t="s">
        <v>203</v>
      </c>
      <c r="E376" s="236" t="s">
        <v>808</v>
      </c>
      <c r="F376" s="237" t="s">
        <v>809</v>
      </c>
      <c r="G376" s="238" t="s">
        <v>562</v>
      </c>
      <c r="H376" s="282"/>
      <c r="I376" s="240"/>
      <c r="J376" s="241">
        <f>ROUND(I376*H376,2)</f>
        <v>0</v>
      </c>
      <c r="K376" s="237" t="s">
        <v>220</v>
      </c>
      <c r="L376" s="72"/>
      <c r="M376" s="242" t="s">
        <v>21</v>
      </c>
      <c r="N376" s="243" t="s">
        <v>40</v>
      </c>
      <c r="O376" s="47"/>
      <c r="P376" s="244">
        <f>O376*H376</f>
        <v>0</v>
      </c>
      <c r="Q376" s="244">
        <v>0</v>
      </c>
      <c r="R376" s="244">
        <f>Q376*H376</f>
        <v>0</v>
      </c>
      <c r="S376" s="244">
        <v>0</v>
      </c>
      <c r="T376" s="245">
        <f>S376*H376</f>
        <v>0</v>
      </c>
      <c r="AR376" s="24" t="s">
        <v>208</v>
      </c>
      <c r="AT376" s="24" t="s">
        <v>203</v>
      </c>
      <c r="AU376" s="24" t="s">
        <v>79</v>
      </c>
      <c r="AY376" s="24" t="s">
        <v>201</v>
      </c>
      <c r="BE376" s="246">
        <f>IF(N376="základní",J376,0)</f>
        <v>0</v>
      </c>
      <c r="BF376" s="246">
        <f>IF(N376="snížená",J376,0)</f>
        <v>0</v>
      </c>
      <c r="BG376" s="246">
        <f>IF(N376="zákl. přenesená",J376,0)</f>
        <v>0</v>
      </c>
      <c r="BH376" s="246">
        <f>IF(N376="sníž. přenesená",J376,0)</f>
        <v>0</v>
      </c>
      <c r="BI376" s="246">
        <f>IF(N376="nulová",J376,0)</f>
        <v>0</v>
      </c>
      <c r="BJ376" s="24" t="s">
        <v>76</v>
      </c>
      <c r="BK376" s="246">
        <f>ROUND(I376*H376,2)</f>
        <v>0</v>
      </c>
      <c r="BL376" s="24" t="s">
        <v>208</v>
      </c>
      <c r="BM376" s="24" t="s">
        <v>810</v>
      </c>
    </row>
    <row r="377" spans="2:65" s="1" customFormat="1" ht="25.5" customHeight="1">
      <c r="B377" s="46"/>
      <c r="C377" s="235" t="s">
        <v>811</v>
      </c>
      <c r="D377" s="235" t="s">
        <v>203</v>
      </c>
      <c r="E377" s="236" t="s">
        <v>812</v>
      </c>
      <c r="F377" s="237" t="s">
        <v>813</v>
      </c>
      <c r="G377" s="238" t="s">
        <v>248</v>
      </c>
      <c r="H377" s="239">
        <v>6</v>
      </c>
      <c r="I377" s="240"/>
      <c r="J377" s="241">
        <f>ROUND(I377*H377,2)</f>
        <v>0</v>
      </c>
      <c r="K377" s="237" t="s">
        <v>21</v>
      </c>
      <c r="L377" s="72"/>
      <c r="M377" s="242" t="s">
        <v>21</v>
      </c>
      <c r="N377" s="243" t="s">
        <v>40</v>
      </c>
      <c r="O377" s="47"/>
      <c r="P377" s="244">
        <f>O377*H377</f>
        <v>0</v>
      </c>
      <c r="Q377" s="244">
        <v>0</v>
      </c>
      <c r="R377" s="244">
        <f>Q377*H377</f>
        <v>0</v>
      </c>
      <c r="S377" s="244">
        <v>0</v>
      </c>
      <c r="T377" s="245">
        <f>S377*H377</f>
        <v>0</v>
      </c>
      <c r="AR377" s="24" t="s">
        <v>287</v>
      </c>
      <c r="AT377" s="24" t="s">
        <v>203</v>
      </c>
      <c r="AU377" s="24" t="s">
        <v>79</v>
      </c>
      <c r="AY377" s="24" t="s">
        <v>201</v>
      </c>
      <c r="BE377" s="246">
        <f>IF(N377="základní",J377,0)</f>
        <v>0</v>
      </c>
      <c r="BF377" s="246">
        <f>IF(N377="snížená",J377,0)</f>
        <v>0</v>
      </c>
      <c r="BG377" s="246">
        <f>IF(N377="zákl. přenesená",J377,0)</f>
        <v>0</v>
      </c>
      <c r="BH377" s="246">
        <f>IF(N377="sníž. přenesená",J377,0)</f>
        <v>0</v>
      </c>
      <c r="BI377" s="246">
        <f>IF(N377="nulová",J377,0)</f>
        <v>0</v>
      </c>
      <c r="BJ377" s="24" t="s">
        <v>76</v>
      </c>
      <c r="BK377" s="246">
        <f>ROUND(I377*H377,2)</f>
        <v>0</v>
      </c>
      <c r="BL377" s="24" t="s">
        <v>287</v>
      </c>
      <c r="BM377" s="24" t="s">
        <v>814</v>
      </c>
    </row>
    <row r="378" spans="2:51" s="12" customFormat="1" ht="13.5">
      <c r="B378" s="247"/>
      <c r="C378" s="248"/>
      <c r="D378" s="249" t="s">
        <v>210</v>
      </c>
      <c r="E378" s="250" t="s">
        <v>21</v>
      </c>
      <c r="F378" s="251" t="s">
        <v>815</v>
      </c>
      <c r="G378" s="248"/>
      <c r="H378" s="252">
        <v>6</v>
      </c>
      <c r="I378" s="253"/>
      <c r="J378" s="248"/>
      <c r="K378" s="248"/>
      <c r="L378" s="254"/>
      <c r="M378" s="255"/>
      <c r="N378" s="256"/>
      <c r="O378" s="256"/>
      <c r="P378" s="256"/>
      <c r="Q378" s="256"/>
      <c r="R378" s="256"/>
      <c r="S378" s="256"/>
      <c r="T378" s="257"/>
      <c r="AT378" s="258" t="s">
        <v>210</v>
      </c>
      <c r="AU378" s="258" t="s">
        <v>79</v>
      </c>
      <c r="AV378" s="12" t="s">
        <v>79</v>
      </c>
      <c r="AW378" s="12" t="s">
        <v>33</v>
      </c>
      <c r="AX378" s="12" t="s">
        <v>76</v>
      </c>
      <c r="AY378" s="258" t="s">
        <v>201</v>
      </c>
    </row>
    <row r="379" spans="2:65" s="1" customFormat="1" ht="25.5" customHeight="1">
      <c r="B379" s="46"/>
      <c r="C379" s="235" t="s">
        <v>816</v>
      </c>
      <c r="D379" s="235" t="s">
        <v>203</v>
      </c>
      <c r="E379" s="236" t="s">
        <v>817</v>
      </c>
      <c r="F379" s="237" t="s">
        <v>818</v>
      </c>
      <c r="G379" s="238" t="s">
        <v>248</v>
      </c>
      <c r="H379" s="239">
        <v>1</v>
      </c>
      <c r="I379" s="240"/>
      <c r="J379" s="241">
        <f>ROUND(I379*H379,2)</f>
        <v>0</v>
      </c>
      <c r="K379" s="237" t="s">
        <v>21</v>
      </c>
      <c r="L379" s="72"/>
      <c r="M379" s="242" t="s">
        <v>21</v>
      </c>
      <c r="N379" s="243" t="s">
        <v>40</v>
      </c>
      <c r="O379" s="47"/>
      <c r="P379" s="244">
        <f>O379*H379</f>
        <v>0</v>
      </c>
      <c r="Q379" s="244">
        <v>0</v>
      </c>
      <c r="R379" s="244">
        <f>Q379*H379</f>
        <v>0</v>
      </c>
      <c r="S379" s="244">
        <v>0</v>
      </c>
      <c r="T379" s="245">
        <f>S379*H379</f>
        <v>0</v>
      </c>
      <c r="AR379" s="24" t="s">
        <v>287</v>
      </c>
      <c r="AT379" s="24" t="s">
        <v>203</v>
      </c>
      <c r="AU379" s="24" t="s">
        <v>79</v>
      </c>
      <c r="AY379" s="24" t="s">
        <v>201</v>
      </c>
      <c r="BE379" s="246">
        <f>IF(N379="základní",J379,0)</f>
        <v>0</v>
      </c>
      <c r="BF379" s="246">
        <f>IF(N379="snížená",J379,0)</f>
        <v>0</v>
      </c>
      <c r="BG379" s="246">
        <f>IF(N379="zákl. přenesená",J379,0)</f>
        <v>0</v>
      </c>
      <c r="BH379" s="246">
        <f>IF(N379="sníž. přenesená",J379,0)</f>
        <v>0</v>
      </c>
      <c r="BI379" s="246">
        <f>IF(N379="nulová",J379,0)</f>
        <v>0</v>
      </c>
      <c r="BJ379" s="24" t="s">
        <v>76</v>
      </c>
      <c r="BK379" s="246">
        <f>ROUND(I379*H379,2)</f>
        <v>0</v>
      </c>
      <c r="BL379" s="24" t="s">
        <v>287</v>
      </c>
      <c r="BM379" s="24" t="s">
        <v>819</v>
      </c>
    </row>
    <row r="380" spans="2:51" s="12" customFormat="1" ht="13.5">
      <c r="B380" s="247"/>
      <c r="C380" s="248"/>
      <c r="D380" s="249" t="s">
        <v>210</v>
      </c>
      <c r="E380" s="250" t="s">
        <v>21</v>
      </c>
      <c r="F380" s="251" t="s">
        <v>798</v>
      </c>
      <c r="G380" s="248"/>
      <c r="H380" s="252">
        <v>1</v>
      </c>
      <c r="I380" s="253"/>
      <c r="J380" s="248"/>
      <c r="K380" s="248"/>
      <c r="L380" s="254"/>
      <c r="M380" s="255"/>
      <c r="N380" s="256"/>
      <c r="O380" s="256"/>
      <c r="P380" s="256"/>
      <c r="Q380" s="256"/>
      <c r="R380" s="256"/>
      <c r="S380" s="256"/>
      <c r="T380" s="257"/>
      <c r="AT380" s="258" t="s">
        <v>210</v>
      </c>
      <c r="AU380" s="258" t="s">
        <v>79</v>
      </c>
      <c r="AV380" s="12" t="s">
        <v>79</v>
      </c>
      <c r="AW380" s="12" t="s">
        <v>33</v>
      </c>
      <c r="AX380" s="12" t="s">
        <v>76</v>
      </c>
      <c r="AY380" s="258" t="s">
        <v>201</v>
      </c>
    </row>
    <row r="381" spans="2:65" s="1" customFormat="1" ht="16.5" customHeight="1">
      <c r="B381" s="46"/>
      <c r="C381" s="235" t="s">
        <v>820</v>
      </c>
      <c r="D381" s="235" t="s">
        <v>203</v>
      </c>
      <c r="E381" s="236" t="s">
        <v>821</v>
      </c>
      <c r="F381" s="237" t="s">
        <v>822</v>
      </c>
      <c r="G381" s="238" t="s">
        <v>248</v>
      </c>
      <c r="H381" s="239">
        <v>1</v>
      </c>
      <c r="I381" s="240"/>
      <c r="J381" s="241">
        <f>ROUND(I381*H381,2)</f>
        <v>0</v>
      </c>
      <c r="K381" s="237" t="s">
        <v>21</v>
      </c>
      <c r="L381" s="72"/>
      <c r="M381" s="242" t="s">
        <v>21</v>
      </c>
      <c r="N381" s="243" t="s">
        <v>40</v>
      </c>
      <c r="O381" s="47"/>
      <c r="P381" s="244">
        <f>O381*H381</f>
        <v>0</v>
      </c>
      <c r="Q381" s="244">
        <v>0</v>
      </c>
      <c r="R381" s="244">
        <f>Q381*H381</f>
        <v>0</v>
      </c>
      <c r="S381" s="244">
        <v>0</v>
      </c>
      <c r="T381" s="245">
        <f>S381*H381</f>
        <v>0</v>
      </c>
      <c r="AR381" s="24" t="s">
        <v>287</v>
      </c>
      <c r="AT381" s="24" t="s">
        <v>203</v>
      </c>
      <c r="AU381" s="24" t="s">
        <v>79</v>
      </c>
      <c r="AY381" s="24" t="s">
        <v>201</v>
      </c>
      <c r="BE381" s="246">
        <f>IF(N381="základní",J381,0)</f>
        <v>0</v>
      </c>
      <c r="BF381" s="246">
        <f>IF(N381="snížená",J381,0)</f>
        <v>0</v>
      </c>
      <c r="BG381" s="246">
        <f>IF(N381="zákl. přenesená",J381,0)</f>
        <v>0</v>
      </c>
      <c r="BH381" s="246">
        <f>IF(N381="sníž. přenesená",J381,0)</f>
        <v>0</v>
      </c>
      <c r="BI381" s="246">
        <f>IF(N381="nulová",J381,0)</f>
        <v>0</v>
      </c>
      <c r="BJ381" s="24" t="s">
        <v>76</v>
      </c>
      <c r="BK381" s="246">
        <f>ROUND(I381*H381,2)</f>
        <v>0</v>
      </c>
      <c r="BL381" s="24" t="s">
        <v>287</v>
      </c>
      <c r="BM381" s="24" t="s">
        <v>823</v>
      </c>
    </row>
    <row r="382" spans="2:51" s="12" customFormat="1" ht="13.5">
      <c r="B382" s="247"/>
      <c r="C382" s="248"/>
      <c r="D382" s="249" t="s">
        <v>210</v>
      </c>
      <c r="E382" s="250" t="s">
        <v>21</v>
      </c>
      <c r="F382" s="251" t="s">
        <v>798</v>
      </c>
      <c r="G382" s="248"/>
      <c r="H382" s="252">
        <v>1</v>
      </c>
      <c r="I382" s="253"/>
      <c r="J382" s="248"/>
      <c r="K382" s="248"/>
      <c r="L382" s="254"/>
      <c r="M382" s="255"/>
      <c r="N382" s="256"/>
      <c r="O382" s="256"/>
      <c r="P382" s="256"/>
      <c r="Q382" s="256"/>
      <c r="R382" s="256"/>
      <c r="S382" s="256"/>
      <c r="T382" s="257"/>
      <c r="AT382" s="258" t="s">
        <v>210</v>
      </c>
      <c r="AU382" s="258" t="s">
        <v>79</v>
      </c>
      <c r="AV382" s="12" t="s">
        <v>79</v>
      </c>
      <c r="AW382" s="12" t="s">
        <v>33</v>
      </c>
      <c r="AX382" s="12" t="s">
        <v>76</v>
      </c>
      <c r="AY382" s="258" t="s">
        <v>201</v>
      </c>
    </row>
    <row r="383" spans="2:65" s="1" customFormat="1" ht="25.5" customHeight="1">
      <c r="B383" s="46"/>
      <c r="C383" s="235" t="s">
        <v>824</v>
      </c>
      <c r="D383" s="235" t="s">
        <v>203</v>
      </c>
      <c r="E383" s="236" t="s">
        <v>825</v>
      </c>
      <c r="F383" s="237" t="s">
        <v>826</v>
      </c>
      <c r="G383" s="238" t="s">
        <v>248</v>
      </c>
      <c r="H383" s="239">
        <v>1</v>
      </c>
      <c r="I383" s="240"/>
      <c r="J383" s="241">
        <f>ROUND(I383*H383,2)</f>
        <v>0</v>
      </c>
      <c r="K383" s="237" t="s">
        <v>21</v>
      </c>
      <c r="L383" s="72"/>
      <c r="M383" s="242" t="s">
        <v>21</v>
      </c>
      <c r="N383" s="243" t="s">
        <v>40</v>
      </c>
      <c r="O383" s="47"/>
      <c r="P383" s="244">
        <f>O383*H383</f>
        <v>0</v>
      </c>
      <c r="Q383" s="244">
        <v>0</v>
      </c>
      <c r="R383" s="244">
        <f>Q383*H383</f>
        <v>0</v>
      </c>
      <c r="S383" s="244">
        <v>0</v>
      </c>
      <c r="T383" s="245">
        <f>S383*H383</f>
        <v>0</v>
      </c>
      <c r="AR383" s="24" t="s">
        <v>287</v>
      </c>
      <c r="AT383" s="24" t="s">
        <v>203</v>
      </c>
      <c r="AU383" s="24" t="s">
        <v>79</v>
      </c>
      <c r="AY383" s="24" t="s">
        <v>201</v>
      </c>
      <c r="BE383" s="246">
        <f>IF(N383="základní",J383,0)</f>
        <v>0</v>
      </c>
      <c r="BF383" s="246">
        <f>IF(N383="snížená",J383,0)</f>
        <v>0</v>
      </c>
      <c r="BG383" s="246">
        <f>IF(N383="zákl. přenesená",J383,0)</f>
        <v>0</v>
      </c>
      <c r="BH383" s="246">
        <f>IF(N383="sníž. přenesená",J383,0)</f>
        <v>0</v>
      </c>
      <c r="BI383" s="246">
        <f>IF(N383="nulová",J383,0)</f>
        <v>0</v>
      </c>
      <c r="BJ383" s="24" t="s">
        <v>76</v>
      </c>
      <c r="BK383" s="246">
        <f>ROUND(I383*H383,2)</f>
        <v>0</v>
      </c>
      <c r="BL383" s="24" t="s">
        <v>287</v>
      </c>
      <c r="BM383" s="24" t="s">
        <v>827</v>
      </c>
    </row>
    <row r="384" spans="2:51" s="12" customFormat="1" ht="13.5">
      <c r="B384" s="247"/>
      <c r="C384" s="248"/>
      <c r="D384" s="249" t="s">
        <v>210</v>
      </c>
      <c r="E384" s="250" t="s">
        <v>21</v>
      </c>
      <c r="F384" s="251" t="s">
        <v>798</v>
      </c>
      <c r="G384" s="248"/>
      <c r="H384" s="252">
        <v>1</v>
      </c>
      <c r="I384" s="253"/>
      <c r="J384" s="248"/>
      <c r="K384" s="248"/>
      <c r="L384" s="254"/>
      <c r="M384" s="255"/>
      <c r="N384" s="256"/>
      <c r="O384" s="256"/>
      <c r="P384" s="256"/>
      <c r="Q384" s="256"/>
      <c r="R384" s="256"/>
      <c r="S384" s="256"/>
      <c r="T384" s="257"/>
      <c r="AT384" s="258" t="s">
        <v>210</v>
      </c>
      <c r="AU384" s="258" t="s">
        <v>79</v>
      </c>
      <c r="AV384" s="12" t="s">
        <v>79</v>
      </c>
      <c r="AW384" s="12" t="s">
        <v>33</v>
      </c>
      <c r="AX384" s="12" t="s">
        <v>76</v>
      </c>
      <c r="AY384" s="258" t="s">
        <v>201</v>
      </c>
    </row>
    <row r="385" spans="2:65" s="1" customFormat="1" ht="25.5" customHeight="1">
      <c r="B385" s="46"/>
      <c r="C385" s="235" t="s">
        <v>828</v>
      </c>
      <c r="D385" s="235" t="s">
        <v>203</v>
      </c>
      <c r="E385" s="236" t="s">
        <v>829</v>
      </c>
      <c r="F385" s="237" t="s">
        <v>830</v>
      </c>
      <c r="G385" s="238" t="s">
        <v>248</v>
      </c>
      <c r="H385" s="239">
        <v>1</v>
      </c>
      <c r="I385" s="240"/>
      <c r="J385" s="241">
        <f>ROUND(I385*H385,2)</f>
        <v>0</v>
      </c>
      <c r="K385" s="237" t="s">
        <v>21</v>
      </c>
      <c r="L385" s="72"/>
      <c r="M385" s="242" t="s">
        <v>21</v>
      </c>
      <c r="N385" s="243" t="s">
        <v>40</v>
      </c>
      <c r="O385" s="47"/>
      <c r="P385" s="244">
        <f>O385*H385</f>
        <v>0</v>
      </c>
      <c r="Q385" s="244">
        <v>0</v>
      </c>
      <c r="R385" s="244">
        <f>Q385*H385</f>
        <v>0</v>
      </c>
      <c r="S385" s="244">
        <v>0</v>
      </c>
      <c r="T385" s="245">
        <f>S385*H385</f>
        <v>0</v>
      </c>
      <c r="AR385" s="24" t="s">
        <v>287</v>
      </c>
      <c r="AT385" s="24" t="s">
        <v>203</v>
      </c>
      <c r="AU385" s="24" t="s">
        <v>79</v>
      </c>
      <c r="AY385" s="24" t="s">
        <v>201</v>
      </c>
      <c r="BE385" s="246">
        <f>IF(N385="základní",J385,0)</f>
        <v>0</v>
      </c>
      <c r="BF385" s="246">
        <f>IF(N385="snížená",J385,0)</f>
        <v>0</v>
      </c>
      <c r="BG385" s="246">
        <f>IF(N385="zákl. přenesená",J385,0)</f>
        <v>0</v>
      </c>
      <c r="BH385" s="246">
        <f>IF(N385="sníž. přenesená",J385,0)</f>
        <v>0</v>
      </c>
      <c r="BI385" s="246">
        <f>IF(N385="nulová",J385,0)</f>
        <v>0</v>
      </c>
      <c r="BJ385" s="24" t="s">
        <v>76</v>
      </c>
      <c r="BK385" s="246">
        <f>ROUND(I385*H385,2)</f>
        <v>0</v>
      </c>
      <c r="BL385" s="24" t="s">
        <v>287</v>
      </c>
      <c r="BM385" s="24" t="s">
        <v>831</v>
      </c>
    </row>
    <row r="386" spans="2:51" s="12" customFormat="1" ht="13.5">
      <c r="B386" s="247"/>
      <c r="C386" s="248"/>
      <c r="D386" s="249" t="s">
        <v>210</v>
      </c>
      <c r="E386" s="250" t="s">
        <v>21</v>
      </c>
      <c r="F386" s="251" t="s">
        <v>798</v>
      </c>
      <c r="G386" s="248"/>
      <c r="H386" s="252">
        <v>1</v>
      </c>
      <c r="I386" s="253"/>
      <c r="J386" s="248"/>
      <c r="K386" s="248"/>
      <c r="L386" s="254"/>
      <c r="M386" s="255"/>
      <c r="N386" s="256"/>
      <c r="O386" s="256"/>
      <c r="P386" s="256"/>
      <c r="Q386" s="256"/>
      <c r="R386" s="256"/>
      <c r="S386" s="256"/>
      <c r="T386" s="257"/>
      <c r="AT386" s="258" t="s">
        <v>210</v>
      </c>
      <c r="AU386" s="258" t="s">
        <v>79</v>
      </c>
      <c r="AV386" s="12" t="s">
        <v>79</v>
      </c>
      <c r="AW386" s="12" t="s">
        <v>33</v>
      </c>
      <c r="AX386" s="12" t="s">
        <v>76</v>
      </c>
      <c r="AY386" s="258" t="s">
        <v>201</v>
      </c>
    </row>
    <row r="387" spans="2:65" s="1" customFormat="1" ht="25.5" customHeight="1">
      <c r="B387" s="46"/>
      <c r="C387" s="235" t="s">
        <v>832</v>
      </c>
      <c r="D387" s="235" t="s">
        <v>203</v>
      </c>
      <c r="E387" s="236" t="s">
        <v>833</v>
      </c>
      <c r="F387" s="237" t="s">
        <v>834</v>
      </c>
      <c r="G387" s="238" t="s">
        <v>248</v>
      </c>
      <c r="H387" s="239">
        <v>1</v>
      </c>
      <c r="I387" s="240"/>
      <c r="J387" s="241">
        <f>ROUND(I387*H387,2)</f>
        <v>0</v>
      </c>
      <c r="K387" s="237" t="s">
        <v>21</v>
      </c>
      <c r="L387" s="72"/>
      <c r="M387" s="242" t="s">
        <v>21</v>
      </c>
      <c r="N387" s="243" t="s">
        <v>40</v>
      </c>
      <c r="O387" s="47"/>
      <c r="P387" s="244">
        <f>O387*H387</f>
        <v>0</v>
      </c>
      <c r="Q387" s="244">
        <v>0</v>
      </c>
      <c r="R387" s="244">
        <f>Q387*H387</f>
        <v>0</v>
      </c>
      <c r="S387" s="244">
        <v>0</v>
      </c>
      <c r="T387" s="245">
        <f>S387*H387</f>
        <v>0</v>
      </c>
      <c r="AR387" s="24" t="s">
        <v>287</v>
      </c>
      <c r="AT387" s="24" t="s">
        <v>203</v>
      </c>
      <c r="AU387" s="24" t="s">
        <v>79</v>
      </c>
      <c r="AY387" s="24" t="s">
        <v>201</v>
      </c>
      <c r="BE387" s="246">
        <f>IF(N387="základní",J387,0)</f>
        <v>0</v>
      </c>
      <c r="BF387" s="246">
        <f>IF(N387="snížená",J387,0)</f>
        <v>0</v>
      </c>
      <c r="BG387" s="246">
        <f>IF(N387="zákl. přenesená",J387,0)</f>
        <v>0</v>
      </c>
      <c r="BH387" s="246">
        <f>IF(N387="sníž. přenesená",J387,0)</f>
        <v>0</v>
      </c>
      <c r="BI387" s="246">
        <f>IF(N387="nulová",J387,0)</f>
        <v>0</v>
      </c>
      <c r="BJ387" s="24" t="s">
        <v>76</v>
      </c>
      <c r="BK387" s="246">
        <f>ROUND(I387*H387,2)</f>
        <v>0</v>
      </c>
      <c r="BL387" s="24" t="s">
        <v>287</v>
      </c>
      <c r="BM387" s="24" t="s">
        <v>835</v>
      </c>
    </row>
    <row r="388" spans="2:51" s="12" customFormat="1" ht="13.5">
      <c r="B388" s="247"/>
      <c r="C388" s="248"/>
      <c r="D388" s="249" t="s">
        <v>210</v>
      </c>
      <c r="E388" s="250" t="s">
        <v>21</v>
      </c>
      <c r="F388" s="251" t="s">
        <v>798</v>
      </c>
      <c r="G388" s="248"/>
      <c r="H388" s="252">
        <v>1</v>
      </c>
      <c r="I388" s="253"/>
      <c r="J388" s="248"/>
      <c r="K388" s="248"/>
      <c r="L388" s="254"/>
      <c r="M388" s="255"/>
      <c r="N388" s="256"/>
      <c r="O388" s="256"/>
      <c r="P388" s="256"/>
      <c r="Q388" s="256"/>
      <c r="R388" s="256"/>
      <c r="S388" s="256"/>
      <c r="T388" s="257"/>
      <c r="AT388" s="258" t="s">
        <v>210</v>
      </c>
      <c r="AU388" s="258" t="s">
        <v>79</v>
      </c>
      <c r="AV388" s="12" t="s">
        <v>79</v>
      </c>
      <c r="AW388" s="12" t="s">
        <v>33</v>
      </c>
      <c r="AX388" s="12" t="s">
        <v>76</v>
      </c>
      <c r="AY388" s="258" t="s">
        <v>201</v>
      </c>
    </row>
    <row r="389" spans="2:65" s="1" customFormat="1" ht="25.5" customHeight="1">
      <c r="B389" s="46"/>
      <c r="C389" s="235" t="s">
        <v>836</v>
      </c>
      <c r="D389" s="235" t="s">
        <v>203</v>
      </c>
      <c r="E389" s="236" t="s">
        <v>837</v>
      </c>
      <c r="F389" s="237" t="s">
        <v>838</v>
      </c>
      <c r="G389" s="238" t="s">
        <v>248</v>
      </c>
      <c r="H389" s="239">
        <v>1</v>
      </c>
      <c r="I389" s="240"/>
      <c r="J389" s="241">
        <f>ROUND(I389*H389,2)</f>
        <v>0</v>
      </c>
      <c r="K389" s="237" t="s">
        <v>21</v>
      </c>
      <c r="L389" s="72"/>
      <c r="M389" s="242" t="s">
        <v>21</v>
      </c>
      <c r="N389" s="243" t="s">
        <v>40</v>
      </c>
      <c r="O389" s="47"/>
      <c r="P389" s="244">
        <f>O389*H389</f>
        <v>0</v>
      </c>
      <c r="Q389" s="244">
        <v>0</v>
      </c>
      <c r="R389" s="244">
        <f>Q389*H389</f>
        <v>0</v>
      </c>
      <c r="S389" s="244">
        <v>0</v>
      </c>
      <c r="T389" s="245">
        <f>S389*H389</f>
        <v>0</v>
      </c>
      <c r="AR389" s="24" t="s">
        <v>287</v>
      </c>
      <c r="AT389" s="24" t="s">
        <v>203</v>
      </c>
      <c r="AU389" s="24" t="s">
        <v>79</v>
      </c>
      <c r="AY389" s="24" t="s">
        <v>201</v>
      </c>
      <c r="BE389" s="246">
        <f>IF(N389="základní",J389,0)</f>
        <v>0</v>
      </c>
      <c r="BF389" s="246">
        <f>IF(N389="snížená",J389,0)</f>
        <v>0</v>
      </c>
      <c r="BG389" s="246">
        <f>IF(N389="zákl. přenesená",J389,0)</f>
        <v>0</v>
      </c>
      <c r="BH389" s="246">
        <f>IF(N389="sníž. přenesená",J389,0)</f>
        <v>0</v>
      </c>
      <c r="BI389" s="246">
        <f>IF(N389="nulová",J389,0)</f>
        <v>0</v>
      </c>
      <c r="BJ389" s="24" t="s">
        <v>76</v>
      </c>
      <c r="BK389" s="246">
        <f>ROUND(I389*H389,2)</f>
        <v>0</v>
      </c>
      <c r="BL389" s="24" t="s">
        <v>287</v>
      </c>
      <c r="BM389" s="24" t="s">
        <v>839</v>
      </c>
    </row>
    <row r="390" spans="2:51" s="12" customFormat="1" ht="13.5">
      <c r="B390" s="247"/>
      <c r="C390" s="248"/>
      <c r="D390" s="249" t="s">
        <v>210</v>
      </c>
      <c r="E390" s="250" t="s">
        <v>21</v>
      </c>
      <c r="F390" s="251" t="s">
        <v>798</v>
      </c>
      <c r="G390" s="248"/>
      <c r="H390" s="252">
        <v>1</v>
      </c>
      <c r="I390" s="253"/>
      <c r="J390" s="248"/>
      <c r="K390" s="248"/>
      <c r="L390" s="254"/>
      <c r="M390" s="255"/>
      <c r="N390" s="256"/>
      <c r="O390" s="256"/>
      <c r="P390" s="256"/>
      <c r="Q390" s="256"/>
      <c r="R390" s="256"/>
      <c r="S390" s="256"/>
      <c r="T390" s="257"/>
      <c r="AT390" s="258" t="s">
        <v>210</v>
      </c>
      <c r="AU390" s="258" t="s">
        <v>79</v>
      </c>
      <c r="AV390" s="12" t="s">
        <v>79</v>
      </c>
      <c r="AW390" s="12" t="s">
        <v>33</v>
      </c>
      <c r="AX390" s="12" t="s">
        <v>76</v>
      </c>
      <c r="AY390" s="258" t="s">
        <v>201</v>
      </c>
    </row>
    <row r="391" spans="2:65" s="1" customFormat="1" ht="25.5" customHeight="1">
      <c r="B391" s="46"/>
      <c r="C391" s="235" t="s">
        <v>840</v>
      </c>
      <c r="D391" s="235" t="s">
        <v>203</v>
      </c>
      <c r="E391" s="236" t="s">
        <v>841</v>
      </c>
      <c r="F391" s="237" t="s">
        <v>842</v>
      </c>
      <c r="G391" s="238" t="s">
        <v>248</v>
      </c>
      <c r="H391" s="239">
        <v>1</v>
      </c>
      <c r="I391" s="240"/>
      <c r="J391" s="241">
        <f>ROUND(I391*H391,2)</f>
        <v>0</v>
      </c>
      <c r="K391" s="237" t="s">
        <v>21</v>
      </c>
      <c r="L391" s="72"/>
      <c r="M391" s="242" t="s">
        <v>21</v>
      </c>
      <c r="N391" s="243" t="s">
        <v>40</v>
      </c>
      <c r="O391" s="47"/>
      <c r="P391" s="244">
        <f>O391*H391</f>
        <v>0</v>
      </c>
      <c r="Q391" s="244">
        <v>0</v>
      </c>
      <c r="R391" s="244">
        <f>Q391*H391</f>
        <v>0</v>
      </c>
      <c r="S391" s="244">
        <v>0</v>
      </c>
      <c r="T391" s="245">
        <f>S391*H391</f>
        <v>0</v>
      </c>
      <c r="AR391" s="24" t="s">
        <v>287</v>
      </c>
      <c r="AT391" s="24" t="s">
        <v>203</v>
      </c>
      <c r="AU391" s="24" t="s">
        <v>79</v>
      </c>
      <c r="AY391" s="24" t="s">
        <v>201</v>
      </c>
      <c r="BE391" s="246">
        <f>IF(N391="základní",J391,0)</f>
        <v>0</v>
      </c>
      <c r="BF391" s="246">
        <f>IF(N391="snížená",J391,0)</f>
        <v>0</v>
      </c>
      <c r="BG391" s="246">
        <f>IF(N391="zákl. přenesená",J391,0)</f>
        <v>0</v>
      </c>
      <c r="BH391" s="246">
        <f>IF(N391="sníž. přenesená",J391,0)</f>
        <v>0</v>
      </c>
      <c r="BI391" s="246">
        <f>IF(N391="nulová",J391,0)</f>
        <v>0</v>
      </c>
      <c r="BJ391" s="24" t="s">
        <v>76</v>
      </c>
      <c r="BK391" s="246">
        <f>ROUND(I391*H391,2)</f>
        <v>0</v>
      </c>
      <c r="BL391" s="24" t="s">
        <v>287</v>
      </c>
      <c r="BM391" s="24" t="s">
        <v>843</v>
      </c>
    </row>
    <row r="392" spans="2:51" s="12" customFormat="1" ht="13.5">
      <c r="B392" s="247"/>
      <c r="C392" s="248"/>
      <c r="D392" s="249" t="s">
        <v>210</v>
      </c>
      <c r="E392" s="250" t="s">
        <v>21</v>
      </c>
      <c r="F392" s="251" t="s">
        <v>798</v>
      </c>
      <c r="G392" s="248"/>
      <c r="H392" s="252">
        <v>1</v>
      </c>
      <c r="I392" s="253"/>
      <c r="J392" s="248"/>
      <c r="K392" s="248"/>
      <c r="L392" s="254"/>
      <c r="M392" s="255"/>
      <c r="N392" s="256"/>
      <c r="O392" s="256"/>
      <c r="P392" s="256"/>
      <c r="Q392" s="256"/>
      <c r="R392" s="256"/>
      <c r="S392" s="256"/>
      <c r="T392" s="257"/>
      <c r="AT392" s="258" t="s">
        <v>210</v>
      </c>
      <c r="AU392" s="258" t="s">
        <v>79</v>
      </c>
      <c r="AV392" s="12" t="s">
        <v>79</v>
      </c>
      <c r="AW392" s="12" t="s">
        <v>33</v>
      </c>
      <c r="AX392" s="12" t="s">
        <v>76</v>
      </c>
      <c r="AY392" s="258" t="s">
        <v>201</v>
      </c>
    </row>
    <row r="393" spans="2:65" s="1" customFormat="1" ht="25.5" customHeight="1">
      <c r="B393" s="46"/>
      <c r="C393" s="235" t="s">
        <v>844</v>
      </c>
      <c r="D393" s="235" t="s">
        <v>203</v>
      </c>
      <c r="E393" s="236" t="s">
        <v>845</v>
      </c>
      <c r="F393" s="237" t="s">
        <v>846</v>
      </c>
      <c r="G393" s="238" t="s">
        <v>248</v>
      </c>
      <c r="H393" s="239">
        <v>1</v>
      </c>
      <c r="I393" s="240"/>
      <c r="J393" s="241">
        <f>ROUND(I393*H393,2)</f>
        <v>0</v>
      </c>
      <c r="K393" s="237" t="s">
        <v>21</v>
      </c>
      <c r="L393" s="72"/>
      <c r="M393" s="242" t="s">
        <v>21</v>
      </c>
      <c r="N393" s="243" t="s">
        <v>40</v>
      </c>
      <c r="O393" s="47"/>
      <c r="P393" s="244">
        <f>O393*H393</f>
        <v>0</v>
      </c>
      <c r="Q393" s="244">
        <v>0</v>
      </c>
      <c r="R393" s="244">
        <f>Q393*H393</f>
        <v>0</v>
      </c>
      <c r="S393" s="244">
        <v>0</v>
      </c>
      <c r="T393" s="245">
        <f>S393*H393</f>
        <v>0</v>
      </c>
      <c r="AR393" s="24" t="s">
        <v>287</v>
      </c>
      <c r="AT393" s="24" t="s">
        <v>203</v>
      </c>
      <c r="AU393" s="24" t="s">
        <v>79</v>
      </c>
      <c r="AY393" s="24" t="s">
        <v>201</v>
      </c>
      <c r="BE393" s="246">
        <f>IF(N393="základní",J393,0)</f>
        <v>0</v>
      </c>
      <c r="BF393" s="246">
        <f>IF(N393="snížená",J393,0)</f>
        <v>0</v>
      </c>
      <c r="BG393" s="246">
        <f>IF(N393="zákl. přenesená",J393,0)</f>
        <v>0</v>
      </c>
      <c r="BH393" s="246">
        <f>IF(N393="sníž. přenesená",J393,0)</f>
        <v>0</v>
      </c>
      <c r="BI393" s="246">
        <f>IF(N393="nulová",J393,0)</f>
        <v>0</v>
      </c>
      <c r="BJ393" s="24" t="s">
        <v>76</v>
      </c>
      <c r="BK393" s="246">
        <f>ROUND(I393*H393,2)</f>
        <v>0</v>
      </c>
      <c r="BL393" s="24" t="s">
        <v>287</v>
      </c>
      <c r="BM393" s="24" t="s">
        <v>847</v>
      </c>
    </row>
    <row r="394" spans="2:51" s="12" customFormat="1" ht="13.5">
      <c r="B394" s="247"/>
      <c r="C394" s="248"/>
      <c r="D394" s="249" t="s">
        <v>210</v>
      </c>
      <c r="E394" s="250" t="s">
        <v>21</v>
      </c>
      <c r="F394" s="251" t="s">
        <v>798</v>
      </c>
      <c r="G394" s="248"/>
      <c r="H394" s="252">
        <v>1</v>
      </c>
      <c r="I394" s="253"/>
      <c r="J394" s="248"/>
      <c r="K394" s="248"/>
      <c r="L394" s="254"/>
      <c r="M394" s="255"/>
      <c r="N394" s="256"/>
      <c r="O394" s="256"/>
      <c r="P394" s="256"/>
      <c r="Q394" s="256"/>
      <c r="R394" s="256"/>
      <c r="S394" s="256"/>
      <c r="T394" s="257"/>
      <c r="AT394" s="258" t="s">
        <v>210</v>
      </c>
      <c r="AU394" s="258" t="s">
        <v>79</v>
      </c>
      <c r="AV394" s="12" t="s">
        <v>79</v>
      </c>
      <c r="AW394" s="12" t="s">
        <v>33</v>
      </c>
      <c r="AX394" s="12" t="s">
        <v>76</v>
      </c>
      <c r="AY394" s="258" t="s">
        <v>201</v>
      </c>
    </row>
    <row r="395" spans="2:65" s="1" customFormat="1" ht="25.5" customHeight="1">
      <c r="B395" s="46"/>
      <c r="C395" s="235" t="s">
        <v>848</v>
      </c>
      <c r="D395" s="235" t="s">
        <v>203</v>
      </c>
      <c r="E395" s="236" t="s">
        <v>849</v>
      </c>
      <c r="F395" s="237" t="s">
        <v>850</v>
      </c>
      <c r="G395" s="238" t="s">
        <v>248</v>
      </c>
      <c r="H395" s="239">
        <v>1</v>
      </c>
      <c r="I395" s="240"/>
      <c r="J395" s="241">
        <f>ROUND(I395*H395,2)</f>
        <v>0</v>
      </c>
      <c r="K395" s="237" t="s">
        <v>21</v>
      </c>
      <c r="L395" s="72"/>
      <c r="M395" s="242" t="s">
        <v>21</v>
      </c>
      <c r="N395" s="243" t="s">
        <v>40</v>
      </c>
      <c r="O395" s="47"/>
      <c r="P395" s="244">
        <f>O395*H395</f>
        <v>0</v>
      </c>
      <c r="Q395" s="244">
        <v>0</v>
      </c>
      <c r="R395" s="244">
        <f>Q395*H395</f>
        <v>0</v>
      </c>
      <c r="S395" s="244">
        <v>0</v>
      </c>
      <c r="T395" s="245">
        <f>S395*H395</f>
        <v>0</v>
      </c>
      <c r="AR395" s="24" t="s">
        <v>287</v>
      </c>
      <c r="AT395" s="24" t="s">
        <v>203</v>
      </c>
      <c r="AU395" s="24" t="s">
        <v>79</v>
      </c>
      <c r="AY395" s="24" t="s">
        <v>201</v>
      </c>
      <c r="BE395" s="246">
        <f>IF(N395="základní",J395,0)</f>
        <v>0</v>
      </c>
      <c r="BF395" s="246">
        <f>IF(N395="snížená",J395,0)</f>
        <v>0</v>
      </c>
      <c r="BG395" s="246">
        <f>IF(N395="zákl. přenesená",J395,0)</f>
        <v>0</v>
      </c>
      <c r="BH395" s="246">
        <f>IF(N395="sníž. přenesená",J395,0)</f>
        <v>0</v>
      </c>
      <c r="BI395" s="246">
        <f>IF(N395="nulová",J395,0)</f>
        <v>0</v>
      </c>
      <c r="BJ395" s="24" t="s">
        <v>76</v>
      </c>
      <c r="BK395" s="246">
        <f>ROUND(I395*H395,2)</f>
        <v>0</v>
      </c>
      <c r="BL395" s="24" t="s">
        <v>287</v>
      </c>
      <c r="BM395" s="24" t="s">
        <v>851</v>
      </c>
    </row>
    <row r="396" spans="2:51" s="12" customFormat="1" ht="13.5">
      <c r="B396" s="247"/>
      <c r="C396" s="248"/>
      <c r="D396" s="249" t="s">
        <v>210</v>
      </c>
      <c r="E396" s="250" t="s">
        <v>21</v>
      </c>
      <c r="F396" s="251" t="s">
        <v>798</v>
      </c>
      <c r="G396" s="248"/>
      <c r="H396" s="252">
        <v>1</v>
      </c>
      <c r="I396" s="253"/>
      <c r="J396" s="248"/>
      <c r="K396" s="248"/>
      <c r="L396" s="254"/>
      <c r="M396" s="255"/>
      <c r="N396" s="256"/>
      <c r="O396" s="256"/>
      <c r="P396" s="256"/>
      <c r="Q396" s="256"/>
      <c r="R396" s="256"/>
      <c r="S396" s="256"/>
      <c r="T396" s="257"/>
      <c r="AT396" s="258" t="s">
        <v>210</v>
      </c>
      <c r="AU396" s="258" t="s">
        <v>79</v>
      </c>
      <c r="AV396" s="12" t="s">
        <v>79</v>
      </c>
      <c r="AW396" s="12" t="s">
        <v>33</v>
      </c>
      <c r="AX396" s="12" t="s">
        <v>76</v>
      </c>
      <c r="AY396" s="258" t="s">
        <v>201</v>
      </c>
    </row>
    <row r="397" spans="2:65" s="1" customFormat="1" ht="16.5" customHeight="1">
      <c r="B397" s="46"/>
      <c r="C397" s="235" t="s">
        <v>852</v>
      </c>
      <c r="D397" s="235" t="s">
        <v>203</v>
      </c>
      <c r="E397" s="236" t="s">
        <v>853</v>
      </c>
      <c r="F397" s="237" t="s">
        <v>854</v>
      </c>
      <c r="G397" s="238" t="s">
        <v>241</v>
      </c>
      <c r="H397" s="239">
        <v>1</v>
      </c>
      <c r="I397" s="240"/>
      <c r="J397" s="241">
        <f>ROUND(I397*H397,2)</f>
        <v>0</v>
      </c>
      <c r="K397" s="237" t="s">
        <v>21</v>
      </c>
      <c r="L397" s="72"/>
      <c r="M397" s="242" t="s">
        <v>21</v>
      </c>
      <c r="N397" s="243" t="s">
        <v>40</v>
      </c>
      <c r="O397" s="47"/>
      <c r="P397" s="244">
        <f>O397*H397</f>
        <v>0</v>
      </c>
      <c r="Q397" s="244">
        <v>0.02275</v>
      </c>
      <c r="R397" s="244">
        <f>Q397*H397</f>
        <v>0.02275</v>
      </c>
      <c r="S397" s="244">
        <v>0</v>
      </c>
      <c r="T397" s="245">
        <f>S397*H397</f>
        <v>0</v>
      </c>
      <c r="AR397" s="24" t="s">
        <v>287</v>
      </c>
      <c r="AT397" s="24" t="s">
        <v>203</v>
      </c>
      <c r="AU397" s="24" t="s">
        <v>79</v>
      </c>
      <c r="AY397" s="24" t="s">
        <v>201</v>
      </c>
      <c r="BE397" s="246">
        <f>IF(N397="základní",J397,0)</f>
        <v>0</v>
      </c>
      <c r="BF397" s="246">
        <f>IF(N397="snížená",J397,0)</f>
        <v>0</v>
      </c>
      <c r="BG397" s="246">
        <f>IF(N397="zákl. přenesená",J397,0)</f>
        <v>0</v>
      </c>
      <c r="BH397" s="246">
        <f>IF(N397="sníž. přenesená",J397,0)</f>
        <v>0</v>
      </c>
      <c r="BI397" s="246">
        <f>IF(N397="nulová",J397,0)</f>
        <v>0</v>
      </c>
      <c r="BJ397" s="24" t="s">
        <v>76</v>
      </c>
      <c r="BK397" s="246">
        <f>ROUND(I397*H397,2)</f>
        <v>0</v>
      </c>
      <c r="BL397" s="24" t="s">
        <v>287</v>
      </c>
      <c r="BM397" s="24" t="s">
        <v>855</v>
      </c>
    </row>
    <row r="398" spans="2:51" s="12" customFormat="1" ht="13.5">
      <c r="B398" s="247"/>
      <c r="C398" s="248"/>
      <c r="D398" s="249" t="s">
        <v>210</v>
      </c>
      <c r="E398" s="250" t="s">
        <v>21</v>
      </c>
      <c r="F398" s="251" t="s">
        <v>724</v>
      </c>
      <c r="G398" s="248"/>
      <c r="H398" s="252">
        <v>1</v>
      </c>
      <c r="I398" s="253"/>
      <c r="J398" s="248"/>
      <c r="K398" s="248"/>
      <c r="L398" s="254"/>
      <c r="M398" s="255"/>
      <c r="N398" s="256"/>
      <c r="O398" s="256"/>
      <c r="P398" s="256"/>
      <c r="Q398" s="256"/>
      <c r="R398" s="256"/>
      <c r="S398" s="256"/>
      <c r="T398" s="257"/>
      <c r="AT398" s="258" t="s">
        <v>210</v>
      </c>
      <c r="AU398" s="258" t="s">
        <v>79</v>
      </c>
      <c r="AV398" s="12" t="s">
        <v>79</v>
      </c>
      <c r="AW398" s="12" t="s">
        <v>33</v>
      </c>
      <c r="AX398" s="12" t="s">
        <v>76</v>
      </c>
      <c r="AY398" s="258" t="s">
        <v>201</v>
      </c>
    </row>
    <row r="399" spans="2:65" s="1" customFormat="1" ht="25.5" customHeight="1">
      <c r="B399" s="46"/>
      <c r="C399" s="235" t="s">
        <v>856</v>
      </c>
      <c r="D399" s="235" t="s">
        <v>203</v>
      </c>
      <c r="E399" s="236" t="s">
        <v>857</v>
      </c>
      <c r="F399" s="237" t="s">
        <v>858</v>
      </c>
      <c r="G399" s="238" t="s">
        <v>241</v>
      </c>
      <c r="H399" s="239">
        <v>1</v>
      </c>
      <c r="I399" s="240"/>
      <c r="J399" s="241">
        <f>ROUND(I399*H399,2)</f>
        <v>0</v>
      </c>
      <c r="K399" s="237" t="s">
        <v>21</v>
      </c>
      <c r="L399" s="72"/>
      <c r="M399" s="242" t="s">
        <v>21</v>
      </c>
      <c r="N399" s="243" t="s">
        <v>40</v>
      </c>
      <c r="O399" s="47"/>
      <c r="P399" s="244">
        <f>O399*H399</f>
        <v>0</v>
      </c>
      <c r="Q399" s="244">
        <v>0.02275</v>
      </c>
      <c r="R399" s="244">
        <f>Q399*H399</f>
        <v>0.02275</v>
      </c>
      <c r="S399" s="244">
        <v>0</v>
      </c>
      <c r="T399" s="245">
        <f>S399*H399</f>
        <v>0</v>
      </c>
      <c r="AR399" s="24" t="s">
        <v>287</v>
      </c>
      <c r="AT399" s="24" t="s">
        <v>203</v>
      </c>
      <c r="AU399" s="24" t="s">
        <v>79</v>
      </c>
      <c r="AY399" s="24" t="s">
        <v>201</v>
      </c>
      <c r="BE399" s="246">
        <f>IF(N399="základní",J399,0)</f>
        <v>0</v>
      </c>
      <c r="BF399" s="246">
        <f>IF(N399="snížená",J399,0)</f>
        <v>0</v>
      </c>
      <c r="BG399" s="246">
        <f>IF(N399="zákl. přenesená",J399,0)</f>
        <v>0</v>
      </c>
      <c r="BH399" s="246">
        <f>IF(N399="sníž. přenesená",J399,0)</f>
        <v>0</v>
      </c>
      <c r="BI399" s="246">
        <f>IF(N399="nulová",J399,0)</f>
        <v>0</v>
      </c>
      <c r="BJ399" s="24" t="s">
        <v>76</v>
      </c>
      <c r="BK399" s="246">
        <f>ROUND(I399*H399,2)</f>
        <v>0</v>
      </c>
      <c r="BL399" s="24" t="s">
        <v>287</v>
      </c>
      <c r="BM399" s="24" t="s">
        <v>859</v>
      </c>
    </row>
    <row r="400" spans="2:51" s="12" customFormat="1" ht="13.5">
      <c r="B400" s="247"/>
      <c r="C400" s="248"/>
      <c r="D400" s="249" t="s">
        <v>210</v>
      </c>
      <c r="E400" s="250" t="s">
        <v>21</v>
      </c>
      <c r="F400" s="251" t="s">
        <v>724</v>
      </c>
      <c r="G400" s="248"/>
      <c r="H400" s="252">
        <v>1</v>
      </c>
      <c r="I400" s="253"/>
      <c r="J400" s="248"/>
      <c r="K400" s="248"/>
      <c r="L400" s="254"/>
      <c r="M400" s="255"/>
      <c r="N400" s="256"/>
      <c r="O400" s="256"/>
      <c r="P400" s="256"/>
      <c r="Q400" s="256"/>
      <c r="R400" s="256"/>
      <c r="S400" s="256"/>
      <c r="T400" s="257"/>
      <c r="AT400" s="258" t="s">
        <v>210</v>
      </c>
      <c r="AU400" s="258" t="s">
        <v>79</v>
      </c>
      <c r="AV400" s="12" t="s">
        <v>79</v>
      </c>
      <c r="AW400" s="12" t="s">
        <v>33</v>
      </c>
      <c r="AX400" s="12" t="s">
        <v>76</v>
      </c>
      <c r="AY400" s="258" t="s">
        <v>201</v>
      </c>
    </row>
    <row r="401" spans="2:65" s="1" customFormat="1" ht="16.5" customHeight="1">
      <c r="B401" s="46"/>
      <c r="C401" s="235" t="s">
        <v>860</v>
      </c>
      <c r="D401" s="235" t="s">
        <v>203</v>
      </c>
      <c r="E401" s="236" t="s">
        <v>861</v>
      </c>
      <c r="F401" s="237" t="s">
        <v>862</v>
      </c>
      <c r="G401" s="238" t="s">
        <v>248</v>
      </c>
      <c r="H401" s="239">
        <v>1</v>
      </c>
      <c r="I401" s="240"/>
      <c r="J401" s="241">
        <f>ROUND(I401*H401,2)</f>
        <v>0</v>
      </c>
      <c r="K401" s="237" t="s">
        <v>21</v>
      </c>
      <c r="L401" s="72"/>
      <c r="M401" s="242" t="s">
        <v>21</v>
      </c>
      <c r="N401" s="243" t="s">
        <v>40</v>
      </c>
      <c r="O401" s="47"/>
      <c r="P401" s="244">
        <f>O401*H401</f>
        <v>0</v>
      </c>
      <c r="Q401" s="244">
        <v>0.02275</v>
      </c>
      <c r="R401" s="244">
        <f>Q401*H401</f>
        <v>0.02275</v>
      </c>
      <c r="S401" s="244">
        <v>0</v>
      </c>
      <c r="T401" s="245">
        <f>S401*H401</f>
        <v>0</v>
      </c>
      <c r="AR401" s="24" t="s">
        <v>287</v>
      </c>
      <c r="AT401" s="24" t="s">
        <v>203</v>
      </c>
      <c r="AU401" s="24" t="s">
        <v>79</v>
      </c>
      <c r="AY401" s="24" t="s">
        <v>201</v>
      </c>
      <c r="BE401" s="246">
        <f>IF(N401="základní",J401,0)</f>
        <v>0</v>
      </c>
      <c r="BF401" s="246">
        <f>IF(N401="snížená",J401,0)</f>
        <v>0</v>
      </c>
      <c r="BG401" s="246">
        <f>IF(N401="zákl. přenesená",J401,0)</f>
        <v>0</v>
      </c>
      <c r="BH401" s="246">
        <f>IF(N401="sníž. přenesená",J401,0)</f>
        <v>0</v>
      </c>
      <c r="BI401" s="246">
        <f>IF(N401="nulová",J401,0)</f>
        <v>0</v>
      </c>
      <c r="BJ401" s="24" t="s">
        <v>76</v>
      </c>
      <c r="BK401" s="246">
        <f>ROUND(I401*H401,2)</f>
        <v>0</v>
      </c>
      <c r="BL401" s="24" t="s">
        <v>287</v>
      </c>
      <c r="BM401" s="24" t="s">
        <v>863</v>
      </c>
    </row>
    <row r="402" spans="2:51" s="12" customFormat="1" ht="13.5">
      <c r="B402" s="247"/>
      <c r="C402" s="248"/>
      <c r="D402" s="249" t="s">
        <v>210</v>
      </c>
      <c r="E402" s="250" t="s">
        <v>21</v>
      </c>
      <c r="F402" s="251" t="s">
        <v>798</v>
      </c>
      <c r="G402" s="248"/>
      <c r="H402" s="252">
        <v>1</v>
      </c>
      <c r="I402" s="253"/>
      <c r="J402" s="248"/>
      <c r="K402" s="248"/>
      <c r="L402" s="254"/>
      <c r="M402" s="255"/>
      <c r="N402" s="256"/>
      <c r="O402" s="256"/>
      <c r="P402" s="256"/>
      <c r="Q402" s="256"/>
      <c r="R402" s="256"/>
      <c r="S402" s="256"/>
      <c r="T402" s="257"/>
      <c r="AT402" s="258" t="s">
        <v>210</v>
      </c>
      <c r="AU402" s="258" t="s">
        <v>79</v>
      </c>
      <c r="AV402" s="12" t="s">
        <v>79</v>
      </c>
      <c r="AW402" s="12" t="s">
        <v>33</v>
      </c>
      <c r="AX402" s="12" t="s">
        <v>76</v>
      </c>
      <c r="AY402" s="258" t="s">
        <v>201</v>
      </c>
    </row>
    <row r="403" spans="2:65" s="1" customFormat="1" ht="16.5" customHeight="1">
      <c r="B403" s="46"/>
      <c r="C403" s="235" t="s">
        <v>864</v>
      </c>
      <c r="D403" s="235" t="s">
        <v>203</v>
      </c>
      <c r="E403" s="236" t="s">
        <v>865</v>
      </c>
      <c r="F403" s="237" t="s">
        <v>866</v>
      </c>
      <c r="G403" s="238" t="s">
        <v>248</v>
      </c>
      <c r="H403" s="239">
        <v>1</v>
      </c>
      <c r="I403" s="240"/>
      <c r="J403" s="241">
        <f>ROUND(I403*H403,2)</f>
        <v>0</v>
      </c>
      <c r="K403" s="237" t="s">
        <v>21</v>
      </c>
      <c r="L403" s="72"/>
      <c r="M403" s="242" t="s">
        <v>21</v>
      </c>
      <c r="N403" s="243" t="s">
        <v>40</v>
      </c>
      <c r="O403" s="47"/>
      <c r="P403" s="244">
        <f>O403*H403</f>
        <v>0</v>
      </c>
      <c r="Q403" s="244">
        <v>1E-05</v>
      </c>
      <c r="R403" s="244">
        <f>Q403*H403</f>
        <v>1E-05</v>
      </c>
      <c r="S403" s="244">
        <v>0.0001</v>
      </c>
      <c r="T403" s="245">
        <f>S403*H403</f>
        <v>0.0001</v>
      </c>
      <c r="AR403" s="24" t="s">
        <v>208</v>
      </c>
      <c r="AT403" s="24" t="s">
        <v>203</v>
      </c>
      <c r="AU403" s="24" t="s">
        <v>79</v>
      </c>
      <c r="AY403" s="24" t="s">
        <v>201</v>
      </c>
      <c r="BE403" s="246">
        <f>IF(N403="základní",J403,0)</f>
        <v>0</v>
      </c>
      <c r="BF403" s="246">
        <f>IF(N403="snížená",J403,0)</f>
        <v>0</v>
      </c>
      <c r="BG403" s="246">
        <f>IF(N403="zákl. přenesená",J403,0)</f>
        <v>0</v>
      </c>
      <c r="BH403" s="246">
        <f>IF(N403="sníž. přenesená",J403,0)</f>
        <v>0</v>
      </c>
      <c r="BI403" s="246">
        <f>IF(N403="nulová",J403,0)</f>
        <v>0</v>
      </c>
      <c r="BJ403" s="24" t="s">
        <v>76</v>
      </c>
      <c r="BK403" s="246">
        <f>ROUND(I403*H403,2)</f>
        <v>0</v>
      </c>
      <c r="BL403" s="24" t="s">
        <v>208</v>
      </c>
      <c r="BM403" s="24" t="s">
        <v>867</v>
      </c>
    </row>
    <row r="404" spans="2:51" s="12" customFormat="1" ht="13.5">
      <c r="B404" s="247"/>
      <c r="C404" s="248"/>
      <c r="D404" s="249" t="s">
        <v>210</v>
      </c>
      <c r="E404" s="250" t="s">
        <v>21</v>
      </c>
      <c r="F404" s="251" t="s">
        <v>868</v>
      </c>
      <c r="G404" s="248"/>
      <c r="H404" s="252">
        <v>1</v>
      </c>
      <c r="I404" s="253"/>
      <c r="J404" s="248"/>
      <c r="K404" s="248"/>
      <c r="L404" s="254"/>
      <c r="M404" s="255"/>
      <c r="N404" s="256"/>
      <c r="O404" s="256"/>
      <c r="P404" s="256"/>
      <c r="Q404" s="256"/>
      <c r="R404" s="256"/>
      <c r="S404" s="256"/>
      <c r="T404" s="257"/>
      <c r="AT404" s="258" t="s">
        <v>210</v>
      </c>
      <c r="AU404" s="258" t="s">
        <v>79</v>
      </c>
      <c r="AV404" s="12" t="s">
        <v>79</v>
      </c>
      <c r="AW404" s="12" t="s">
        <v>33</v>
      </c>
      <c r="AX404" s="12" t="s">
        <v>76</v>
      </c>
      <c r="AY404" s="258" t="s">
        <v>201</v>
      </c>
    </row>
    <row r="405" spans="2:65" s="1" customFormat="1" ht="16.5" customHeight="1">
      <c r="B405" s="46"/>
      <c r="C405" s="259" t="s">
        <v>869</v>
      </c>
      <c r="D405" s="259" t="s">
        <v>256</v>
      </c>
      <c r="E405" s="260" t="s">
        <v>870</v>
      </c>
      <c r="F405" s="261" t="s">
        <v>871</v>
      </c>
      <c r="G405" s="262" t="s">
        <v>248</v>
      </c>
      <c r="H405" s="263">
        <v>1</v>
      </c>
      <c r="I405" s="264"/>
      <c r="J405" s="265">
        <f>ROUND(I405*H405,2)</f>
        <v>0</v>
      </c>
      <c r="K405" s="261" t="s">
        <v>21</v>
      </c>
      <c r="L405" s="266"/>
      <c r="M405" s="267" t="s">
        <v>21</v>
      </c>
      <c r="N405" s="268" t="s">
        <v>40</v>
      </c>
      <c r="O405" s="47"/>
      <c r="P405" s="244">
        <f>O405*H405</f>
        <v>0</v>
      </c>
      <c r="Q405" s="244">
        <v>0</v>
      </c>
      <c r="R405" s="244">
        <f>Q405*H405</f>
        <v>0</v>
      </c>
      <c r="S405" s="244">
        <v>0</v>
      </c>
      <c r="T405" s="245">
        <f>S405*H405</f>
        <v>0</v>
      </c>
      <c r="AR405" s="24" t="s">
        <v>245</v>
      </c>
      <c r="AT405" s="24" t="s">
        <v>256</v>
      </c>
      <c r="AU405" s="24" t="s">
        <v>79</v>
      </c>
      <c r="AY405" s="24" t="s">
        <v>201</v>
      </c>
      <c r="BE405" s="246">
        <f>IF(N405="základní",J405,0)</f>
        <v>0</v>
      </c>
      <c r="BF405" s="246">
        <f>IF(N405="snížená",J405,0)</f>
        <v>0</v>
      </c>
      <c r="BG405" s="246">
        <f>IF(N405="zákl. přenesená",J405,0)</f>
        <v>0</v>
      </c>
      <c r="BH405" s="246">
        <f>IF(N405="sníž. přenesená",J405,0)</f>
        <v>0</v>
      </c>
      <c r="BI405" s="246">
        <f>IF(N405="nulová",J405,0)</f>
        <v>0</v>
      </c>
      <c r="BJ405" s="24" t="s">
        <v>76</v>
      </c>
      <c r="BK405" s="246">
        <f>ROUND(I405*H405,2)</f>
        <v>0</v>
      </c>
      <c r="BL405" s="24" t="s">
        <v>208</v>
      </c>
      <c r="BM405" s="24" t="s">
        <v>872</v>
      </c>
    </row>
    <row r="406" spans="2:51" s="12" customFormat="1" ht="13.5">
      <c r="B406" s="247"/>
      <c r="C406" s="248"/>
      <c r="D406" s="249" t="s">
        <v>210</v>
      </c>
      <c r="E406" s="250" t="s">
        <v>21</v>
      </c>
      <c r="F406" s="251" t="s">
        <v>868</v>
      </c>
      <c r="G406" s="248"/>
      <c r="H406" s="252">
        <v>1</v>
      </c>
      <c r="I406" s="253"/>
      <c r="J406" s="248"/>
      <c r="K406" s="248"/>
      <c r="L406" s="254"/>
      <c r="M406" s="255"/>
      <c r="N406" s="256"/>
      <c r="O406" s="256"/>
      <c r="P406" s="256"/>
      <c r="Q406" s="256"/>
      <c r="R406" s="256"/>
      <c r="S406" s="256"/>
      <c r="T406" s="257"/>
      <c r="AT406" s="258" t="s">
        <v>210</v>
      </c>
      <c r="AU406" s="258" t="s">
        <v>79</v>
      </c>
      <c r="AV406" s="12" t="s">
        <v>79</v>
      </c>
      <c r="AW406" s="12" t="s">
        <v>33</v>
      </c>
      <c r="AX406" s="12" t="s">
        <v>76</v>
      </c>
      <c r="AY406" s="258" t="s">
        <v>201</v>
      </c>
    </row>
    <row r="407" spans="2:65" s="1" customFormat="1" ht="25.5" customHeight="1">
      <c r="B407" s="46"/>
      <c r="C407" s="235" t="s">
        <v>873</v>
      </c>
      <c r="D407" s="235" t="s">
        <v>203</v>
      </c>
      <c r="E407" s="236" t="s">
        <v>874</v>
      </c>
      <c r="F407" s="237" t="s">
        <v>875</v>
      </c>
      <c r="G407" s="238" t="s">
        <v>248</v>
      </c>
      <c r="H407" s="239">
        <v>1</v>
      </c>
      <c r="I407" s="240"/>
      <c r="J407" s="241">
        <f>ROUND(I407*H407,2)</f>
        <v>0</v>
      </c>
      <c r="K407" s="237" t="s">
        <v>21</v>
      </c>
      <c r="L407" s="72"/>
      <c r="M407" s="242" t="s">
        <v>21</v>
      </c>
      <c r="N407" s="243" t="s">
        <v>40</v>
      </c>
      <c r="O407" s="47"/>
      <c r="P407" s="244">
        <f>O407*H407</f>
        <v>0</v>
      </c>
      <c r="Q407" s="244">
        <v>0</v>
      </c>
      <c r="R407" s="244">
        <f>Q407*H407</f>
        <v>0</v>
      </c>
      <c r="S407" s="244">
        <v>0</v>
      </c>
      <c r="T407" s="245">
        <f>S407*H407</f>
        <v>0</v>
      </c>
      <c r="AR407" s="24" t="s">
        <v>287</v>
      </c>
      <c r="AT407" s="24" t="s">
        <v>203</v>
      </c>
      <c r="AU407" s="24" t="s">
        <v>79</v>
      </c>
      <c r="AY407" s="24" t="s">
        <v>201</v>
      </c>
      <c r="BE407" s="246">
        <f>IF(N407="základní",J407,0)</f>
        <v>0</v>
      </c>
      <c r="BF407" s="246">
        <f>IF(N407="snížená",J407,0)</f>
        <v>0</v>
      </c>
      <c r="BG407" s="246">
        <f>IF(N407="zákl. přenesená",J407,0)</f>
        <v>0</v>
      </c>
      <c r="BH407" s="246">
        <f>IF(N407="sníž. přenesená",J407,0)</f>
        <v>0</v>
      </c>
      <c r="BI407" s="246">
        <f>IF(N407="nulová",J407,0)</f>
        <v>0</v>
      </c>
      <c r="BJ407" s="24" t="s">
        <v>76</v>
      </c>
      <c r="BK407" s="246">
        <f>ROUND(I407*H407,2)</f>
        <v>0</v>
      </c>
      <c r="BL407" s="24" t="s">
        <v>287</v>
      </c>
      <c r="BM407" s="24" t="s">
        <v>876</v>
      </c>
    </row>
    <row r="408" spans="2:65" s="1" customFormat="1" ht="25.5" customHeight="1">
      <c r="B408" s="46"/>
      <c r="C408" s="235" t="s">
        <v>877</v>
      </c>
      <c r="D408" s="235" t="s">
        <v>203</v>
      </c>
      <c r="E408" s="236" t="s">
        <v>878</v>
      </c>
      <c r="F408" s="237" t="s">
        <v>879</v>
      </c>
      <c r="G408" s="238" t="s">
        <v>248</v>
      </c>
      <c r="H408" s="239">
        <v>3</v>
      </c>
      <c r="I408" s="240"/>
      <c r="J408" s="241">
        <f>ROUND(I408*H408,2)</f>
        <v>0</v>
      </c>
      <c r="K408" s="237" t="s">
        <v>21</v>
      </c>
      <c r="L408" s="72"/>
      <c r="M408" s="242" t="s">
        <v>21</v>
      </c>
      <c r="N408" s="243" t="s">
        <v>40</v>
      </c>
      <c r="O408" s="47"/>
      <c r="P408" s="244">
        <f>O408*H408</f>
        <v>0</v>
      </c>
      <c r="Q408" s="244">
        <v>0</v>
      </c>
      <c r="R408" s="244">
        <f>Q408*H408</f>
        <v>0</v>
      </c>
      <c r="S408" s="244">
        <v>0</v>
      </c>
      <c r="T408" s="245">
        <f>S408*H408</f>
        <v>0</v>
      </c>
      <c r="AR408" s="24" t="s">
        <v>287</v>
      </c>
      <c r="AT408" s="24" t="s">
        <v>203</v>
      </c>
      <c r="AU408" s="24" t="s">
        <v>79</v>
      </c>
      <c r="AY408" s="24" t="s">
        <v>201</v>
      </c>
      <c r="BE408" s="246">
        <f>IF(N408="základní",J408,0)</f>
        <v>0</v>
      </c>
      <c r="BF408" s="246">
        <f>IF(N408="snížená",J408,0)</f>
        <v>0</v>
      </c>
      <c r="BG408" s="246">
        <f>IF(N408="zákl. přenesená",J408,0)</f>
        <v>0</v>
      </c>
      <c r="BH408" s="246">
        <f>IF(N408="sníž. přenesená",J408,0)</f>
        <v>0</v>
      </c>
      <c r="BI408" s="246">
        <f>IF(N408="nulová",J408,0)</f>
        <v>0</v>
      </c>
      <c r="BJ408" s="24" t="s">
        <v>76</v>
      </c>
      <c r="BK408" s="246">
        <f>ROUND(I408*H408,2)</f>
        <v>0</v>
      </c>
      <c r="BL408" s="24" t="s">
        <v>287</v>
      </c>
      <c r="BM408" s="24" t="s">
        <v>880</v>
      </c>
    </row>
    <row r="409" spans="2:51" s="12" customFormat="1" ht="13.5">
      <c r="B409" s="247"/>
      <c r="C409" s="248"/>
      <c r="D409" s="249" t="s">
        <v>210</v>
      </c>
      <c r="E409" s="250" t="s">
        <v>21</v>
      </c>
      <c r="F409" s="251" t="s">
        <v>881</v>
      </c>
      <c r="G409" s="248"/>
      <c r="H409" s="252">
        <v>3</v>
      </c>
      <c r="I409" s="253"/>
      <c r="J409" s="248"/>
      <c r="K409" s="248"/>
      <c r="L409" s="254"/>
      <c r="M409" s="255"/>
      <c r="N409" s="256"/>
      <c r="O409" s="256"/>
      <c r="P409" s="256"/>
      <c r="Q409" s="256"/>
      <c r="R409" s="256"/>
      <c r="S409" s="256"/>
      <c r="T409" s="257"/>
      <c r="AT409" s="258" t="s">
        <v>210</v>
      </c>
      <c r="AU409" s="258" t="s">
        <v>79</v>
      </c>
      <c r="AV409" s="12" t="s">
        <v>79</v>
      </c>
      <c r="AW409" s="12" t="s">
        <v>33</v>
      </c>
      <c r="AX409" s="12" t="s">
        <v>76</v>
      </c>
      <c r="AY409" s="258" t="s">
        <v>201</v>
      </c>
    </row>
    <row r="410" spans="2:65" s="1" customFormat="1" ht="25.5" customHeight="1">
      <c r="B410" s="46"/>
      <c r="C410" s="235" t="s">
        <v>882</v>
      </c>
      <c r="D410" s="235" t="s">
        <v>203</v>
      </c>
      <c r="E410" s="236" t="s">
        <v>883</v>
      </c>
      <c r="F410" s="237" t="s">
        <v>884</v>
      </c>
      <c r="G410" s="238" t="s">
        <v>248</v>
      </c>
      <c r="H410" s="239">
        <v>5</v>
      </c>
      <c r="I410" s="240"/>
      <c r="J410" s="241">
        <f>ROUND(I410*H410,2)</f>
        <v>0</v>
      </c>
      <c r="K410" s="237" t="s">
        <v>21</v>
      </c>
      <c r="L410" s="72"/>
      <c r="M410" s="242" t="s">
        <v>21</v>
      </c>
      <c r="N410" s="243" t="s">
        <v>40</v>
      </c>
      <c r="O410" s="47"/>
      <c r="P410" s="244">
        <f>O410*H410</f>
        <v>0</v>
      </c>
      <c r="Q410" s="244">
        <v>0</v>
      </c>
      <c r="R410" s="244">
        <f>Q410*H410</f>
        <v>0</v>
      </c>
      <c r="S410" s="244">
        <v>0</v>
      </c>
      <c r="T410" s="245">
        <f>S410*H410</f>
        <v>0</v>
      </c>
      <c r="AR410" s="24" t="s">
        <v>287</v>
      </c>
      <c r="AT410" s="24" t="s">
        <v>203</v>
      </c>
      <c r="AU410" s="24" t="s">
        <v>79</v>
      </c>
      <c r="AY410" s="24" t="s">
        <v>201</v>
      </c>
      <c r="BE410" s="246">
        <f>IF(N410="základní",J410,0)</f>
        <v>0</v>
      </c>
      <c r="BF410" s="246">
        <f>IF(N410="snížená",J410,0)</f>
        <v>0</v>
      </c>
      <c r="BG410" s="246">
        <f>IF(N410="zákl. přenesená",J410,0)</f>
        <v>0</v>
      </c>
      <c r="BH410" s="246">
        <f>IF(N410="sníž. přenesená",J410,0)</f>
        <v>0</v>
      </c>
      <c r="BI410" s="246">
        <f>IF(N410="nulová",J410,0)</f>
        <v>0</v>
      </c>
      <c r="BJ410" s="24" t="s">
        <v>76</v>
      </c>
      <c r="BK410" s="246">
        <f>ROUND(I410*H410,2)</f>
        <v>0</v>
      </c>
      <c r="BL410" s="24" t="s">
        <v>287</v>
      </c>
      <c r="BM410" s="24" t="s">
        <v>885</v>
      </c>
    </row>
    <row r="411" spans="2:51" s="12" customFormat="1" ht="13.5">
      <c r="B411" s="247"/>
      <c r="C411" s="248"/>
      <c r="D411" s="249" t="s">
        <v>210</v>
      </c>
      <c r="E411" s="250" t="s">
        <v>21</v>
      </c>
      <c r="F411" s="251" t="s">
        <v>886</v>
      </c>
      <c r="G411" s="248"/>
      <c r="H411" s="252">
        <v>5</v>
      </c>
      <c r="I411" s="253"/>
      <c r="J411" s="248"/>
      <c r="K411" s="248"/>
      <c r="L411" s="254"/>
      <c r="M411" s="255"/>
      <c r="N411" s="256"/>
      <c r="O411" s="256"/>
      <c r="P411" s="256"/>
      <c r="Q411" s="256"/>
      <c r="R411" s="256"/>
      <c r="S411" s="256"/>
      <c r="T411" s="257"/>
      <c r="AT411" s="258" t="s">
        <v>210</v>
      </c>
      <c r="AU411" s="258" t="s">
        <v>79</v>
      </c>
      <c r="AV411" s="12" t="s">
        <v>79</v>
      </c>
      <c r="AW411" s="12" t="s">
        <v>33</v>
      </c>
      <c r="AX411" s="12" t="s">
        <v>76</v>
      </c>
      <c r="AY411" s="258" t="s">
        <v>201</v>
      </c>
    </row>
    <row r="412" spans="2:65" s="1" customFormat="1" ht="25.5" customHeight="1">
      <c r="B412" s="46"/>
      <c r="C412" s="235" t="s">
        <v>887</v>
      </c>
      <c r="D412" s="235" t="s">
        <v>203</v>
      </c>
      <c r="E412" s="236" t="s">
        <v>888</v>
      </c>
      <c r="F412" s="237" t="s">
        <v>889</v>
      </c>
      <c r="G412" s="238" t="s">
        <v>248</v>
      </c>
      <c r="H412" s="239">
        <v>1</v>
      </c>
      <c r="I412" s="240"/>
      <c r="J412" s="241">
        <f>ROUND(I412*H412,2)</f>
        <v>0</v>
      </c>
      <c r="K412" s="237" t="s">
        <v>21</v>
      </c>
      <c r="L412" s="72"/>
      <c r="M412" s="242" t="s">
        <v>21</v>
      </c>
      <c r="N412" s="243" t="s">
        <v>40</v>
      </c>
      <c r="O412" s="47"/>
      <c r="P412" s="244">
        <f>O412*H412</f>
        <v>0</v>
      </c>
      <c r="Q412" s="244">
        <v>0</v>
      </c>
      <c r="R412" s="244">
        <f>Q412*H412</f>
        <v>0</v>
      </c>
      <c r="S412" s="244">
        <v>0</v>
      </c>
      <c r="T412" s="245">
        <f>S412*H412</f>
        <v>0</v>
      </c>
      <c r="AR412" s="24" t="s">
        <v>287</v>
      </c>
      <c r="AT412" s="24" t="s">
        <v>203</v>
      </c>
      <c r="AU412" s="24" t="s">
        <v>79</v>
      </c>
      <c r="AY412" s="24" t="s">
        <v>201</v>
      </c>
      <c r="BE412" s="246">
        <f>IF(N412="základní",J412,0)</f>
        <v>0</v>
      </c>
      <c r="BF412" s="246">
        <f>IF(N412="snížená",J412,0)</f>
        <v>0</v>
      </c>
      <c r="BG412" s="246">
        <f>IF(N412="zákl. přenesená",J412,0)</f>
        <v>0</v>
      </c>
      <c r="BH412" s="246">
        <f>IF(N412="sníž. přenesená",J412,0)</f>
        <v>0</v>
      </c>
      <c r="BI412" s="246">
        <f>IF(N412="nulová",J412,0)</f>
        <v>0</v>
      </c>
      <c r="BJ412" s="24" t="s">
        <v>76</v>
      </c>
      <c r="BK412" s="246">
        <f>ROUND(I412*H412,2)</f>
        <v>0</v>
      </c>
      <c r="BL412" s="24" t="s">
        <v>287</v>
      </c>
      <c r="BM412" s="24" t="s">
        <v>890</v>
      </c>
    </row>
    <row r="413" spans="2:51" s="12" customFormat="1" ht="13.5">
      <c r="B413" s="247"/>
      <c r="C413" s="248"/>
      <c r="D413" s="249" t="s">
        <v>210</v>
      </c>
      <c r="E413" s="250" t="s">
        <v>21</v>
      </c>
      <c r="F413" s="251" t="s">
        <v>798</v>
      </c>
      <c r="G413" s="248"/>
      <c r="H413" s="252">
        <v>1</v>
      </c>
      <c r="I413" s="253"/>
      <c r="J413" s="248"/>
      <c r="K413" s="248"/>
      <c r="L413" s="254"/>
      <c r="M413" s="255"/>
      <c r="N413" s="256"/>
      <c r="O413" s="256"/>
      <c r="P413" s="256"/>
      <c r="Q413" s="256"/>
      <c r="R413" s="256"/>
      <c r="S413" s="256"/>
      <c r="T413" s="257"/>
      <c r="AT413" s="258" t="s">
        <v>210</v>
      </c>
      <c r="AU413" s="258" t="s">
        <v>79</v>
      </c>
      <c r="AV413" s="12" t="s">
        <v>79</v>
      </c>
      <c r="AW413" s="12" t="s">
        <v>33</v>
      </c>
      <c r="AX413" s="12" t="s">
        <v>76</v>
      </c>
      <c r="AY413" s="258" t="s">
        <v>201</v>
      </c>
    </row>
    <row r="414" spans="2:65" s="1" customFormat="1" ht="25.5" customHeight="1">
      <c r="B414" s="46"/>
      <c r="C414" s="235" t="s">
        <v>891</v>
      </c>
      <c r="D414" s="235" t="s">
        <v>203</v>
      </c>
      <c r="E414" s="236" t="s">
        <v>892</v>
      </c>
      <c r="F414" s="237" t="s">
        <v>893</v>
      </c>
      <c r="G414" s="238" t="s">
        <v>248</v>
      </c>
      <c r="H414" s="239">
        <v>1</v>
      </c>
      <c r="I414" s="240"/>
      <c r="J414" s="241">
        <f>ROUND(I414*H414,2)</f>
        <v>0</v>
      </c>
      <c r="K414" s="237" t="s">
        <v>21</v>
      </c>
      <c r="L414" s="72"/>
      <c r="M414" s="242" t="s">
        <v>21</v>
      </c>
      <c r="N414" s="243" t="s">
        <v>40</v>
      </c>
      <c r="O414" s="47"/>
      <c r="P414" s="244">
        <f>O414*H414</f>
        <v>0</v>
      </c>
      <c r="Q414" s="244">
        <v>0</v>
      </c>
      <c r="R414" s="244">
        <f>Q414*H414</f>
        <v>0</v>
      </c>
      <c r="S414" s="244">
        <v>0</v>
      </c>
      <c r="T414" s="245">
        <f>S414*H414</f>
        <v>0</v>
      </c>
      <c r="AR414" s="24" t="s">
        <v>287</v>
      </c>
      <c r="AT414" s="24" t="s">
        <v>203</v>
      </c>
      <c r="AU414" s="24" t="s">
        <v>79</v>
      </c>
      <c r="AY414" s="24" t="s">
        <v>201</v>
      </c>
      <c r="BE414" s="246">
        <f>IF(N414="základní",J414,0)</f>
        <v>0</v>
      </c>
      <c r="BF414" s="246">
        <f>IF(N414="snížená",J414,0)</f>
        <v>0</v>
      </c>
      <c r="BG414" s="246">
        <f>IF(N414="zákl. přenesená",J414,0)</f>
        <v>0</v>
      </c>
      <c r="BH414" s="246">
        <f>IF(N414="sníž. přenesená",J414,0)</f>
        <v>0</v>
      </c>
      <c r="BI414" s="246">
        <f>IF(N414="nulová",J414,0)</f>
        <v>0</v>
      </c>
      <c r="BJ414" s="24" t="s">
        <v>76</v>
      </c>
      <c r="BK414" s="246">
        <f>ROUND(I414*H414,2)</f>
        <v>0</v>
      </c>
      <c r="BL414" s="24" t="s">
        <v>287</v>
      </c>
      <c r="BM414" s="24" t="s">
        <v>894</v>
      </c>
    </row>
    <row r="415" spans="2:65" s="1" customFormat="1" ht="16.5" customHeight="1">
      <c r="B415" s="46"/>
      <c r="C415" s="235" t="s">
        <v>895</v>
      </c>
      <c r="D415" s="235" t="s">
        <v>203</v>
      </c>
      <c r="E415" s="236" t="s">
        <v>896</v>
      </c>
      <c r="F415" s="237" t="s">
        <v>897</v>
      </c>
      <c r="G415" s="238" t="s">
        <v>248</v>
      </c>
      <c r="H415" s="239">
        <v>1</v>
      </c>
      <c r="I415" s="240"/>
      <c r="J415" s="241">
        <f>ROUND(I415*H415,2)</f>
        <v>0</v>
      </c>
      <c r="K415" s="237" t="s">
        <v>21</v>
      </c>
      <c r="L415" s="72"/>
      <c r="M415" s="242" t="s">
        <v>21</v>
      </c>
      <c r="N415" s="243" t="s">
        <v>40</v>
      </c>
      <c r="O415" s="47"/>
      <c r="P415" s="244">
        <f>O415*H415</f>
        <v>0</v>
      </c>
      <c r="Q415" s="244">
        <v>9E-05</v>
      </c>
      <c r="R415" s="244">
        <f>Q415*H415</f>
        <v>9E-05</v>
      </c>
      <c r="S415" s="244">
        <v>0</v>
      </c>
      <c r="T415" s="245">
        <f>S415*H415</f>
        <v>0</v>
      </c>
      <c r="AR415" s="24" t="s">
        <v>208</v>
      </c>
      <c r="AT415" s="24" t="s">
        <v>203</v>
      </c>
      <c r="AU415" s="24" t="s">
        <v>79</v>
      </c>
      <c r="AY415" s="24" t="s">
        <v>201</v>
      </c>
      <c r="BE415" s="246">
        <f>IF(N415="základní",J415,0)</f>
        <v>0</v>
      </c>
      <c r="BF415" s="246">
        <f>IF(N415="snížená",J415,0)</f>
        <v>0</v>
      </c>
      <c r="BG415" s="246">
        <f>IF(N415="zákl. přenesená",J415,0)</f>
        <v>0</v>
      </c>
      <c r="BH415" s="246">
        <f>IF(N415="sníž. přenesená",J415,0)</f>
        <v>0</v>
      </c>
      <c r="BI415" s="246">
        <f>IF(N415="nulová",J415,0)</f>
        <v>0</v>
      </c>
      <c r="BJ415" s="24" t="s">
        <v>76</v>
      </c>
      <c r="BK415" s="246">
        <f>ROUND(I415*H415,2)</f>
        <v>0</v>
      </c>
      <c r="BL415" s="24" t="s">
        <v>208</v>
      </c>
      <c r="BM415" s="24" t="s">
        <v>898</v>
      </c>
    </row>
    <row r="416" spans="2:51" s="12" customFormat="1" ht="13.5">
      <c r="B416" s="247"/>
      <c r="C416" s="248"/>
      <c r="D416" s="249" t="s">
        <v>210</v>
      </c>
      <c r="E416" s="250" t="s">
        <v>21</v>
      </c>
      <c r="F416" s="251" t="s">
        <v>798</v>
      </c>
      <c r="G416" s="248"/>
      <c r="H416" s="252">
        <v>1</v>
      </c>
      <c r="I416" s="253"/>
      <c r="J416" s="248"/>
      <c r="K416" s="248"/>
      <c r="L416" s="254"/>
      <c r="M416" s="255"/>
      <c r="N416" s="256"/>
      <c r="O416" s="256"/>
      <c r="P416" s="256"/>
      <c r="Q416" s="256"/>
      <c r="R416" s="256"/>
      <c r="S416" s="256"/>
      <c r="T416" s="257"/>
      <c r="AT416" s="258" t="s">
        <v>210</v>
      </c>
      <c r="AU416" s="258" t="s">
        <v>79</v>
      </c>
      <c r="AV416" s="12" t="s">
        <v>79</v>
      </c>
      <c r="AW416" s="12" t="s">
        <v>33</v>
      </c>
      <c r="AX416" s="12" t="s">
        <v>76</v>
      </c>
      <c r="AY416" s="258" t="s">
        <v>201</v>
      </c>
    </row>
    <row r="417" spans="2:63" s="11" customFormat="1" ht="29.85" customHeight="1">
      <c r="B417" s="219"/>
      <c r="C417" s="220"/>
      <c r="D417" s="221" t="s">
        <v>68</v>
      </c>
      <c r="E417" s="233" t="s">
        <v>899</v>
      </c>
      <c r="F417" s="233" t="s">
        <v>900</v>
      </c>
      <c r="G417" s="220"/>
      <c r="H417" s="220"/>
      <c r="I417" s="223"/>
      <c r="J417" s="234">
        <f>BK417</f>
        <v>0</v>
      </c>
      <c r="K417" s="220"/>
      <c r="L417" s="225"/>
      <c r="M417" s="226"/>
      <c r="N417" s="227"/>
      <c r="O417" s="227"/>
      <c r="P417" s="228">
        <f>SUM(P418:P422)</f>
        <v>0</v>
      </c>
      <c r="Q417" s="227"/>
      <c r="R417" s="228">
        <f>SUM(R418:R422)</f>
        <v>0</v>
      </c>
      <c r="S417" s="227"/>
      <c r="T417" s="229">
        <f>SUM(T418:T422)</f>
        <v>0</v>
      </c>
      <c r="AR417" s="230" t="s">
        <v>79</v>
      </c>
      <c r="AT417" s="231" t="s">
        <v>68</v>
      </c>
      <c r="AU417" s="231" t="s">
        <v>76</v>
      </c>
      <c r="AY417" s="230" t="s">
        <v>201</v>
      </c>
      <c r="BK417" s="232">
        <f>SUM(BK418:BK422)</f>
        <v>0</v>
      </c>
    </row>
    <row r="418" spans="2:65" s="1" customFormat="1" ht="16.5" customHeight="1">
      <c r="B418" s="46"/>
      <c r="C418" s="235" t="s">
        <v>901</v>
      </c>
      <c r="D418" s="235" t="s">
        <v>203</v>
      </c>
      <c r="E418" s="236" t="s">
        <v>902</v>
      </c>
      <c r="F418" s="237" t="s">
        <v>903</v>
      </c>
      <c r="G418" s="238" t="s">
        <v>241</v>
      </c>
      <c r="H418" s="239">
        <v>1</v>
      </c>
      <c r="I418" s="240"/>
      <c r="J418" s="241">
        <f>ROUND(I418*H418,2)</f>
        <v>0</v>
      </c>
      <c r="K418" s="237" t="s">
        <v>21</v>
      </c>
      <c r="L418" s="72"/>
      <c r="M418" s="242" t="s">
        <v>21</v>
      </c>
      <c r="N418" s="243" t="s">
        <v>40</v>
      </c>
      <c r="O418" s="47"/>
      <c r="P418" s="244">
        <f>O418*H418</f>
        <v>0</v>
      </c>
      <c r="Q418" s="244">
        <v>0</v>
      </c>
      <c r="R418" s="244">
        <f>Q418*H418</f>
        <v>0</v>
      </c>
      <c r="S418" s="244">
        <v>0</v>
      </c>
      <c r="T418" s="245">
        <f>S418*H418</f>
        <v>0</v>
      </c>
      <c r="AR418" s="24" t="s">
        <v>287</v>
      </c>
      <c r="AT418" s="24" t="s">
        <v>203</v>
      </c>
      <c r="AU418" s="24" t="s">
        <v>79</v>
      </c>
      <c r="AY418" s="24" t="s">
        <v>201</v>
      </c>
      <c r="BE418" s="246">
        <f>IF(N418="základní",J418,0)</f>
        <v>0</v>
      </c>
      <c r="BF418" s="246">
        <f>IF(N418="snížená",J418,0)</f>
        <v>0</v>
      </c>
      <c r="BG418" s="246">
        <f>IF(N418="zákl. přenesená",J418,0)</f>
        <v>0</v>
      </c>
      <c r="BH418" s="246">
        <f>IF(N418="sníž. přenesená",J418,0)</f>
        <v>0</v>
      </c>
      <c r="BI418" s="246">
        <f>IF(N418="nulová",J418,0)</f>
        <v>0</v>
      </c>
      <c r="BJ418" s="24" t="s">
        <v>76</v>
      </c>
      <c r="BK418" s="246">
        <f>ROUND(I418*H418,2)</f>
        <v>0</v>
      </c>
      <c r="BL418" s="24" t="s">
        <v>287</v>
      </c>
      <c r="BM418" s="24" t="s">
        <v>904</v>
      </c>
    </row>
    <row r="419" spans="2:65" s="1" customFormat="1" ht="16.5" customHeight="1">
      <c r="B419" s="46"/>
      <c r="C419" s="235" t="s">
        <v>905</v>
      </c>
      <c r="D419" s="235" t="s">
        <v>203</v>
      </c>
      <c r="E419" s="236" t="s">
        <v>906</v>
      </c>
      <c r="F419" s="237" t="s">
        <v>907</v>
      </c>
      <c r="G419" s="238" t="s">
        <v>908</v>
      </c>
      <c r="H419" s="239">
        <v>5</v>
      </c>
      <c r="I419" s="240"/>
      <c r="J419" s="241">
        <f>ROUND(I419*H419,2)</f>
        <v>0</v>
      </c>
      <c r="K419" s="237" t="s">
        <v>21</v>
      </c>
      <c r="L419" s="72"/>
      <c r="M419" s="242" t="s">
        <v>21</v>
      </c>
      <c r="N419" s="243" t="s">
        <v>40</v>
      </c>
      <c r="O419" s="47"/>
      <c r="P419" s="244">
        <f>O419*H419</f>
        <v>0</v>
      </c>
      <c r="Q419" s="244">
        <v>0</v>
      </c>
      <c r="R419" s="244">
        <f>Q419*H419</f>
        <v>0</v>
      </c>
      <c r="S419" s="244">
        <v>0</v>
      </c>
      <c r="T419" s="245">
        <f>S419*H419</f>
        <v>0</v>
      </c>
      <c r="AR419" s="24" t="s">
        <v>287</v>
      </c>
      <c r="AT419" s="24" t="s">
        <v>203</v>
      </c>
      <c r="AU419" s="24" t="s">
        <v>79</v>
      </c>
      <c r="AY419" s="24" t="s">
        <v>201</v>
      </c>
      <c r="BE419" s="246">
        <f>IF(N419="základní",J419,0)</f>
        <v>0</v>
      </c>
      <c r="BF419" s="246">
        <f>IF(N419="snížená",J419,0)</f>
        <v>0</v>
      </c>
      <c r="BG419" s="246">
        <f>IF(N419="zákl. přenesená",J419,0)</f>
        <v>0</v>
      </c>
      <c r="BH419" s="246">
        <f>IF(N419="sníž. přenesená",J419,0)</f>
        <v>0</v>
      </c>
      <c r="BI419" s="246">
        <f>IF(N419="nulová",J419,0)</f>
        <v>0</v>
      </c>
      <c r="BJ419" s="24" t="s">
        <v>76</v>
      </c>
      <c r="BK419" s="246">
        <f>ROUND(I419*H419,2)</f>
        <v>0</v>
      </c>
      <c r="BL419" s="24" t="s">
        <v>287</v>
      </c>
      <c r="BM419" s="24" t="s">
        <v>909</v>
      </c>
    </row>
    <row r="420" spans="2:51" s="12" customFormat="1" ht="13.5">
      <c r="B420" s="247"/>
      <c r="C420" s="248"/>
      <c r="D420" s="249" t="s">
        <v>210</v>
      </c>
      <c r="E420" s="250" t="s">
        <v>21</v>
      </c>
      <c r="F420" s="251" t="s">
        <v>910</v>
      </c>
      <c r="G420" s="248"/>
      <c r="H420" s="252">
        <v>5</v>
      </c>
      <c r="I420" s="253"/>
      <c r="J420" s="248"/>
      <c r="K420" s="248"/>
      <c r="L420" s="254"/>
      <c r="M420" s="255"/>
      <c r="N420" s="256"/>
      <c r="O420" s="256"/>
      <c r="P420" s="256"/>
      <c r="Q420" s="256"/>
      <c r="R420" s="256"/>
      <c r="S420" s="256"/>
      <c r="T420" s="257"/>
      <c r="AT420" s="258" t="s">
        <v>210</v>
      </c>
      <c r="AU420" s="258" t="s">
        <v>79</v>
      </c>
      <c r="AV420" s="12" t="s">
        <v>79</v>
      </c>
      <c r="AW420" s="12" t="s">
        <v>33</v>
      </c>
      <c r="AX420" s="12" t="s">
        <v>76</v>
      </c>
      <c r="AY420" s="258" t="s">
        <v>201</v>
      </c>
    </row>
    <row r="421" spans="2:65" s="1" customFormat="1" ht="16.5" customHeight="1">
      <c r="B421" s="46"/>
      <c r="C421" s="235" t="s">
        <v>911</v>
      </c>
      <c r="D421" s="235" t="s">
        <v>203</v>
      </c>
      <c r="E421" s="236" t="s">
        <v>912</v>
      </c>
      <c r="F421" s="237" t="s">
        <v>913</v>
      </c>
      <c r="G421" s="238" t="s">
        <v>241</v>
      </c>
      <c r="H421" s="239">
        <v>1</v>
      </c>
      <c r="I421" s="240"/>
      <c r="J421" s="241">
        <f>ROUND(I421*H421,2)</f>
        <v>0</v>
      </c>
      <c r="K421" s="237" t="s">
        <v>21</v>
      </c>
      <c r="L421" s="72"/>
      <c r="M421" s="242" t="s">
        <v>21</v>
      </c>
      <c r="N421" s="243" t="s">
        <v>40</v>
      </c>
      <c r="O421" s="47"/>
      <c r="P421" s="244">
        <f>O421*H421</f>
        <v>0</v>
      </c>
      <c r="Q421" s="244">
        <v>0</v>
      </c>
      <c r="R421" s="244">
        <f>Q421*H421</f>
        <v>0</v>
      </c>
      <c r="S421" s="244">
        <v>0</v>
      </c>
      <c r="T421" s="245">
        <f>S421*H421</f>
        <v>0</v>
      </c>
      <c r="AR421" s="24" t="s">
        <v>287</v>
      </c>
      <c r="AT421" s="24" t="s">
        <v>203</v>
      </c>
      <c r="AU421" s="24" t="s">
        <v>79</v>
      </c>
      <c r="AY421" s="24" t="s">
        <v>201</v>
      </c>
      <c r="BE421" s="246">
        <f>IF(N421="základní",J421,0)</f>
        <v>0</v>
      </c>
      <c r="BF421" s="246">
        <f>IF(N421="snížená",J421,0)</f>
        <v>0</v>
      </c>
      <c r="BG421" s="246">
        <f>IF(N421="zákl. přenesená",J421,0)</f>
        <v>0</v>
      </c>
      <c r="BH421" s="246">
        <f>IF(N421="sníž. přenesená",J421,0)</f>
        <v>0</v>
      </c>
      <c r="BI421" s="246">
        <f>IF(N421="nulová",J421,0)</f>
        <v>0</v>
      </c>
      <c r="BJ421" s="24" t="s">
        <v>76</v>
      </c>
      <c r="BK421" s="246">
        <f>ROUND(I421*H421,2)</f>
        <v>0</v>
      </c>
      <c r="BL421" s="24" t="s">
        <v>287</v>
      </c>
      <c r="BM421" s="24" t="s">
        <v>914</v>
      </c>
    </row>
    <row r="422" spans="2:65" s="1" customFormat="1" ht="16.5" customHeight="1">
      <c r="B422" s="46"/>
      <c r="C422" s="235" t="s">
        <v>915</v>
      </c>
      <c r="D422" s="235" t="s">
        <v>203</v>
      </c>
      <c r="E422" s="236" t="s">
        <v>916</v>
      </c>
      <c r="F422" s="237" t="s">
        <v>917</v>
      </c>
      <c r="G422" s="238" t="s">
        <v>241</v>
      </c>
      <c r="H422" s="239">
        <v>1</v>
      </c>
      <c r="I422" s="240"/>
      <c r="J422" s="241">
        <f>ROUND(I422*H422,2)</f>
        <v>0</v>
      </c>
      <c r="K422" s="237" t="s">
        <v>21</v>
      </c>
      <c r="L422" s="72"/>
      <c r="M422" s="242" t="s">
        <v>21</v>
      </c>
      <c r="N422" s="243" t="s">
        <v>40</v>
      </c>
      <c r="O422" s="47"/>
      <c r="P422" s="244">
        <f>O422*H422</f>
        <v>0</v>
      </c>
      <c r="Q422" s="244">
        <v>0</v>
      </c>
      <c r="R422" s="244">
        <f>Q422*H422</f>
        <v>0</v>
      </c>
      <c r="S422" s="244">
        <v>0</v>
      </c>
      <c r="T422" s="245">
        <f>S422*H422</f>
        <v>0</v>
      </c>
      <c r="AR422" s="24" t="s">
        <v>287</v>
      </c>
      <c r="AT422" s="24" t="s">
        <v>203</v>
      </c>
      <c r="AU422" s="24" t="s">
        <v>79</v>
      </c>
      <c r="AY422" s="24" t="s">
        <v>201</v>
      </c>
      <c r="BE422" s="246">
        <f>IF(N422="základní",J422,0)</f>
        <v>0</v>
      </c>
      <c r="BF422" s="246">
        <f>IF(N422="snížená",J422,0)</f>
        <v>0</v>
      </c>
      <c r="BG422" s="246">
        <f>IF(N422="zákl. přenesená",J422,0)</f>
        <v>0</v>
      </c>
      <c r="BH422" s="246">
        <f>IF(N422="sníž. přenesená",J422,0)</f>
        <v>0</v>
      </c>
      <c r="BI422" s="246">
        <f>IF(N422="nulová",J422,0)</f>
        <v>0</v>
      </c>
      <c r="BJ422" s="24" t="s">
        <v>76</v>
      </c>
      <c r="BK422" s="246">
        <f>ROUND(I422*H422,2)</f>
        <v>0</v>
      </c>
      <c r="BL422" s="24" t="s">
        <v>287</v>
      </c>
      <c r="BM422" s="24" t="s">
        <v>918</v>
      </c>
    </row>
    <row r="423" spans="2:63" s="11" customFormat="1" ht="29.85" customHeight="1">
      <c r="B423" s="219"/>
      <c r="C423" s="220"/>
      <c r="D423" s="221" t="s">
        <v>68</v>
      </c>
      <c r="E423" s="233" t="s">
        <v>919</v>
      </c>
      <c r="F423" s="233" t="s">
        <v>920</v>
      </c>
      <c r="G423" s="220"/>
      <c r="H423" s="220"/>
      <c r="I423" s="223"/>
      <c r="J423" s="234">
        <f>BK423</f>
        <v>0</v>
      </c>
      <c r="K423" s="220"/>
      <c r="L423" s="225"/>
      <c r="M423" s="226"/>
      <c r="N423" s="227"/>
      <c r="O423" s="227"/>
      <c r="P423" s="228">
        <f>SUM(P424:P428)</f>
        <v>0</v>
      </c>
      <c r="Q423" s="227"/>
      <c r="R423" s="228">
        <f>SUM(R424:R428)</f>
        <v>0.18643592</v>
      </c>
      <c r="S423" s="227"/>
      <c r="T423" s="229">
        <f>SUM(T424:T428)</f>
        <v>0</v>
      </c>
      <c r="AR423" s="230" t="s">
        <v>79</v>
      </c>
      <c r="AT423" s="231" t="s">
        <v>68</v>
      </c>
      <c r="AU423" s="231" t="s">
        <v>76</v>
      </c>
      <c r="AY423" s="230" t="s">
        <v>201</v>
      </c>
      <c r="BK423" s="232">
        <f>SUM(BK424:BK428)</f>
        <v>0</v>
      </c>
    </row>
    <row r="424" spans="2:65" s="1" customFormat="1" ht="16.5" customHeight="1">
      <c r="B424" s="46"/>
      <c r="C424" s="235" t="s">
        <v>921</v>
      </c>
      <c r="D424" s="235" t="s">
        <v>203</v>
      </c>
      <c r="E424" s="236" t="s">
        <v>922</v>
      </c>
      <c r="F424" s="237" t="s">
        <v>923</v>
      </c>
      <c r="G424" s="238" t="s">
        <v>206</v>
      </c>
      <c r="H424" s="239">
        <v>3.944</v>
      </c>
      <c r="I424" s="240"/>
      <c r="J424" s="241">
        <f>ROUND(I424*H424,2)</f>
        <v>0</v>
      </c>
      <c r="K424" s="237" t="s">
        <v>220</v>
      </c>
      <c r="L424" s="72"/>
      <c r="M424" s="242" t="s">
        <v>21</v>
      </c>
      <c r="N424" s="243" t="s">
        <v>40</v>
      </c>
      <c r="O424" s="47"/>
      <c r="P424" s="244">
        <f>O424*H424</f>
        <v>0</v>
      </c>
      <c r="Q424" s="244">
        <v>0.01573</v>
      </c>
      <c r="R424" s="244">
        <f>Q424*H424</f>
        <v>0.06203912</v>
      </c>
      <c r="S424" s="244">
        <v>0</v>
      </c>
      <c r="T424" s="245">
        <f>S424*H424</f>
        <v>0</v>
      </c>
      <c r="AR424" s="24" t="s">
        <v>287</v>
      </c>
      <c r="AT424" s="24" t="s">
        <v>203</v>
      </c>
      <c r="AU424" s="24" t="s">
        <v>79</v>
      </c>
      <c r="AY424" s="24" t="s">
        <v>201</v>
      </c>
      <c r="BE424" s="246">
        <f>IF(N424="základní",J424,0)</f>
        <v>0</v>
      </c>
      <c r="BF424" s="246">
        <f>IF(N424="snížená",J424,0)</f>
        <v>0</v>
      </c>
      <c r="BG424" s="246">
        <f>IF(N424="zákl. přenesená",J424,0)</f>
        <v>0</v>
      </c>
      <c r="BH424" s="246">
        <f>IF(N424="sníž. přenesená",J424,0)</f>
        <v>0</v>
      </c>
      <c r="BI424" s="246">
        <f>IF(N424="nulová",J424,0)</f>
        <v>0</v>
      </c>
      <c r="BJ424" s="24" t="s">
        <v>76</v>
      </c>
      <c r="BK424" s="246">
        <f>ROUND(I424*H424,2)</f>
        <v>0</v>
      </c>
      <c r="BL424" s="24" t="s">
        <v>287</v>
      </c>
      <c r="BM424" s="24" t="s">
        <v>924</v>
      </c>
    </row>
    <row r="425" spans="2:51" s="12" customFormat="1" ht="13.5">
      <c r="B425" s="247"/>
      <c r="C425" s="248"/>
      <c r="D425" s="249" t="s">
        <v>210</v>
      </c>
      <c r="E425" s="250" t="s">
        <v>21</v>
      </c>
      <c r="F425" s="251" t="s">
        <v>925</v>
      </c>
      <c r="G425" s="248"/>
      <c r="H425" s="252">
        <v>3.944</v>
      </c>
      <c r="I425" s="253"/>
      <c r="J425" s="248"/>
      <c r="K425" s="248"/>
      <c r="L425" s="254"/>
      <c r="M425" s="255"/>
      <c r="N425" s="256"/>
      <c r="O425" s="256"/>
      <c r="P425" s="256"/>
      <c r="Q425" s="256"/>
      <c r="R425" s="256"/>
      <c r="S425" s="256"/>
      <c r="T425" s="257"/>
      <c r="AT425" s="258" t="s">
        <v>210</v>
      </c>
      <c r="AU425" s="258" t="s">
        <v>79</v>
      </c>
      <c r="AV425" s="12" t="s">
        <v>79</v>
      </c>
      <c r="AW425" s="12" t="s">
        <v>33</v>
      </c>
      <c r="AX425" s="12" t="s">
        <v>76</v>
      </c>
      <c r="AY425" s="258" t="s">
        <v>201</v>
      </c>
    </row>
    <row r="426" spans="2:65" s="1" customFormat="1" ht="25.5" customHeight="1">
      <c r="B426" s="46"/>
      <c r="C426" s="235" t="s">
        <v>926</v>
      </c>
      <c r="D426" s="235" t="s">
        <v>203</v>
      </c>
      <c r="E426" s="236" t="s">
        <v>927</v>
      </c>
      <c r="F426" s="237" t="s">
        <v>928</v>
      </c>
      <c r="G426" s="238" t="s">
        <v>206</v>
      </c>
      <c r="H426" s="239">
        <v>9.92</v>
      </c>
      <c r="I426" s="240"/>
      <c r="J426" s="241">
        <f>ROUND(I426*H426,2)</f>
        <v>0</v>
      </c>
      <c r="K426" s="237" t="s">
        <v>220</v>
      </c>
      <c r="L426" s="72"/>
      <c r="M426" s="242" t="s">
        <v>21</v>
      </c>
      <c r="N426" s="243" t="s">
        <v>40</v>
      </c>
      <c r="O426" s="47"/>
      <c r="P426" s="244">
        <f>O426*H426</f>
        <v>0</v>
      </c>
      <c r="Q426" s="244">
        <v>0.01254</v>
      </c>
      <c r="R426" s="244">
        <f>Q426*H426</f>
        <v>0.1243968</v>
      </c>
      <c r="S426" s="244">
        <v>0</v>
      </c>
      <c r="T426" s="245">
        <f>S426*H426</f>
        <v>0</v>
      </c>
      <c r="AR426" s="24" t="s">
        <v>287</v>
      </c>
      <c r="AT426" s="24" t="s">
        <v>203</v>
      </c>
      <c r="AU426" s="24" t="s">
        <v>79</v>
      </c>
      <c r="AY426" s="24" t="s">
        <v>201</v>
      </c>
      <c r="BE426" s="246">
        <f>IF(N426="základní",J426,0)</f>
        <v>0</v>
      </c>
      <c r="BF426" s="246">
        <f>IF(N426="snížená",J426,0)</f>
        <v>0</v>
      </c>
      <c r="BG426" s="246">
        <f>IF(N426="zákl. přenesená",J426,0)</f>
        <v>0</v>
      </c>
      <c r="BH426" s="246">
        <f>IF(N426="sníž. přenesená",J426,0)</f>
        <v>0</v>
      </c>
      <c r="BI426" s="246">
        <f>IF(N426="nulová",J426,0)</f>
        <v>0</v>
      </c>
      <c r="BJ426" s="24" t="s">
        <v>76</v>
      </c>
      <c r="BK426" s="246">
        <f>ROUND(I426*H426,2)</f>
        <v>0</v>
      </c>
      <c r="BL426" s="24" t="s">
        <v>287</v>
      </c>
      <c r="BM426" s="24" t="s">
        <v>929</v>
      </c>
    </row>
    <row r="427" spans="2:51" s="12" customFormat="1" ht="13.5">
      <c r="B427" s="247"/>
      <c r="C427" s="248"/>
      <c r="D427" s="249" t="s">
        <v>210</v>
      </c>
      <c r="E427" s="250" t="s">
        <v>21</v>
      </c>
      <c r="F427" s="251" t="s">
        <v>930</v>
      </c>
      <c r="G427" s="248"/>
      <c r="H427" s="252">
        <v>9.92</v>
      </c>
      <c r="I427" s="253"/>
      <c r="J427" s="248"/>
      <c r="K427" s="248"/>
      <c r="L427" s="254"/>
      <c r="M427" s="255"/>
      <c r="N427" s="256"/>
      <c r="O427" s="256"/>
      <c r="P427" s="256"/>
      <c r="Q427" s="256"/>
      <c r="R427" s="256"/>
      <c r="S427" s="256"/>
      <c r="T427" s="257"/>
      <c r="AT427" s="258" t="s">
        <v>210</v>
      </c>
      <c r="AU427" s="258" t="s">
        <v>79</v>
      </c>
      <c r="AV427" s="12" t="s">
        <v>79</v>
      </c>
      <c r="AW427" s="12" t="s">
        <v>33</v>
      </c>
      <c r="AX427" s="12" t="s">
        <v>76</v>
      </c>
      <c r="AY427" s="258" t="s">
        <v>201</v>
      </c>
    </row>
    <row r="428" spans="2:65" s="1" customFormat="1" ht="16.5" customHeight="1">
      <c r="B428" s="46"/>
      <c r="C428" s="235" t="s">
        <v>931</v>
      </c>
      <c r="D428" s="235" t="s">
        <v>203</v>
      </c>
      <c r="E428" s="236" t="s">
        <v>932</v>
      </c>
      <c r="F428" s="237" t="s">
        <v>933</v>
      </c>
      <c r="G428" s="238" t="s">
        <v>562</v>
      </c>
      <c r="H428" s="282"/>
      <c r="I428" s="240"/>
      <c r="J428" s="241">
        <f>ROUND(I428*H428,2)</f>
        <v>0</v>
      </c>
      <c r="K428" s="237" t="s">
        <v>220</v>
      </c>
      <c r="L428" s="72"/>
      <c r="M428" s="242" t="s">
        <v>21</v>
      </c>
      <c r="N428" s="243" t="s">
        <v>40</v>
      </c>
      <c r="O428" s="47"/>
      <c r="P428" s="244">
        <f>O428*H428</f>
        <v>0</v>
      </c>
      <c r="Q428" s="244">
        <v>0</v>
      </c>
      <c r="R428" s="244">
        <f>Q428*H428</f>
        <v>0</v>
      </c>
      <c r="S428" s="244">
        <v>0</v>
      </c>
      <c r="T428" s="245">
        <f>S428*H428</f>
        <v>0</v>
      </c>
      <c r="AR428" s="24" t="s">
        <v>287</v>
      </c>
      <c r="AT428" s="24" t="s">
        <v>203</v>
      </c>
      <c r="AU428" s="24" t="s">
        <v>79</v>
      </c>
      <c r="AY428" s="24" t="s">
        <v>201</v>
      </c>
      <c r="BE428" s="246">
        <f>IF(N428="základní",J428,0)</f>
        <v>0</v>
      </c>
      <c r="BF428" s="246">
        <f>IF(N428="snížená",J428,0)</f>
        <v>0</v>
      </c>
      <c r="BG428" s="246">
        <f>IF(N428="zákl. přenesená",J428,0)</f>
        <v>0</v>
      </c>
      <c r="BH428" s="246">
        <f>IF(N428="sníž. přenesená",J428,0)</f>
        <v>0</v>
      </c>
      <c r="BI428" s="246">
        <f>IF(N428="nulová",J428,0)</f>
        <v>0</v>
      </c>
      <c r="BJ428" s="24" t="s">
        <v>76</v>
      </c>
      <c r="BK428" s="246">
        <f>ROUND(I428*H428,2)</f>
        <v>0</v>
      </c>
      <c r="BL428" s="24" t="s">
        <v>287</v>
      </c>
      <c r="BM428" s="24" t="s">
        <v>934</v>
      </c>
    </row>
    <row r="429" spans="2:63" s="11" customFormat="1" ht="29.85" customHeight="1">
      <c r="B429" s="219"/>
      <c r="C429" s="220"/>
      <c r="D429" s="221" t="s">
        <v>68</v>
      </c>
      <c r="E429" s="233" t="s">
        <v>935</v>
      </c>
      <c r="F429" s="233" t="s">
        <v>936</v>
      </c>
      <c r="G429" s="220"/>
      <c r="H429" s="220"/>
      <c r="I429" s="223"/>
      <c r="J429" s="234">
        <f>BK429</f>
        <v>0</v>
      </c>
      <c r="K429" s="220"/>
      <c r="L429" s="225"/>
      <c r="M429" s="226"/>
      <c r="N429" s="227"/>
      <c r="O429" s="227"/>
      <c r="P429" s="228">
        <f>SUM(P430:P470)</f>
        <v>0</v>
      </c>
      <c r="Q429" s="227"/>
      <c r="R429" s="228">
        <f>SUM(R430:R470)</f>
        <v>0</v>
      </c>
      <c r="S429" s="227"/>
      <c r="T429" s="229">
        <f>SUM(T430:T470)</f>
        <v>0.5568</v>
      </c>
      <c r="AR429" s="230" t="s">
        <v>79</v>
      </c>
      <c r="AT429" s="231" t="s">
        <v>68</v>
      </c>
      <c r="AU429" s="231" t="s">
        <v>76</v>
      </c>
      <c r="AY429" s="230" t="s">
        <v>201</v>
      </c>
      <c r="BK429" s="232">
        <f>SUM(BK430:BK470)</f>
        <v>0</v>
      </c>
    </row>
    <row r="430" spans="2:65" s="1" customFormat="1" ht="16.5" customHeight="1">
      <c r="B430" s="46"/>
      <c r="C430" s="235" t="s">
        <v>937</v>
      </c>
      <c r="D430" s="235" t="s">
        <v>203</v>
      </c>
      <c r="E430" s="236" t="s">
        <v>938</v>
      </c>
      <c r="F430" s="237" t="s">
        <v>939</v>
      </c>
      <c r="G430" s="238" t="s">
        <v>248</v>
      </c>
      <c r="H430" s="239">
        <v>14</v>
      </c>
      <c r="I430" s="240"/>
      <c r="J430" s="241">
        <f>ROUND(I430*H430,2)</f>
        <v>0</v>
      </c>
      <c r="K430" s="237" t="s">
        <v>220</v>
      </c>
      <c r="L430" s="72"/>
      <c r="M430" s="242" t="s">
        <v>21</v>
      </c>
      <c r="N430" s="243" t="s">
        <v>40</v>
      </c>
      <c r="O430" s="47"/>
      <c r="P430" s="244">
        <f>O430*H430</f>
        <v>0</v>
      </c>
      <c r="Q430" s="244">
        <v>0</v>
      </c>
      <c r="R430" s="244">
        <f>Q430*H430</f>
        <v>0</v>
      </c>
      <c r="S430" s="244">
        <v>0.024</v>
      </c>
      <c r="T430" s="245">
        <f>S430*H430</f>
        <v>0.336</v>
      </c>
      <c r="AR430" s="24" t="s">
        <v>287</v>
      </c>
      <c r="AT430" s="24" t="s">
        <v>203</v>
      </c>
      <c r="AU430" s="24" t="s">
        <v>79</v>
      </c>
      <c r="AY430" s="24" t="s">
        <v>201</v>
      </c>
      <c r="BE430" s="246">
        <f>IF(N430="základní",J430,0)</f>
        <v>0</v>
      </c>
      <c r="BF430" s="246">
        <f>IF(N430="snížená",J430,0)</f>
        <v>0</v>
      </c>
      <c r="BG430" s="246">
        <f>IF(N430="zákl. přenesená",J430,0)</f>
        <v>0</v>
      </c>
      <c r="BH430" s="246">
        <f>IF(N430="sníž. přenesená",J430,0)</f>
        <v>0</v>
      </c>
      <c r="BI430" s="246">
        <f>IF(N430="nulová",J430,0)</f>
        <v>0</v>
      </c>
      <c r="BJ430" s="24" t="s">
        <v>76</v>
      </c>
      <c r="BK430" s="246">
        <f>ROUND(I430*H430,2)</f>
        <v>0</v>
      </c>
      <c r="BL430" s="24" t="s">
        <v>287</v>
      </c>
      <c r="BM430" s="24" t="s">
        <v>940</v>
      </c>
    </row>
    <row r="431" spans="2:51" s="12" customFormat="1" ht="13.5">
      <c r="B431" s="247"/>
      <c r="C431" s="248"/>
      <c r="D431" s="249" t="s">
        <v>210</v>
      </c>
      <c r="E431" s="250" t="s">
        <v>21</v>
      </c>
      <c r="F431" s="251" t="s">
        <v>941</v>
      </c>
      <c r="G431" s="248"/>
      <c r="H431" s="252">
        <v>14</v>
      </c>
      <c r="I431" s="253"/>
      <c r="J431" s="248"/>
      <c r="K431" s="248"/>
      <c r="L431" s="254"/>
      <c r="M431" s="255"/>
      <c r="N431" s="256"/>
      <c r="O431" s="256"/>
      <c r="P431" s="256"/>
      <c r="Q431" s="256"/>
      <c r="R431" s="256"/>
      <c r="S431" s="256"/>
      <c r="T431" s="257"/>
      <c r="AT431" s="258" t="s">
        <v>210</v>
      </c>
      <c r="AU431" s="258" t="s">
        <v>79</v>
      </c>
      <c r="AV431" s="12" t="s">
        <v>79</v>
      </c>
      <c r="AW431" s="12" t="s">
        <v>33</v>
      </c>
      <c r="AX431" s="12" t="s">
        <v>76</v>
      </c>
      <c r="AY431" s="258" t="s">
        <v>201</v>
      </c>
    </row>
    <row r="432" spans="2:65" s="1" customFormat="1" ht="16.5" customHeight="1">
      <c r="B432" s="46"/>
      <c r="C432" s="235" t="s">
        <v>942</v>
      </c>
      <c r="D432" s="235" t="s">
        <v>203</v>
      </c>
      <c r="E432" s="236" t="s">
        <v>943</v>
      </c>
      <c r="F432" s="237" t="s">
        <v>944</v>
      </c>
      <c r="G432" s="238" t="s">
        <v>248</v>
      </c>
      <c r="H432" s="239">
        <v>2</v>
      </c>
      <c r="I432" s="240"/>
      <c r="J432" s="241">
        <f>ROUND(I432*H432,2)</f>
        <v>0</v>
      </c>
      <c r="K432" s="237" t="s">
        <v>207</v>
      </c>
      <c r="L432" s="72"/>
      <c r="M432" s="242" t="s">
        <v>21</v>
      </c>
      <c r="N432" s="243" t="s">
        <v>40</v>
      </c>
      <c r="O432" s="47"/>
      <c r="P432" s="244">
        <f>O432*H432</f>
        <v>0</v>
      </c>
      <c r="Q432" s="244">
        <v>0</v>
      </c>
      <c r="R432" s="244">
        <f>Q432*H432</f>
        <v>0</v>
      </c>
      <c r="S432" s="244">
        <v>0.1104</v>
      </c>
      <c r="T432" s="245">
        <f>S432*H432</f>
        <v>0.2208</v>
      </c>
      <c r="AR432" s="24" t="s">
        <v>287</v>
      </c>
      <c r="AT432" s="24" t="s">
        <v>203</v>
      </c>
      <c r="AU432" s="24" t="s">
        <v>79</v>
      </c>
      <c r="AY432" s="24" t="s">
        <v>201</v>
      </c>
      <c r="BE432" s="246">
        <f>IF(N432="základní",J432,0)</f>
        <v>0</v>
      </c>
      <c r="BF432" s="246">
        <f>IF(N432="snížená",J432,0)</f>
        <v>0</v>
      </c>
      <c r="BG432" s="246">
        <f>IF(N432="zákl. přenesená",J432,0)</f>
        <v>0</v>
      </c>
      <c r="BH432" s="246">
        <f>IF(N432="sníž. přenesená",J432,0)</f>
        <v>0</v>
      </c>
      <c r="BI432" s="246">
        <f>IF(N432="nulová",J432,0)</f>
        <v>0</v>
      </c>
      <c r="BJ432" s="24" t="s">
        <v>76</v>
      </c>
      <c r="BK432" s="246">
        <f>ROUND(I432*H432,2)</f>
        <v>0</v>
      </c>
      <c r="BL432" s="24" t="s">
        <v>287</v>
      </c>
      <c r="BM432" s="24" t="s">
        <v>945</v>
      </c>
    </row>
    <row r="433" spans="2:51" s="12" customFormat="1" ht="13.5">
      <c r="B433" s="247"/>
      <c r="C433" s="248"/>
      <c r="D433" s="249" t="s">
        <v>210</v>
      </c>
      <c r="E433" s="250" t="s">
        <v>21</v>
      </c>
      <c r="F433" s="251" t="s">
        <v>946</v>
      </c>
      <c r="G433" s="248"/>
      <c r="H433" s="252">
        <v>2</v>
      </c>
      <c r="I433" s="253"/>
      <c r="J433" s="248"/>
      <c r="K433" s="248"/>
      <c r="L433" s="254"/>
      <c r="M433" s="255"/>
      <c r="N433" s="256"/>
      <c r="O433" s="256"/>
      <c r="P433" s="256"/>
      <c r="Q433" s="256"/>
      <c r="R433" s="256"/>
      <c r="S433" s="256"/>
      <c r="T433" s="257"/>
      <c r="AT433" s="258" t="s">
        <v>210</v>
      </c>
      <c r="AU433" s="258" t="s">
        <v>79</v>
      </c>
      <c r="AV433" s="12" t="s">
        <v>79</v>
      </c>
      <c r="AW433" s="12" t="s">
        <v>33</v>
      </c>
      <c r="AX433" s="12" t="s">
        <v>76</v>
      </c>
      <c r="AY433" s="258" t="s">
        <v>201</v>
      </c>
    </row>
    <row r="434" spans="2:65" s="1" customFormat="1" ht="25.5" customHeight="1">
      <c r="B434" s="46"/>
      <c r="C434" s="235" t="s">
        <v>947</v>
      </c>
      <c r="D434" s="235" t="s">
        <v>203</v>
      </c>
      <c r="E434" s="236" t="s">
        <v>948</v>
      </c>
      <c r="F434" s="237" t="s">
        <v>949</v>
      </c>
      <c r="G434" s="238" t="s">
        <v>562</v>
      </c>
      <c r="H434" s="282"/>
      <c r="I434" s="240"/>
      <c r="J434" s="241">
        <f>ROUND(I434*H434,2)</f>
        <v>0</v>
      </c>
      <c r="K434" s="237" t="s">
        <v>220</v>
      </c>
      <c r="L434" s="72"/>
      <c r="M434" s="242" t="s">
        <v>21</v>
      </c>
      <c r="N434" s="243" t="s">
        <v>40</v>
      </c>
      <c r="O434" s="47"/>
      <c r="P434" s="244">
        <f>O434*H434</f>
        <v>0</v>
      </c>
      <c r="Q434" s="244">
        <v>0</v>
      </c>
      <c r="R434" s="244">
        <f>Q434*H434</f>
        <v>0</v>
      </c>
      <c r="S434" s="244">
        <v>0</v>
      </c>
      <c r="T434" s="245">
        <f>S434*H434</f>
        <v>0</v>
      </c>
      <c r="AR434" s="24" t="s">
        <v>287</v>
      </c>
      <c r="AT434" s="24" t="s">
        <v>203</v>
      </c>
      <c r="AU434" s="24" t="s">
        <v>79</v>
      </c>
      <c r="AY434" s="24" t="s">
        <v>201</v>
      </c>
      <c r="BE434" s="246">
        <f>IF(N434="základní",J434,0)</f>
        <v>0</v>
      </c>
      <c r="BF434" s="246">
        <f>IF(N434="snížená",J434,0)</f>
        <v>0</v>
      </c>
      <c r="BG434" s="246">
        <f>IF(N434="zákl. přenesená",J434,0)</f>
        <v>0</v>
      </c>
      <c r="BH434" s="246">
        <f>IF(N434="sníž. přenesená",J434,0)</f>
        <v>0</v>
      </c>
      <c r="BI434" s="246">
        <f>IF(N434="nulová",J434,0)</f>
        <v>0</v>
      </c>
      <c r="BJ434" s="24" t="s">
        <v>76</v>
      </c>
      <c r="BK434" s="246">
        <f>ROUND(I434*H434,2)</f>
        <v>0</v>
      </c>
      <c r="BL434" s="24" t="s">
        <v>287</v>
      </c>
      <c r="BM434" s="24" t="s">
        <v>950</v>
      </c>
    </row>
    <row r="435" spans="2:65" s="1" customFormat="1" ht="25.5" customHeight="1">
      <c r="B435" s="46"/>
      <c r="C435" s="235" t="s">
        <v>951</v>
      </c>
      <c r="D435" s="235" t="s">
        <v>203</v>
      </c>
      <c r="E435" s="236" t="s">
        <v>952</v>
      </c>
      <c r="F435" s="237" t="s">
        <v>953</v>
      </c>
      <c r="G435" s="238" t="s">
        <v>248</v>
      </c>
      <c r="H435" s="239">
        <v>2</v>
      </c>
      <c r="I435" s="240"/>
      <c r="J435" s="241">
        <f>ROUND(I435*H435,2)</f>
        <v>0</v>
      </c>
      <c r="K435" s="237" t="s">
        <v>21</v>
      </c>
      <c r="L435" s="72"/>
      <c r="M435" s="242" t="s">
        <v>21</v>
      </c>
      <c r="N435" s="243" t="s">
        <v>40</v>
      </c>
      <c r="O435" s="47"/>
      <c r="P435" s="244">
        <f>O435*H435</f>
        <v>0</v>
      </c>
      <c r="Q435" s="244">
        <v>0</v>
      </c>
      <c r="R435" s="244">
        <f>Q435*H435</f>
        <v>0</v>
      </c>
      <c r="S435" s="244">
        <v>0</v>
      </c>
      <c r="T435" s="245">
        <f>S435*H435</f>
        <v>0</v>
      </c>
      <c r="AR435" s="24" t="s">
        <v>287</v>
      </c>
      <c r="AT435" s="24" t="s">
        <v>203</v>
      </c>
      <c r="AU435" s="24" t="s">
        <v>79</v>
      </c>
      <c r="AY435" s="24" t="s">
        <v>201</v>
      </c>
      <c r="BE435" s="246">
        <f>IF(N435="základní",J435,0)</f>
        <v>0</v>
      </c>
      <c r="BF435" s="246">
        <f>IF(N435="snížená",J435,0)</f>
        <v>0</v>
      </c>
      <c r="BG435" s="246">
        <f>IF(N435="zákl. přenesená",J435,0)</f>
        <v>0</v>
      </c>
      <c r="BH435" s="246">
        <f>IF(N435="sníž. přenesená",J435,0)</f>
        <v>0</v>
      </c>
      <c r="BI435" s="246">
        <f>IF(N435="nulová",J435,0)</f>
        <v>0</v>
      </c>
      <c r="BJ435" s="24" t="s">
        <v>76</v>
      </c>
      <c r="BK435" s="246">
        <f>ROUND(I435*H435,2)</f>
        <v>0</v>
      </c>
      <c r="BL435" s="24" t="s">
        <v>287</v>
      </c>
      <c r="BM435" s="24" t="s">
        <v>954</v>
      </c>
    </row>
    <row r="436" spans="2:51" s="12" customFormat="1" ht="13.5">
      <c r="B436" s="247"/>
      <c r="C436" s="248"/>
      <c r="D436" s="249" t="s">
        <v>210</v>
      </c>
      <c r="E436" s="250" t="s">
        <v>21</v>
      </c>
      <c r="F436" s="251" t="s">
        <v>955</v>
      </c>
      <c r="G436" s="248"/>
      <c r="H436" s="252">
        <v>2</v>
      </c>
      <c r="I436" s="253"/>
      <c r="J436" s="248"/>
      <c r="K436" s="248"/>
      <c r="L436" s="254"/>
      <c r="M436" s="255"/>
      <c r="N436" s="256"/>
      <c r="O436" s="256"/>
      <c r="P436" s="256"/>
      <c r="Q436" s="256"/>
      <c r="R436" s="256"/>
      <c r="S436" s="256"/>
      <c r="T436" s="257"/>
      <c r="AT436" s="258" t="s">
        <v>210</v>
      </c>
      <c r="AU436" s="258" t="s">
        <v>79</v>
      </c>
      <c r="AV436" s="12" t="s">
        <v>79</v>
      </c>
      <c r="AW436" s="12" t="s">
        <v>33</v>
      </c>
      <c r="AX436" s="12" t="s">
        <v>76</v>
      </c>
      <c r="AY436" s="258" t="s">
        <v>201</v>
      </c>
    </row>
    <row r="437" spans="2:51" s="12" customFormat="1" ht="13.5">
      <c r="B437" s="247"/>
      <c r="C437" s="248"/>
      <c r="D437" s="249" t="s">
        <v>210</v>
      </c>
      <c r="E437" s="250" t="s">
        <v>21</v>
      </c>
      <c r="F437" s="251" t="s">
        <v>21</v>
      </c>
      <c r="G437" s="248"/>
      <c r="H437" s="252">
        <v>0</v>
      </c>
      <c r="I437" s="253"/>
      <c r="J437" s="248"/>
      <c r="K437" s="248"/>
      <c r="L437" s="254"/>
      <c r="M437" s="255"/>
      <c r="N437" s="256"/>
      <c r="O437" s="256"/>
      <c r="P437" s="256"/>
      <c r="Q437" s="256"/>
      <c r="R437" s="256"/>
      <c r="S437" s="256"/>
      <c r="T437" s="257"/>
      <c r="AT437" s="258" t="s">
        <v>210</v>
      </c>
      <c r="AU437" s="258" t="s">
        <v>79</v>
      </c>
      <c r="AV437" s="12" t="s">
        <v>79</v>
      </c>
      <c r="AW437" s="12" t="s">
        <v>33</v>
      </c>
      <c r="AX437" s="12" t="s">
        <v>69</v>
      </c>
      <c r="AY437" s="258" t="s">
        <v>201</v>
      </c>
    </row>
    <row r="438" spans="2:51" s="12" customFormat="1" ht="13.5">
      <c r="B438" s="247"/>
      <c r="C438" s="248"/>
      <c r="D438" s="249" t="s">
        <v>210</v>
      </c>
      <c r="E438" s="250" t="s">
        <v>21</v>
      </c>
      <c r="F438" s="251" t="s">
        <v>21</v>
      </c>
      <c r="G438" s="248"/>
      <c r="H438" s="252">
        <v>0</v>
      </c>
      <c r="I438" s="253"/>
      <c r="J438" s="248"/>
      <c r="K438" s="248"/>
      <c r="L438" s="254"/>
      <c r="M438" s="255"/>
      <c r="N438" s="256"/>
      <c r="O438" s="256"/>
      <c r="P438" s="256"/>
      <c r="Q438" s="256"/>
      <c r="R438" s="256"/>
      <c r="S438" s="256"/>
      <c r="T438" s="257"/>
      <c r="AT438" s="258" t="s">
        <v>210</v>
      </c>
      <c r="AU438" s="258" t="s">
        <v>79</v>
      </c>
      <c r="AV438" s="12" t="s">
        <v>79</v>
      </c>
      <c r="AW438" s="12" t="s">
        <v>33</v>
      </c>
      <c r="AX438" s="12" t="s">
        <v>69</v>
      </c>
      <c r="AY438" s="258" t="s">
        <v>201</v>
      </c>
    </row>
    <row r="439" spans="2:51" s="12" customFormat="1" ht="13.5">
      <c r="B439" s="247"/>
      <c r="C439" s="248"/>
      <c r="D439" s="249" t="s">
        <v>210</v>
      </c>
      <c r="E439" s="250" t="s">
        <v>21</v>
      </c>
      <c r="F439" s="251" t="s">
        <v>21</v>
      </c>
      <c r="G439" s="248"/>
      <c r="H439" s="252">
        <v>0</v>
      </c>
      <c r="I439" s="253"/>
      <c r="J439" s="248"/>
      <c r="K439" s="248"/>
      <c r="L439" s="254"/>
      <c r="M439" s="255"/>
      <c r="N439" s="256"/>
      <c r="O439" s="256"/>
      <c r="P439" s="256"/>
      <c r="Q439" s="256"/>
      <c r="R439" s="256"/>
      <c r="S439" s="256"/>
      <c r="T439" s="257"/>
      <c r="AT439" s="258" t="s">
        <v>210</v>
      </c>
      <c r="AU439" s="258" t="s">
        <v>79</v>
      </c>
      <c r="AV439" s="12" t="s">
        <v>79</v>
      </c>
      <c r="AW439" s="12" t="s">
        <v>33</v>
      </c>
      <c r="AX439" s="12" t="s">
        <v>69</v>
      </c>
      <c r="AY439" s="258" t="s">
        <v>201</v>
      </c>
    </row>
    <row r="440" spans="2:51" s="12" customFormat="1" ht="13.5">
      <c r="B440" s="247"/>
      <c r="C440" s="248"/>
      <c r="D440" s="249" t="s">
        <v>210</v>
      </c>
      <c r="E440" s="250" t="s">
        <v>21</v>
      </c>
      <c r="F440" s="251" t="s">
        <v>21</v>
      </c>
      <c r="G440" s="248"/>
      <c r="H440" s="252">
        <v>0</v>
      </c>
      <c r="I440" s="253"/>
      <c r="J440" s="248"/>
      <c r="K440" s="248"/>
      <c r="L440" s="254"/>
      <c r="M440" s="255"/>
      <c r="N440" s="256"/>
      <c r="O440" s="256"/>
      <c r="P440" s="256"/>
      <c r="Q440" s="256"/>
      <c r="R440" s="256"/>
      <c r="S440" s="256"/>
      <c r="T440" s="257"/>
      <c r="AT440" s="258" t="s">
        <v>210</v>
      </c>
      <c r="AU440" s="258" t="s">
        <v>79</v>
      </c>
      <c r="AV440" s="12" t="s">
        <v>79</v>
      </c>
      <c r="AW440" s="12" t="s">
        <v>33</v>
      </c>
      <c r="AX440" s="12" t="s">
        <v>69</v>
      </c>
      <c r="AY440" s="258" t="s">
        <v>201</v>
      </c>
    </row>
    <row r="441" spans="2:51" s="12" customFormat="1" ht="13.5">
      <c r="B441" s="247"/>
      <c r="C441" s="248"/>
      <c r="D441" s="249" t="s">
        <v>210</v>
      </c>
      <c r="E441" s="250" t="s">
        <v>21</v>
      </c>
      <c r="F441" s="251" t="s">
        <v>21</v>
      </c>
      <c r="G441" s="248"/>
      <c r="H441" s="252">
        <v>0</v>
      </c>
      <c r="I441" s="253"/>
      <c r="J441" s="248"/>
      <c r="K441" s="248"/>
      <c r="L441" s="254"/>
      <c r="M441" s="255"/>
      <c r="N441" s="256"/>
      <c r="O441" s="256"/>
      <c r="P441" s="256"/>
      <c r="Q441" s="256"/>
      <c r="R441" s="256"/>
      <c r="S441" s="256"/>
      <c r="T441" s="257"/>
      <c r="AT441" s="258" t="s">
        <v>210</v>
      </c>
      <c r="AU441" s="258" t="s">
        <v>79</v>
      </c>
      <c r="AV441" s="12" t="s">
        <v>79</v>
      </c>
      <c r="AW441" s="12" t="s">
        <v>33</v>
      </c>
      <c r="AX441" s="12" t="s">
        <v>69</v>
      </c>
      <c r="AY441" s="258" t="s">
        <v>201</v>
      </c>
    </row>
    <row r="442" spans="2:51" s="12" customFormat="1" ht="13.5">
      <c r="B442" s="247"/>
      <c r="C442" s="248"/>
      <c r="D442" s="249" t="s">
        <v>210</v>
      </c>
      <c r="E442" s="250" t="s">
        <v>21</v>
      </c>
      <c r="F442" s="251" t="s">
        <v>21</v>
      </c>
      <c r="G442" s="248"/>
      <c r="H442" s="252">
        <v>0</v>
      </c>
      <c r="I442" s="253"/>
      <c r="J442" s="248"/>
      <c r="K442" s="248"/>
      <c r="L442" s="254"/>
      <c r="M442" s="255"/>
      <c r="N442" s="256"/>
      <c r="O442" s="256"/>
      <c r="P442" s="256"/>
      <c r="Q442" s="256"/>
      <c r="R442" s="256"/>
      <c r="S442" s="256"/>
      <c r="T442" s="257"/>
      <c r="AT442" s="258" t="s">
        <v>210</v>
      </c>
      <c r="AU442" s="258" t="s">
        <v>79</v>
      </c>
      <c r="AV442" s="12" t="s">
        <v>79</v>
      </c>
      <c r="AW442" s="12" t="s">
        <v>33</v>
      </c>
      <c r="AX442" s="12" t="s">
        <v>69</v>
      </c>
      <c r="AY442" s="258" t="s">
        <v>201</v>
      </c>
    </row>
    <row r="443" spans="2:51" s="12" customFormat="1" ht="13.5">
      <c r="B443" s="247"/>
      <c r="C443" s="248"/>
      <c r="D443" s="249" t="s">
        <v>210</v>
      </c>
      <c r="E443" s="250" t="s">
        <v>21</v>
      </c>
      <c r="F443" s="251" t="s">
        <v>21</v>
      </c>
      <c r="G443" s="248"/>
      <c r="H443" s="252">
        <v>0</v>
      </c>
      <c r="I443" s="253"/>
      <c r="J443" s="248"/>
      <c r="K443" s="248"/>
      <c r="L443" s="254"/>
      <c r="M443" s="255"/>
      <c r="N443" s="256"/>
      <c r="O443" s="256"/>
      <c r="P443" s="256"/>
      <c r="Q443" s="256"/>
      <c r="R443" s="256"/>
      <c r="S443" s="256"/>
      <c r="T443" s="257"/>
      <c r="AT443" s="258" t="s">
        <v>210</v>
      </c>
      <c r="AU443" s="258" t="s">
        <v>79</v>
      </c>
      <c r="AV443" s="12" t="s">
        <v>79</v>
      </c>
      <c r="AW443" s="12" t="s">
        <v>33</v>
      </c>
      <c r="AX443" s="12" t="s">
        <v>69</v>
      </c>
      <c r="AY443" s="258" t="s">
        <v>201</v>
      </c>
    </row>
    <row r="444" spans="2:51" s="12" customFormat="1" ht="13.5">
      <c r="B444" s="247"/>
      <c r="C444" s="248"/>
      <c r="D444" s="249" t="s">
        <v>210</v>
      </c>
      <c r="E444" s="250" t="s">
        <v>21</v>
      </c>
      <c r="F444" s="251" t="s">
        <v>21</v>
      </c>
      <c r="G444" s="248"/>
      <c r="H444" s="252">
        <v>0</v>
      </c>
      <c r="I444" s="253"/>
      <c r="J444" s="248"/>
      <c r="K444" s="248"/>
      <c r="L444" s="254"/>
      <c r="M444" s="255"/>
      <c r="N444" s="256"/>
      <c r="O444" s="256"/>
      <c r="P444" s="256"/>
      <c r="Q444" s="256"/>
      <c r="R444" s="256"/>
      <c r="S444" s="256"/>
      <c r="T444" s="257"/>
      <c r="AT444" s="258" t="s">
        <v>210</v>
      </c>
      <c r="AU444" s="258" t="s">
        <v>79</v>
      </c>
      <c r="AV444" s="12" t="s">
        <v>79</v>
      </c>
      <c r="AW444" s="12" t="s">
        <v>33</v>
      </c>
      <c r="AX444" s="12" t="s">
        <v>69</v>
      </c>
      <c r="AY444" s="258" t="s">
        <v>201</v>
      </c>
    </row>
    <row r="445" spans="2:51" s="12" customFormat="1" ht="13.5">
      <c r="B445" s="247"/>
      <c r="C445" s="248"/>
      <c r="D445" s="249" t="s">
        <v>210</v>
      </c>
      <c r="E445" s="250" t="s">
        <v>21</v>
      </c>
      <c r="F445" s="251" t="s">
        <v>21</v>
      </c>
      <c r="G445" s="248"/>
      <c r="H445" s="252">
        <v>0</v>
      </c>
      <c r="I445" s="253"/>
      <c r="J445" s="248"/>
      <c r="K445" s="248"/>
      <c r="L445" s="254"/>
      <c r="M445" s="255"/>
      <c r="N445" s="256"/>
      <c r="O445" s="256"/>
      <c r="P445" s="256"/>
      <c r="Q445" s="256"/>
      <c r="R445" s="256"/>
      <c r="S445" s="256"/>
      <c r="T445" s="257"/>
      <c r="AT445" s="258" t="s">
        <v>210</v>
      </c>
      <c r="AU445" s="258" t="s">
        <v>79</v>
      </c>
      <c r="AV445" s="12" t="s">
        <v>79</v>
      </c>
      <c r="AW445" s="12" t="s">
        <v>33</v>
      </c>
      <c r="AX445" s="12" t="s">
        <v>69</v>
      </c>
      <c r="AY445" s="258" t="s">
        <v>201</v>
      </c>
    </row>
    <row r="446" spans="2:51" s="12" customFormat="1" ht="13.5">
      <c r="B446" s="247"/>
      <c r="C446" s="248"/>
      <c r="D446" s="249" t="s">
        <v>210</v>
      </c>
      <c r="E446" s="250" t="s">
        <v>21</v>
      </c>
      <c r="F446" s="251" t="s">
        <v>21</v>
      </c>
      <c r="G446" s="248"/>
      <c r="H446" s="252">
        <v>0</v>
      </c>
      <c r="I446" s="253"/>
      <c r="J446" s="248"/>
      <c r="K446" s="248"/>
      <c r="L446" s="254"/>
      <c r="M446" s="255"/>
      <c r="N446" s="256"/>
      <c r="O446" s="256"/>
      <c r="P446" s="256"/>
      <c r="Q446" s="256"/>
      <c r="R446" s="256"/>
      <c r="S446" s="256"/>
      <c r="T446" s="257"/>
      <c r="AT446" s="258" t="s">
        <v>210</v>
      </c>
      <c r="AU446" s="258" t="s">
        <v>79</v>
      </c>
      <c r="AV446" s="12" t="s">
        <v>79</v>
      </c>
      <c r="AW446" s="12" t="s">
        <v>33</v>
      </c>
      <c r="AX446" s="12" t="s">
        <v>69</v>
      </c>
      <c r="AY446" s="258" t="s">
        <v>201</v>
      </c>
    </row>
    <row r="447" spans="2:51" s="12" customFormat="1" ht="13.5">
      <c r="B447" s="247"/>
      <c r="C447" s="248"/>
      <c r="D447" s="249" t="s">
        <v>210</v>
      </c>
      <c r="E447" s="250" t="s">
        <v>21</v>
      </c>
      <c r="F447" s="251" t="s">
        <v>21</v>
      </c>
      <c r="G447" s="248"/>
      <c r="H447" s="252">
        <v>0</v>
      </c>
      <c r="I447" s="253"/>
      <c r="J447" s="248"/>
      <c r="K447" s="248"/>
      <c r="L447" s="254"/>
      <c r="M447" s="255"/>
      <c r="N447" s="256"/>
      <c r="O447" s="256"/>
      <c r="P447" s="256"/>
      <c r="Q447" s="256"/>
      <c r="R447" s="256"/>
      <c r="S447" s="256"/>
      <c r="T447" s="257"/>
      <c r="AT447" s="258" t="s">
        <v>210</v>
      </c>
      <c r="AU447" s="258" t="s">
        <v>79</v>
      </c>
      <c r="AV447" s="12" t="s">
        <v>79</v>
      </c>
      <c r="AW447" s="12" t="s">
        <v>33</v>
      </c>
      <c r="AX447" s="12" t="s">
        <v>69</v>
      </c>
      <c r="AY447" s="258" t="s">
        <v>201</v>
      </c>
    </row>
    <row r="448" spans="2:65" s="1" customFormat="1" ht="25.5" customHeight="1">
      <c r="B448" s="46"/>
      <c r="C448" s="235" t="s">
        <v>956</v>
      </c>
      <c r="D448" s="235" t="s">
        <v>203</v>
      </c>
      <c r="E448" s="236" t="s">
        <v>957</v>
      </c>
      <c r="F448" s="237" t="s">
        <v>958</v>
      </c>
      <c r="G448" s="238" t="s">
        <v>248</v>
      </c>
      <c r="H448" s="239">
        <v>1</v>
      </c>
      <c r="I448" s="240"/>
      <c r="J448" s="241">
        <f>ROUND(I448*H448,2)</f>
        <v>0</v>
      </c>
      <c r="K448" s="237" t="s">
        <v>21</v>
      </c>
      <c r="L448" s="72"/>
      <c r="M448" s="242" t="s">
        <v>21</v>
      </c>
      <c r="N448" s="243" t="s">
        <v>40</v>
      </c>
      <c r="O448" s="47"/>
      <c r="P448" s="244">
        <f>O448*H448</f>
        <v>0</v>
      </c>
      <c r="Q448" s="244">
        <v>0</v>
      </c>
      <c r="R448" s="244">
        <f>Q448*H448</f>
        <v>0</v>
      </c>
      <c r="S448" s="244">
        <v>0</v>
      </c>
      <c r="T448" s="245">
        <f>S448*H448</f>
        <v>0</v>
      </c>
      <c r="AR448" s="24" t="s">
        <v>287</v>
      </c>
      <c r="AT448" s="24" t="s">
        <v>203</v>
      </c>
      <c r="AU448" s="24" t="s">
        <v>79</v>
      </c>
      <c r="AY448" s="24" t="s">
        <v>201</v>
      </c>
      <c r="BE448" s="246">
        <f>IF(N448="základní",J448,0)</f>
        <v>0</v>
      </c>
      <c r="BF448" s="246">
        <f>IF(N448="snížená",J448,0)</f>
        <v>0</v>
      </c>
      <c r="BG448" s="246">
        <f>IF(N448="zákl. přenesená",J448,0)</f>
        <v>0</v>
      </c>
      <c r="BH448" s="246">
        <f>IF(N448="sníž. přenesená",J448,0)</f>
        <v>0</v>
      </c>
      <c r="BI448" s="246">
        <f>IF(N448="nulová",J448,0)</f>
        <v>0</v>
      </c>
      <c r="BJ448" s="24" t="s">
        <v>76</v>
      </c>
      <c r="BK448" s="246">
        <f>ROUND(I448*H448,2)</f>
        <v>0</v>
      </c>
      <c r="BL448" s="24" t="s">
        <v>287</v>
      </c>
      <c r="BM448" s="24" t="s">
        <v>959</v>
      </c>
    </row>
    <row r="449" spans="2:51" s="12" customFormat="1" ht="13.5">
      <c r="B449" s="247"/>
      <c r="C449" s="248"/>
      <c r="D449" s="249" t="s">
        <v>210</v>
      </c>
      <c r="E449" s="250" t="s">
        <v>21</v>
      </c>
      <c r="F449" s="251" t="s">
        <v>960</v>
      </c>
      <c r="G449" s="248"/>
      <c r="H449" s="252">
        <v>1</v>
      </c>
      <c r="I449" s="253"/>
      <c r="J449" s="248"/>
      <c r="K449" s="248"/>
      <c r="L449" s="254"/>
      <c r="M449" s="255"/>
      <c r="N449" s="256"/>
      <c r="O449" s="256"/>
      <c r="P449" s="256"/>
      <c r="Q449" s="256"/>
      <c r="R449" s="256"/>
      <c r="S449" s="256"/>
      <c r="T449" s="257"/>
      <c r="AT449" s="258" t="s">
        <v>210</v>
      </c>
      <c r="AU449" s="258" t="s">
        <v>79</v>
      </c>
      <c r="AV449" s="12" t="s">
        <v>79</v>
      </c>
      <c r="AW449" s="12" t="s">
        <v>33</v>
      </c>
      <c r="AX449" s="12" t="s">
        <v>76</v>
      </c>
      <c r="AY449" s="258" t="s">
        <v>201</v>
      </c>
    </row>
    <row r="450" spans="2:51" s="12" customFormat="1" ht="13.5">
      <c r="B450" s="247"/>
      <c r="C450" s="248"/>
      <c r="D450" s="249" t="s">
        <v>210</v>
      </c>
      <c r="E450" s="250" t="s">
        <v>21</v>
      </c>
      <c r="F450" s="251" t="s">
        <v>21</v>
      </c>
      <c r="G450" s="248"/>
      <c r="H450" s="252">
        <v>0</v>
      </c>
      <c r="I450" s="253"/>
      <c r="J450" s="248"/>
      <c r="K450" s="248"/>
      <c r="L450" s="254"/>
      <c r="M450" s="255"/>
      <c r="N450" s="256"/>
      <c r="O450" s="256"/>
      <c r="P450" s="256"/>
      <c r="Q450" s="256"/>
      <c r="R450" s="256"/>
      <c r="S450" s="256"/>
      <c r="T450" s="257"/>
      <c r="AT450" s="258" t="s">
        <v>210</v>
      </c>
      <c r="AU450" s="258" t="s">
        <v>79</v>
      </c>
      <c r="AV450" s="12" t="s">
        <v>79</v>
      </c>
      <c r="AW450" s="12" t="s">
        <v>33</v>
      </c>
      <c r="AX450" s="12" t="s">
        <v>69</v>
      </c>
      <c r="AY450" s="258" t="s">
        <v>201</v>
      </c>
    </row>
    <row r="451" spans="2:51" s="12" customFormat="1" ht="13.5">
      <c r="B451" s="247"/>
      <c r="C451" s="248"/>
      <c r="D451" s="249" t="s">
        <v>210</v>
      </c>
      <c r="E451" s="250" t="s">
        <v>21</v>
      </c>
      <c r="F451" s="251" t="s">
        <v>21</v>
      </c>
      <c r="G451" s="248"/>
      <c r="H451" s="252">
        <v>0</v>
      </c>
      <c r="I451" s="253"/>
      <c r="J451" s="248"/>
      <c r="K451" s="248"/>
      <c r="L451" s="254"/>
      <c r="M451" s="255"/>
      <c r="N451" s="256"/>
      <c r="O451" s="256"/>
      <c r="P451" s="256"/>
      <c r="Q451" s="256"/>
      <c r="R451" s="256"/>
      <c r="S451" s="256"/>
      <c r="T451" s="257"/>
      <c r="AT451" s="258" t="s">
        <v>210</v>
      </c>
      <c r="AU451" s="258" t="s">
        <v>79</v>
      </c>
      <c r="AV451" s="12" t="s">
        <v>79</v>
      </c>
      <c r="AW451" s="12" t="s">
        <v>33</v>
      </c>
      <c r="AX451" s="12" t="s">
        <v>69</v>
      </c>
      <c r="AY451" s="258" t="s">
        <v>201</v>
      </c>
    </row>
    <row r="452" spans="2:51" s="12" customFormat="1" ht="13.5">
      <c r="B452" s="247"/>
      <c r="C452" s="248"/>
      <c r="D452" s="249" t="s">
        <v>210</v>
      </c>
      <c r="E452" s="250" t="s">
        <v>21</v>
      </c>
      <c r="F452" s="251" t="s">
        <v>21</v>
      </c>
      <c r="G452" s="248"/>
      <c r="H452" s="252">
        <v>0</v>
      </c>
      <c r="I452" s="253"/>
      <c r="J452" s="248"/>
      <c r="K452" s="248"/>
      <c r="L452" s="254"/>
      <c r="M452" s="255"/>
      <c r="N452" s="256"/>
      <c r="O452" s="256"/>
      <c r="P452" s="256"/>
      <c r="Q452" s="256"/>
      <c r="R452" s="256"/>
      <c r="S452" s="256"/>
      <c r="T452" s="257"/>
      <c r="AT452" s="258" t="s">
        <v>210</v>
      </c>
      <c r="AU452" s="258" t="s">
        <v>79</v>
      </c>
      <c r="AV452" s="12" t="s">
        <v>79</v>
      </c>
      <c r="AW452" s="12" t="s">
        <v>33</v>
      </c>
      <c r="AX452" s="12" t="s">
        <v>69</v>
      </c>
      <c r="AY452" s="258" t="s">
        <v>201</v>
      </c>
    </row>
    <row r="453" spans="2:51" s="12" customFormat="1" ht="13.5">
      <c r="B453" s="247"/>
      <c r="C453" s="248"/>
      <c r="D453" s="249" t="s">
        <v>210</v>
      </c>
      <c r="E453" s="250" t="s">
        <v>21</v>
      </c>
      <c r="F453" s="251" t="s">
        <v>21</v>
      </c>
      <c r="G453" s="248"/>
      <c r="H453" s="252">
        <v>0</v>
      </c>
      <c r="I453" s="253"/>
      <c r="J453" s="248"/>
      <c r="K453" s="248"/>
      <c r="L453" s="254"/>
      <c r="M453" s="255"/>
      <c r="N453" s="256"/>
      <c r="O453" s="256"/>
      <c r="P453" s="256"/>
      <c r="Q453" s="256"/>
      <c r="R453" s="256"/>
      <c r="S453" s="256"/>
      <c r="T453" s="257"/>
      <c r="AT453" s="258" t="s">
        <v>210</v>
      </c>
      <c r="AU453" s="258" t="s">
        <v>79</v>
      </c>
      <c r="AV453" s="12" t="s">
        <v>79</v>
      </c>
      <c r="AW453" s="12" t="s">
        <v>33</v>
      </c>
      <c r="AX453" s="12" t="s">
        <v>69</v>
      </c>
      <c r="AY453" s="258" t="s">
        <v>201</v>
      </c>
    </row>
    <row r="454" spans="2:51" s="12" customFormat="1" ht="13.5">
      <c r="B454" s="247"/>
      <c r="C454" s="248"/>
      <c r="D454" s="249" t="s">
        <v>210</v>
      </c>
      <c r="E454" s="250" t="s">
        <v>21</v>
      </c>
      <c r="F454" s="251" t="s">
        <v>21</v>
      </c>
      <c r="G454" s="248"/>
      <c r="H454" s="252">
        <v>0</v>
      </c>
      <c r="I454" s="253"/>
      <c r="J454" s="248"/>
      <c r="K454" s="248"/>
      <c r="L454" s="254"/>
      <c r="M454" s="255"/>
      <c r="N454" s="256"/>
      <c r="O454" s="256"/>
      <c r="P454" s="256"/>
      <c r="Q454" s="256"/>
      <c r="R454" s="256"/>
      <c r="S454" s="256"/>
      <c r="T454" s="257"/>
      <c r="AT454" s="258" t="s">
        <v>210</v>
      </c>
      <c r="AU454" s="258" t="s">
        <v>79</v>
      </c>
      <c r="AV454" s="12" t="s">
        <v>79</v>
      </c>
      <c r="AW454" s="12" t="s">
        <v>33</v>
      </c>
      <c r="AX454" s="12" t="s">
        <v>69</v>
      </c>
      <c r="AY454" s="258" t="s">
        <v>201</v>
      </c>
    </row>
    <row r="455" spans="2:51" s="12" customFormat="1" ht="13.5">
      <c r="B455" s="247"/>
      <c r="C455" s="248"/>
      <c r="D455" s="249" t="s">
        <v>210</v>
      </c>
      <c r="E455" s="250" t="s">
        <v>21</v>
      </c>
      <c r="F455" s="251" t="s">
        <v>21</v>
      </c>
      <c r="G455" s="248"/>
      <c r="H455" s="252">
        <v>0</v>
      </c>
      <c r="I455" s="253"/>
      <c r="J455" s="248"/>
      <c r="K455" s="248"/>
      <c r="L455" s="254"/>
      <c r="M455" s="255"/>
      <c r="N455" s="256"/>
      <c r="O455" s="256"/>
      <c r="P455" s="256"/>
      <c r="Q455" s="256"/>
      <c r="R455" s="256"/>
      <c r="S455" s="256"/>
      <c r="T455" s="257"/>
      <c r="AT455" s="258" t="s">
        <v>210</v>
      </c>
      <c r="AU455" s="258" t="s">
        <v>79</v>
      </c>
      <c r="AV455" s="12" t="s">
        <v>79</v>
      </c>
      <c r="AW455" s="12" t="s">
        <v>33</v>
      </c>
      <c r="AX455" s="12" t="s">
        <v>69</v>
      </c>
      <c r="AY455" s="258" t="s">
        <v>201</v>
      </c>
    </row>
    <row r="456" spans="2:51" s="12" customFormat="1" ht="13.5">
      <c r="B456" s="247"/>
      <c r="C456" s="248"/>
      <c r="D456" s="249" t="s">
        <v>210</v>
      </c>
      <c r="E456" s="250" t="s">
        <v>21</v>
      </c>
      <c r="F456" s="251" t="s">
        <v>21</v>
      </c>
      <c r="G456" s="248"/>
      <c r="H456" s="252">
        <v>0</v>
      </c>
      <c r="I456" s="253"/>
      <c r="J456" s="248"/>
      <c r="K456" s="248"/>
      <c r="L456" s="254"/>
      <c r="M456" s="255"/>
      <c r="N456" s="256"/>
      <c r="O456" s="256"/>
      <c r="P456" s="256"/>
      <c r="Q456" s="256"/>
      <c r="R456" s="256"/>
      <c r="S456" s="256"/>
      <c r="T456" s="257"/>
      <c r="AT456" s="258" t="s">
        <v>210</v>
      </c>
      <c r="AU456" s="258" t="s">
        <v>79</v>
      </c>
      <c r="AV456" s="12" t="s">
        <v>79</v>
      </c>
      <c r="AW456" s="12" t="s">
        <v>33</v>
      </c>
      <c r="AX456" s="12" t="s">
        <v>69</v>
      </c>
      <c r="AY456" s="258" t="s">
        <v>201</v>
      </c>
    </row>
    <row r="457" spans="2:51" s="12" customFormat="1" ht="13.5">
      <c r="B457" s="247"/>
      <c r="C457" s="248"/>
      <c r="D457" s="249" t="s">
        <v>210</v>
      </c>
      <c r="E457" s="250" t="s">
        <v>21</v>
      </c>
      <c r="F457" s="251" t="s">
        <v>21</v>
      </c>
      <c r="G457" s="248"/>
      <c r="H457" s="252">
        <v>0</v>
      </c>
      <c r="I457" s="253"/>
      <c r="J457" s="248"/>
      <c r="K457" s="248"/>
      <c r="L457" s="254"/>
      <c r="M457" s="255"/>
      <c r="N457" s="256"/>
      <c r="O457" s="256"/>
      <c r="P457" s="256"/>
      <c r="Q457" s="256"/>
      <c r="R457" s="256"/>
      <c r="S457" s="256"/>
      <c r="T457" s="257"/>
      <c r="AT457" s="258" t="s">
        <v>210</v>
      </c>
      <c r="AU457" s="258" t="s">
        <v>79</v>
      </c>
      <c r="AV457" s="12" t="s">
        <v>79</v>
      </c>
      <c r="AW457" s="12" t="s">
        <v>33</v>
      </c>
      <c r="AX457" s="12" t="s">
        <v>69</v>
      </c>
      <c r="AY457" s="258" t="s">
        <v>201</v>
      </c>
    </row>
    <row r="458" spans="2:51" s="12" customFormat="1" ht="13.5">
      <c r="B458" s="247"/>
      <c r="C458" s="248"/>
      <c r="D458" s="249" t="s">
        <v>210</v>
      </c>
      <c r="E458" s="250" t="s">
        <v>21</v>
      </c>
      <c r="F458" s="251" t="s">
        <v>21</v>
      </c>
      <c r="G458" s="248"/>
      <c r="H458" s="252">
        <v>0</v>
      </c>
      <c r="I458" s="253"/>
      <c r="J458" s="248"/>
      <c r="K458" s="248"/>
      <c r="L458" s="254"/>
      <c r="M458" s="255"/>
      <c r="N458" s="256"/>
      <c r="O458" s="256"/>
      <c r="P458" s="256"/>
      <c r="Q458" s="256"/>
      <c r="R458" s="256"/>
      <c r="S458" s="256"/>
      <c r="T458" s="257"/>
      <c r="AT458" s="258" t="s">
        <v>210</v>
      </c>
      <c r="AU458" s="258" t="s">
        <v>79</v>
      </c>
      <c r="AV458" s="12" t="s">
        <v>79</v>
      </c>
      <c r="AW458" s="12" t="s">
        <v>33</v>
      </c>
      <c r="AX458" s="12" t="s">
        <v>69</v>
      </c>
      <c r="AY458" s="258" t="s">
        <v>201</v>
      </c>
    </row>
    <row r="459" spans="2:51" s="12" customFormat="1" ht="13.5">
      <c r="B459" s="247"/>
      <c r="C459" s="248"/>
      <c r="D459" s="249" t="s">
        <v>210</v>
      </c>
      <c r="E459" s="250" t="s">
        <v>21</v>
      </c>
      <c r="F459" s="251" t="s">
        <v>21</v>
      </c>
      <c r="G459" s="248"/>
      <c r="H459" s="252">
        <v>0</v>
      </c>
      <c r="I459" s="253"/>
      <c r="J459" s="248"/>
      <c r="K459" s="248"/>
      <c r="L459" s="254"/>
      <c r="M459" s="255"/>
      <c r="N459" s="256"/>
      <c r="O459" s="256"/>
      <c r="P459" s="256"/>
      <c r="Q459" s="256"/>
      <c r="R459" s="256"/>
      <c r="S459" s="256"/>
      <c r="T459" s="257"/>
      <c r="AT459" s="258" t="s">
        <v>210</v>
      </c>
      <c r="AU459" s="258" t="s">
        <v>79</v>
      </c>
      <c r="AV459" s="12" t="s">
        <v>79</v>
      </c>
      <c r="AW459" s="12" t="s">
        <v>33</v>
      </c>
      <c r="AX459" s="12" t="s">
        <v>69</v>
      </c>
      <c r="AY459" s="258" t="s">
        <v>201</v>
      </c>
    </row>
    <row r="460" spans="2:51" s="12" customFormat="1" ht="13.5">
      <c r="B460" s="247"/>
      <c r="C460" s="248"/>
      <c r="D460" s="249" t="s">
        <v>210</v>
      </c>
      <c r="E460" s="250" t="s">
        <v>21</v>
      </c>
      <c r="F460" s="251" t="s">
        <v>21</v>
      </c>
      <c r="G460" s="248"/>
      <c r="H460" s="252">
        <v>0</v>
      </c>
      <c r="I460" s="253"/>
      <c r="J460" s="248"/>
      <c r="K460" s="248"/>
      <c r="L460" s="254"/>
      <c r="M460" s="255"/>
      <c r="N460" s="256"/>
      <c r="O460" s="256"/>
      <c r="P460" s="256"/>
      <c r="Q460" s="256"/>
      <c r="R460" s="256"/>
      <c r="S460" s="256"/>
      <c r="T460" s="257"/>
      <c r="AT460" s="258" t="s">
        <v>210</v>
      </c>
      <c r="AU460" s="258" t="s">
        <v>79</v>
      </c>
      <c r="AV460" s="12" t="s">
        <v>79</v>
      </c>
      <c r="AW460" s="12" t="s">
        <v>33</v>
      </c>
      <c r="AX460" s="12" t="s">
        <v>69</v>
      </c>
      <c r="AY460" s="258" t="s">
        <v>201</v>
      </c>
    </row>
    <row r="461" spans="2:65" s="1" customFormat="1" ht="25.5" customHeight="1">
      <c r="B461" s="46"/>
      <c r="C461" s="235" t="s">
        <v>961</v>
      </c>
      <c r="D461" s="235" t="s">
        <v>203</v>
      </c>
      <c r="E461" s="236" t="s">
        <v>962</v>
      </c>
      <c r="F461" s="237" t="s">
        <v>963</v>
      </c>
      <c r="G461" s="238" t="s">
        <v>248</v>
      </c>
      <c r="H461" s="239">
        <v>7</v>
      </c>
      <c r="I461" s="240"/>
      <c r="J461" s="241">
        <f>ROUND(I461*H461,2)</f>
        <v>0</v>
      </c>
      <c r="K461" s="237" t="s">
        <v>21</v>
      </c>
      <c r="L461" s="72"/>
      <c r="M461" s="242" t="s">
        <v>21</v>
      </c>
      <c r="N461" s="243" t="s">
        <v>40</v>
      </c>
      <c r="O461" s="47"/>
      <c r="P461" s="244">
        <f>O461*H461</f>
        <v>0</v>
      </c>
      <c r="Q461" s="244">
        <v>0</v>
      </c>
      <c r="R461" s="244">
        <f>Q461*H461</f>
        <v>0</v>
      </c>
      <c r="S461" s="244">
        <v>0</v>
      </c>
      <c r="T461" s="245">
        <f>S461*H461</f>
        <v>0</v>
      </c>
      <c r="AR461" s="24" t="s">
        <v>287</v>
      </c>
      <c r="AT461" s="24" t="s">
        <v>203</v>
      </c>
      <c r="AU461" s="24" t="s">
        <v>79</v>
      </c>
      <c r="AY461" s="24" t="s">
        <v>201</v>
      </c>
      <c r="BE461" s="246">
        <f>IF(N461="základní",J461,0)</f>
        <v>0</v>
      </c>
      <c r="BF461" s="246">
        <f>IF(N461="snížená",J461,0)</f>
        <v>0</v>
      </c>
      <c r="BG461" s="246">
        <f>IF(N461="zákl. přenesená",J461,0)</f>
        <v>0</v>
      </c>
      <c r="BH461" s="246">
        <f>IF(N461="sníž. přenesená",J461,0)</f>
        <v>0</v>
      </c>
      <c r="BI461" s="246">
        <f>IF(N461="nulová",J461,0)</f>
        <v>0</v>
      </c>
      <c r="BJ461" s="24" t="s">
        <v>76</v>
      </c>
      <c r="BK461" s="246">
        <f>ROUND(I461*H461,2)</f>
        <v>0</v>
      </c>
      <c r="BL461" s="24" t="s">
        <v>287</v>
      </c>
      <c r="BM461" s="24" t="s">
        <v>964</v>
      </c>
    </row>
    <row r="462" spans="2:51" s="12" customFormat="1" ht="13.5">
      <c r="B462" s="247"/>
      <c r="C462" s="248"/>
      <c r="D462" s="249" t="s">
        <v>210</v>
      </c>
      <c r="E462" s="250" t="s">
        <v>21</v>
      </c>
      <c r="F462" s="251" t="s">
        <v>965</v>
      </c>
      <c r="G462" s="248"/>
      <c r="H462" s="252">
        <v>7</v>
      </c>
      <c r="I462" s="253"/>
      <c r="J462" s="248"/>
      <c r="K462" s="248"/>
      <c r="L462" s="254"/>
      <c r="M462" s="255"/>
      <c r="N462" s="256"/>
      <c r="O462" s="256"/>
      <c r="P462" s="256"/>
      <c r="Q462" s="256"/>
      <c r="R462" s="256"/>
      <c r="S462" s="256"/>
      <c r="T462" s="257"/>
      <c r="AT462" s="258" t="s">
        <v>210</v>
      </c>
      <c r="AU462" s="258" t="s">
        <v>79</v>
      </c>
      <c r="AV462" s="12" t="s">
        <v>79</v>
      </c>
      <c r="AW462" s="12" t="s">
        <v>33</v>
      </c>
      <c r="AX462" s="12" t="s">
        <v>76</v>
      </c>
      <c r="AY462" s="258" t="s">
        <v>201</v>
      </c>
    </row>
    <row r="463" spans="2:65" s="1" customFormat="1" ht="25.5" customHeight="1">
      <c r="B463" s="46"/>
      <c r="C463" s="235" t="s">
        <v>966</v>
      </c>
      <c r="D463" s="235" t="s">
        <v>203</v>
      </c>
      <c r="E463" s="236" t="s">
        <v>967</v>
      </c>
      <c r="F463" s="237" t="s">
        <v>968</v>
      </c>
      <c r="G463" s="238" t="s">
        <v>248</v>
      </c>
      <c r="H463" s="239">
        <v>1</v>
      </c>
      <c r="I463" s="240"/>
      <c r="J463" s="241">
        <f>ROUND(I463*H463,2)</f>
        <v>0</v>
      </c>
      <c r="K463" s="237" t="s">
        <v>21</v>
      </c>
      <c r="L463" s="72"/>
      <c r="M463" s="242" t="s">
        <v>21</v>
      </c>
      <c r="N463" s="243" t="s">
        <v>40</v>
      </c>
      <c r="O463" s="47"/>
      <c r="P463" s="244">
        <f>O463*H463</f>
        <v>0</v>
      </c>
      <c r="Q463" s="244">
        <v>0</v>
      </c>
      <c r="R463" s="244">
        <f>Q463*H463</f>
        <v>0</v>
      </c>
      <c r="S463" s="244">
        <v>0</v>
      </c>
      <c r="T463" s="245">
        <f>S463*H463</f>
        <v>0</v>
      </c>
      <c r="AR463" s="24" t="s">
        <v>287</v>
      </c>
      <c r="AT463" s="24" t="s">
        <v>203</v>
      </c>
      <c r="AU463" s="24" t="s">
        <v>79</v>
      </c>
      <c r="AY463" s="24" t="s">
        <v>201</v>
      </c>
      <c r="BE463" s="246">
        <f>IF(N463="základní",J463,0)</f>
        <v>0</v>
      </c>
      <c r="BF463" s="246">
        <f>IF(N463="snížená",J463,0)</f>
        <v>0</v>
      </c>
      <c r="BG463" s="246">
        <f>IF(N463="zákl. přenesená",J463,0)</f>
        <v>0</v>
      </c>
      <c r="BH463" s="246">
        <f>IF(N463="sníž. přenesená",J463,0)</f>
        <v>0</v>
      </c>
      <c r="BI463" s="246">
        <f>IF(N463="nulová",J463,0)</f>
        <v>0</v>
      </c>
      <c r="BJ463" s="24" t="s">
        <v>76</v>
      </c>
      <c r="BK463" s="246">
        <f>ROUND(I463*H463,2)</f>
        <v>0</v>
      </c>
      <c r="BL463" s="24" t="s">
        <v>287</v>
      </c>
      <c r="BM463" s="24" t="s">
        <v>969</v>
      </c>
    </row>
    <row r="464" spans="2:51" s="12" customFormat="1" ht="13.5">
      <c r="B464" s="247"/>
      <c r="C464" s="248"/>
      <c r="D464" s="249" t="s">
        <v>210</v>
      </c>
      <c r="E464" s="250" t="s">
        <v>21</v>
      </c>
      <c r="F464" s="251" t="s">
        <v>970</v>
      </c>
      <c r="G464" s="248"/>
      <c r="H464" s="252">
        <v>1</v>
      </c>
      <c r="I464" s="253"/>
      <c r="J464" s="248"/>
      <c r="K464" s="248"/>
      <c r="L464" s="254"/>
      <c r="M464" s="255"/>
      <c r="N464" s="256"/>
      <c r="O464" s="256"/>
      <c r="P464" s="256"/>
      <c r="Q464" s="256"/>
      <c r="R464" s="256"/>
      <c r="S464" s="256"/>
      <c r="T464" s="257"/>
      <c r="AT464" s="258" t="s">
        <v>210</v>
      </c>
      <c r="AU464" s="258" t="s">
        <v>79</v>
      </c>
      <c r="AV464" s="12" t="s">
        <v>79</v>
      </c>
      <c r="AW464" s="12" t="s">
        <v>33</v>
      </c>
      <c r="AX464" s="12" t="s">
        <v>76</v>
      </c>
      <c r="AY464" s="258" t="s">
        <v>201</v>
      </c>
    </row>
    <row r="465" spans="2:65" s="1" customFormat="1" ht="25.5" customHeight="1">
      <c r="B465" s="46"/>
      <c r="C465" s="235" t="s">
        <v>971</v>
      </c>
      <c r="D465" s="235" t="s">
        <v>203</v>
      </c>
      <c r="E465" s="236" t="s">
        <v>972</v>
      </c>
      <c r="F465" s="237" t="s">
        <v>973</v>
      </c>
      <c r="G465" s="238" t="s">
        <v>248</v>
      </c>
      <c r="H465" s="239">
        <v>1</v>
      </c>
      <c r="I465" s="240"/>
      <c r="J465" s="241">
        <f>ROUND(I465*H465,2)</f>
        <v>0</v>
      </c>
      <c r="K465" s="237" t="s">
        <v>21</v>
      </c>
      <c r="L465" s="72"/>
      <c r="M465" s="242" t="s">
        <v>21</v>
      </c>
      <c r="N465" s="243" t="s">
        <v>40</v>
      </c>
      <c r="O465" s="47"/>
      <c r="P465" s="244">
        <f>O465*H465</f>
        <v>0</v>
      </c>
      <c r="Q465" s="244">
        <v>0</v>
      </c>
      <c r="R465" s="244">
        <f>Q465*H465</f>
        <v>0</v>
      </c>
      <c r="S465" s="244">
        <v>0</v>
      </c>
      <c r="T465" s="245">
        <f>S465*H465</f>
        <v>0</v>
      </c>
      <c r="AR465" s="24" t="s">
        <v>287</v>
      </c>
      <c r="AT465" s="24" t="s">
        <v>203</v>
      </c>
      <c r="AU465" s="24" t="s">
        <v>79</v>
      </c>
      <c r="AY465" s="24" t="s">
        <v>201</v>
      </c>
      <c r="BE465" s="246">
        <f>IF(N465="základní",J465,0)</f>
        <v>0</v>
      </c>
      <c r="BF465" s="246">
        <f>IF(N465="snížená",J465,0)</f>
        <v>0</v>
      </c>
      <c r="BG465" s="246">
        <f>IF(N465="zákl. přenesená",J465,0)</f>
        <v>0</v>
      </c>
      <c r="BH465" s="246">
        <f>IF(N465="sníž. přenesená",J465,0)</f>
        <v>0</v>
      </c>
      <c r="BI465" s="246">
        <f>IF(N465="nulová",J465,0)</f>
        <v>0</v>
      </c>
      <c r="BJ465" s="24" t="s">
        <v>76</v>
      </c>
      <c r="BK465" s="246">
        <f>ROUND(I465*H465,2)</f>
        <v>0</v>
      </c>
      <c r="BL465" s="24" t="s">
        <v>287</v>
      </c>
      <c r="BM465" s="24" t="s">
        <v>974</v>
      </c>
    </row>
    <row r="466" spans="2:51" s="12" customFormat="1" ht="13.5">
      <c r="B466" s="247"/>
      <c r="C466" s="248"/>
      <c r="D466" s="249" t="s">
        <v>210</v>
      </c>
      <c r="E466" s="250" t="s">
        <v>21</v>
      </c>
      <c r="F466" s="251" t="s">
        <v>975</v>
      </c>
      <c r="G466" s="248"/>
      <c r="H466" s="252">
        <v>1</v>
      </c>
      <c r="I466" s="253"/>
      <c r="J466" s="248"/>
      <c r="K466" s="248"/>
      <c r="L466" s="254"/>
      <c r="M466" s="255"/>
      <c r="N466" s="256"/>
      <c r="O466" s="256"/>
      <c r="P466" s="256"/>
      <c r="Q466" s="256"/>
      <c r="R466" s="256"/>
      <c r="S466" s="256"/>
      <c r="T466" s="257"/>
      <c r="AT466" s="258" t="s">
        <v>210</v>
      </c>
      <c r="AU466" s="258" t="s">
        <v>79</v>
      </c>
      <c r="AV466" s="12" t="s">
        <v>79</v>
      </c>
      <c r="AW466" s="12" t="s">
        <v>33</v>
      </c>
      <c r="AX466" s="12" t="s">
        <v>76</v>
      </c>
      <c r="AY466" s="258" t="s">
        <v>201</v>
      </c>
    </row>
    <row r="467" spans="2:65" s="1" customFormat="1" ht="38.25" customHeight="1">
      <c r="B467" s="46"/>
      <c r="C467" s="235" t="s">
        <v>976</v>
      </c>
      <c r="D467" s="235" t="s">
        <v>203</v>
      </c>
      <c r="E467" s="236" t="s">
        <v>977</v>
      </c>
      <c r="F467" s="237" t="s">
        <v>978</v>
      </c>
      <c r="G467" s="238" t="s">
        <v>248</v>
      </c>
      <c r="H467" s="239">
        <v>1</v>
      </c>
      <c r="I467" s="240"/>
      <c r="J467" s="241">
        <f>ROUND(I467*H467,2)</f>
        <v>0</v>
      </c>
      <c r="K467" s="237" t="s">
        <v>21</v>
      </c>
      <c r="L467" s="72"/>
      <c r="M467" s="242" t="s">
        <v>21</v>
      </c>
      <c r="N467" s="243" t="s">
        <v>40</v>
      </c>
      <c r="O467" s="47"/>
      <c r="P467" s="244">
        <f>O467*H467</f>
        <v>0</v>
      </c>
      <c r="Q467" s="244">
        <v>0</v>
      </c>
      <c r="R467" s="244">
        <f>Q467*H467</f>
        <v>0</v>
      </c>
      <c r="S467" s="244">
        <v>0</v>
      </c>
      <c r="T467" s="245">
        <f>S467*H467</f>
        <v>0</v>
      </c>
      <c r="AR467" s="24" t="s">
        <v>287</v>
      </c>
      <c r="AT467" s="24" t="s">
        <v>203</v>
      </c>
      <c r="AU467" s="24" t="s">
        <v>79</v>
      </c>
      <c r="AY467" s="24" t="s">
        <v>201</v>
      </c>
      <c r="BE467" s="246">
        <f>IF(N467="základní",J467,0)</f>
        <v>0</v>
      </c>
      <c r="BF467" s="246">
        <f>IF(N467="snížená",J467,0)</f>
        <v>0</v>
      </c>
      <c r="BG467" s="246">
        <f>IF(N467="zákl. přenesená",J467,0)</f>
        <v>0</v>
      </c>
      <c r="BH467" s="246">
        <f>IF(N467="sníž. přenesená",J467,0)</f>
        <v>0</v>
      </c>
      <c r="BI467" s="246">
        <f>IF(N467="nulová",J467,0)</f>
        <v>0</v>
      </c>
      <c r="BJ467" s="24" t="s">
        <v>76</v>
      </c>
      <c r="BK467" s="246">
        <f>ROUND(I467*H467,2)</f>
        <v>0</v>
      </c>
      <c r="BL467" s="24" t="s">
        <v>287</v>
      </c>
      <c r="BM467" s="24" t="s">
        <v>979</v>
      </c>
    </row>
    <row r="468" spans="2:51" s="12" customFormat="1" ht="13.5">
      <c r="B468" s="247"/>
      <c r="C468" s="248"/>
      <c r="D468" s="249" t="s">
        <v>210</v>
      </c>
      <c r="E468" s="250" t="s">
        <v>21</v>
      </c>
      <c r="F468" s="251" t="s">
        <v>980</v>
      </c>
      <c r="G468" s="248"/>
      <c r="H468" s="252">
        <v>1</v>
      </c>
      <c r="I468" s="253"/>
      <c r="J468" s="248"/>
      <c r="K468" s="248"/>
      <c r="L468" s="254"/>
      <c r="M468" s="255"/>
      <c r="N468" s="256"/>
      <c r="O468" s="256"/>
      <c r="P468" s="256"/>
      <c r="Q468" s="256"/>
      <c r="R468" s="256"/>
      <c r="S468" s="256"/>
      <c r="T468" s="257"/>
      <c r="AT468" s="258" t="s">
        <v>210</v>
      </c>
      <c r="AU468" s="258" t="s">
        <v>79</v>
      </c>
      <c r="AV468" s="12" t="s">
        <v>79</v>
      </c>
      <c r="AW468" s="12" t="s">
        <v>33</v>
      </c>
      <c r="AX468" s="12" t="s">
        <v>76</v>
      </c>
      <c r="AY468" s="258" t="s">
        <v>201</v>
      </c>
    </row>
    <row r="469" spans="2:65" s="1" customFormat="1" ht="25.5" customHeight="1">
      <c r="B469" s="46"/>
      <c r="C469" s="235" t="s">
        <v>981</v>
      </c>
      <c r="D469" s="235" t="s">
        <v>203</v>
      </c>
      <c r="E469" s="236" t="s">
        <v>982</v>
      </c>
      <c r="F469" s="237" t="s">
        <v>983</v>
      </c>
      <c r="G469" s="238" t="s">
        <v>248</v>
      </c>
      <c r="H469" s="239">
        <v>1</v>
      </c>
      <c r="I469" s="240"/>
      <c r="J469" s="241">
        <f>ROUND(I469*H469,2)</f>
        <v>0</v>
      </c>
      <c r="K469" s="237" t="s">
        <v>21</v>
      </c>
      <c r="L469" s="72"/>
      <c r="M469" s="242" t="s">
        <v>21</v>
      </c>
      <c r="N469" s="243" t="s">
        <v>40</v>
      </c>
      <c r="O469" s="47"/>
      <c r="P469" s="244">
        <f>O469*H469</f>
        <v>0</v>
      </c>
      <c r="Q469" s="244">
        <v>0</v>
      </c>
      <c r="R469" s="244">
        <f>Q469*H469</f>
        <v>0</v>
      </c>
      <c r="S469" s="244">
        <v>0</v>
      </c>
      <c r="T469" s="245">
        <f>S469*H469</f>
        <v>0</v>
      </c>
      <c r="AR469" s="24" t="s">
        <v>287</v>
      </c>
      <c r="AT469" s="24" t="s">
        <v>203</v>
      </c>
      <c r="AU469" s="24" t="s">
        <v>79</v>
      </c>
      <c r="AY469" s="24" t="s">
        <v>201</v>
      </c>
      <c r="BE469" s="246">
        <f>IF(N469="základní",J469,0)</f>
        <v>0</v>
      </c>
      <c r="BF469" s="246">
        <f>IF(N469="snížená",J469,0)</f>
        <v>0</v>
      </c>
      <c r="BG469" s="246">
        <f>IF(N469="zákl. přenesená",J469,0)</f>
        <v>0</v>
      </c>
      <c r="BH469" s="246">
        <f>IF(N469="sníž. přenesená",J469,0)</f>
        <v>0</v>
      </c>
      <c r="BI469" s="246">
        <f>IF(N469="nulová",J469,0)</f>
        <v>0</v>
      </c>
      <c r="BJ469" s="24" t="s">
        <v>76</v>
      </c>
      <c r="BK469" s="246">
        <f>ROUND(I469*H469,2)</f>
        <v>0</v>
      </c>
      <c r="BL469" s="24" t="s">
        <v>287</v>
      </c>
      <c r="BM469" s="24" t="s">
        <v>984</v>
      </c>
    </row>
    <row r="470" spans="2:51" s="12" customFormat="1" ht="13.5">
      <c r="B470" s="247"/>
      <c r="C470" s="248"/>
      <c r="D470" s="249" t="s">
        <v>210</v>
      </c>
      <c r="E470" s="250" t="s">
        <v>21</v>
      </c>
      <c r="F470" s="251" t="s">
        <v>985</v>
      </c>
      <c r="G470" s="248"/>
      <c r="H470" s="252">
        <v>1</v>
      </c>
      <c r="I470" s="253"/>
      <c r="J470" s="248"/>
      <c r="K470" s="248"/>
      <c r="L470" s="254"/>
      <c r="M470" s="255"/>
      <c r="N470" s="256"/>
      <c r="O470" s="256"/>
      <c r="P470" s="256"/>
      <c r="Q470" s="256"/>
      <c r="R470" s="256"/>
      <c r="S470" s="256"/>
      <c r="T470" s="257"/>
      <c r="AT470" s="258" t="s">
        <v>210</v>
      </c>
      <c r="AU470" s="258" t="s">
        <v>79</v>
      </c>
      <c r="AV470" s="12" t="s">
        <v>79</v>
      </c>
      <c r="AW470" s="12" t="s">
        <v>33</v>
      </c>
      <c r="AX470" s="12" t="s">
        <v>76</v>
      </c>
      <c r="AY470" s="258" t="s">
        <v>201</v>
      </c>
    </row>
    <row r="471" spans="2:63" s="11" customFormat="1" ht="29.85" customHeight="1">
      <c r="B471" s="219"/>
      <c r="C471" s="220"/>
      <c r="D471" s="221" t="s">
        <v>68</v>
      </c>
      <c r="E471" s="233" t="s">
        <v>986</v>
      </c>
      <c r="F471" s="233" t="s">
        <v>987</v>
      </c>
      <c r="G471" s="220"/>
      <c r="H471" s="220"/>
      <c r="I471" s="223"/>
      <c r="J471" s="234">
        <f>BK471</f>
        <v>0</v>
      </c>
      <c r="K471" s="220"/>
      <c r="L471" s="225"/>
      <c r="M471" s="226"/>
      <c r="N471" s="227"/>
      <c r="O471" s="227"/>
      <c r="P471" s="228">
        <f>SUM(P472:P476)</f>
        <v>0</v>
      </c>
      <c r="Q471" s="227"/>
      <c r="R471" s="228">
        <f>SUM(R472:R476)</f>
        <v>0</v>
      </c>
      <c r="S471" s="227"/>
      <c r="T471" s="229">
        <f>SUM(T472:T476)</f>
        <v>0</v>
      </c>
      <c r="AR471" s="230" t="s">
        <v>79</v>
      </c>
      <c r="AT471" s="231" t="s">
        <v>68</v>
      </c>
      <c r="AU471" s="231" t="s">
        <v>76</v>
      </c>
      <c r="AY471" s="230" t="s">
        <v>201</v>
      </c>
      <c r="BK471" s="232">
        <f>SUM(BK472:BK476)</f>
        <v>0</v>
      </c>
    </row>
    <row r="472" spans="2:65" s="1" customFormat="1" ht="25.5" customHeight="1">
      <c r="B472" s="46"/>
      <c r="C472" s="235" t="s">
        <v>988</v>
      </c>
      <c r="D472" s="235" t="s">
        <v>203</v>
      </c>
      <c r="E472" s="236" t="s">
        <v>989</v>
      </c>
      <c r="F472" s="237" t="s">
        <v>990</v>
      </c>
      <c r="G472" s="238" t="s">
        <v>562</v>
      </c>
      <c r="H472" s="282"/>
      <c r="I472" s="240"/>
      <c r="J472" s="241">
        <f>ROUND(I472*H472,2)</f>
        <v>0</v>
      </c>
      <c r="K472" s="237" t="s">
        <v>220</v>
      </c>
      <c r="L472" s="72"/>
      <c r="M472" s="242" t="s">
        <v>21</v>
      </c>
      <c r="N472" s="243" t="s">
        <v>40</v>
      </c>
      <c r="O472" s="47"/>
      <c r="P472" s="244">
        <f>O472*H472</f>
        <v>0</v>
      </c>
      <c r="Q472" s="244">
        <v>0</v>
      </c>
      <c r="R472" s="244">
        <f>Q472*H472</f>
        <v>0</v>
      </c>
      <c r="S472" s="244">
        <v>0</v>
      </c>
      <c r="T472" s="245">
        <f>S472*H472</f>
        <v>0</v>
      </c>
      <c r="AR472" s="24" t="s">
        <v>287</v>
      </c>
      <c r="AT472" s="24" t="s">
        <v>203</v>
      </c>
      <c r="AU472" s="24" t="s">
        <v>79</v>
      </c>
      <c r="AY472" s="24" t="s">
        <v>201</v>
      </c>
      <c r="BE472" s="246">
        <f>IF(N472="základní",J472,0)</f>
        <v>0</v>
      </c>
      <c r="BF472" s="246">
        <f>IF(N472="snížená",J472,0)</f>
        <v>0</v>
      </c>
      <c r="BG472" s="246">
        <f>IF(N472="zákl. přenesená",J472,0)</f>
        <v>0</v>
      </c>
      <c r="BH472" s="246">
        <f>IF(N472="sníž. přenesená",J472,0)</f>
        <v>0</v>
      </c>
      <c r="BI472" s="246">
        <f>IF(N472="nulová",J472,0)</f>
        <v>0</v>
      </c>
      <c r="BJ472" s="24" t="s">
        <v>76</v>
      </c>
      <c r="BK472" s="246">
        <f>ROUND(I472*H472,2)</f>
        <v>0</v>
      </c>
      <c r="BL472" s="24" t="s">
        <v>287</v>
      </c>
      <c r="BM472" s="24" t="s">
        <v>991</v>
      </c>
    </row>
    <row r="473" spans="2:65" s="1" customFormat="1" ht="25.5" customHeight="1">
      <c r="B473" s="46"/>
      <c r="C473" s="235" t="s">
        <v>992</v>
      </c>
      <c r="D473" s="235" t="s">
        <v>203</v>
      </c>
      <c r="E473" s="236" t="s">
        <v>993</v>
      </c>
      <c r="F473" s="237" t="s">
        <v>994</v>
      </c>
      <c r="G473" s="238" t="s">
        <v>248</v>
      </c>
      <c r="H473" s="239">
        <v>2</v>
      </c>
      <c r="I473" s="240"/>
      <c r="J473" s="241">
        <f>ROUND(I473*H473,2)</f>
        <v>0</v>
      </c>
      <c r="K473" s="237" t="s">
        <v>21</v>
      </c>
      <c r="L473" s="72"/>
      <c r="M473" s="242" t="s">
        <v>21</v>
      </c>
      <c r="N473" s="243" t="s">
        <v>40</v>
      </c>
      <c r="O473" s="47"/>
      <c r="P473" s="244">
        <f>O473*H473</f>
        <v>0</v>
      </c>
      <c r="Q473" s="244">
        <v>0</v>
      </c>
      <c r="R473" s="244">
        <f>Q473*H473</f>
        <v>0</v>
      </c>
      <c r="S473" s="244">
        <v>0</v>
      </c>
      <c r="T473" s="245">
        <f>S473*H473</f>
        <v>0</v>
      </c>
      <c r="AR473" s="24" t="s">
        <v>287</v>
      </c>
      <c r="AT473" s="24" t="s">
        <v>203</v>
      </c>
      <c r="AU473" s="24" t="s">
        <v>79</v>
      </c>
      <c r="AY473" s="24" t="s">
        <v>201</v>
      </c>
      <c r="BE473" s="246">
        <f>IF(N473="základní",J473,0)</f>
        <v>0</v>
      </c>
      <c r="BF473" s="246">
        <f>IF(N473="snížená",J473,0)</f>
        <v>0</v>
      </c>
      <c r="BG473" s="246">
        <f>IF(N473="zákl. přenesená",J473,0)</f>
        <v>0</v>
      </c>
      <c r="BH473" s="246">
        <f>IF(N473="sníž. přenesená",J473,0)</f>
        <v>0</v>
      </c>
      <c r="BI473" s="246">
        <f>IF(N473="nulová",J473,0)</f>
        <v>0</v>
      </c>
      <c r="BJ473" s="24" t="s">
        <v>76</v>
      </c>
      <c r="BK473" s="246">
        <f>ROUND(I473*H473,2)</f>
        <v>0</v>
      </c>
      <c r="BL473" s="24" t="s">
        <v>287</v>
      </c>
      <c r="BM473" s="24" t="s">
        <v>995</v>
      </c>
    </row>
    <row r="474" spans="2:51" s="12" customFormat="1" ht="13.5">
      <c r="B474" s="247"/>
      <c r="C474" s="248"/>
      <c r="D474" s="249" t="s">
        <v>210</v>
      </c>
      <c r="E474" s="250" t="s">
        <v>21</v>
      </c>
      <c r="F474" s="251" t="s">
        <v>996</v>
      </c>
      <c r="G474" s="248"/>
      <c r="H474" s="252">
        <v>2</v>
      </c>
      <c r="I474" s="253"/>
      <c r="J474" s="248"/>
      <c r="K474" s="248"/>
      <c r="L474" s="254"/>
      <c r="M474" s="255"/>
      <c r="N474" s="256"/>
      <c r="O474" s="256"/>
      <c r="P474" s="256"/>
      <c r="Q474" s="256"/>
      <c r="R474" s="256"/>
      <c r="S474" s="256"/>
      <c r="T474" s="257"/>
      <c r="AT474" s="258" t="s">
        <v>210</v>
      </c>
      <c r="AU474" s="258" t="s">
        <v>79</v>
      </c>
      <c r="AV474" s="12" t="s">
        <v>79</v>
      </c>
      <c r="AW474" s="12" t="s">
        <v>33</v>
      </c>
      <c r="AX474" s="12" t="s">
        <v>76</v>
      </c>
      <c r="AY474" s="258" t="s">
        <v>201</v>
      </c>
    </row>
    <row r="475" spans="2:65" s="1" customFormat="1" ht="25.5" customHeight="1">
      <c r="B475" s="46"/>
      <c r="C475" s="235" t="s">
        <v>997</v>
      </c>
      <c r="D475" s="235" t="s">
        <v>203</v>
      </c>
      <c r="E475" s="236" t="s">
        <v>998</v>
      </c>
      <c r="F475" s="237" t="s">
        <v>999</v>
      </c>
      <c r="G475" s="238" t="s">
        <v>248</v>
      </c>
      <c r="H475" s="239">
        <v>1</v>
      </c>
      <c r="I475" s="240"/>
      <c r="J475" s="241">
        <f>ROUND(I475*H475,2)</f>
        <v>0</v>
      </c>
      <c r="K475" s="237" t="s">
        <v>21</v>
      </c>
      <c r="L475" s="72"/>
      <c r="M475" s="242" t="s">
        <v>21</v>
      </c>
      <c r="N475" s="243" t="s">
        <v>40</v>
      </c>
      <c r="O475" s="47"/>
      <c r="P475" s="244">
        <f>O475*H475</f>
        <v>0</v>
      </c>
      <c r="Q475" s="244">
        <v>0</v>
      </c>
      <c r="R475" s="244">
        <f>Q475*H475</f>
        <v>0</v>
      </c>
      <c r="S475" s="244">
        <v>0</v>
      </c>
      <c r="T475" s="245">
        <f>S475*H475</f>
        <v>0</v>
      </c>
      <c r="AR475" s="24" t="s">
        <v>287</v>
      </c>
      <c r="AT475" s="24" t="s">
        <v>203</v>
      </c>
      <c r="AU475" s="24" t="s">
        <v>79</v>
      </c>
      <c r="AY475" s="24" t="s">
        <v>201</v>
      </c>
      <c r="BE475" s="246">
        <f>IF(N475="základní",J475,0)</f>
        <v>0</v>
      </c>
      <c r="BF475" s="246">
        <f>IF(N475="snížená",J475,0)</f>
        <v>0</v>
      </c>
      <c r="BG475" s="246">
        <f>IF(N475="zákl. přenesená",J475,0)</f>
        <v>0</v>
      </c>
      <c r="BH475" s="246">
        <f>IF(N475="sníž. přenesená",J475,0)</f>
        <v>0</v>
      </c>
      <c r="BI475" s="246">
        <f>IF(N475="nulová",J475,0)</f>
        <v>0</v>
      </c>
      <c r="BJ475" s="24" t="s">
        <v>76</v>
      </c>
      <c r="BK475" s="246">
        <f>ROUND(I475*H475,2)</f>
        <v>0</v>
      </c>
      <c r="BL475" s="24" t="s">
        <v>287</v>
      </c>
      <c r="BM475" s="24" t="s">
        <v>1000</v>
      </c>
    </row>
    <row r="476" spans="2:51" s="12" customFormat="1" ht="13.5">
      <c r="B476" s="247"/>
      <c r="C476" s="248"/>
      <c r="D476" s="249" t="s">
        <v>210</v>
      </c>
      <c r="E476" s="250" t="s">
        <v>21</v>
      </c>
      <c r="F476" s="251" t="s">
        <v>1001</v>
      </c>
      <c r="G476" s="248"/>
      <c r="H476" s="252">
        <v>1</v>
      </c>
      <c r="I476" s="253"/>
      <c r="J476" s="248"/>
      <c r="K476" s="248"/>
      <c r="L476" s="254"/>
      <c r="M476" s="255"/>
      <c r="N476" s="256"/>
      <c r="O476" s="256"/>
      <c r="P476" s="256"/>
      <c r="Q476" s="256"/>
      <c r="R476" s="256"/>
      <c r="S476" s="256"/>
      <c r="T476" s="257"/>
      <c r="AT476" s="258" t="s">
        <v>210</v>
      </c>
      <c r="AU476" s="258" t="s">
        <v>79</v>
      </c>
      <c r="AV476" s="12" t="s">
        <v>79</v>
      </c>
      <c r="AW476" s="12" t="s">
        <v>33</v>
      </c>
      <c r="AX476" s="12" t="s">
        <v>76</v>
      </c>
      <c r="AY476" s="258" t="s">
        <v>201</v>
      </c>
    </row>
    <row r="477" spans="2:63" s="11" customFormat="1" ht="29.85" customHeight="1">
      <c r="B477" s="219"/>
      <c r="C477" s="220"/>
      <c r="D477" s="221" t="s">
        <v>68</v>
      </c>
      <c r="E477" s="233" t="s">
        <v>1002</v>
      </c>
      <c r="F477" s="233" t="s">
        <v>1003</v>
      </c>
      <c r="G477" s="220"/>
      <c r="H477" s="220"/>
      <c r="I477" s="223"/>
      <c r="J477" s="234">
        <f>BK477</f>
        <v>0</v>
      </c>
      <c r="K477" s="220"/>
      <c r="L477" s="225"/>
      <c r="M477" s="226"/>
      <c r="N477" s="227"/>
      <c r="O477" s="227"/>
      <c r="P477" s="228">
        <f>SUM(P478:P486)</f>
        <v>0</v>
      </c>
      <c r="Q477" s="227"/>
      <c r="R477" s="228">
        <f>SUM(R478:R486)</f>
        <v>0.1368832</v>
      </c>
      <c r="S477" s="227"/>
      <c r="T477" s="229">
        <f>SUM(T478:T486)</f>
        <v>0</v>
      </c>
      <c r="AR477" s="230" t="s">
        <v>79</v>
      </c>
      <c r="AT477" s="231" t="s">
        <v>68</v>
      </c>
      <c r="AU477" s="231" t="s">
        <v>76</v>
      </c>
      <c r="AY477" s="230" t="s">
        <v>201</v>
      </c>
      <c r="BK477" s="232">
        <f>SUM(BK478:BK486)</f>
        <v>0</v>
      </c>
    </row>
    <row r="478" spans="2:65" s="1" customFormat="1" ht="25.5" customHeight="1">
      <c r="B478" s="46"/>
      <c r="C478" s="235" t="s">
        <v>1004</v>
      </c>
      <c r="D478" s="235" t="s">
        <v>203</v>
      </c>
      <c r="E478" s="236" t="s">
        <v>1005</v>
      </c>
      <c r="F478" s="237" t="s">
        <v>1006</v>
      </c>
      <c r="G478" s="238" t="s">
        <v>206</v>
      </c>
      <c r="H478" s="239">
        <v>9.92</v>
      </c>
      <c r="I478" s="240"/>
      <c r="J478" s="241">
        <f>ROUND(I478*H478,2)</f>
        <v>0</v>
      </c>
      <c r="K478" s="237" t="s">
        <v>220</v>
      </c>
      <c r="L478" s="72"/>
      <c r="M478" s="242" t="s">
        <v>21</v>
      </c>
      <c r="N478" s="243" t="s">
        <v>40</v>
      </c>
      <c r="O478" s="47"/>
      <c r="P478" s="244">
        <f>O478*H478</f>
        <v>0</v>
      </c>
      <c r="Q478" s="244">
        <v>0.00416</v>
      </c>
      <c r="R478" s="244">
        <f>Q478*H478</f>
        <v>0.0412672</v>
      </c>
      <c r="S478" s="244">
        <v>0</v>
      </c>
      <c r="T478" s="245">
        <f>S478*H478</f>
        <v>0</v>
      </c>
      <c r="AR478" s="24" t="s">
        <v>287</v>
      </c>
      <c r="AT478" s="24" t="s">
        <v>203</v>
      </c>
      <c r="AU478" s="24" t="s">
        <v>79</v>
      </c>
      <c r="AY478" s="24" t="s">
        <v>201</v>
      </c>
      <c r="BE478" s="246">
        <f>IF(N478="základní",J478,0)</f>
        <v>0</v>
      </c>
      <c r="BF478" s="246">
        <f>IF(N478="snížená",J478,0)</f>
        <v>0</v>
      </c>
      <c r="BG478" s="246">
        <f>IF(N478="zákl. přenesená",J478,0)</f>
        <v>0</v>
      </c>
      <c r="BH478" s="246">
        <f>IF(N478="sníž. přenesená",J478,0)</f>
        <v>0</v>
      </c>
      <c r="BI478" s="246">
        <f>IF(N478="nulová",J478,0)</f>
        <v>0</v>
      </c>
      <c r="BJ478" s="24" t="s">
        <v>76</v>
      </c>
      <c r="BK478" s="246">
        <f>ROUND(I478*H478,2)</f>
        <v>0</v>
      </c>
      <c r="BL478" s="24" t="s">
        <v>287</v>
      </c>
      <c r="BM478" s="24" t="s">
        <v>1007</v>
      </c>
    </row>
    <row r="479" spans="2:51" s="12" customFormat="1" ht="13.5">
      <c r="B479" s="247"/>
      <c r="C479" s="248"/>
      <c r="D479" s="249" t="s">
        <v>210</v>
      </c>
      <c r="E479" s="250" t="s">
        <v>21</v>
      </c>
      <c r="F479" s="251" t="s">
        <v>378</v>
      </c>
      <c r="G479" s="248"/>
      <c r="H479" s="252">
        <v>9.92</v>
      </c>
      <c r="I479" s="253"/>
      <c r="J479" s="248"/>
      <c r="K479" s="248"/>
      <c r="L479" s="254"/>
      <c r="M479" s="255"/>
      <c r="N479" s="256"/>
      <c r="O479" s="256"/>
      <c r="P479" s="256"/>
      <c r="Q479" s="256"/>
      <c r="R479" s="256"/>
      <c r="S479" s="256"/>
      <c r="T479" s="257"/>
      <c r="AT479" s="258" t="s">
        <v>210</v>
      </c>
      <c r="AU479" s="258" t="s">
        <v>79</v>
      </c>
      <c r="AV479" s="12" t="s">
        <v>79</v>
      </c>
      <c r="AW479" s="12" t="s">
        <v>33</v>
      </c>
      <c r="AX479" s="12" t="s">
        <v>76</v>
      </c>
      <c r="AY479" s="258" t="s">
        <v>201</v>
      </c>
    </row>
    <row r="480" spans="2:65" s="1" customFormat="1" ht="16.5" customHeight="1">
      <c r="B480" s="46"/>
      <c r="C480" s="259" t="s">
        <v>1008</v>
      </c>
      <c r="D480" s="259" t="s">
        <v>256</v>
      </c>
      <c r="E480" s="260" t="s">
        <v>1009</v>
      </c>
      <c r="F480" s="261" t="s">
        <v>1010</v>
      </c>
      <c r="G480" s="262" t="s">
        <v>206</v>
      </c>
      <c r="H480" s="263">
        <v>10.912</v>
      </c>
      <c r="I480" s="264"/>
      <c r="J480" s="265">
        <f>ROUND(I480*H480,2)</f>
        <v>0</v>
      </c>
      <c r="K480" s="261" t="s">
        <v>21</v>
      </c>
      <c r="L480" s="266"/>
      <c r="M480" s="267" t="s">
        <v>21</v>
      </c>
      <c r="N480" s="268" t="s">
        <v>40</v>
      </c>
      <c r="O480" s="47"/>
      <c r="P480" s="244">
        <f>O480*H480</f>
        <v>0</v>
      </c>
      <c r="Q480" s="244">
        <v>0</v>
      </c>
      <c r="R480" s="244">
        <f>Q480*H480</f>
        <v>0</v>
      </c>
      <c r="S480" s="244">
        <v>0</v>
      </c>
      <c r="T480" s="245">
        <f>S480*H480</f>
        <v>0</v>
      </c>
      <c r="AR480" s="24" t="s">
        <v>374</v>
      </c>
      <c r="AT480" s="24" t="s">
        <v>256</v>
      </c>
      <c r="AU480" s="24" t="s">
        <v>79</v>
      </c>
      <c r="AY480" s="24" t="s">
        <v>201</v>
      </c>
      <c r="BE480" s="246">
        <f>IF(N480="základní",J480,0)</f>
        <v>0</v>
      </c>
      <c r="BF480" s="246">
        <f>IF(N480="snížená",J480,0)</f>
        <v>0</v>
      </c>
      <c r="BG480" s="246">
        <f>IF(N480="zákl. přenesená",J480,0)</f>
        <v>0</v>
      </c>
      <c r="BH480" s="246">
        <f>IF(N480="sníž. přenesená",J480,0)</f>
        <v>0</v>
      </c>
      <c r="BI480" s="246">
        <f>IF(N480="nulová",J480,0)</f>
        <v>0</v>
      </c>
      <c r="BJ480" s="24" t="s">
        <v>76</v>
      </c>
      <c r="BK480" s="246">
        <f>ROUND(I480*H480,2)</f>
        <v>0</v>
      </c>
      <c r="BL480" s="24" t="s">
        <v>287</v>
      </c>
      <c r="BM480" s="24" t="s">
        <v>1011</v>
      </c>
    </row>
    <row r="481" spans="2:51" s="12" customFormat="1" ht="13.5">
      <c r="B481" s="247"/>
      <c r="C481" s="248"/>
      <c r="D481" s="249" t="s">
        <v>210</v>
      </c>
      <c r="E481" s="250" t="s">
        <v>21</v>
      </c>
      <c r="F481" s="251" t="s">
        <v>1012</v>
      </c>
      <c r="G481" s="248"/>
      <c r="H481" s="252">
        <v>10.912</v>
      </c>
      <c r="I481" s="253"/>
      <c r="J481" s="248"/>
      <c r="K481" s="248"/>
      <c r="L481" s="254"/>
      <c r="M481" s="255"/>
      <c r="N481" s="256"/>
      <c r="O481" s="256"/>
      <c r="P481" s="256"/>
      <c r="Q481" s="256"/>
      <c r="R481" s="256"/>
      <c r="S481" s="256"/>
      <c r="T481" s="257"/>
      <c r="AT481" s="258" t="s">
        <v>210</v>
      </c>
      <c r="AU481" s="258" t="s">
        <v>79</v>
      </c>
      <c r="AV481" s="12" t="s">
        <v>79</v>
      </c>
      <c r="AW481" s="12" t="s">
        <v>33</v>
      </c>
      <c r="AX481" s="12" t="s">
        <v>76</v>
      </c>
      <c r="AY481" s="258" t="s">
        <v>201</v>
      </c>
    </row>
    <row r="482" spans="2:65" s="1" customFormat="1" ht="16.5" customHeight="1">
      <c r="B482" s="46"/>
      <c r="C482" s="235" t="s">
        <v>1013</v>
      </c>
      <c r="D482" s="235" t="s">
        <v>203</v>
      </c>
      <c r="E482" s="236" t="s">
        <v>1014</v>
      </c>
      <c r="F482" s="237" t="s">
        <v>1015</v>
      </c>
      <c r="G482" s="238" t="s">
        <v>206</v>
      </c>
      <c r="H482" s="239">
        <v>9.92</v>
      </c>
      <c r="I482" s="240"/>
      <c r="J482" s="241">
        <f>ROUND(I482*H482,2)</f>
        <v>0</v>
      </c>
      <c r="K482" s="237" t="s">
        <v>220</v>
      </c>
      <c r="L482" s="72"/>
      <c r="M482" s="242" t="s">
        <v>21</v>
      </c>
      <c r="N482" s="243" t="s">
        <v>40</v>
      </c>
      <c r="O482" s="47"/>
      <c r="P482" s="244">
        <f>O482*H482</f>
        <v>0</v>
      </c>
      <c r="Q482" s="244">
        <v>0</v>
      </c>
      <c r="R482" s="244">
        <f>Q482*H482</f>
        <v>0</v>
      </c>
      <c r="S482" s="244">
        <v>0</v>
      </c>
      <c r="T482" s="245">
        <f>S482*H482</f>
        <v>0</v>
      </c>
      <c r="AR482" s="24" t="s">
        <v>287</v>
      </c>
      <c r="AT482" s="24" t="s">
        <v>203</v>
      </c>
      <c r="AU482" s="24" t="s">
        <v>79</v>
      </c>
      <c r="AY482" s="24" t="s">
        <v>201</v>
      </c>
      <c r="BE482" s="246">
        <f>IF(N482="základní",J482,0)</f>
        <v>0</v>
      </c>
      <c r="BF482" s="246">
        <f>IF(N482="snížená",J482,0)</f>
        <v>0</v>
      </c>
      <c r="BG482" s="246">
        <f>IF(N482="zákl. přenesená",J482,0)</f>
        <v>0</v>
      </c>
      <c r="BH482" s="246">
        <f>IF(N482="sníž. přenesená",J482,0)</f>
        <v>0</v>
      </c>
      <c r="BI482" s="246">
        <f>IF(N482="nulová",J482,0)</f>
        <v>0</v>
      </c>
      <c r="BJ482" s="24" t="s">
        <v>76</v>
      </c>
      <c r="BK482" s="246">
        <f>ROUND(I482*H482,2)</f>
        <v>0</v>
      </c>
      <c r="BL482" s="24" t="s">
        <v>287</v>
      </c>
      <c r="BM482" s="24" t="s">
        <v>1016</v>
      </c>
    </row>
    <row r="483" spans="2:65" s="1" customFormat="1" ht="25.5" customHeight="1">
      <c r="B483" s="46"/>
      <c r="C483" s="235" t="s">
        <v>1017</v>
      </c>
      <c r="D483" s="235" t="s">
        <v>203</v>
      </c>
      <c r="E483" s="236" t="s">
        <v>1018</v>
      </c>
      <c r="F483" s="237" t="s">
        <v>1019</v>
      </c>
      <c r="G483" s="238" t="s">
        <v>206</v>
      </c>
      <c r="H483" s="239">
        <v>9.92</v>
      </c>
      <c r="I483" s="240"/>
      <c r="J483" s="241">
        <f>ROUND(I483*H483,2)</f>
        <v>0</v>
      </c>
      <c r="K483" s="237" t="s">
        <v>220</v>
      </c>
      <c r="L483" s="72"/>
      <c r="M483" s="242" t="s">
        <v>21</v>
      </c>
      <c r="N483" s="243" t="s">
        <v>40</v>
      </c>
      <c r="O483" s="47"/>
      <c r="P483" s="244">
        <f>O483*H483</f>
        <v>0</v>
      </c>
      <c r="Q483" s="244">
        <v>0</v>
      </c>
      <c r="R483" s="244">
        <f>Q483*H483</f>
        <v>0</v>
      </c>
      <c r="S483" s="244">
        <v>0</v>
      </c>
      <c r="T483" s="245">
        <f>S483*H483</f>
        <v>0</v>
      </c>
      <c r="AR483" s="24" t="s">
        <v>287</v>
      </c>
      <c r="AT483" s="24" t="s">
        <v>203</v>
      </c>
      <c r="AU483" s="24" t="s">
        <v>79</v>
      </c>
      <c r="AY483" s="24" t="s">
        <v>201</v>
      </c>
      <c r="BE483" s="246">
        <f>IF(N483="základní",J483,0)</f>
        <v>0</v>
      </c>
      <c r="BF483" s="246">
        <f>IF(N483="snížená",J483,0)</f>
        <v>0</v>
      </c>
      <c r="BG483" s="246">
        <f>IF(N483="zákl. přenesená",J483,0)</f>
        <v>0</v>
      </c>
      <c r="BH483" s="246">
        <f>IF(N483="sníž. přenesená",J483,0)</f>
        <v>0</v>
      </c>
      <c r="BI483" s="246">
        <f>IF(N483="nulová",J483,0)</f>
        <v>0</v>
      </c>
      <c r="BJ483" s="24" t="s">
        <v>76</v>
      </c>
      <c r="BK483" s="246">
        <f>ROUND(I483*H483,2)</f>
        <v>0</v>
      </c>
      <c r="BL483" s="24" t="s">
        <v>287</v>
      </c>
      <c r="BM483" s="24" t="s">
        <v>1020</v>
      </c>
    </row>
    <row r="484" spans="2:65" s="1" customFormat="1" ht="16.5" customHeight="1">
      <c r="B484" s="46"/>
      <c r="C484" s="235" t="s">
        <v>1021</v>
      </c>
      <c r="D484" s="235" t="s">
        <v>203</v>
      </c>
      <c r="E484" s="236" t="s">
        <v>1022</v>
      </c>
      <c r="F484" s="237" t="s">
        <v>1023</v>
      </c>
      <c r="G484" s="238" t="s">
        <v>206</v>
      </c>
      <c r="H484" s="239">
        <v>318.72</v>
      </c>
      <c r="I484" s="240"/>
      <c r="J484" s="241">
        <f>ROUND(I484*H484,2)</f>
        <v>0</v>
      </c>
      <c r="K484" s="237" t="s">
        <v>220</v>
      </c>
      <c r="L484" s="72"/>
      <c r="M484" s="242" t="s">
        <v>21</v>
      </c>
      <c r="N484" s="243" t="s">
        <v>40</v>
      </c>
      <c r="O484" s="47"/>
      <c r="P484" s="244">
        <f>O484*H484</f>
        <v>0</v>
      </c>
      <c r="Q484" s="244">
        <v>0.0003</v>
      </c>
      <c r="R484" s="244">
        <f>Q484*H484</f>
        <v>0.095616</v>
      </c>
      <c r="S484" s="244">
        <v>0</v>
      </c>
      <c r="T484" s="245">
        <f>S484*H484</f>
        <v>0</v>
      </c>
      <c r="AR484" s="24" t="s">
        <v>287</v>
      </c>
      <c r="AT484" s="24" t="s">
        <v>203</v>
      </c>
      <c r="AU484" s="24" t="s">
        <v>79</v>
      </c>
      <c r="AY484" s="24" t="s">
        <v>201</v>
      </c>
      <c r="BE484" s="246">
        <f>IF(N484="základní",J484,0)</f>
        <v>0</v>
      </c>
      <c r="BF484" s="246">
        <f>IF(N484="snížená",J484,0)</f>
        <v>0</v>
      </c>
      <c r="BG484" s="246">
        <f>IF(N484="zákl. přenesená",J484,0)</f>
        <v>0</v>
      </c>
      <c r="BH484" s="246">
        <f>IF(N484="sníž. přenesená",J484,0)</f>
        <v>0</v>
      </c>
      <c r="BI484" s="246">
        <f>IF(N484="nulová",J484,0)</f>
        <v>0</v>
      </c>
      <c r="BJ484" s="24" t="s">
        <v>76</v>
      </c>
      <c r="BK484" s="246">
        <f>ROUND(I484*H484,2)</f>
        <v>0</v>
      </c>
      <c r="BL484" s="24" t="s">
        <v>287</v>
      </c>
      <c r="BM484" s="24" t="s">
        <v>1024</v>
      </c>
    </row>
    <row r="485" spans="2:51" s="12" customFormat="1" ht="13.5">
      <c r="B485" s="247"/>
      <c r="C485" s="248"/>
      <c r="D485" s="249" t="s">
        <v>210</v>
      </c>
      <c r="E485" s="250" t="s">
        <v>21</v>
      </c>
      <c r="F485" s="251" t="s">
        <v>1025</v>
      </c>
      <c r="G485" s="248"/>
      <c r="H485" s="252">
        <v>318.72</v>
      </c>
      <c r="I485" s="253"/>
      <c r="J485" s="248"/>
      <c r="K485" s="248"/>
      <c r="L485" s="254"/>
      <c r="M485" s="255"/>
      <c r="N485" s="256"/>
      <c r="O485" s="256"/>
      <c r="P485" s="256"/>
      <c r="Q485" s="256"/>
      <c r="R485" s="256"/>
      <c r="S485" s="256"/>
      <c r="T485" s="257"/>
      <c r="AT485" s="258" t="s">
        <v>210</v>
      </c>
      <c r="AU485" s="258" t="s">
        <v>79</v>
      </c>
      <c r="AV485" s="12" t="s">
        <v>79</v>
      </c>
      <c r="AW485" s="12" t="s">
        <v>33</v>
      </c>
      <c r="AX485" s="12" t="s">
        <v>76</v>
      </c>
      <c r="AY485" s="258" t="s">
        <v>201</v>
      </c>
    </row>
    <row r="486" spans="2:65" s="1" customFormat="1" ht="25.5" customHeight="1">
      <c r="B486" s="46"/>
      <c r="C486" s="235" t="s">
        <v>1026</v>
      </c>
      <c r="D486" s="235" t="s">
        <v>203</v>
      </c>
      <c r="E486" s="236" t="s">
        <v>1027</v>
      </c>
      <c r="F486" s="237" t="s">
        <v>1028</v>
      </c>
      <c r="G486" s="238" t="s">
        <v>562</v>
      </c>
      <c r="H486" s="282"/>
      <c r="I486" s="240"/>
      <c r="J486" s="241">
        <f>ROUND(I486*H486,2)</f>
        <v>0</v>
      </c>
      <c r="K486" s="237" t="s">
        <v>220</v>
      </c>
      <c r="L486" s="72"/>
      <c r="M486" s="242" t="s">
        <v>21</v>
      </c>
      <c r="N486" s="243" t="s">
        <v>40</v>
      </c>
      <c r="O486" s="47"/>
      <c r="P486" s="244">
        <f>O486*H486</f>
        <v>0</v>
      </c>
      <c r="Q486" s="244">
        <v>0</v>
      </c>
      <c r="R486" s="244">
        <f>Q486*H486</f>
        <v>0</v>
      </c>
      <c r="S486" s="244">
        <v>0</v>
      </c>
      <c r="T486" s="245">
        <f>S486*H486</f>
        <v>0</v>
      </c>
      <c r="AR486" s="24" t="s">
        <v>287</v>
      </c>
      <c r="AT486" s="24" t="s">
        <v>203</v>
      </c>
      <c r="AU486" s="24" t="s">
        <v>79</v>
      </c>
      <c r="AY486" s="24" t="s">
        <v>201</v>
      </c>
      <c r="BE486" s="246">
        <f>IF(N486="základní",J486,0)</f>
        <v>0</v>
      </c>
      <c r="BF486" s="246">
        <f>IF(N486="snížená",J486,0)</f>
        <v>0</v>
      </c>
      <c r="BG486" s="246">
        <f>IF(N486="zákl. přenesená",J486,0)</f>
        <v>0</v>
      </c>
      <c r="BH486" s="246">
        <f>IF(N486="sníž. přenesená",J486,0)</f>
        <v>0</v>
      </c>
      <c r="BI486" s="246">
        <f>IF(N486="nulová",J486,0)</f>
        <v>0</v>
      </c>
      <c r="BJ486" s="24" t="s">
        <v>76</v>
      </c>
      <c r="BK486" s="246">
        <f>ROUND(I486*H486,2)</f>
        <v>0</v>
      </c>
      <c r="BL486" s="24" t="s">
        <v>287</v>
      </c>
      <c r="BM486" s="24" t="s">
        <v>1029</v>
      </c>
    </row>
    <row r="487" spans="2:63" s="11" customFormat="1" ht="29.85" customHeight="1">
      <c r="B487" s="219"/>
      <c r="C487" s="220"/>
      <c r="D487" s="221" t="s">
        <v>68</v>
      </c>
      <c r="E487" s="233" t="s">
        <v>1030</v>
      </c>
      <c r="F487" s="233" t="s">
        <v>1031</v>
      </c>
      <c r="G487" s="220"/>
      <c r="H487" s="220"/>
      <c r="I487" s="223"/>
      <c r="J487" s="234">
        <f>BK487</f>
        <v>0</v>
      </c>
      <c r="K487" s="220"/>
      <c r="L487" s="225"/>
      <c r="M487" s="226"/>
      <c r="N487" s="227"/>
      <c r="O487" s="227"/>
      <c r="P487" s="228">
        <f>SUM(P488:P492)</f>
        <v>0</v>
      </c>
      <c r="Q487" s="227"/>
      <c r="R487" s="228">
        <f>SUM(R488:R492)</f>
        <v>0</v>
      </c>
      <c r="S487" s="227"/>
      <c r="T487" s="229">
        <f>SUM(T488:T492)</f>
        <v>0.36939</v>
      </c>
      <c r="AR487" s="230" t="s">
        <v>79</v>
      </c>
      <c r="AT487" s="231" t="s">
        <v>68</v>
      </c>
      <c r="AU487" s="231" t="s">
        <v>76</v>
      </c>
      <c r="AY487" s="230" t="s">
        <v>201</v>
      </c>
      <c r="BK487" s="232">
        <f>SUM(BK488:BK492)</f>
        <v>0</v>
      </c>
    </row>
    <row r="488" spans="2:65" s="1" customFormat="1" ht="16.5" customHeight="1">
      <c r="B488" s="46"/>
      <c r="C488" s="235" t="s">
        <v>1032</v>
      </c>
      <c r="D488" s="235" t="s">
        <v>203</v>
      </c>
      <c r="E488" s="236" t="s">
        <v>1033</v>
      </c>
      <c r="F488" s="237" t="s">
        <v>1034</v>
      </c>
      <c r="G488" s="238" t="s">
        <v>206</v>
      </c>
      <c r="H488" s="239">
        <v>123.13</v>
      </c>
      <c r="I488" s="240"/>
      <c r="J488" s="241">
        <f>ROUND(I488*H488,2)</f>
        <v>0</v>
      </c>
      <c r="K488" s="237" t="s">
        <v>220</v>
      </c>
      <c r="L488" s="72"/>
      <c r="M488" s="242" t="s">
        <v>21</v>
      </c>
      <c r="N488" s="243" t="s">
        <v>40</v>
      </c>
      <c r="O488" s="47"/>
      <c r="P488" s="244">
        <f>O488*H488</f>
        <v>0</v>
      </c>
      <c r="Q488" s="244">
        <v>0</v>
      </c>
      <c r="R488" s="244">
        <f>Q488*H488</f>
        <v>0</v>
      </c>
      <c r="S488" s="244">
        <v>0.003</v>
      </c>
      <c r="T488" s="245">
        <f>S488*H488</f>
        <v>0.36939</v>
      </c>
      <c r="AR488" s="24" t="s">
        <v>287</v>
      </c>
      <c r="AT488" s="24" t="s">
        <v>203</v>
      </c>
      <c r="AU488" s="24" t="s">
        <v>79</v>
      </c>
      <c r="AY488" s="24" t="s">
        <v>201</v>
      </c>
      <c r="BE488" s="246">
        <f>IF(N488="základní",J488,0)</f>
        <v>0</v>
      </c>
      <c r="BF488" s="246">
        <f>IF(N488="snížená",J488,0)</f>
        <v>0</v>
      </c>
      <c r="BG488" s="246">
        <f>IF(N488="zákl. přenesená",J488,0)</f>
        <v>0</v>
      </c>
      <c r="BH488" s="246">
        <f>IF(N488="sníž. přenesená",J488,0)</f>
        <v>0</v>
      </c>
      <c r="BI488" s="246">
        <f>IF(N488="nulová",J488,0)</f>
        <v>0</v>
      </c>
      <c r="BJ488" s="24" t="s">
        <v>76</v>
      </c>
      <c r="BK488" s="246">
        <f>ROUND(I488*H488,2)</f>
        <v>0</v>
      </c>
      <c r="BL488" s="24" t="s">
        <v>287</v>
      </c>
      <c r="BM488" s="24" t="s">
        <v>1035</v>
      </c>
    </row>
    <row r="489" spans="2:51" s="12" customFormat="1" ht="13.5">
      <c r="B489" s="247"/>
      <c r="C489" s="248"/>
      <c r="D489" s="249" t="s">
        <v>210</v>
      </c>
      <c r="E489" s="250" t="s">
        <v>21</v>
      </c>
      <c r="F489" s="251" t="s">
        <v>1036</v>
      </c>
      <c r="G489" s="248"/>
      <c r="H489" s="252">
        <v>123.13</v>
      </c>
      <c r="I489" s="253"/>
      <c r="J489" s="248"/>
      <c r="K489" s="248"/>
      <c r="L489" s="254"/>
      <c r="M489" s="255"/>
      <c r="N489" s="256"/>
      <c r="O489" s="256"/>
      <c r="P489" s="256"/>
      <c r="Q489" s="256"/>
      <c r="R489" s="256"/>
      <c r="S489" s="256"/>
      <c r="T489" s="257"/>
      <c r="AT489" s="258" t="s">
        <v>210</v>
      </c>
      <c r="AU489" s="258" t="s">
        <v>79</v>
      </c>
      <c r="AV489" s="12" t="s">
        <v>79</v>
      </c>
      <c r="AW489" s="12" t="s">
        <v>33</v>
      </c>
      <c r="AX489" s="12" t="s">
        <v>76</v>
      </c>
      <c r="AY489" s="258" t="s">
        <v>201</v>
      </c>
    </row>
    <row r="490" spans="2:65" s="1" customFormat="1" ht="25.5" customHeight="1">
      <c r="B490" s="46"/>
      <c r="C490" s="235" t="s">
        <v>1037</v>
      </c>
      <c r="D490" s="235" t="s">
        <v>203</v>
      </c>
      <c r="E490" s="236" t="s">
        <v>1038</v>
      </c>
      <c r="F490" s="237" t="s">
        <v>1039</v>
      </c>
      <c r="G490" s="238" t="s">
        <v>562</v>
      </c>
      <c r="H490" s="282"/>
      <c r="I490" s="240"/>
      <c r="J490" s="241">
        <f>ROUND(I490*H490,2)</f>
        <v>0</v>
      </c>
      <c r="K490" s="237" t="s">
        <v>220</v>
      </c>
      <c r="L490" s="72"/>
      <c r="M490" s="242" t="s">
        <v>21</v>
      </c>
      <c r="N490" s="243" t="s">
        <v>40</v>
      </c>
      <c r="O490" s="47"/>
      <c r="P490" s="244">
        <f>O490*H490</f>
        <v>0</v>
      </c>
      <c r="Q490" s="244">
        <v>0</v>
      </c>
      <c r="R490" s="244">
        <f>Q490*H490</f>
        <v>0</v>
      </c>
      <c r="S490" s="244">
        <v>0</v>
      </c>
      <c r="T490" s="245">
        <f>S490*H490</f>
        <v>0</v>
      </c>
      <c r="AR490" s="24" t="s">
        <v>287</v>
      </c>
      <c r="AT490" s="24" t="s">
        <v>203</v>
      </c>
      <c r="AU490" s="24" t="s">
        <v>79</v>
      </c>
      <c r="AY490" s="24" t="s">
        <v>201</v>
      </c>
      <c r="BE490" s="246">
        <f>IF(N490="základní",J490,0)</f>
        <v>0</v>
      </c>
      <c r="BF490" s="246">
        <f>IF(N490="snížená",J490,0)</f>
        <v>0</v>
      </c>
      <c r="BG490" s="246">
        <f>IF(N490="zákl. přenesená",J490,0)</f>
        <v>0</v>
      </c>
      <c r="BH490" s="246">
        <f>IF(N490="sníž. přenesená",J490,0)</f>
        <v>0</v>
      </c>
      <c r="BI490" s="246">
        <f>IF(N490="nulová",J490,0)</f>
        <v>0</v>
      </c>
      <c r="BJ490" s="24" t="s">
        <v>76</v>
      </c>
      <c r="BK490" s="246">
        <f>ROUND(I490*H490,2)</f>
        <v>0</v>
      </c>
      <c r="BL490" s="24" t="s">
        <v>287</v>
      </c>
      <c r="BM490" s="24" t="s">
        <v>1040</v>
      </c>
    </row>
    <row r="491" spans="2:65" s="1" customFormat="1" ht="25.5" customHeight="1">
      <c r="B491" s="46"/>
      <c r="C491" s="235" t="s">
        <v>1041</v>
      </c>
      <c r="D491" s="235" t="s">
        <v>203</v>
      </c>
      <c r="E491" s="236" t="s">
        <v>1042</v>
      </c>
      <c r="F491" s="237" t="s">
        <v>1043</v>
      </c>
      <c r="G491" s="238" t="s">
        <v>206</v>
      </c>
      <c r="H491" s="239">
        <v>148.44</v>
      </c>
      <c r="I491" s="240"/>
      <c r="J491" s="241">
        <f>ROUND(I491*H491,2)</f>
        <v>0</v>
      </c>
      <c r="K491" s="237" t="s">
        <v>21</v>
      </c>
      <c r="L491" s="72"/>
      <c r="M491" s="242" t="s">
        <v>21</v>
      </c>
      <c r="N491" s="243" t="s">
        <v>40</v>
      </c>
      <c r="O491" s="47"/>
      <c r="P491" s="244">
        <f>O491*H491</f>
        <v>0</v>
      </c>
      <c r="Q491" s="244">
        <v>0</v>
      </c>
      <c r="R491" s="244">
        <f>Q491*H491</f>
        <v>0</v>
      </c>
      <c r="S491" s="244">
        <v>0</v>
      </c>
      <c r="T491" s="245">
        <f>S491*H491</f>
        <v>0</v>
      </c>
      <c r="AR491" s="24" t="s">
        <v>287</v>
      </c>
      <c r="AT491" s="24" t="s">
        <v>203</v>
      </c>
      <c r="AU491" s="24" t="s">
        <v>79</v>
      </c>
      <c r="AY491" s="24" t="s">
        <v>201</v>
      </c>
      <c r="BE491" s="246">
        <f>IF(N491="základní",J491,0)</f>
        <v>0</v>
      </c>
      <c r="BF491" s="246">
        <f>IF(N491="snížená",J491,0)</f>
        <v>0</v>
      </c>
      <c r="BG491" s="246">
        <f>IF(N491="zákl. přenesená",J491,0)</f>
        <v>0</v>
      </c>
      <c r="BH491" s="246">
        <f>IF(N491="sníž. přenesená",J491,0)</f>
        <v>0</v>
      </c>
      <c r="BI491" s="246">
        <f>IF(N491="nulová",J491,0)</f>
        <v>0</v>
      </c>
      <c r="BJ491" s="24" t="s">
        <v>76</v>
      </c>
      <c r="BK491" s="246">
        <f>ROUND(I491*H491,2)</f>
        <v>0</v>
      </c>
      <c r="BL491" s="24" t="s">
        <v>287</v>
      </c>
      <c r="BM491" s="24" t="s">
        <v>1044</v>
      </c>
    </row>
    <row r="492" spans="2:51" s="12" customFormat="1" ht="13.5">
      <c r="B492" s="247"/>
      <c r="C492" s="248"/>
      <c r="D492" s="249" t="s">
        <v>210</v>
      </c>
      <c r="E492" s="250" t="s">
        <v>21</v>
      </c>
      <c r="F492" s="251" t="s">
        <v>1045</v>
      </c>
      <c r="G492" s="248"/>
      <c r="H492" s="252">
        <v>148.44</v>
      </c>
      <c r="I492" s="253"/>
      <c r="J492" s="248"/>
      <c r="K492" s="248"/>
      <c r="L492" s="254"/>
      <c r="M492" s="255"/>
      <c r="N492" s="256"/>
      <c r="O492" s="256"/>
      <c r="P492" s="256"/>
      <c r="Q492" s="256"/>
      <c r="R492" s="256"/>
      <c r="S492" s="256"/>
      <c r="T492" s="257"/>
      <c r="AT492" s="258" t="s">
        <v>210</v>
      </c>
      <c r="AU492" s="258" t="s">
        <v>79</v>
      </c>
      <c r="AV492" s="12" t="s">
        <v>79</v>
      </c>
      <c r="AW492" s="12" t="s">
        <v>33</v>
      </c>
      <c r="AX492" s="12" t="s">
        <v>76</v>
      </c>
      <c r="AY492" s="258" t="s">
        <v>201</v>
      </c>
    </row>
    <row r="493" spans="2:63" s="11" customFormat="1" ht="29.85" customHeight="1">
      <c r="B493" s="219"/>
      <c r="C493" s="220"/>
      <c r="D493" s="221" t="s">
        <v>68</v>
      </c>
      <c r="E493" s="233" t="s">
        <v>1046</v>
      </c>
      <c r="F493" s="233" t="s">
        <v>1047</v>
      </c>
      <c r="G493" s="220"/>
      <c r="H493" s="220"/>
      <c r="I493" s="223"/>
      <c r="J493" s="234">
        <f>BK493</f>
        <v>0</v>
      </c>
      <c r="K493" s="220"/>
      <c r="L493" s="225"/>
      <c r="M493" s="226"/>
      <c r="N493" s="227"/>
      <c r="O493" s="227"/>
      <c r="P493" s="228">
        <f>SUM(P494:P498)</f>
        <v>0</v>
      </c>
      <c r="Q493" s="227"/>
      <c r="R493" s="228">
        <f>SUM(R494:R498)</f>
        <v>2.3904</v>
      </c>
      <c r="S493" s="227"/>
      <c r="T493" s="229">
        <f>SUM(T494:T498)</f>
        <v>0</v>
      </c>
      <c r="AR493" s="230" t="s">
        <v>79</v>
      </c>
      <c r="AT493" s="231" t="s">
        <v>68</v>
      </c>
      <c r="AU493" s="231" t="s">
        <v>76</v>
      </c>
      <c r="AY493" s="230" t="s">
        <v>201</v>
      </c>
      <c r="BK493" s="232">
        <f>SUM(BK494:BK498)</f>
        <v>0</v>
      </c>
    </row>
    <row r="494" spans="2:65" s="1" customFormat="1" ht="16.5" customHeight="1">
      <c r="B494" s="46"/>
      <c r="C494" s="235" t="s">
        <v>1048</v>
      </c>
      <c r="D494" s="235" t="s">
        <v>203</v>
      </c>
      <c r="E494" s="236" t="s">
        <v>1049</v>
      </c>
      <c r="F494" s="237" t="s">
        <v>1050</v>
      </c>
      <c r="G494" s="238" t="s">
        <v>562</v>
      </c>
      <c r="H494" s="282"/>
      <c r="I494" s="240"/>
      <c r="J494" s="241">
        <f>ROUND(I494*H494,2)</f>
        <v>0</v>
      </c>
      <c r="K494" s="237" t="s">
        <v>220</v>
      </c>
      <c r="L494" s="72"/>
      <c r="M494" s="242" t="s">
        <v>21</v>
      </c>
      <c r="N494" s="243" t="s">
        <v>40</v>
      </c>
      <c r="O494" s="47"/>
      <c r="P494" s="244">
        <f>O494*H494</f>
        <v>0</v>
      </c>
      <c r="Q494" s="244">
        <v>0</v>
      </c>
      <c r="R494" s="244">
        <f>Q494*H494</f>
        <v>0</v>
      </c>
      <c r="S494" s="244">
        <v>0</v>
      </c>
      <c r="T494" s="245">
        <f>S494*H494</f>
        <v>0</v>
      </c>
      <c r="AR494" s="24" t="s">
        <v>287</v>
      </c>
      <c r="AT494" s="24" t="s">
        <v>203</v>
      </c>
      <c r="AU494" s="24" t="s">
        <v>79</v>
      </c>
      <c r="AY494" s="24" t="s">
        <v>201</v>
      </c>
      <c r="BE494" s="246">
        <f>IF(N494="základní",J494,0)</f>
        <v>0</v>
      </c>
      <c r="BF494" s="246">
        <f>IF(N494="snížená",J494,0)</f>
        <v>0</v>
      </c>
      <c r="BG494" s="246">
        <f>IF(N494="zákl. přenesená",J494,0)</f>
        <v>0</v>
      </c>
      <c r="BH494" s="246">
        <f>IF(N494="sníž. přenesená",J494,0)</f>
        <v>0</v>
      </c>
      <c r="BI494" s="246">
        <f>IF(N494="nulová",J494,0)</f>
        <v>0</v>
      </c>
      <c r="BJ494" s="24" t="s">
        <v>76</v>
      </c>
      <c r="BK494" s="246">
        <f>ROUND(I494*H494,2)</f>
        <v>0</v>
      </c>
      <c r="BL494" s="24" t="s">
        <v>287</v>
      </c>
      <c r="BM494" s="24" t="s">
        <v>1051</v>
      </c>
    </row>
    <row r="495" spans="2:65" s="1" customFormat="1" ht="16.5" customHeight="1">
      <c r="B495" s="46"/>
      <c r="C495" s="235" t="s">
        <v>1052</v>
      </c>
      <c r="D495" s="235" t="s">
        <v>203</v>
      </c>
      <c r="E495" s="236" t="s">
        <v>1053</v>
      </c>
      <c r="F495" s="237" t="s">
        <v>1054</v>
      </c>
      <c r="G495" s="238" t="s">
        <v>206</v>
      </c>
      <c r="H495" s="239">
        <v>159.36</v>
      </c>
      <c r="I495" s="240"/>
      <c r="J495" s="241">
        <f>ROUND(I495*H495,2)</f>
        <v>0</v>
      </c>
      <c r="K495" s="237" t="s">
        <v>21</v>
      </c>
      <c r="L495" s="72"/>
      <c r="M495" s="242" t="s">
        <v>21</v>
      </c>
      <c r="N495" s="243" t="s">
        <v>40</v>
      </c>
      <c r="O495" s="47"/>
      <c r="P495" s="244">
        <f>O495*H495</f>
        <v>0</v>
      </c>
      <c r="Q495" s="244">
        <v>0.0075</v>
      </c>
      <c r="R495" s="244">
        <f>Q495*H495</f>
        <v>1.1952</v>
      </c>
      <c r="S495" s="244">
        <v>0</v>
      </c>
      <c r="T495" s="245">
        <f>S495*H495</f>
        <v>0</v>
      </c>
      <c r="AR495" s="24" t="s">
        <v>287</v>
      </c>
      <c r="AT495" s="24" t="s">
        <v>203</v>
      </c>
      <c r="AU495" s="24" t="s">
        <v>79</v>
      </c>
      <c r="AY495" s="24" t="s">
        <v>201</v>
      </c>
      <c r="BE495" s="246">
        <f>IF(N495="základní",J495,0)</f>
        <v>0</v>
      </c>
      <c r="BF495" s="246">
        <f>IF(N495="snížená",J495,0)</f>
        <v>0</v>
      </c>
      <c r="BG495" s="246">
        <f>IF(N495="zákl. přenesená",J495,0)</f>
        <v>0</v>
      </c>
      <c r="BH495" s="246">
        <f>IF(N495="sníž. přenesená",J495,0)</f>
        <v>0</v>
      </c>
      <c r="BI495" s="246">
        <f>IF(N495="nulová",J495,0)</f>
        <v>0</v>
      </c>
      <c r="BJ495" s="24" t="s">
        <v>76</v>
      </c>
      <c r="BK495" s="246">
        <f>ROUND(I495*H495,2)</f>
        <v>0</v>
      </c>
      <c r="BL495" s="24" t="s">
        <v>287</v>
      </c>
      <c r="BM495" s="24" t="s">
        <v>1055</v>
      </c>
    </row>
    <row r="496" spans="2:51" s="12" customFormat="1" ht="13.5">
      <c r="B496" s="247"/>
      <c r="C496" s="248"/>
      <c r="D496" s="249" t="s">
        <v>210</v>
      </c>
      <c r="E496" s="250" t="s">
        <v>21</v>
      </c>
      <c r="F496" s="251" t="s">
        <v>1056</v>
      </c>
      <c r="G496" s="248"/>
      <c r="H496" s="252">
        <v>159.36</v>
      </c>
      <c r="I496" s="253"/>
      <c r="J496" s="248"/>
      <c r="K496" s="248"/>
      <c r="L496" s="254"/>
      <c r="M496" s="255"/>
      <c r="N496" s="256"/>
      <c r="O496" s="256"/>
      <c r="P496" s="256"/>
      <c r="Q496" s="256"/>
      <c r="R496" s="256"/>
      <c r="S496" s="256"/>
      <c r="T496" s="257"/>
      <c r="AT496" s="258" t="s">
        <v>210</v>
      </c>
      <c r="AU496" s="258" t="s">
        <v>79</v>
      </c>
      <c r="AV496" s="12" t="s">
        <v>79</v>
      </c>
      <c r="AW496" s="12" t="s">
        <v>33</v>
      </c>
      <c r="AX496" s="12" t="s">
        <v>76</v>
      </c>
      <c r="AY496" s="258" t="s">
        <v>201</v>
      </c>
    </row>
    <row r="497" spans="2:65" s="1" customFormat="1" ht="16.5" customHeight="1">
      <c r="B497" s="46"/>
      <c r="C497" s="235" t="s">
        <v>1057</v>
      </c>
      <c r="D497" s="235" t="s">
        <v>203</v>
      </c>
      <c r="E497" s="236" t="s">
        <v>1058</v>
      </c>
      <c r="F497" s="237" t="s">
        <v>1059</v>
      </c>
      <c r="G497" s="238" t="s">
        <v>206</v>
      </c>
      <c r="H497" s="239">
        <v>159.36</v>
      </c>
      <c r="I497" s="240"/>
      <c r="J497" s="241">
        <f>ROUND(I497*H497,2)</f>
        <v>0</v>
      </c>
      <c r="K497" s="237" t="s">
        <v>21</v>
      </c>
      <c r="L497" s="72"/>
      <c r="M497" s="242" t="s">
        <v>21</v>
      </c>
      <c r="N497" s="243" t="s">
        <v>40</v>
      </c>
      <c r="O497" s="47"/>
      <c r="P497" s="244">
        <f>O497*H497</f>
        <v>0</v>
      </c>
      <c r="Q497" s="244">
        <v>0.0075</v>
      </c>
      <c r="R497" s="244">
        <f>Q497*H497</f>
        <v>1.1952</v>
      </c>
      <c r="S497" s="244">
        <v>0</v>
      </c>
      <c r="T497" s="245">
        <f>S497*H497</f>
        <v>0</v>
      </c>
      <c r="AR497" s="24" t="s">
        <v>287</v>
      </c>
      <c r="AT497" s="24" t="s">
        <v>203</v>
      </c>
      <c r="AU497" s="24" t="s">
        <v>79</v>
      </c>
      <c r="AY497" s="24" t="s">
        <v>201</v>
      </c>
      <c r="BE497" s="246">
        <f>IF(N497="základní",J497,0)</f>
        <v>0</v>
      </c>
      <c r="BF497" s="246">
        <f>IF(N497="snížená",J497,0)</f>
        <v>0</v>
      </c>
      <c r="BG497" s="246">
        <f>IF(N497="zákl. přenesená",J497,0)</f>
        <v>0</v>
      </c>
      <c r="BH497" s="246">
        <f>IF(N497="sníž. přenesená",J497,0)</f>
        <v>0</v>
      </c>
      <c r="BI497" s="246">
        <f>IF(N497="nulová",J497,0)</f>
        <v>0</v>
      </c>
      <c r="BJ497" s="24" t="s">
        <v>76</v>
      </c>
      <c r="BK497" s="246">
        <f>ROUND(I497*H497,2)</f>
        <v>0</v>
      </c>
      <c r="BL497" s="24" t="s">
        <v>287</v>
      </c>
      <c r="BM497" s="24" t="s">
        <v>1060</v>
      </c>
    </row>
    <row r="498" spans="2:51" s="12" customFormat="1" ht="13.5">
      <c r="B498" s="247"/>
      <c r="C498" s="248"/>
      <c r="D498" s="249" t="s">
        <v>210</v>
      </c>
      <c r="E498" s="250" t="s">
        <v>21</v>
      </c>
      <c r="F498" s="251" t="s">
        <v>1056</v>
      </c>
      <c r="G498" s="248"/>
      <c r="H498" s="252">
        <v>159.36</v>
      </c>
      <c r="I498" s="253"/>
      <c r="J498" s="248"/>
      <c r="K498" s="248"/>
      <c r="L498" s="254"/>
      <c r="M498" s="255"/>
      <c r="N498" s="256"/>
      <c r="O498" s="256"/>
      <c r="P498" s="256"/>
      <c r="Q498" s="256"/>
      <c r="R498" s="256"/>
      <c r="S498" s="256"/>
      <c r="T498" s="257"/>
      <c r="AT498" s="258" t="s">
        <v>210</v>
      </c>
      <c r="AU498" s="258" t="s">
        <v>79</v>
      </c>
      <c r="AV498" s="12" t="s">
        <v>79</v>
      </c>
      <c r="AW498" s="12" t="s">
        <v>33</v>
      </c>
      <c r="AX498" s="12" t="s">
        <v>76</v>
      </c>
      <c r="AY498" s="258" t="s">
        <v>201</v>
      </c>
    </row>
    <row r="499" spans="2:63" s="11" customFormat="1" ht="29.85" customHeight="1">
      <c r="B499" s="219"/>
      <c r="C499" s="220"/>
      <c r="D499" s="221" t="s">
        <v>68</v>
      </c>
      <c r="E499" s="233" t="s">
        <v>1061</v>
      </c>
      <c r="F499" s="233" t="s">
        <v>1062</v>
      </c>
      <c r="G499" s="220"/>
      <c r="H499" s="220"/>
      <c r="I499" s="223"/>
      <c r="J499" s="234">
        <f>BK499</f>
        <v>0</v>
      </c>
      <c r="K499" s="220"/>
      <c r="L499" s="225"/>
      <c r="M499" s="226"/>
      <c r="N499" s="227"/>
      <c r="O499" s="227"/>
      <c r="P499" s="228">
        <f>SUM(P500:P508)</f>
        <v>0</v>
      </c>
      <c r="Q499" s="227"/>
      <c r="R499" s="228">
        <f>SUM(R500:R508)</f>
        <v>0.14846395</v>
      </c>
      <c r="S499" s="227"/>
      <c r="T499" s="229">
        <f>SUM(T500:T508)</f>
        <v>0</v>
      </c>
      <c r="AR499" s="230" t="s">
        <v>79</v>
      </c>
      <c r="AT499" s="231" t="s">
        <v>68</v>
      </c>
      <c r="AU499" s="231" t="s">
        <v>76</v>
      </c>
      <c r="AY499" s="230" t="s">
        <v>201</v>
      </c>
      <c r="BK499" s="232">
        <f>SUM(BK500:BK508)</f>
        <v>0</v>
      </c>
    </row>
    <row r="500" spans="2:65" s="1" customFormat="1" ht="25.5" customHeight="1">
      <c r="B500" s="46"/>
      <c r="C500" s="235" t="s">
        <v>1063</v>
      </c>
      <c r="D500" s="235" t="s">
        <v>203</v>
      </c>
      <c r="E500" s="236" t="s">
        <v>1064</v>
      </c>
      <c r="F500" s="237" t="s">
        <v>1065</v>
      </c>
      <c r="G500" s="238" t="s">
        <v>206</v>
      </c>
      <c r="H500" s="239">
        <v>42.785</v>
      </c>
      <c r="I500" s="240"/>
      <c r="J500" s="241">
        <f>ROUND(I500*H500,2)</f>
        <v>0</v>
      </c>
      <c r="K500" s="237" t="s">
        <v>220</v>
      </c>
      <c r="L500" s="72"/>
      <c r="M500" s="242" t="s">
        <v>21</v>
      </c>
      <c r="N500" s="243" t="s">
        <v>40</v>
      </c>
      <c r="O500" s="47"/>
      <c r="P500" s="244">
        <f>O500*H500</f>
        <v>0</v>
      </c>
      <c r="Q500" s="244">
        <v>0.0032</v>
      </c>
      <c r="R500" s="244">
        <f>Q500*H500</f>
        <v>0.136912</v>
      </c>
      <c r="S500" s="244">
        <v>0</v>
      </c>
      <c r="T500" s="245">
        <f>S500*H500</f>
        <v>0</v>
      </c>
      <c r="AR500" s="24" t="s">
        <v>287</v>
      </c>
      <c r="AT500" s="24" t="s">
        <v>203</v>
      </c>
      <c r="AU500" s="24" t="s">
        <v>79</v>
      </c>
      <c r="AY500" s="24" t="s">
        <v>201</v>
      </c>
      <c r="BE500" s="246">
        <f>IF(N500="základní",J500,0)</f>
        <v>0</v>
      </c>
      <c r="BF500" s="246">
        <f>IF(N500="snížená",J500,0)</f>
        <v>0</v>
      </c>
      <c r="BG500" s="246">
        <f>IF(N500="zákl. přenesená",J500,0)</f>
        <v>0</v>
      </c>
      <c r="BH500" s="246">
        <f>IF(N500="sníž. přenesená",J500,0)</f>
        <v>0</v>
      </c>
      <c r="BI500" s="246">
        <f>IF(N500="nulová",J500,0)</f>
        <v>0</v>
      </c>
      <c r="BJ500" s="24" t="s">
        <v>76</v>
      </c>
      <c r="BK500" s="246">
        <f>ROUND(I500*H500,2)</f>
        <v>0</v>
      </c>
      <c r="BL500" s="24" t="s">
        <v>287</v>
      </c>
      <c r="BM500" s="24" t="s">
        <v>1066</v>
      </c>
    </row>
    <row r="501" spans="2:51" s="12" customFormat="1" ht="13.5">
      <c r="B501" s="247"/>
      <c r="C501" s="248"/>
      <c r="D501" s="249" t="s">
        <v>210</v>
      </c>
      <c r="E501" s="250" t="s">
        <v>21</v>
      </c>
      <c r="F501" s="251" t="s">
        <v>1067</v>
      </c>
      <c r="G501" s="248"/>
      <c r="H501" s="252">
        <v>37.905</v>
      </c>
      <c r="I501" s="253"/>
      <c r="J501" s="248"/>
      <c r="K501" s="248"/>
      <c r="L501" s="254"/>
      <c r="M501" s="255"/>
      <c r="N501" s="256"/>
      <c r="O501" s="256"/>
      <c r="P501" s="256"/>
      <c r="Q501" s="256"/>
      <c r="R501" s="256"/>
      <c r="S501" s="256"/>
      <c r="T501" s="257"/>
      <c r="AT501" s="258" t="s">
        <v>210</v>
      </c>
      <c r="AU501" s="258" t="s">
        <v>79</v>
      </c>
      <c r="AV501" s="12" t="s">
        <v>79</v>
      </c>
      <c r="AW501" s="12" t="s">
        <v>33</v>
      </c>
      <c r="AX501" s="12" t="s">
        <v>69</v>
      </c>
      <c r="AY501" s="258" t="s">
        <v>201</v>
      </c>
    </row>
    <row r="502" spans="2:51" s="12" customFormat="1" ht="13.5">
      <c r="B502" s="247"/>
      <c r="C502" s="248"/>
      <c r="D502" s="249" t="s">
        <v>210</v>
      </c>
      <c r="E502" s="250" t="s">
        <v>21</v>
      </c>
      <c r="F502" s="251" t="s">
        <v>328</v>
      </c>
      <c r="G502" s="248"/>
      <c r="H502" s="252">
        <v>-3</v>
      </c>
      <c r="I502" s="253"/>
      <c r="J502" s="248"/>
      <c r="K502" s="248"/>
      <c r="L502" s="254"/>
      <c r="M502" s="255"/>
      <c r="N502" s="256"/>
      <c r="O502" s="256"/>
      <c r="P502" s="256"/>
      <c r="Q502" s="256"/>
      <c r="R502" s="256"/>
      <c r="S502" s="256"/>
      <c r="T502" s="257"/>
      <c r="AT502" s="258" t="s">
        <v>210</v>
      </c>
      <c r="AU502" s="258" t="s">
        <v>79</v>
      </c>
      <c r="AV502" s="12" t="s">
        <v>79</v>
      </c>
      <c r="AW502" s="12" t="s">
        <v>33</v>
      </c>
      <c r="AX502" s="12" t="s">
        <v>69</v>
      </c>
      <c r="AY502" s="258" t="s">
        <v>201</v>
      </c>
    </row>
    <row r="503" spans="2:51" s="12" customFormat="1" ht="13.5">
      <c r="B503" s="247"/>
      <c r="C503" s="248"/>
      <c r="D503" s="249" t="s">
        <v>210</v>
      </c>
      <c r="E503" s="250" t="s">
        <v>21</v>
      </c>
      <c r="F503" s="251" t="s">
        <v>354</v>
      </c>
      <c r="G503" s="248"/>
      <c r="H503" s="252">
        <v>7.88</v>
      </c>
      <c r="I503" s="253"/>
      <c r="J503" s="248"/>
      <c r="K503" s="248"/>
      <c r="L503" s="254"/>
      <c r="M503" s="255"/>
      <c r="N503" s="256"/>
      <c r="O503" s="256"/>
      <c r="P503" s="256"/>
      <c r="Q503" s="256"/>
      <c r="R503" s="256"/>
      <c r="S503" s="256"/>
      <c r="T503" s="257"/>
      <c r="AT503" s="258" t="s">
        <v>210</v>
      </c>
      <c r="AU503" s="258" t="s">
        <v>79</v>
      </c>
      <c r="AV503" s="12" t="s">
        <v>79</v>
      </c>
      <c r="AW503" s="12" t="s">
        <v>33</v>
      </c>
      <c r="AX503" s="12" t="s">
        <v>69</v>
      </c>
      <c r="AY503" s="258" t="s">
        <v>201</v>
      </c>
    </row>
    <row r="504" spans="2:51" s="13" customFormat="1" ht="13.5">
      <c r="B504" s="269"/>
      <c r="C504" s="270"/>
      <c r="D504" s="249" t="s">
        <v>210</v>
      </c>
      <c r="E504" s="271" t="s">
        <v>21</v>
      </c>
      <c r="F504" s="272" t="s">
        <v>271</v>
      </c>
      <c r="G504" s="270"/>
      <c r="H504" s="273">
        <v>42.785</v>
      </c>
      <c r="I504" s="274"/>
      <c r="J504" s="270"/>
      <c r="K504" s="270"/>
      <c r="L504" s="275"/>
      <c r="M504" s="276"/>
      <c r="N504" s="277"/>
      <c r="O504" s="277"/>
      <c r="P504" s="277"/>
      <c r="Q504" s="277"/>
      <c r="R504" s="277"/>
      <c r="S504" s="277"/>
      <c r="T504" s="278"/>
      <c r="AT504" s="279" t="s">
        <v>210</v>
      </c>
      <c r="AU504" s="279" t="s">
        <v>79</v>
      </c>
      <c r="AV504" s="13" t="s">
        <v>208</v>
      </c>
      <c r="AW504" s="13" t="s">
        <v>33</v>
      </c>
      <c r="AX504" s="13" t="s">
        <v>76</v>
      </c>
      <c r="AY504" s="279" t="s">
        <v>201</v>
      </c>
    </row>
    <row r="505" spans="2:65" s="1" customFormat="1" ht="16.5" customHeight="1">
      <c r="B505" s="46"/>
      <c r="C505" s="259" t="s">
        <v>1068</v>
      </c>
      <c r="D505" s="259" t="s">
        <v>256</v>
      </c>
      <c r="E505" s="260" t="s">
        <v>1069</v>
      </c>
      <c r="F505" s="261" t="s">
        <v>1070</v>
      </c>
      <c r="G505" s="262" t="s">
        <v>206</v>
      </c>
      <c r="H505" s="263">
        <v>47.064</v>
      </c>
      <c r="I505" s="264"/>
      <c r="J505" s="265">
        <f>ROUND(I505*H505,2)</f>
        <v>0</v>
      </c>
      <c r="K505" s="261" t="s">
        <v>21</v>
      </c>
      <c r="L505" s="266"/>
      <c r="M505" s="267" t="s">
        <v>21</v>
      </c>
      <c r="N505" s="268" t="s">
        <v>40</v>
      </c>
      <c r="O505" s="47"/>
      <c r="P505" s="244">
        <f>O505*H505</f>
        <v>0</v>
      </c>
      <c r="Q505" s="244">
        <v>0</v>
      </c>
      <c r="R505" s="244">
        <f>Q505*H505</f>
        <v>0</v>
      </c>
      <c r="S505" s="244">
        <v>0</v>
      </c>
      <c r="T505" s="245">
        <f>S505*H505</f>
        <v>0</v>
      </c>
      <c r="AR505" s="24" t="s">
        <v>374</v>
      </c>
      <c r="AT505" s="24" t="s">
        <v>256</v>
      </c>
      <c r="AU505" s="24" t="s">
        <v>79</v>
      </c>
      <c r="AY505" s="24" t="s">
        <v>201</v>
      </c>
      <c r="BE505" s="246">
        <f>IF(N505="základní",J505,0)</f>
        <v>0</v>
      </c>
      <c r="BF505" s="246">
        <f>IF(N505="snížená",J505,0)</f>
        <v>0</v>
      </c>
      <c r="BG505" s="246">
        <f>IF(N505="zákl. přenesená",J505,0)</f>
        <v>0</v>
      </c>
      <c r="BH505" s="246">
        <f>IF(N505="sníž. přenesená",J505,0)</f>
        <v>0</v>
      </c>
      <c r="BI505" s="246">
        <f>IF(N505="nulová",J505,0)</f>
        <v>0</v>
      </c>
      <c r="BJ505" s="24" t="s">
        <v>76</v>
      </c>
      <c r="BK505" s="246">
        <f>ROUND(I505*H505,2)</f>
        <v>0</v>
      </c>
      <c r="BL505" s="24" t="s">
        <v>287</v>
      </c>
      <c r="BM505" s="24" t="s">
        <v>1071</v>
      </c>
    </row>
    <row r="506" spans="2:51" s="12" customFormat="1" ht="13.5">
      <c r="B506" s="247"/>
      <c r="C506" s="248"/>
      <c r="D506" s="249" t="s">
        <v>210</v>
      </c>
      <c r="E506" s="250" t="s">
        <v>21</v>
      </c>
      <c r="F506" s="251" t="s">
        <v>1072</v>
      </c>
      <c r="G506" s="248"/>
      <c r="H506" s="252">
        <v>47.064</v>
      </c>
      <c r="I506" s="253"/>
      <c r="J506" s="248"/>
      <c r="K506" s="248"/>
      <c r="L506" s="254"/>
      <c r="M506" s="255"/>
      <c r="N506" s="256"/>
      <c r="O506" s="256"/>
      <c r="P506" s="256"/>
      <c r="Q506" s="256"/>
      <c r="R506" s="256"/>
      <c r="S506" s="256"/>
      <c r="T506" s="257"/>
      <c r="AT506" s="258" t="s">
        <v>210</v>
      </c>
      <c r="AU506" s="258" t="s">
        <v>79</v>
      </c>
      <c r="AV506" s="12" t="s">
        <v>79</v>
      </c>
      <c r="AW506" s="12" t="s">
        <v>33</v>
      </c>
      <c r="AX506" s="12" t="s">
        <v>76</v>
      </c>
      <c r="AY506" s="258" t="s">
        <v>201</v>
      </c>
    </row>
    <row r="507" spans="2:65" s="1" customFormat="1" ht="25.5" customHeight="1">
      <c r="B507" s="46"/>
      <c r="C507" s="235" t="s">
        <v>1073</v>
      </c>
      <c r="D507" s="235" t="s">
        <v>203</v>
      </c>
      <c r="E507" s="236" t="s">
        <v>1074</v>
      </c>
      <c r="F507" s="237" t="s">
        <v>1075</v>
      </c>
      <c r="G507" s="238" t="s">
        <v>206</v>
      </c>
      <c r="H507" s="239">
        <v>42.785</v>
      </c>
      <c r="I507" s="240"/>
      <c r="J507" s="241">
        <f>ROUND(I507*H507,2)</f>
        <v>0</v>
      </c>
      <c r="K507" s="237" t="s">
        <v>220</v>
      </c>
      <c r="L507" s="72"/>
      <c r="M507" s="242" t="s">
        <v>21</v>
      </c>
      <c r="N507" s="243" t="s">
        <v>40</v>
      </c>
      <c r="O507" s="47"/>
      <c r="P507" s="244">
        <f>O507*H507</f>
        <v>0</v>
      </c>
      <c r="Q507" s="244">
        <v>0.00027</v>
      </c>
      <c r="R507" s="244">
        <f>Q507*H507</f>
        <v>0.01155195</v>
      </c>
      <c r="S507" s="244">
        <v>0</v>
      </c>
      <c r="T507" s="245">
        <f>S507*H507</f>
        <v>0</v>
      </c>
      <c r="AR507" s="24" t="s">
        <v>287</v>
      </c>
      <c r="AT507" s="24" t="s">
        <v>203</v>
      </c>
      <c r="AU507" s="24" t="s">
        <v>79</v>
      </c>
      <c r="AY507" s="24" t="s">
        <v>201</v>
      </c>
      <c r="BE507" s="246">
        <f>IF(N507="základní",J507,0)</f>
        <v>0</v>
      </c>
      <c r="BF507" s="246">
        <f>IF(N507="snížená",J507,0)</f>
        <v>0</v>
      </c>
      <c r="BG507" s="246">
        <f>IF(N507="zákl. přenesená",J507,0)</f>
        <v>0</v>
      </c>
      <c r="BH507" s="246">
        <f>IF(N507="sníž. přenesená",J507,0)</f>
        <v>0</v>
      </c>
      <c r="BI507" s="246">
        <f>IF(N507="nulová",J507,0)</f>
        <v>0</v>
      </c>
      <c r="BJ507" s="24" t="s">
        <v>76</v>
      </c>
      <c r="BK507" s="246">
        <f>ROUND(I507*H507,2)</f>
        <v>0</v>
      </c>
      <c r="BL507" s="24" t="s">
        <v>287</v>
      </c>
      <c r="BM507" s="24" t="s">
        <v>1076</v>
      </c>
    </row>
    <row r="508" spans="2:65" s="1" customFormat="1" ht="25.5" customHeight="1">
      <c r="B508" s="46"/>
      <c r="C508" s="235" t="s">
        <v>1077</v>
      </c>
      <c r="D508" s="235" t="s">
        <v>203</v>
      </c>
      <c r="E508" s="236" t="s">
        <v>1078</v>
      </c>
      <c r="F508" s="237" t="s">
        <v>1079</v>
      </c>
      <c r="G508" s="238" t="s">
        <v>562</v>
      </c>
      <c r="H508" s="282"/>
      <c r="I508" s="240"/>
      <c r="J508" s="241">
        <f>ROUND(I508*H508,2)</f>
        <v>0</v>
      </c>
      <c r="K508" s="237" t="s">
        <v>220</v>
      </c>
      <c r="L508" s="72"/>
      <c r="M508" s="242" t="s">
        <v>21</v>
      </c>
      <c r="N508" s="243" t="s">
        <v>40</v>
      </c>
      <c r="O508" s="47"/>
      <c r="P508" s="244">
        <f>O508*H508</f>
        <v>0</v>
      </c>
      <c r="Q508" s="244">
        <v>0</v>
      </c>
      <c r="R508" s="244">
        <f>Q508*H508</f>
        <v>0</v>
      </c>
      <c r="S508" s="244">
        <v>0</v>
      </c>
      <c r="T508" s="245">
        <f>S508*H508</f>
        <v>0</v>
      </c>
      <c r="AR508" s="24" t="s">
        <v>287</v>
      </c>
      <c r="AT508" s="24" t="s">
        <v>203</v>
      </c>
      <c r="AU508" s="24" t="s">
        <v>79</v>
      </c>
      <c r="AY508" s="24" t="s">
        <v>201</v>
      </c>
      <c r="BE508" s="246">
        <f>IF(N508="základní",J508,0)</f>
        <v>0</v>
      </c>
      <c r="BF508" s="246">
        <f>IF(N508="snížená",J508,0)</f>
        <v>0</v>
      </c>
      <c r="BG508" s="246">
        <f>IF(N508="zákl. přenesená",J508,0)</f>
        <v>0</v>
      </c>
      <c r="BH508" s="246">
        <f>IF(N508="sníž. přenesená",J508,0)</f>
        <v>0</v>
      </c>
      <c r="BI508" s="246">
        <f>IF(N508="nulová",J508,0)</f>
        <v>0</v>
      </c>
      <c r="BJ508" s="24" t="s">
        <v>76</v>
      </c>
      <c r="BK508" s="246">
        <f>ROUND(I508*H508,2)</f>
        <v>0</v>
      </c>
      <c r="BL508" s="24" t="s">
        <v>287</v>
      </c>
      <c r="BM508" s="24" t="s">
        <v>1080</v>
      </c>
    </row>
    <row r="509" spans="2:63" s="11" customFormat="1" ht="29.85" customHeight="1">
      <c r="B509" s="219"/>
      <c r="C509" s="220"/>
      <c r="D509" s="221" t="s">
        <v>68</v>
      </c>
      <c r="E509" s="233" t="s">
        <v>1081</v>
      </c>
      <c r="F509" s="233" t="s">
        <v>1082</v>
      </c>
      <c r="G509" s="220"/>
      <c r="H509" s="220"/>
      <c r="I509" s="223"/>
      <c r="J509" s="234">
        <f>BK509</f>
        <v>0</v>
      </c>
      <c r="K509" s="220"/>
      <c r="L509" s="225"/>
      <c r="M509" s="226"/>
      <c r="N509" s="227"/>
      <c r="O509" s="227"/>
      <c r="P509" s="228">
        <f>SUM(P510:P511)</f>
        <v>0</v>
      </c>
      <c r="Q509" s="227"/>
      <c r="R509" s="228">
        <f>SUM(R510:R511)</f>
        <v>0</v>
      </c>
      <c r="S509" s="227"/>
      <c r="T509" s="229">
        <f>SUM(T510:T511)</f>
        <v>0</v>
      </c>
      <c r="AR509" s="230" t="s">
        <v>79</v>
      </c>
      <c r="AT509" s="231" t="s">
        <v>68</v>
      </c>
      <c r="AU509" s="231" t="s">
        <v>76</v>
      </c>
      <c r="AY509" s="230" t="s">
        <v>201</v>
      </c>
      <c r="BK509" s="232">
        <f>SUM(BK510:BK511)</f>
        <v>0</v>
      </c>
    </row>
    <row r="510" spans="2:65" s="1" customFormat="1" ht="16.5" customHeight="1">
      <c r="B510" s="46"/>
      <c r="C510" s="235" t="s">
        <v>1083</v>
      </c>
      <c r="D510" s="235" t="s">
        <v>203</v>
      </c>
      <c r="E510" s="236" t="s">
        <v>1084</v>
      </c>
      <c r="F510" s="237" t="s">
        <v>1085</v>
      </c>
      <c r="G510" s="238" t="s">
        <v>248</v>
      </c>
      <c r="H510" s="239">
        <v>11</v>
      </c>
      <c r="I510" s="240"/>
      <c r="J510" s="241">
        <f>ROUND(I510*H510,2)</f>
        <v>0</v>
      </c>
      <c r="K510" s="237" t="s">
        <v>21</v>
      </c>
      <c r="L510" s="72"/>
      <c r="M510" s="242" t="s">
        <v>21</v>
      </c>
      <c r="N510" s="243" t="s">
        <v>40</v>
      </c>
      <c r="O510" s="47"/>
      <c r="P510" s="244">
        <f>O510*H510</f>
        <v>0</v>
      </c>
      <c r="Q510" s="244">
        <v>0</v>
      </c>
      <c r="R510" s="244">
        <f>Q510*H510</f>
        <v>0</v>
      </c>
      <c r="S510" s="244">
        <v>0</v>
      </c>
      <c r="T510" s="245">
        <f>S510*H510</f>
        <v>0</v>
      </c>
      <c r="AR510" s="24" t="s">
        <v>287</v>
      </c>
      <c r="AT510" s="24" t="s">
        <v>203</v>
      </c>
      <c r="AU510" s="24" t="s">
        <v>79</v>
      </c>
      <c r="AY510" s="24" t="s">
        <v>201</v>
      </c>
      <c r="BE510" s="246">
        <f>IF(N510="základní",J510,0)</f>
        <v>0</v>
      </c>
      <c r="BF510" s="246">
        <f>IF(N510="snížená",J510,0)</f>
        <v>0</v>
      </c>
      <c r="BG510" s="246">
        <f>IF(N510="zákl. přenesená",J510,0)</f>
        <v>0</v>
      </c>
      <c r="BH510" s="246">
        <f>IF(N510="sníž. přenesená",J510,0)</f>
        <v>0</v>
      </c>
      <c r="BI510" s="246">
        <f>IF(N510="nulová",J510,0)</f>
        <v>0</v>
      </c>
      <c r="BJ510" s="24" t="s">
        <v>76</v>
      </c>
      <c r="BK510" s="246">
        <f>ROUND(I510*H510,2)</f>
        <v>0</v>
      </c>
      <c r="BL510" s="24" t="s">
        <v>287</v>
      </c>
      <c r="BM510" s="24" t="s">
        <v>1086</v>
      </c>
    </row>
    <row r="511" spans="2:51" s="12" customFormat="1" ht="13.5">
      <c r="B511" s="247"/>
      <c r="C511" s="248"/>
      <c r="D511" s="249" t="s">
        <v>210</v>
      </c>
      <c r="E511" s="250" t="s">
        <v>21</v>
      </c>
      <c r="F511" s="251" t="s">
        <v>1087</v>
      </c>
      <c r="G511" s="248"/>
      <c r="H511" s="252">
        <v>11</v>
      </c>
      <c r="I511" s="253"/>
      <c r="J511" s="248"/>
      <c r="K511" s="248"/>
      <c r="L511" s="254"/>
      <c r="M511" s="255"/>
      <c r="N511" s="256"/>
      <c r="O511" s="256"/>
      <c r="P511" s="256"/>
      <c r="Q511" s="256"/>
      <c r="R511" s="256"/>
      <c r="S511" s="256"/>
      <c r="T511" s="257"/>
      <c r="AT511" s="258" t="s">
        <v>210</v>
      </c>
      <c r="AU511" s="258" t="s">
        <v>79</v>
      </c>
      <c r="AV511" s="12" t="s">
        <v>79</v>
      </c>
      <c r="AW511" s="12" t="s">
        <v>33</v>
      </c>
      <c r="AX511" s="12" t="s">
        <v>76</v>
      </c>
      <c r="AY511" s="258" t="s">
        <v>201</v>
      </c>
    </row>
    <row r="512" spans="2:63" s="11" customFormat="1" ht="29.85" customHeight="1">
      <c r="B512" s="219"/>
      <c r="C512" s="220"/>
      <c r="D512" s="221" t="s">
        <v>68</v>
      </c>
      <c r="E512" s="233" t="s">
        <v>1088</v>
      </c>
      <c r="F512" s="233" t="s">
        <v>1089</v>
      </c>
      <c r="G512" s="220"/>
      <c r="H512" s="220"/>
      <c r="I512" s="223"/>
      <c r="J512" s="234">
        <f>BK512</f>
        <v>0</v>
      </c>
      <c r="K512" s="220"/>
      <c r="L512" s="225"/>
      <c r="M512" s="226"/>
      <c r="N512" s="227"/>
      <c r="O512" s="227"/>
      <c r="P512" s="228">
        <f>SUM(P513:P529)</f>
        <v>0</v>
      </c>
      <c r="Q512" s="227"/>
      <c r="R512" s="228">
        <f>SUM(R513:R529)</f>
        <v>0.6804771</v>
      </c>
      <c r="S512" s="227"/>
      <c r="T512" s="229">
        <f>SUM(T513:T529)</f>
        <v>0.14335485</v>
      </c>
      <c r="AR512" s="230" t="s">
        <v>79</v>
      </c>
      <c r="AT512" s="231" t="s">
        <v>68</v>
      </c>
      <c r="AU512" s="231" t="s">
        <v>76</v>
      </c>
      <c r="AY512" s="230" t="s">
        <v>201</v>
      </c>
      <c r="BK512" s="232">
        <f>SUM(BK513:BK529)</f>
        <v>0</v>
      </c>
    </row>
    <row r="513" spans="2:65" s="1" customFormat="1" ht="16.5" customHeight="1">
      <c r="B513" s="46"/>
      <c r="C513" s="235" t="s">
        <v>1090</v>
      </c>
      <c r="D513" s="235" t="s">
        <v>203</v>
      </c>
      <c r="E513" s="236" t="s">
        <v>1091</v>
      </c>
      <c r="F513" s="237" t="s">
        <v>1092</v>
      </c>
      <c r="G513" s="238" t="s">
        <v>206</v>
      </c>
      <c r="H513" s="239">
        <v>462.435</v>
      </c>
      <c r="I513" s="240"/>
      <c r="J513" s="241">
        <f>ROUND(I513*H513,2)</f>
        <v>0</v>
      </c>
      <c r="K513" s="237" t="s">
        <v>220</v>
      </c>
      <c r="L513" s="72"/>
      <c r="M513" s="242" t="s">
        <v>21</v>
      </c>
      <c r="N513" s="243" t="s">
        <v>40</v>
      </c>
      <c r="O513" s="47"/>
      <c r="P513" s="244">
        <f>O513*H513</f>
        <v>0</v>
      </c>
      <c r="Q513" s="244">
        <v>0.001</v>
      </c>
      <c r="R513" s="244">
        <f>Q513*H513</f>
        <v>0.462435</v>
      </c>
      <c r="S513" s="244">
        <v>0.00031</v>
      </c>
      <c r="T513" s="245">
        <f>S513*H513</f>
        <v>0.14335485</v>
      </c>
      <c r="AR513" s="24" t="s">
        <v>287</v>
      </c>
      <c r="AT513" s="24" t="s">
        <v>203</v>
      </c>
      <c r="AU513" s="24" t="s">
        <v>79</v>
      </c>
      <c r="AY513" s="24" t="s">
        <v>201</v>
      </c>
      <c r="BE513" s="246">
        <f>IF(N513="základní",J513,0)</f>
        <v>0</v>
      </c>
      <c r="BF513" s="246">
        <f>IF(N513="snížená",J513,0)</f>
        <v>0</v>
      </c>
      <c r="BG513" s="246">
        <f>IF(N513="zákl. přenesená",J513,0)</f>
        <v>0</v>
      </c>
      <c r="BH513" s="246">
        <f>IF(N513="sníž. přenesená",J513,0)</f>
        <v>0</v>
      </c>
      <c r="BI513" s="246">
        <f>IF(N513="nulová",J513,0)</f>
        <v>0</v>
      </c>
      <c r="BJ513" s="24" t="s">
        <v>76</v>
      </c>
      <c r="BK513" s="246">
        <f>ROUND(I513*H513,2)</f>
        <v>0</v>
      </c>
      <c r="BL513" s="24" t="s">
        <v>287</v>
      </c>
      <c r="BM513" s="24" t="s">
        <v>1093</v>
      </c>
    </row>
    <row r="514" spans="2:51" s="12" customFormat="1" ht="13.5">
      <c r="B514" s="247"/>
      <c r="C514" s="248"/>
      <c r="D514" s="249" t="s">
        <v>210</v>
      </c>
      <c r="E514" s="250" t="s">
        <v>21</v>
      </c>
      <c r="F514" s="251" t="s">
        <v>1094</v>
      </c>
      <c r="G514" s="248"/>
      <c r="H514" s="252">
        <v>101.64</v>
      </c>
      <c r="I514" s="253"/>
      <c r="J514" s="248"/>
      <c r="K514" s="248"/>
      <c r="L514" s="254"/>
      <c r="M514" s="255"/>
      <c r="N514" s="256"/>
      <c r="O514" s="256"/>
      <c r="P514" s="256"/>
      <c r="Q514" s="256"/>
      <c r="R514" s="256"/>
      <c r="S514" s="256"/>
      <c r="T514" s="257"/>
      <c r="AT514" s="258" t="s">
        <v>210</v>
      </c>
      <c r="AU514" s="258" t="s">
        <v>79</v>
      </c>
      <c r="AV514" s="12" t="s">
        <v>79</v>
      </c>
      <c r="AW514" s="12" t="s">
        <v>33</v>
      </c>
      <c r="AX514" s="12" t="s">
        <v>69</v>
      </c>
      <c r="AY514" s="258" t="s">
        <v>201</v>
      </c>
    </row>
    <row r="515" spans="2:51" s="12" customFormat="1" ht="13.5">
      <c r="B515" s="247"/>
      <c r="C515" s="248"/>
      <c r="D515" s="249" t="s">
        <v>210</v>
      </c>
      <c r="E515" s="250" t="s">
        <v>21</v>
      </c>
      <c r="F515" s="251" t="s">
        <v>1095</v>
      </c>
      <c r="G515" s="248"/>
      <c r="H515" s="252">
        <v>148.44</v>
      </c>
      <c r="I515" s="253"/>
      <c r="J515" s="248"/>
      <c r="K515" s="248"/>
      <c r="L515" s="254"/>
      <c r="M515" s="255"/>
      <c r="N515" s="256"/>
      <c r="O515" s="256"/>
      <c r="P515" s="256"/>
      <c r="Q515" s="256"/>
      <c r="R515" s="256"/>
      <c r="S515" s="256"/>
      <c r="T515" s="257"/>
      <c r="AT515" s="258" t="s">
        <v>210</v>
      </c>
      <c r="AU515" s="258" t="s">
        <v>79</v>
      </c>
      <c r="AV515" s="12" t="s">
        <v>79</v>
      </c>
      <c r="AW515" s="12" t="s">
        <v>33</v>
      </c>
      <c r="AX515" s="12" t="s">
        <v>69</v>
      </c>
      <c r="AY515" s="258" t="s">
        <v>201</v>
      </c>
    </row>
    <row r="516" spans="2:51" s="12" customFormat="1" ht="13.5">
      <c r="B516" s="247"/>
      <c r="C516" s="248"/>
      <c r="D516" s="249" t="s">
        <v>210</v>
      </c>
      <c r="E516" s="250" t="s">
        <v>21</v>
      </c>
      <c r="F516" s="251" t="s">
        <v>348</v>
      </c>
      <c r="G516" s="248"/>
      <c r="H516" s="252">
        <v>212.355</v>
      </c>
      <c r="I516" s="253"/>
      <c r="J516" s="248"/>
      <c r="K516" s="248"/>
      <c r="L516" s="254"/>
      <c r="M516" s="255"/>
      <c r="N516" s="256"/>
      <c r="O516" s="256"/>
      <c r="P516" s="256"/>
      <c r="Q516" s="256"/>
      <c r="R516" s="256"/>
      <c r="S516" s="256"/>
      <c r="T516" s="257"/>
      <c r="AT516" s="258" t="s">
        <v>210</v>
      </c>
      <c r="AU516" s="258" t="s">
        <v>79</v>
      </c>
      <c r="AV516" s="12" t="s">
        <v>79</v>
      </c>
      <c r="AW516" s="12" t="s">
        <v>33</v>
      </c>
      <c r="AX516" s="12" t="s">
        <v>69</v>
      </c>
      <c r="AY516" s="258" t="s">
        <v>201</v>
      </c>
    </row>
    <row r="517" spans="2:51" s="13" customFormat="1" ht="13.5">
      <c r="B517" s="269"/>
      <c r="C517" s="270"/>
      <c r="D517" s="249" t="s">
        <v>210</v>
      </c>
      <c r="E517" s="271" t="s">
        <v>21</v>
      </c>
      <c r="F517" s="272" t="s">
        <v>271</v>
      </c>
      <c r="G517" s="270"/>
      <c r="H517" s="273">
        <v>462.435</v>
      </c>
      <c r="I517" s="274"/>
      <c r="J517" s="270"/>
      <c r="K517" s="270"/>
      <c r="L517" s="275"/>
      <c r="M517" s="276"/>
      <c r="N517" s="277"/>
      <c r="O517" s="277"/>
      <c r="P517" s="277"/>
      <c r="Q517" s="277"/>
      <c r="R517" s="277"/>
      <c r="S517" s="277"/>
      <c r="T517" s="278"/>
      <c r="AT517" s="279" t="s">
        <v>210</v>
      </c>
      <c r="AU517" s="279" t="s">
        <v>79</v>
      </c>
      <c r="AV517" s="13" t="s">
        <v>208</v>
      </c>
      <c r="AW517" s="13" t="s">
        <v>33</v>
      </c>
      <c r="AX517" s="13" t="s">
        <v>76</v>
      </c>
      <c r="AY517" s="279" t="s">
        <v>201</v>
      </c>
    </row>
    <row r="518" spans="2:65" s="1" customFormat="1" ht="25.5" customHeight="1">
      <c r="B518" s="46"/>
      <c r="C518" s="235" t="s">
        <v>1096</v>
      </c>
      <c r="D518" s="235" t="s">
        <v>203</v>
      </c>
      <c r="E518" s="236" t="s">
        <v>1097</v>
      </c>
      <c r="F518" s="237" t="s">
        <v>1098</v>
      </c>
      <c r="G518" s="238" t="s">
        <v>206</v>
      </c>
      <c r="H518" s="239">
        <v>531.81</v>
      </c>
      <c r="I518" s="240"/>
      <c r="J518" s="241">
        <f>ROUND(I518*H518,2)</f>
        <v>0</v>
      </c>
      <c r="K518" s="237" t="s">
        <v>220</v>
      </c>
      <c r="L518" s="72"/>
      <c r="M518" s="242" t="s">
        <v>21</v>
      </c>
      <c r="N518" s="243" t="s">
        <v>40</v>
      </c>
      <c r="O518" s="47"/>
      <c r="P518" s="244">
        <f>O518*H518</f>
        <v>0</v>
      </c>
      <c r="Q518" s="244">
        <v>0.00021</v>
      </c>
      <c r="R518" s="244">
        <f>Q518*H518</f>
        <v>0.11168009999999999</v>
      </c>
      <c r="S518" s="244">
        <v>0</v>
      </c>
      <c r="T518" s="245">
        <f>S518*H518</f>
        <v>0</v>
      </c>
      <c r="AR518" s="24" t="s">
        <v>287</v>
      </c>
      <c r="AT518" s="24" t="s">
        <v>203</v>
      </c>
      <c r="AU518" s="24" t="s">
        <v>79</v>
      </c>
      <c r="AY518" s="24" t="s">
        <v>201</v>
      </c>
      <c r="BE518" s="246">
        <f>IF(N518="základní",J518,0)</f>
        <v>0</v>
      </c>
      <c r="BF518" s="246">
        <f>IF(N518="snížená",J518,0)</f>
        <v>0</v>
      </c>
      <c r="BG518" s="246">
        <f>IF(N518="zákl. přenesená",J518,0)</f>
        <v>0</v>
      </c>
      <c r="BH518" s="246">
        <f>IF(N518="sníž. přenesená",J518,0)</f>
        <v>0</v>
      </c>
      <c r="BI518" s="246">
        <f>IF(N518="nulová",J518,0)</f>
        <v>0</v>
      </c>
      <c r="BJ518" s="24" t="s">
        <v>76</v>
      </c>
      <c r="BK518" s="246">
        <f>ROUND(I518*H518,2)</f>
        <v>0</v>
      </c>
      <c r="BL518" s="24" t="s">
        <v>287</v>
      </c>
      <c r="BM518" s="24" t="s">
        <v>1099</v>
      </c>
    </row>
    <row r="519" spans="2:51" s="12" customFormat="1" ht="13.5">
      <c r="B519" s="247"/>
      <c r="C519" s="248"/>
      <c r="D519" s="249" t="s">
        <v>210</v>
      </c>
      <c r="E519" s="250" t="s">
        <v>21</v>
      </c>
      <c r="F519" s="251" t="s">
        <v>1094</v>
      </c>
      <c r="G519" s="248"/>
      <c r="H519" s="252">
        <v>101.64</v>
      </c>
      <c r="I519" s="253"/>
      <c r="J519" s="248"/>
      <c r="K519" s="248"/>
      <c r="L519" s="254"/>
      <c r="M519" s="255"/>
      <c r="N519" s="256"/>
      <c r="O519" s="256"/>
      <c r="P519" s="256"/>
      <c r="Q519" s="256"/>
      <c r="R519" s="256"/>
      <c r="S519" s="256"/>
      <c r="T519" s="257"/>
      <c r="AT519" s="258" t="s">
        <v>210</v>
      </c>
      <c r="AU519" s="258" t="s">
        <v>79</v>
      </c>
      <c r="AV519" s="12" t="s">
        <v>79</v>
      </c>
      <c r="AW519" s="12" t="s">
        <v>33</v>
      </c>
      <c r="AX519" s="12" t="s">
        <v>69</v>
      </c>
      <c r="AY519" s="258" t="s">
        <v>201</v>
      </c>
    </row>
    <row r="520" spans="2:51" s="12" customFormat="1" ht="13.5">
      <c r="B520" s="247"/>
      <c r="C520" s="248"/>
      <c r="D520" s="249" t="s">
        <v>210</v>
      </c>
      <c r="E520" s="250" t="s">
        <v>21</v>
      </c>
      <c r="F520" s="251" t="s">
        <v>1100</v>
      </c>
      <c r="G520" s="248"/>
      <c r="H520" s="252">
        <v>158.36</v>
      </c>
      <c r="I520" s="253"/>
      <c r="J520" s="248"/>
      <c r="K520" s="248"/>
      <c r="L520" s="254"/>
      <c r="M520" s="255"/>
      <c r="N520" s="256"/>
      <c r="O520" s="256"/>
      <c r="P520" s="256"/>
      <c r="Q520" s="256"/>
      <c r="R520" s="256"/>
      <c r="S520" s="256"/>
      <c r="T520" s="257"/>
      <c r="AT520" s="258" t="s">
        <v>210</v>
      </c>
      <c r="AU520" s="258" t="s">
        <v>79</v>
      </c>
      <c r="AV520" s="12" t="s">
        <v>79</v>
      </c>
      <c r="AW520" s="12" t="s">
        <v>33</v>
      </c>
      <c r="AX520" s="12" t="s">
        <v>69</v>
      </c>
      <c r="AY520" s="258" t="s">
        <v>201</v>
      </c>
    </row>
    <row r="521" spans="2:51" s="12" customFormat="1" ht="13.5">
      <c r="B521" s="247"/>
      <c r="C521" s="248"/>
      <c r="D521" s="249" t="s">
        <v>210</v>
      </c>
      <c r="E521" s="250" t="s">
        <v>21</v>
      </c>
      <c r="F521" s="251" t="s">
        <v>1101</v>
      </c>
      <c r="G521" s="248"/>
      <c r="H521" s="252">
        <v>251.955</v>
      </c>
      <c r="I521" s="253"/>
      <c r="J521" s="248"/>
      <c r="K521" s="248"/>
      <c r="L521" s="254"/>
      <c r="M521" s="255"/>
      <c r="N521" s="256"/>
      <c r="O521" s="256"/>
      <c r="P521" s="256"/>
      <c r="Q521" s="256"/>
      <c r="R521" s="256"/>
      <c r="S521" s="256"/>
      <c r="T521" s="257"/>
      <c r="AT521" s="258" t="s">
        <v>210</v>
      </c>
      <c r="AU521" s="258" t="s">
        <v>79</v>
      </c>
      <c r="AV521" s="12" t="s">
        <v>79</v>
      </c>
      <c r="AW521" s="12" t="s">
        <v>33</v>
      </c>
      <c r="AX521" s="12" t="s">
        <v>69</v>
      </c>
      <c r="AY521" s="258" t="s">
        <v>201</v>
      </c>
    </row>
    <row r="522" spans="2:51" s="12" customFormat="1" ht="13.5">
      <c r="B522" s="247"/>
      <c r="C522" s="248"/>
      <c r="D522" s="249" t="s">
        <v>210</v>
      </c>
      <c r="E522" s="250" t="s">
        <v>21</v>
      </c>
      <c r="F522" s="251" t="s">
        <v>1102</v>
      </c>
      <c r="G522" s="248"/>
      <c r="H522" s="252">
        <v>19.855</v>
      </c>
      <c r="I522" s="253"/>
      <c r="J522" s="248"/>
      <c r="K522" s="248"/>
      <c r="L522" s="254"/>
      <c r="M522" s="255"/>
      <c r="N522" s="256"/>
      <c r="O522" s="256"/>
      <c r="P522" s="256"/>
      <c r="Q522" s="256"/>
      <c r="R522" s="256"/>
      <c r="S522" s="256"/>
      <c r="T522" s="257"/>
      <c r="AT522" s="258" t="s">
        <v>210</v>
      </c>
      <c r="AU522" s="258" t="s">
        <v>79</v>
      </c>
      <c r="AV522" s="12" t="s">
        <v>79</v>
      </c>
      <c r="AW522" s="12" t="s">
        <v>33</v>
      </c>
      <c r="AX522" s="12" t="s">
        <v>69</v>
      </c>
      <c r="AY522" s="258" t="s">
        <v>201</v>
      </c>
    </row>
    <row r="523" spans="2:51" s="13" customFormat="1" ht="13.5">
      <c r="B523" s="269"/>
      <c r="C523" s="270"/>
      <c r="D523" s="249" t="s">
        <v>210</v>
      </c>
      <c r="E523" s="271" t="s">
        <v>21</v>
      </c>
      <c r="F523" s="272" t="s">
        <v>271</v>
      </c>
      <c r="G523" s="270"/>
      <c r="H523" s="273">
        <v>531.81</v>
      </c>
      <c r="I523" s="274"/>
      <c r="J523" s="270"/>
      <c r="K523" s="270"/>
      <c r="L523" s="275"/>
      <c r="M523" s="276"/>
      <c r="N523" s="277"/>
      <c r="O523" s="277"/>
      <c r="P523" s="277"/>
      <c r="Q523" s="277"/>
      <c r="R523" s="277"/>
      <c r="S523" s="277"/>
      <c r="T523" s="278"/>
      <c r="AT523" s="279" t="s">
        <v>210</v>
      </c>
      <c r="AU523" s="279" t="s">
        <v>79</v>
      </c>
      <c r="AV523" s="13" t="s">
        <v>208</v>
      </c>
      <c r="AW523" s="13" t="s">
        <v>33</v>
      </c>
      <c r="AX523" s="13" t="s">
        <v>76</v>
      </c>
      <c r="AY523" s="279" t="s">
        <v>201</v>
      </c>
    </row>
    <row r="524" spans="2:65" s="1" customFormat="1" ht="25.5" customHeight="1">
      <c r="B524" s="46"/>
      <c r="C524" s="235" t="s">
        <v>1103</v>
      </c>
      <c r="D524" s="235" t="s">
        <v>203</v>
      </c>
      <c r="E524" s="236" t="s">
        <v>1104</v>
      </c>
      <c r="F524" s="237" t="s">
        <v>1105</v>
      </c>
      <c r="G524" s="238" t="s">
        <v>206</v>
      </c>
      <c r="H524" s="239">
        <v>531.81</v>
      </c>
      <c r="I524" s="240"/>
      <c r="J524" s="241">
        <f>ROUND(I524*H524,2)</f>
        <v>0</v>
      </c>
      <c r="K524" s="237" t="s">
        <v>220</v>
      </c>
      <c r="L524" s="72"/>
      <c r="M524" s="242" t="s">
        <v>21</v>
      </c>
      <c r="N524" s="243" t="s">
        <v>40</v>
      </c>
      <c r="O524" s="47"/>
      <c r="P524" s="244">
        <f>O524*H524</f>
        <v>0</v>
      </c>
      <c r="Q524" s="244">
        <v>0.0002</v>
      </c>
      <c r="R524" s="244">
        <f>Q524*H524</f>
        <v>0.106362</v>
      </c>
      <c r="S524" s="244">
        <v>0</v>
      </c>
      <c r="T524" s="245">
        <f>S524*H524</f>
        <v>0</v>
      </c>
      <c r="AR524" s="24" t="s">
        <v>287</v>
      </c>
      <c r="AT524" s="24" t="s">
        <v>203</v>
      </c>
      <c r="AU524" s="24" t="s">
        <v>79</v>
      </c>
      <c r="AY524" s="24" t="s">
        <v>201</v>
      </c>
      <c r="BE524" s="246">
        <f>IF(N524="základní",J524,0)</f>
        <v>0</v>
      </c>
      <c r="BF524" s="246">
        <f>IF(N524="snížená",J524,0)</f>
        <v>0</v>
      </c>
      <c r="BG524" s="246">
        <f>IF(N524="zákl. přenesená",J524,0)</f>
        <v>0</v>
      </c>
      <c r="BH524" s="246">
        <f>IF(N524="sníž. přenesená",J524,0)</f>
        <v>0</v>
      </c>
      <c r="BI524" s="246">
        <f>IF(N524="nulová",J524,0)</f>
        <v>0</v>
      </c>
      <c r="BJ524" s="24" t="s">
        <v>76</v>
      </c>
      <c r="BK524" s="246">
        <f>ROUND(I524*H524,2)</f>
        <v>0</v>
      </c>
      <c r="BL524" s="24" t="s">
        <v>287</v>
      </c>
      <c r="BM524" s="24" t="s">
        <v>1106</v>
      </c>
    </row>
    <row r="525" spans="2:51" s="12" customFormat="1" ht="13.5">
      <c r="B525" s="247"/>
      <c r="C525" s="248"/>
      <c r="D525" s="249" t="s">
        <v>210</v>
      </c>
      <c r="E525" s="250" t="s">
        <v>21</v>
      </c>
      <c r="F525" s="251" t="s">
        <v>1094</v>
      </c>
      <c r="G525" s="248"/>
      <c r="H525" s="252">
        <v>101.64</v>
      </c>
      <c r="I525" s="253"/>
      <c r="J525" s="248"/>
      <c r="K525" s="248"/>
      <c r="L525" s="254"/>
      <c r="M525" s="255"/>
      <c r="N525" s="256"/>
      <c r="O525" s="256"/>
      <c r="P525" s="256"/>
      <c r="Q525" s="256"/>
      <c r="R525" s="256"/>
      <c r="S525" s="256"/>
      <c r="T525" s="257"/>
      <c r="AT525" s="258" t="s">
        <v>210</v>
      </c>
      <c r="AU525" s="258" t="s">
        <v>79</v>
      </c>
      <c r="AV525" s="12" t="s">
        <v>79</v>
      </c>
      <c r="AW525" s="12" t="s">
        <v>33</v>
      </c>
      <c r="AX525" s="12" t="s">
        <v>69</v>
      </c>
      <c r="AY525" s="258" t="s">
        <v>201</v>
      </c>
    </row>
    <row r="526" spans="2:51" s="12" customFormat="1" ht="13.5">
      <c r="B526" s="247"/>
      <c r="C526" s="248"/>
      <c r="D526" s="249" t="s">
        <v>210</v>
      </c>
      <c r="E526" s="250" t="s">
        <v>21</v>
      </c>
      <c r="F526" s="251" t="s">
        <v>1100</v>
      </c>
      <c r="G526" s="248"/>
      <c r="H526" s="252">
        <v>158.36</v>
      </c>
      <c r="I526" s="253"/>
      <c r="J526" s="248"/>
      <c r="K526" s="248"/>
      <c r="L526" s="254"/>
      <c r="M526" s="255"/>
      <c r="N526" s="256"/>
      <c r="O526" s="256"/>
      <c r="P526" s="256"/>
      <c r="Q526" s="256"/>
      <c r="R526" s="256"/>
      <c r="S526" s="256"/>
      <c r="T526" s="257"/>
      <c r="AT526" s="258" t="s">
        <v>210</v>
      </c>
      <c r="AU526" s="258" t="s">
        <v>79</v>
      </c>
      <c r="AV526" s="12" t="s">
        <v>79</v>
      </c>
      <c r="AW526" s="12" t="s">
        <v>33</v>
      </c>
      <c r="AX526" s="12" t="s">
        <v>69</v>
      </c>
      <c r="AY526" s="258" t="s">
        <v>201</v>
      </c>
    </row>
    <row r="527" spans="2:51" s="12" customFormat="1" ht="13.5">
      <c r="B527" s="247"/>
      <c r="C527" s="248"/>
      <c r="D527" s="249" t="s">
        <v>210</v>
      </c>
      <c r="E527" s="250" t="s">
        <v>21</v>
      </c>
      <c r="F527" s="251" t="s">
        <v>1101</v>
      </c>
      <c r="G527" s="248"/>
      <c r="H527" s="252">
        <v>251.955</v>
      </c>
      <c r="I527" s="253"/>
      <c r="J527" s="248"/>
      <c r="K527" s="248"/>
      <c r="L527" s="254"/>
      <c r="M527" s="255"/>
      <c r="N527" s="256"/>
      <c r="O527" s="256"/>
      <c r="P527" s="256"/>
      <c r="Q527" s="256"/>
      <c r="R527" s="256"/>
      <c r="S527" s="256"/>
      <c r="T527" s="257"/>
      <c r="AT527" s="258" t="s">
        <v>210</v>
      </c>
      <c r="AU527" s="258" t="s">
        <v>79</v>
      </c>
      <c r="AV527" s="12" t="s">
        <v>79</v>
      </c>
      <c r="AW527" s="12" t="s">
        <v>33</v>
      </c>
      <c r="AX527" s="12" t="s">
        <v>69</v>
      </c>
      <c r="AY527" s="258" t="s">
        <v>201</v>
      </c>
    </row>
    <row r="528" spans="2:51" s="12" customFormat="1" ht="13.5">
      <c r="B528" s="247"/>
      <c r="C528" s="248"/>
      <c r="D528" s="249" t="s">
        <v>210</v>
      </c>
      <c r="E528" s="250" t="s">
        <v>21</v>
      </c>
      <c r="F528" s="251" t="s">
        <v>1102</v>
      </c>
      <c r="G528" s="248"/>
      <c r="H528" s="252">
        <v>19.855</v>
      </c>
      <c r="I528" s="253"/>
      <c r="J528" s="248"/>
      <c r="K528" s="248"/>
      <c r="L528" s="254"/>
      <c r="M528" s="255"/>
      <c r="N528" s="256"/>
      <c r="O528" s="256"/>
      <c r="P528" s="256"/>
      <c r="Q528" s="256"/>
      <c r="R528" s="256"/>
      <c r="S528" s="256"/>
      <c r="T528" s="257"/>
      <c r="AT528" s="258" t="s">
        <v>210</v>
      </c>
      <c r="AU528" s="258" t="s">
        <v>79</v>
      </c>
      <c r="AV528" s="12" t="s">
        <v>79</v>
      </c>
      <c r="AW528" s="12" t="s">
        <v>33</v>
      </c>
      <c r="AX528" s="12" t="s">
        <v>69</v>
      </c>
      <c r="AY528" s="258" t="s">
        <v>201</v>
      </c>
    </row>
    <row r="529" spans="2:51" s="13" customFormat="1" ht="13.5">
      <c r="B529" s="269"/>
      <c r="C529" s="270"/>
      <c r="D529" s="249" t="s">
        <v>210</v>
      </c>
      <c r="E529" s="271" t="s">
        <v>21</v>
      </c>
      <c r="F529" s="272" t="s">
        <v>271</v>
      </c>
      <c r="G529" s="270"/>
      <c r="H529" s="273">
        <v>531.81</v>
      </c>
      <c r="I529" s="274"/>
      <c r="J529" s="270"/>
      <c r="K529" s="270"/>
      <c r="L529" s="275"/>
      <c r="M529" s="276"/>
      <c r="N529" s="277"/>
      <c r="O529" s="277"/>
      <c r="P529" s="277"/>
      <c r="Q529" s="277"/>
      <c r="R529" s="277"/>
      <c r="S529" s="277"/>
      <c r="T529" s="278"/>
      <c r="AT529" s="279" t="s">
        <v>210</v>
      </c>
      <c r="AU529" s="279" t="s">
        <v>79</v>
      </c>
      <c r="AV529" s="13" t="s">
        <v>208</v>
      </c>
      <c r="AW529" s="13" t="s">
        <v>33</v>
      </c>
      <c r="AX529" s="13" t="s">
        <v>76</v>
      </c>
      <c r="AY529" s="279" t="s">
        <v>201</v>
      </c>
    </row>
    <row r="530" spans="2:63" s="11" customFormat="1" ht="37.4" customHeight="1">
      <c r="B530" s="219"/>
      <c r="C530" s="220"/>
      <c r="D530" s="221" t="s">
        <v>68</v>
      </c>
      <c r="E530" s="222" t="s">
        <v>256</v>
      </c>
      <c r="F530" s="222" t="s">
        <v>1107</v>
      </c>
      <c r="G530" s="220"/>
      <c r="H530" s="220"/>
      <c r="I530" s="223"/>
      <c r="J530" s="224">
        <f>BK530</f>
        <v>0</v>
      </c>
      <c r="K530" s="220"/>
      <c r="L530" s="225"/>
      <c r="M530" s="226"/>
      <c r="N530" s="227"/>
      <c r="O530" s="227"/>
      <c r="P530" s="228">
        <v>0</v>
      </c>
      <c r="Q530" s="227"/>
      <c r="R530" s="228">
        <v>0</v>
      </c>
      <c r="S530" s="227"/>
      <c r="T530" s="229">
        <v>0</v>
      </c>
      <c r="AR530" s="230" t="s">
        <v>216</v>
      </c>
      <c r="AT530" s="231" t="s">
        <v>68</v>
      </c>
      <c r="AU530" s="231" t="s">
        <v>69</v>
      </c>
      <c r="AY530" s="230" t="s">
        <v>201</v>
      </c>
      <c r="BK530" s="232">
        <v>0</v>
      </c>
    </row>
    <row r="531" spans="2:63" s="11" customFormat="1" ht="24.95" customHeight="1">
      <c r="B531" s="219"/>
      <c r="C531" s="220"/>
      <c r="D531" s="221" t="s">
        <v>68</v>
      </c>
      <c r="E531" s="222" t="s">
        <v>1108</v>
      </c>
      <c r="F531" s="222" t="s">
        <v>1108</v>
      </c>
      <c r="G531" s="220"/>
      <c r="H531" s="220"/>
      <c r="I531" s="223"/>
      <c r="J531" s="224">
        <f>BK531</f>
        <v>0</v>
      </c>
      <c r="K531" s="220"/>
      <c r="L531" s="225"/>
      <c r="M531" s="226"/>
      <c r="N531" s="227"/>
      <c r="O531" s="227"/>
      <c r="P531" s="228">
        <f>P532+P537</f>
        <v>0</v>
      </c>
      <c r="Q531" s="227"/>
      <c r="R531" s="228">
        <f>R532+R537</f>
        <v>0</v>
      </c>
      <c r="S531" s="227"/>
      <c r="T531" s="229">
        <f>T532+T537</f>
        <v>0</v>
      </c>
      <c r="AR531" s="230" t="s">
        <v>227</v>
      </c>
      <c r="AT531" s="231" t="s">
        <v>68</v>
      </c>
      <c r="AU531" s="231" t="s">
        <v>69</v>
      </c>
      <c r="AY531" s="230" t="s">
        <v>201</v>
      </c>
      <c r="BK531" s="232">
        <f>BK532+BK537</f>
        <v>0</v>
      </c>
    </row>
    <row r="532" spans="2:63" s="11" customFormat="1" ht="19.9" customHeight="1">
      <c r="B532" s="219"/>
      <c r="C532" s="220"/>
      <c r="D532" s="221" t="s">
        <v>68</v>
      </c>
      <c r="E532" s="233" t="s">
        <v>69</v>
      </c>
      <c r="F532" s="233" t="s">
        <v>1109</v>
      </c>
      <c r="G532" s="220"/>
      <c r="H532" s="220"/>
      <c r="I532" s="223"/>
      <c r="J532" s="234">
        <f>BK532</f>
        <v>0</v>
      </c>
      <c r="K532" s="220"/>
      <c r="L532" s="225"/>
      <c r="M532" s="226"/>
      <c r="N532" s="227"/>
      <c r="O532" s="227"/>
      <c r="P532" s="228">
        <f>SUM(P533:P536)</f>
        <v>0</v>
      </c>
      <c r="Q532" s="227"/>
      <c r="R532" s="228">
        <f>SUM(R533:R536)</f>
        <v>0</v>
      </c>
      <c r="S532" s="227"/>
      <c r="T532" s="229">
        <f>SUM(T533:T536)</f>
        <v>0</v>
      </c>
      <c r="AR532" s="230" t="s">
        <v>227</v>
      </c>
      <c r="AT532" s="231" t="s">
        <v>68</v>
      </c>
      <c r="AU532" s="231" t="s">
        <v>76</v>
      </c>
      <c r="AY532" s="230" t="s">
        <v>201</v>
      </c>
      <c r="BK532" s="232">
        <f>SUM(BK533:BK536)</f>
        <v>0</v>
      </c>
    </row>
    <row r="533" spans="2:65" s="1" customFormat="1" ht="16.5" customHeight="1">
      <c r="B533" s="46"/>
      <c r="C533" s="235" t="s">
        <v>1110</v>
      </c>
      <c r="D533" s="235" t="s">
        <v>203</v>
      </c>
      <c r="E533" s="236" t="s">
        <v>1111</v>
      </c>
      <c r="F533" s="237" t="s">
        <v>1112</v>
      </c>
      <c r="G533" s="238" t="s">
        <v>241</v>
      </c>
      <c r="H533" s="239">
        <v>1</v>
      </c>
      <c r="I533" s="240"/>
      <c r="J533" s="241">
        <f>ROUND(I533*H533,2)</f>
        <v>0</v>
      </c>
      <c r="K533" s="237" t="s">
        <v>21</v>
      </c>
      <c r="L533" s="72"/>
      <c r="M533" s="242" t="s">
        <v>21</v>
      </c>
      <c r="N533" s="243" t="s">
        <v>40</v>
      </c>
      <c r="O533" s="47"/>
      <c r="P533" s="244">
        <f>O533*H533</f>
        <v>0</v>
      </c>
      <c r="Q533" s="244">
        <v>0</v>
      </c>
      <c r="R533" s="244">
        <f>Q533*H533</f>
        <v>0</v>
      </c>
      <c r="S533" s="244">
        <v>0</v>
      </c>
      <c r="T533" s="245">
        <f>S533*H533</f>
        <v>0</v>
      </c>
      <c r="AR533" s="24" t="s">
        <v>208</v>
      </c>
      <c r="AT533" s="24" t="s">
        <v>203</v>
      </c>
      <c r="AU533" s="24" t="s">
        <v>79</v>
      </c>
      <c r="AY533" s="24" t="s">
        <v>201</v>
      </c>
      <c r="BE533" s="246">
        <f>IF(N533="základní",J533,0)</f>
        <v>0</v>
      </c>
      <c r="BF533" s="246">
        <f>IF(N533="snížená",J533,0)</f>
        <v>0</v>
      </c>
      <c r="BG533" s="246">
        <f>IF(N533="zákl. přenesená",J533,0)</f>
        <v>0</v>
      </c>
      <c r="BH533" s="246">
        <f>IF(N533="sníž. přenesená",J533,0)</f>
        <v>0</v>
      </c>
      <c r="BI533" s="246">
        <f>IF(N533="nulová",J533,0)</f>
        <v>0</v>
      </c>
      <c r="BJ533" s="24" t="s">
        <v>76</v>
      </c>
      <c r="BK533" s="246">
        <f>ROUND(I533*H533,2)</f>
        <v>0</v>
      </c>
      <c r="BL533" s="24" t="s">
        <v>208</v>
      </c>
      <c r="BM533" s="24" t="s">
        <v>1113</v>
      </c>
    </row>
    <row r="534" spans="2:65" s="1" customFormat="1" ht="16.5" customHeight="1">
      <c r="B534" s="46"/>
      <c r="C534" s="235" t="s">
        <v>1114</v>
      </c>
      <c r="D534" s="235" t="s">
        <v>203</v>
      </c>
      <c r="E534" s="236" t="s">
        <v>1115</v>
      </c>
      <c r="F534" s="237" t="s">
        <v>1116</v>
      </c>
      <c r="G534" s="238" t="s">
        <v>241</v>
      </c>
      <c r="H534" s="239">
        <v>1</v>
      </c>
      <c r="I534" s="240"/>
      <c r="J534" s="241">
        <f>ROUND(I534*H534,2)</f>
        <v>0</v>
      </c>
      <c r="K534" s="237" t="s">
        <v>21</v>
      </c>
      <c r="L534" s="72"/>
      <c r="M534" s="242" t="s">
        <v>21</v>
      </c>
      <c r="N534" s="243" t="s">
        <v>40</v>
      </c>
      <c r="O534" s="47"/>
      <c r="P534" s="244">
        <f>O534*H534</f>
        <v>0</v>
      </c>
      <c r="Q534" s="244">
        <v>0</v>
      </c>
      <c r="R534" s="244">
        <f>Q534*H534</f>
        <v>0</v>
      </c>
      <c r="S534" s="244">
        <v>0</v>
      </c>
      <c r="T534" s="245">
        <f>S534*H534</f>
        <v>0</v>
      </c>
      <c r="AR534" s="24" t="s">
        <v>208</v>
      </c>
      <c r="AT534" s="24" t="s">
        <v>203</v>
      </c>
      <c r="AU534" s="24" t="s">
        <v>79</v>
      </c>
      <c r="AY534" s="24" t="s">
        <v>201</v>
      </c>
      <c r="BE534" s="246">
        <f>IF(N534="základní",J534,0)</f>
        <v>0</v>
      </c>
      <c r="BF534" s="246">
        <f>IF(N534="snížená",J534,0)</f>
        <v>0</v>
      </c>
      <c r="BG534" s="246">
        <f>IF(N534="zákl. přenesená",J534,0)</f>
        <v>0</v>
      </c>
      <c r="BH534" s="246">
        <f>IF(N534="sníž. přenesená",J534,0)</f>
        <v>0</v>
      </c>
      <c r="BI534" s="246">
        <f>IF(N534="nulová",J534,0)</f>
        <v>0</v>
      </c>
      <c r="BJ534" s="24" t="s">
        <v>76</v>
      </c>
      <c r="BK534" s="246">
        <f>ROUND(I534*H534,2)</f>
        <v>0</v>
      </c>
      <c r="BL534" s="24" t="s">
        <v>208</v>
      </c>
      <c r="BM534" s="24" t="s">
        <v>1117</v>
      </c>
    </row>
    <row r="535" spans="2:65" s="1" customFormat="1" ht="16.5" customHeight="1">
      <c r="B535" s="46"/>
      <c r="C535" s="235" t="s">
        <v>1118</v>
      </c>
      <c r="D535" s="235" t="s">
        <v>203</v>
      </c>
      <c r="E535" s="236" t="s">
        <v>1119</v>
      </c>
      <c r="F535" s="237" t="s">
        <v>1120</v>
      </c>
      <c r="G535" s="238" t="s">
        <v>241</v>
      </c>
      <c r="H535" s="239">
        <v>1</v>
      </c>
      <c r="I535" s="240"/>
      <c r="J535" s="241">
        <f>ROUND(I535*H535,2)</f>
        <v>0</v>
      </c>
      <c r="K535" s="237" t="s">
        <v>21</v>
      </c>
      <c r="L535" s="72"/>
      <c r="M535" s="242" t="s">
        <v>21</v>
      </c>
      <c r="N535" s="243" t="s">
        <v>40</v>
      </c>
      <c r="O535" s="47"/>
      <c r="P535" s="244">
        <f>O535*H535</f>
        <v>0</v>
      </c>
      <c r="Q535" s="244">
        <v>0</v>
      </c>
      <c r="R535" s="244">
        <f>Q535*H535</f>
        <v>0</v>
      </c>
      <c r="S535" s="244">
        <v>0</v>
      </c>
      <c r="T535" s="245">
        <f>S535*H535</f>
        <v>0</v>
      </c>
      <c r="AR535" s="24" t="s">
        <v>208</v>
      </c>
      <c r="AT535" s="24" t="s">
        <v>203</v>
      </c>
      <c r="AU535" s="24" t="s">
        <v>79</v>
      </c>
      <c r="AY535" s="24" t="s">
        <v>201</v>
      </c>
      <c r="BE535" s="246">
        <f>IF(N535="základní",J535,0)</f>
        <v>0</v>
      </c>
      <c r="BF535" s="246">
        <f>IF(N535="snížená",J535,0)</f>
        <v>0</v>
      </c>
      <c r="BG535" s="246">
        <f>IF(N535="zákl. přenesená",J535,0)</f>
        <v>0</v>
      </c>
      <c r="BH535" s="246">
        <f>IF(N535="sníž. přenesená",J535,0)</f>
        <v>0</v>
      </c>
      <c r="BI535" s="246">
        <f>IF(N535="nulová",J535,0)</f>
        <v>0</v>
      </c>
      <c r="BJ535" s="24" t="s">
        <v>76</v>
      </c>
      <c r="BK535" s="246">
        <f>ROUND(I535*H535,2)</f>
        <v>0</v>
      </c>
      <c r="BL535" s="24" t="s">
        <v>208</v>
      </c>
      <c r="BM535" s="24" t="s">
        <v>1121</v>
      </c>
    </row>
    <row r="536" spans="2:47" s="1" customFormat="1" ht="13.5">
      <c r="B536" s="46"/>
      <c r="C536" s="74"/>
      <c r="D536" s="249" t="s">
        <v>493</v>
      </c>
      <c r="E536" s="74"/>
      <c r="F536" s="280" t="s">
        <v>1122</v>
      </c>
      <c r="G536" s="74"/>
      <c r="H536" s="74"/>
      <c r="I536" s="203"/>
      <c r="J536" s="74"/>
      <c r="K536" s="74"/>
      <c r="L536" s="72"/>
      <c r="M536" s="281"/>
      <c r="N536" s="47"/>
      <c r="O536" s="47"/>
      <c r="P536" s="47"/>
      <c r="Q536" s="47"/>
      <c r="R536" s="47"/>
      <c r="S536" s="47"/>
      <c r="T536" s="95"/>
      <c r="AT536" s="24" t="s">
        <v>493</v>
      </c>
      <c r="AU536" s="24" t="s">
        <v>79</v>
      </c>
    </row>
    <row r="537" spans="2:63" s="11" customFormat="1" ht="29.85" customHeight="1">
      <c r="B537" s="219"/>
      <c r="C537" s="220"/>
      <c r="D537" s="221" t="s">
        <v>68</v>
      </c>
      <c r="E537" s="233" t="s">
        <v>1123</v>
      </c>
      <c r="F537" s="233" t="s">
        <v>1124</v>
      </c>
      <c r="G537" s="220"/>
      <c r="H537" s="220"/>
      <c r="I537" s="223"/>
      <c r="J537" s="234">
        <f>BK537</f>
        <v>0</v>
      </c>
      <c r="K537" s="220"/>
      <c r="L537" s="225"/>
      <c r="M537" s="226"/>
      <c r="N537" s="227"/>
      <c r="O537" s="227"/>
      <c r="P537" s="228">
        <f>SUM(P538:P543)</f>
        <v>0</v>
      </c>
      <c r="Q537" s="227"/>
      <c r="R537" s="228">
        <f>SUM(R538:R543)</f>
        <v>0</v>
      </c>
      <c r="S537" s="227"/>
      <c r="T537" s="229">
        <f>SUM(T538:T543)</f>
        <v>0</v>
      </c>
      <c r="AR537" s="230" t="s">
        <v>227</v>
      </c>
      <c r="AT537" s="231" t="s">
        <v>68</v>
      </c>
      <c r="AU537" s="231" t="s">
        <v>76</v>
      </c>
      <c r="AY537" s="230" t="s">
        <v>201</v>
      </c>
      <c r="BK537" s="232">
        <f>SUM(BK538:BK543)</f>
        <v>0</v>
      </c>
    </row>
    <row r="538" spans="2:65" s="1" customFormat="1" ht="16.5" customHeight="1">
      <c r="B538" s="46"/>
      <c r="C538" s="235" t="s">
        <v>1125</v>
      </c>
      <c r="D538" s="235" t="s">
        <v>203</v>
      </c>
      <c r="E538" s="236" t="s">
        <v>1126</v>
      </c>
      <c r="F538" s="237" t="s">
        <v>1127</v>
      </c>
      <c r="G538" s="238" t="s">
        <v>241</v>
      </c>
      <c r="H538" s="239">
        <v>1</v>
      </c>
      <c r="I538" s="240"/>
      <c r="J538" s="241">
        <f>ROUND(I538*H538,2)</f>
        <v>0</v>
      </c>
      <c r="K538" s="237" t="s">
        <v>220</v>
      </c>
      <c r="L538" s="72"/>
      <c r="M538" s="242" t="s">
        <v>21</v>
      </c>
      <c r="N538" s="243" t="s">
        <v>40</v>
      </c>
      <c r="O538" s="47"/>
      <c r="P538" s="244">
        <f>O538*H538</f>
        <v>0</v>
      </c>
      <c r="Q538" s="244">
        <v>0</v>
      </c>
      <c r="R538" s="244">
        <f>Q538*H538</f>
        <v>0</v>
      </c>
      <c r="S538" s="244">
        <v>0</v>
      </c>
      <c r="T538" s="245">
        <f>S538*H538</f>
        <v>0</v>
      </c>
      <c r="AR538" s="24" t="s">
        <v>1128</v>
      </c>
      <c r="AT538" s="24" t="s">
        <v>203</v>
      </c>
      <c r="AU538" s="24" t="s">
        <v>79</v>
      </c>
      <c r="AY538" s="24" t="s">
        <v>201</v>
      </c>
      <c r="BE538" s="246">
        <f>IF(N538="základní",J538,0)</f>
        <v>0</v>
      </c>
      <c r="BF538" s="246">
        <f>IF(N538="snížená",J538,0)</f>
        <v>0</v>
      </c>
      <c r="BG538" s="246">
        <f>IF(N538="zákl. přenesená",J538,0)</f>
        <v>0</v>
      </c>
      <c r="BH538" s="246">
        <f>IF(N538="sníž. přenesená",J538,0)</f>
        <v>0</v>
      </c>
      <c r="BI538" s="246">
        <f>IF(N538="nulová",J538,0)</f>
        <v>0</v>
      </c>
      <c r="BJ538" s="24" t="s">
        <v>76</v>
      </c>
      <c r="BK538" s="246">
        <f>ROUND(I538*H538,2)</f>
        <v>0</v>
      </c>
      <c r="BL538" s="24" t="s">
        <v>1128</v>
      </c>
      <c r="BM538" s="24" t="s">
        <v>1129</v>
      </c>
    </row>
    <row r="539" spans="2:47" s="1" customFormat="1" ht="13.5">
      <c r="B539" s="46"/>
      <c r="C539" s="74"/>
      <c r="D539" s="249" t="s">
        <v>493</v>
      </c>
      <c r="E539" s="74"/>
      <c r="F539" s="280" t="s">
        <v>1130</v>
      </c>
      <c r="G539" s="74"/>
      <c r="H539" s="74"/>
      <c r="I539" s="203"/>
      <c r="J539" s="74"/>
      <c r="K539" s="74"/>
      <c r="L539" s="72"/>
      <c r="M539" s="281"/>
      <c r="N539" s="47"/>
      <c r="O539" s="47"/>
      <c r="P539" s="47"/>
      <c r="Q539" s="47"/>
      <c r="R539" s="47"/>
      <c r="S539" s="47"/>
      <c r="T539" s="95"/>
      <c r="AT539" s="24" t="s">
        <v>493</v>
      </c>
      <c r="AU539" s="24" t="s">
        <v>79</v>
      </c>
    </row>
    <row r="540" spans="2:65" s="1" customFormat="1" ht="16.5" customHeight="1">
      <c r="B540" s="46"/>
      <c r="C540" s="235" t="s">
        <v>1131</v>
      </c>
      <c r="D540" s="235" t="s">
        <v>203</v>
      </c>
      <c r="E540" s="236" t="s">
        <v>1132</v>
      </c>
      <c r="F540" s="237" t="s">
        <v>1133</v>
      </c>
      <c r="G540" s="238" t="s">
        <v>241</v>
      </c>
      <c r="H540" s="239">
        <v>1</v>
      </c>
      <c r="I540" s="240"/>
      <c r="J540" s="241">
        <f>ROUND(I540*H540,2)</f>
        <v>0</v>
      </c>
      <c r="K540" s="237" t="s">
        <v>220</v>
      </c>
      <c r="L540" s="72"/>
      <c r="M540" s="242" t="s">
        <v>21</v>
      </c>
      <c r="N540" s="243" t="s">
        <v>40</v>
      </c>
      <c r="O540" s="47"/>
      <c r="P540" s="244">
        <f>O540*H540</f>
        <v>0</v>
      </c>
      <c r="Q540" s="244">
        <v>0</v>
      </c>
      <c r="R540" s="244">
        <f>Q540*H540</f>
        <v>0</v>
      </c>
      <c r="S540" s="244">
        <v>0</v>
      </c>
      <c r="T540" s="245">
        <f>S540*H540</f>
        <v>0</v>
      </c>
      <c r="AR540" s="24" t="s">
        <v>1128</v>
      </c>
      <c r="AT540" s="24" t="s">
        <v>203</v>
      </c>
      <c r="AU540" s="24" t="s">
        <v>79</v>
      </c>
      <c r="AY540" s="24" t="s">
        <v>201</v>
      </c>
      <c r="BE540" s="246">
        <f>IF(N540="základní",J540,0)</f>
        <v>0</v>
      </c>
      <c r="BF540" s="246">
        <f>IF(N540="snížená",J540,0)</f>
        <v>0</v>
      </c>
      <c r="BG540" s="246">
        <f>IF(N540="zákl. přenesená",J540,0)</f>
        <v>0</v>
      </c>
      <c r="BH540" s="246">
        <f>IF(N540="sníž. přenesená",J540,0)</f>
        <v>0</v>
      </c>
      <c r="BI540" s="246">
        <f>IF(N540="nulová",J540,0)</f>
        <v>0</v>
      </c>
      <c r="BJ540" s="24" t="s">
        <v>76</v>
      </c>
      <c r="BK540" s="246">
        <f>ROUND(I540*H540,2)</f>
        <v>0</v>
      </c>
      <c r="BL540" s="24" t="s">
        <v>1128</v>
      </c>
      <c r="BM540" s="24" t="s">
        <v>1134</v>
      </c>
    </row>
    <row r="541" spans="2:47" s="1" customFormat="1" ht="13.5">
      <c r="B541" s="46"/>
      <c r="C541" s="74"/>
      <c r="D541" s="249" t="s">
        <v>493</v>
      </c>
      <c r="E541" s="74"/>
      <c r="F541" s="280" t="s">
        <v>1135</v>
      </c>
      <c r="G541" s="74"/>
      <c r="H541" s="74"/>
      <c r="I541" s="203"/>
      <c r="J541" s="74"/>
      <c r="K541" s="74"/>
      <c r="L541" s="72"/>
      <c r="M541" s="281"/>
      <c r="N541" s="47"/>
      <c r="O541" s="47"/>
      <c r="P541" s="47"/>
      <c r="Q541" s="47"/>
      <c r="R541" s="47"/>
      <c r="S541" s="47"/>
      <c r="T541" s="95"/>
      <c r="AT541" s="24" t="s">
        <v>493</v>
      </c>
      <c r="AU541" s="24" t="s">
        <v>79</v>
      </c>
    </row>
    <row r="542" spans="2:65" s="1" customFormat="1" ht="16.5" customHeight="1">
      <c r="B542" s="46"/>
      <c r="C542" s="235" t="s">
        <v>1136</v>
      </c>
      <c r="D542" s="235" t="s">
        <v>203</v>
      </c>
      <c r="E542" s="236" t="s">
        <v>1137</v>
      </c>
      <c r="F542" s="237" t="s">
        <v>1138</v>
      </c>
      <c r="G542" s="238" t="s">
        <v>241</v>
      </c>
      <c r="H542" s="239">
        <v>1</v>
      </c>
      <c r="I542" s="240"/>
      <c r="J542" s="241">
        <f>ROUND(I542*H542,2)</f>
        <v>0</v>
      </c>
      <c r="K542" s="237" t="s">
        <v>220</v>
      </c>
      <c r="L542" s="72"/>
      <c r="M542" s="242" t="s">
        <v>21</v>
      </c>
      <c r="N542" s="243" t="s">
        <v>40</v>
      </c>
      <c r="O542" s="47"/>
      <c r="P542" s="244">
        <f>O542*H542</f>
        <v>0</v>
      </c>
      <c r="Q542" s="244">
        <v>0</v>
      </c>
      <c r="R542" s="244">
        <f>Q542*H542</f>
        <v>0</v>
      </c>
      <c r="S542" s="244">
        <v>0</v>
      </c>
      <c r="T542" s="245">
        <f>S542*H542</f>
        <v>0</v>
      </c>
      <c r="AR542" s="24" t="s">
        <v>1128</v>
      </c>
      <c r="AT542" s="24" t="s">
        <v>203</v>
      </c>
      <c r="AU542" s="24" t="s">
        <v>79</v>
      </c>
      <c r="AY542" s="24" t="s">
        <v>201</v>
      </c>
      <c r="BE542" s="246">
        <f>IF(N542="základní",J542,0)</f>
        <v>0</v>
      </c>
      <c r="BF542" s="246">
        <f>IF(N542="snížená",J542,0)</f>
        <v>0</v>
      </c>
      <c r="BG542" s="246">
        <f>IF(N542="zákl. přenesená",J542,0)</f>
        <v>0</v>
      </c>
      <c r="BH542" s="246">
        <f>IF(N542="sníž. přenesená",J542,0)</f>
        <v>0</v>
      </c>
      <c r="BI542" s="246">
        <f>IF(N542="nulová",J542,0)</f>
        <v>0</v>
      </c>
      <c r="BJ542" s="24" t="s">
        <v>76</v>
      </c>
      <c r="BK542" s="246">
        <f>ROUND(I542*H542,2)</f>
        <v>0</v>
      </c>
      <c r="BL542" s="24" t="s">
        <v>1128</v>
      </c>
      <c r="BM542" s="24" t="s">
        <v>1139</v>
      </c>
    </row>
    <row r="543" spans="2:47" s="1" customFormat="1" ht="13.5">
      <c r="B543" s="46"/>
      <c r="C543" s="74"/>
      <c r="D543" s="249" t="s">
        <v>493</v>
      </c>
      <c r="E543" s="74"/>
      <c r="F543" s="280" t="s">
        <v>1140</v>
      </c>
      <c r="G543" s="74"/>
      <c r="H543" s="74"/>
      <c r="I543" s="203"/>
      <c r="J543" s="74"/>
      <c r="K543" s="74"/>
      <c r="L543" s="72"/>
      <c r="M543" s="283"/>
      <c r="N543" s="284"/>
      <c r="O543" s="284"/>
      <c r="P543" s="284"/>
      <c r="Q543" s="284"/>
      <c r="R543" s="284"/>
      <c r="S543" s="284"/>
      <c r="T543" s="285"/>
      <c r="AT543" s="24" t="s">
        <v>493</v>
      </c>
      <c r="AU543" s="24" t="s">
        <v>79</v>
      </c>
    </row>
    <row r="544" spans="2:12" s="1" customFormat="1" ht="6.95" customHeight="1">
      <c r="B544" s="67"/>
      <c r="C544" s="68"/>
      <c r="D544" s="68"/>
      <c r="E544" s="68"/>
      <c r="F544" s="68"/>
      <c r="G544" s="68"/>
      <c r="H544" s="68"/>
      <c r="I544" s="178"/>
      <c r="J544" s="68"/>
      <c r="K544" s="68"/>
      <c r="L544" s="72"/>
    </row>
  </sheetData>
  <sheetProtection password="CC35" sheet="1" objects="1" scenarios="1" formatColumns="0" formatRows="0" autoFilter="0"/>
  <autoFilter ref="C110:K543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99:H99"/>
    <mergeCell ref="E101:H101"/>
    <mergeCell ref="E103:H103"/>
    <mergeCell ref="G1:H1"/>
    <mergeCell ref="L2:V2"/>
  </mergeCells>
  <hyperlinks>
    <hyperlink ref="F1:G1" location="C2" display="1) Krycí list soupisu"/>
    <hyperlink ref="G1:H1" location="C58" display="2) Rekapitulace"/>
    <hyperlink ref="J1" location="C11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141</v>
      </c>
      <c r="G1" s="151" t="s">
        <v>142</v>
      </c>
      <c r="H1" s="151"/>
      <c r="I1" s="152"/>
      <c r="J1" s="151" t="s">
        <v>143</v>
      </c>
      <c r="K1" s="150" t="s">
        <v>144</v>
      </c>
      <c r="L1" s="151" t="s">
        <v>145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133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146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ZŠ Karviná - školy II - stavba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147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1826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149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2141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ROUND(J87,2)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ROUND(SUM(BE87:BE182),2)</f>
        <v>0</v>
      </c>
      <c r="G32" s="47"/>
      <c r="H32" s="47"/>
      <c r="I32" s="170">
        <v>0.21</v>
      </c>
      <c r="J32" s="169">
        <f>ROUND(ROUND((SUM(BE87:BE182)),2)*I32,2)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ROUND(SUM(BF87:BF182),2)</f>
        <v>0</v>
      </c>
      <c r="G33" s="47"/>
      <c r="H33" s="47"/>
      <c r="I33" s="170">
        <v>0.15</v>
      </c>
      <c r="J33" s="169">
        <f>ROUND(ROUND((SUM(BF87:BF182)),2)*I33,2)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ROUND(SUM(BG87:BG182),2)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ROUND(SUM(BH87:BH182),2)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ROUND(SUM(BI87:BI182),2)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151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ZŠ Karviná - školy II - stavba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147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1826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149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>011 - Elektro učebna informatiky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152</v>
      </c>
      <c r="D58" s="171"/>
      <c r="E58" s="171"/>
      <c r="F58" s="171"/>
      <c r="G58" s="171"/>
      <c r="H58" s="171"/>
      <c r="I58" s="185"/>
      <c r="J58" s="186" t="s">
        <v>153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154</v>
      </c>
      <c r="D60" s="47"/>
      <c r="E60" s="47"/>
      <c r="F60" s="47"/>
      <c r="G60" s="47"/>
      <c r="H60" s="47"/>
      <c r="I60" s="156"/>
      <c r="J60" s="167">
        <f>J87</f>
        <v>0</v>
      </c>
      <c r="K60" s="51"/>
      <c r="AU60" s="24" t="s">
        <v>155</v>
      </c>
    </row>
    <row r="61" spans="2:11" s="8" customFormat="1" ht="24.95" customHeight="1">
      <c r="B61" s="189"/>
      <c r="C61" s="190"/>
      <c r="D61" s="191" t="s">
        <v>1220</v>
      </c>
      <c r="E61" s="192"/>
      <c r="F61" s="192"/>
      <c r="G61" s="192"/>
      <c r="H61" s="192"/>
      <c r="I61" s="193"/>
      <c r="J61" s="194">
        <f>J88</f>
        <v>0</v>
      </c>
      <c r="K61" s="195"/>
    </row>
    <row r="62" spans="2:11" s="8" customFormat="1" ht="24.95" customHeight="1">
      <c r="B62" s="189"/>
      <c r="C62" s="190"/>
      <c r="D62" s="191" t="s">
        <v>1221</v>
      </c>
      <c r="E62" s="192"/>
      <c r="F62" s="192"/>
      <c r="G62" s="192"/>
      <c r="H62" s="192"/>
      <c r="I62" s="193"/>
      <c r="J62" s="194">
        <f>J123</f>
        <v>0</v>
      </c>
      <c r="K62" s="195"/>
    </row>
    <row r="63" spans="2:11" s="8" customFormat="1" ht="24.95" customHeight="1">
      <c r="B63" s="189"/>
      <c r="C63" s="190"/>
      <c r="D63" s="191" t="s">
        <v>1222</v>
      </c>
      <c r="E63" s="192"/>
      <c r="F63" s="192"/>
      <c r="G63" s="192"/>
      <c r="H63" s="192"/>
      <c r="I63" s="193"/>
      <c r="J63" s="194">
        <f>J134</f>
        <v>0</v>
      </c>
      <c r="K63" s="195"/>
    </row>
    <row r="64" spans="2:11" s="9" customFormat="1" ht="19.9" customHeight="1">
      <c r="B64" s="196"/>
      <c r="C64" s="197"/>
      <c r="D64" s="198" t="s">
        <v>1223</v>
      </c>
      <c r="E64" s="199"/>
      <c r="F64" s="199"/>
      <c r="G64" s="199"/>
      <c r="H64" s="199"/>
      <c r="I64" s="200"/>
      <c r="J64" s="201">
        <f>J175</f>
        <v>0</v>
      </c>
      <c r="K64" s="202"/>
    </row>
    <row r="65" spans="2:11" s="8" customFormat="1" ht="24.95" customHeight="1">
      <c r="B65" s="189"/>
      <c r="C65" s="190"/>
      <c r="D65" s="191" t="s">
        <v>2142</v>
      </c>
      <c r="E65" s="192"/>
      <c r="F65" s="192"/>
      <c r="G65" s="192"/>
      <c r="H65" s="192"/>
      <c r="I65" s="193"/>
      <c r="J65" s="194">
        <f>J179</f>
        <v>0</v>
      </c>
      <c r="K65" s="195"/>
    </row>
    <row r="66" spans="2:11" s="1" customFormat="1" ht="21.8" customHeight="1">
      <c r="B66" s="46"/>
      <c r="C66" s="47"/>
      <c r="D66" s="47"/>
      <c r="E66" s="47"/>
      <c r="F66" s="47"/>
      <c r="G66" s="47"/>
      <c r="H66" s="47"/>
      <c r="I66" s="156"/>
      <c r="J66" s="47"/>
      <c r="K66" s="51"/>
    </row>
    <row r="67" spans="2:11" s="1" customFormat="1" ht="6.95" customHeight="1">
      <c r="B67" s="67"/>
      <c r="C67" s="68"/>
      <c r="D67" s="68"/>
      <c r="E67" s="68"/>
      <c r="F67" s="68"/>
      <c r="G67" s="68"/>
      <c r="H67" s="68"/>
      <c r="I67" s="178"/>
      <c r="J67" s="68"/>
      <c r="K67" s="69"/>
    </row>
    <row r="71" spans="2:12" s="1" customFormat="1" ht="6.95" customHeight="1">
      <c r="B71" s="70"/>
      <c r="C71" s="71"/>
      <c r="D71" s="71"/>
      <c r="E71" s="71"/>
      <c r="F71" s="71"/>
      <c r="G71" s="71"/>
      <c r="H71" s="71"/>
      <c r="I71" s="181"/>
      <c r="J71" s="71"/>
      <c r="K71" s="71"/>
      <c r="L71" s="72"/>
    </row>
    <row r="72" spans="2:12" s="1" customFormat="1" ht="36.95" customHeight="1">
      <c r="B72" s="46"/>
      <c r="C72" s="73" t="s">
        <v>185</v>
      </c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6.95" customHeight="1">
      <c r="B73" s="46"/>
      <c r="C73" s="74"/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4.4" customHeight="1">
      <c r="B74" s="46"/>
      <c r="C74" s="76" t="s">
        <v>18</v>
      </c>
      <c r="D74" s="74"/>
      <c r="E74" s="74"/>
      <c r="F74" s="74"/>
      <c r="G74" s="74"/>
      <c r="H74" s="74"/>
      <c r="I74" s="203"/>
      <c r="J74" s="74"/>
      <c r="K74" s="74"/>
      <c r="L74" s="72"/>
    </row>
    <row r="75" spans="2:12" s="1" customFormat="1" ht="16.5" customHeight="1">
      <c r="B75" s="46"/>
      <c r="C75" s="74"/>
      <c r="D75" s="74"/>
      <c r="E75" s="204" t="str">
        <f>E7</f>
        <v>Rekonstrukce odborných učeben ZŠ Karviná - školy II - stavba</v>
      </c>
      <c r="F75" s="76"/>
      <c r="G75" s="76"/>
      <c r="H75" s="76"/>
      <c r="I75" s="203"/>
      <c r="J75" s="74"/>
      <c r="K75" s="74"/>
      <c r="L75" s="72"/>
    </row>
    <row r="76" spans="2:12" ht="13.5">
      <c r="B76" s="28"/>
      <c r="C76" s="76" t="s">
        <v>147</v>
      </c>
      <c r="D76" s="205"/>
      <c r="E76" s="205"/>
      <c r="F76" s="205"/>
      <c r="G76" s="205"/>
      <c r="H76" s="205"/>
      <c r="I76" s="148"/>
      <c r="J76" s="205"/>
      <c r="K76" s="205"/>
      <c r="L76" s="206"/>
    </row>
    <row r="77" spans="2:12" s="1" customFormat="1" ht="16.5" customHeight="1">
      <c r="B77" s="46"/>
      <c r="C77" s="74"/>
      <c r="D77" s="74"/>
      <c r="E77" s="204" t="s">
        <v>1826</v>
      </c>
      <c r="F77" s="74"/>
      <c r="G77" s="74"/>
      <c r="H77" s="74"/>
      <c r="I77" s="203"/>
      <c r="J77" s="74"/>
      <c r="K77" s="74"/>
      <c r="L77" s="72"/>
    </row>
    <row r="78" spans="2:12" s="1" customFormat="1" ht="14.4" customHeight="1">
      <c r="B78" s="46"/>
      <c r="C78" s="76" t="s">
        <v>149</v>
      </c>
      <c r="D78" s="74"/>
      <c r="E78" s="74"/>
      <c r="F78" s="74"/>
      <c r="G78" s="74"/>
      <c r="H78" s="74"/>
      <c r="I78" s="203"/>
      <c r="J78" s="74"/>
      <c r="K78" s="74"/>
      <c r="L78" s="72"/>
    </row>
    <row r="79" spans="2:12" s="1" customFormat="1" ht="17.25" customHeight="1">
      <c r="B79" s="46"/>
      <c r="C79" s="74"/>
      <c r="D79" s="74"/>
      <c r="E79" s="82" t="str">
        <f>E11</f>
        <v>011 - Elektro učebna informatiky</v>
      </c>
      <c r="F79" s="74"/>
      <c r="G79" s="74"/>
      <c r="H79" s="74"/>
      <c r="I79" s="203"/>
      <c r="J79" s="74"/>
      <c r="K79" s="74"/>
      <c r="L79" s="72"/>
    </row>
    <row r="80" spans="2:12" s="1" customFormat="1" ht="6.95" customHeight="1">
      <c r="B80" s="46"/>
      <c r="C80" s="74"/>
      <c r="D80" s="74"/>
      <c r="E80" s="74"/>
      <c r="F80" s="74"/>
      <c r="G80" s="74"/>
      <c r="H80" s="74"/>
      <c r="I80" s="203"/>
      <c r="J80" s="74"/>
      <c r="K80" s="74"/>
      <c r="L80" s="72"/>
    </row>
    <row r="81" spans="2:12" s="1" customFormat="1" ht="18" customHeight="1">
      <c r="B81" s="46"/>
      <c r="C81" s="76" t="s">
        <v>23</v>
      </c>
      <c r="D81" s="74"/>
      <c r="E81" s="74"/>
      <c r="F81" s="207" t="str">
        <f>F14</f>
        <v xml:space="preserve"> </v>
      </c>
      <c r="G81" s="74"/>
      <c r="H81" s="74"/>
      <c r="I81" s="208" t="s">
        <v>25</v>
      </c>
      <c r="J81" s="85" t="str">
        <f>IF(J14="","",J14)</f>
        <v>4. 9. 2017</v>
      </c>
      <c r="K81" s="74"/>
      <c r="L81" s="72"/>
    </row>
    <row r="82" spans="2:12" s="1" customFormat="1" ht="6.95" customHeight="1">
      <c r="B82" s="46"/>
      <c r="C82" s="74"/>
      <c r="D82" s="74"/>
      <c r="E82" s="74"/>
      <c r="F82" s="74"/>
      <c r="G82" s="74"/>
      <c r="H82" s="74"/>
      <c r="I82" s="203"/>
      <c r="J82" s="74"/>
      <c r="K82" s="74"/>
      <c r="L82" s="72"/>
    </row>
    <row r="83" spans="2:12" s="1" customFormat="1" ht="13.5">
      <c r="B83" s="46"/>
      <c r="C83" s="76" t="s">
        <v>27</v>
      </c>
      <c r="D83" s="74"/>
      <c r="E83" s="74"/>
      <c r="F83" s="207" t="str">
        <f>E17</f>
        <v xml:space="preserve"> </v>
      </c>
      <c r="G83" s="74"/>
      <c r="H83" s="74"/>
      <c r="I83" s="208" t="s">
        <v>32</v>
      </c>
      <c r="J83" s="207" t="str">
        <f>E23</f>
        <v xml:space="preserve"> </v>
      </c>
      <c r="K83" s="74"/>
      <c r="L83" s="72"/>
    </row>
    <row r="84" spans="2:12" s="1" customFormat="1" ht="14.4" customHeight="1">
      <c r="B84" s="46"/>
      <c r="C84" s="76" t="s">
        <v>30</v>
      </c>
      <c r="D84" s="74"/>
      <c r="E84" s="74"/>
      <c r="F84" s="207" t="str">
        <f>IF(E20="","",E20)</f>
        <v/>
      </c>
      <c r="G84" s="74"/>
      <c r="H84" s="74"/>
      <c r="I84" s="203"/>
      <c r="J84" s="74"/>
      <c r="K84" s="74"/>
      <c r="L84" s="72"/>
    </row>
    <row r="85" spans="2:12" s="1" customFormat="1" ht="10.3" customHeight="1">
      <c r="B85" s="46"/>
      <c r="C85" s="74"/>
      <c r="D85" s="74"/>
      <c r="E85" s="74"/>
      <c r="F85" s="74"/>
      <c r="G85" s="74"/>
      <c r="H85" s="74"/>
      <c r="I85" s="203"/>
      <c r="J85" s="74"/>
      <c r="K85" s="74"/>
      <c r="L85" s="72"/>
    </row>
    <row r="86" spans="2:20" s="10" customFormat="1" ht="29.25" customHeight="1">
      <c r="B86" s="209"/>
      <c r="C86" s="210" t="s">
        <v>186</v>
      </c>
      <c r="D86" s="211" t="s">
        <v>54</v>
      </c>
      <c r="E86" s="211" t="s">
        <v>50</v>
      </c>
      <c r="F86" s="211" t="s">
        <v>187</v>
      </c>
      <c r="G86" s="211" t="s">
        <v>188</v>
      </c>
      <c r="H86" s="211" t="s">
        <v>189</v>
      </c>
      <c r="I86" s="212" t="s">
        <v>190</v>
      </c>
      <c r="J86" s="211" t="s">
        <v>153</v>
      </c>
      <c r="K86" s="213" t="s">
        <v>191</v>
      </c>
      <c r="L86" s="214"/>
      <c r="M86" s="102" t="s">
        <v>192</v>
      </c>
      <c r="N86" s="103" t="s">
        <v>39</v>
      </c>
      <c r="O86" s="103" t="s">
        <v>193</v>
      </c>
      <c r="P86" s="103" t="s">
        <v>194</v>
      </c>
      <c r="Q86" s="103" t="s">
        <v>195</v>
      </c>
      <c r="R86" s="103" t="s">
        <v>196</v>
      </c>
      <c r="S86" s="103" t="s">
        <v>197</v>
      </c>
      <c r="T86" s="104" t="s">
        <v>198</v>
      </c>
    </row>
    <row r="87" spans="2:63" s="1" customFormat="1" ht="29.25" customHeight="1">
      <c r="B87" s="46"/>
      <c r="C87" s="108" t="s">
        <v>154</v>
      </c>
      <c r="D87" s="74"/>
      <c r="E87" s="74"/>
      <c r="F87" s="74"/>
      <c r="G87" s="74"/>
      <c r="H87" s="74"/>
      <c r="I87" s="203"/>
      <c r="J87" s="215">
        <f>BK87</f>
        <v>0</v>
      </c>
      <c r="K87" s="74"/>
      <c r="L87" s="72"/>
      <c r="M87" s="105"/>
      <c r="N87" s="106"/>
      <c r="O87" s="106"/>
      <c r="P87" s="216">
        <f>P88+P123+P134+P179</f>
        <v>0</v>
      </c>
      <c r="Q87" s="106"/>
      <c r="R87" s="216">
        <f>R88+R123+R134+R179</f>
        <v>0</v>
      </c>
      <c r="S87" s="106"/>
      <c r="T87" s="217">
        <f>T88+T123+T134+T179</f>
        <v>0</v>
      </c>
      <c r="AT87" s="24" t="s">
        <v>68</v>
      </c>
      <c r="AU87" s="24" t="s">
        <v>155</v>
      </c>
      <c r="BK87" s="218">
        <f>BK88+BK123+BK134+BK179</f>
        <v>0</v>
      </c>
    </row>
    <row r="88" spans="2:63" s="11" customFormat="1" ht="37.4" customHeight="1">
      <c r="B88" s="219"/>
      <c r="C88" s="220"/>
      <c r="D88" s="221" t="s">
        <v>68</v>
      </c>
      <c r="E88" s="222" t="s">
        <v>1226</v>
      </c>
      <c r="F88" s="222" t="s">
        <v>1227</v>
      </c>
      <c r="G88" s="220"/>
      <c r="H88" s="220"/>
      <c r="I88" s="223"/>
      <c r="J88" s="224">
        <f>BK88</f>
        <v>0</v>
      </c>
      <c r="K88" s="220"/>
      <c r="L88" s="225"/>
      <c r="M88" s="226"/>
      <c r="N88" s="227"/>
      <c r="O88" s="227"/>
      <c r="P88" s="228">
        <f>SUM(P89:P122)</f>
        <v>0</v>
      </c>
      <c r="Q88" s="227"/>
      <c r="R88" s="228">
        <f>SUM(R89:R122)</f>
        <v>0</v>
      </c>
      <c r="S88" s="227"/>
      <c r="T88" s="229">
        <f>SUM(T89:T122)</f>
        <v>0</v>
      </c>
      <c r="AR88" s="230" t="s">
        <v>76</v>
      </c>
      <c r="AT88" s="231" t="s">
        <v>68</v>
      </c>
      <c r="AU88" s="231" t="s">
        <v>69</v>
      </c>
      <c r="AY88" s="230" t="s">
        <v>201</v>
      </c>
      <c r="BK88" s="232">
        <f>SUM(BK89:BK122)</f>
        <v>0</v>
      </c>
    </row>
    <row r="89" spans="2:65" s="1" customFormat="1" ht="16.5" customHeight="1">
      <c r="B89" s="46"/>
      <c r="C89" s="235" t="s">
        <v>76</v>
      </c>
      <c r="D89" s="235" t="s">
        <v>203</v>
      </c>
      <c r="E89" s="236" t="s">
        <v>208</v>
      </c>
      <c r="F89" s="237" t="s">
        <v>1228</v>
      </c>
      <c r="G89" s="238" t="s">
        <v>1229</v>
      </c>
      <c r="H89" s="239">
        <v>10</v>
      </c>
      <c r="I89" s="240"/>
      <c r="J89" s="241">
        <f>ROUND(I89*H89,2)</f>
        <v>0</v>
      </c>
      <c r="K89" s="237" t="s">
        <v>21</v>
      </c>
      <c r="L89" s="72"/>
      <c r="M89" s="242" t="s">
        <v>21</v>
      </c>
      <c r="N89" s="243" t="s">
        <v>40</v>
      </c>
      <c r="O89" s="47"/>
      <c r="P89" s="244">
        <f>O89*H89</f>
        <v>0</v>
      </c>
      <c r="Q89" s="244">
        <v>0</v>
      </c>
      <c r="R89" s="244">
        <f>Q89*H89</f>
        <v>0</v>
      </c>
      <c r="S89" s="244">
        <v>0</v>
      </c>
      <c r="T89" s="245">
        <f>S89*H89</f>
        <v>0</v>
      </c>
      <c r="AR89" s="24" t="s">
        <v>208</v>
      </c>
      <c r="AT89" s="24" t="s">
        <v>203</v>
      </c>
      <c r="AU89" s="24" t="s">
        <v>76</v>
      </c>
      <c r="AY89" s="24" t="s">
        <v>201</v>
      </c>
      <c r="BE89" s="246">
        <f>IF(N89="základní",J89,0)</f>
        <v>0</v>
      </c>
      <c r="BF89" s="246">
        <f>IF(N89="snížená",J89,0)</f>
        <v>0</v>
      </c>
      <c r="BG89" s="246">
        <f>IF(N89="zákl. přenesená",J89,0)</f>
        <v>0</v>
      </c>
      <c r="BH89" s="246">
        <f>IF(N89="sníž. přenesená",J89,0)</f>
        <v>0</v>
      </c>
      <c r="BI89" s="246">
        <f>IF(N89="nulová",J89,0)</f>
        <v>0</v>
      </c>
      <c r="BJ89" s="24" t="s">
        <v>76</v>
      </c>
      <c r="BK89" s="246">
        <f>ROUND(I89*H89,2)</f>
        <v>0</v>
      </c>
      <c r="BL89" s="24" t="s">
        <v>208</v>
      </c>
      <c r="BM89" s="24" t="s">
        <v>79</v>
      </c>
    </row>
    <row r="90" spans="2:47" s="1" customFormat="1" ht="13.5">
      <c r="B90" s="46"/>
      <c r="C90" s="74"/>
      <c r="D90" s="249" t="s">
        <v>493</v>
      </c>
      <c r="E90" s="74"/>
      <c r="F90" s="280" t="s">
        <v>2114</v>
      </c>
      <c r="G90" s="74"/>
      <c r="H90" s="74"/>
      <c r="I90" s="203"/>
      <c r="J90" s="74"/>
      <c r="K90" s="74"/>
      <c r="L90" s="72"/>
      <c r="M90" s="281"/>
      <c r="N90" s="47"/>
      <c r="O90" s="47"/>
      <c r="P90" s="47"/>
      <c r="Q90" s="47"/>
      <c r="R90" s="47"/>
      <c r="S90" s="47"/>
      <c r="T90" s="95"/>
      <c r="AT90" s="24" t="s">
        <v>493</v>
      </c>
      <c r="AU90" s="24" t="s">
        <v>76</v>
      </c>
    </row>
    <row r="91" spans="2:65" s="1" customFormat="1" ht="16.5" customHeight="1">
      <c r="B91" s="46"/>
      <c r="C91" s="235" t="s">
        <v>79</v>
      </c>
      <c r="D91" s="235" t="s">
        <v>203</v>
      </c>
      <c r="E91" s="236" t="s">
        <v>227</v>
      </c>
      <c r="F91" s="237" t="s">
        <v>1231</v>
      </c>
      <c r="G91" s="238" t="s">
        <v>1229</v>
      </c>
      <c r="H91" s="239">
        <v>5</v>
      </c>
      <c r="I91" s="240"/>
      <c r="J91" s="241">
        <f>ROUND(I91*H91,2)</f>
        <v>0</v>
      </c>
      <c r="K91" s="237" t="s">
        <v>21</v>
      </c>
      <c r="L91" s="72"/>
      <c r="M91" s="242" t="s">
        <v>21</v>
      </c>
      <c r="N91" s="243" t="s">
        <v>40</v>
      </c>
      <c r="O91" s="47"/>
      <c r="P91" s="244">
        <f>O91*H91</f>
        <v>0</v>
      </c>
      <c r="Q91" s="244">
        <v>0</v>
      </c>
      <c r="R91" s="244">
        <f>Q91*H91</f>
        <v>0</v>
      </c>
      <c r="S91" s="244">
        <v>0</v>
      </c>
      <c r="T91" s="245">
        <f>S91*H91</f>
        <v>0</v>
      </c>
      <c r="AR91" s="24" t="s">
        <v>208</v>
      </c>
      <c r="AT91" s="24" t="s">
        <v>203</v>
      </c>
      <c r="AU91" s="24" t="s">
        <v>76</v>
      </c>
      <c r="AY91" s="24" t="s">
        <v>201</v>
      </c>
      <c r="BE91" s="246">
        <f>IF(N91="základní",J91,0)</f>
        <v>0</v>
      </c>
      <c r="BF91" s="246">
        <f>IF(N91="snížená",J91,0)</f>
        <v>0</v>
      </c>
      <c r="BG91" s="246">
        <f>IF(N91="zákl. přenesená",J91,0)</f>
        <v>0</v>
      </c>
      <c r="BH91" s="246">
        <f>IF(N91="sníž. přenesená",J91,0)</f>
        <v>0</v>
      </c>
      <c r="BI91" s="246">
        <f>IF(N91="nulová",J91,0)</f>
        <v>0</v>
      </c>
      <c r="BJ91" s="24" t="s">
        <v>76</v>
      </c>
      <c r="BK91" s="246">
        <f>ROUND(I91*H91,2)</f>
        <v>0</v>
      </c>
      <c r="BL91" s="24" t="s">
        <v>208</v>
      </c>
      <c r="BM91" s="24" t="s">
        <v>208</v>
      </c>
    </row>
    <row r="92" spans="2:47" s="1" customFormat="1" ht="13.5">
      <c r="B92" s="46"/>
      <c r="C92" s="74"/>
      <c r="D92" s="249" t="s">
        <v>493</v>
      </c>
      <c r="E92" s="74"/>
      <c r="F92" s="280" t="s">
        <v>2114</v>
      </c>
      <c r="G92" s="74"/>
      <c r="H92" s="74"/>
      <c r="I92" s="203"/>
      <c r="J92" s="74"/>
      <c r="K92" s="74"/>
      <c r="L92" s="72"/>
      <c r="M92" s="281"/>
      <c r="N92" s="47"/>
      <c r="O92" s="47"/>
      <c r="P92" s="47"/>
      <c r="Q92" s="47"/>
      <c r="R92" s="47"/>
      <c r="S92" s="47"/>
      <c r="T92" s="95"/>
      <c r="AT92" s="24" t="s">
        <v>493</v>
      </c>
      <c r="AU92" s="24" t="s">
        <v>76</v>
      </c>
    </row>
    <row r="93" spans="2:65" s="1" customFormat="1" ht="16.5" customHeight="1">
      <c r="B93" s="46"/>
      <c r="C93" s="235" t="s">
        <v>216</v>
      </c>
      <c r="D93" s="235" t="s">
        <v>203</v>
      </c>
      <c r="E93" s="236" t="s">
        <v>232</v>
      </c>
      <c r="F93" s="237" t="s">
        <v>1233</v>
      </c>
      <c r="G93" s="238" t="s">
        <v>1229</v>
      </c>
      <c r="H93" s="239">
        <v>6</v>
      </c>
      <c r="I93" s="240"/>
      <c r="J93" s="241">
        <f>ROUND(I93*H93,2)</f>
        <v>0</v>
      </c>
      <c r="K93" s="237" t="s">
        <v>21</v>
      </c>
      <c r="L93" s="72"/>
      <c r="M93" s="242" t="s">
        <v>21</v>
      </c>
      <c r="N93" s="243" t="s">
        <v>40</v>
      </c>
      <c r="O93" s="47"/>
      <c r="P93" s="244">
        <f>O93*H93</f>
        <v>0</v>
      </c>
      <c r="Q93" s="244">
        <v>0</v>
      </c>
      <c r="R93" s="244">
        <f>Q93*H93</f>
        <v>0</v>
      </c>
      <c r="S93" s="244">
        <v>0</v>
      </c>
      <c r="T93" s="245">
        <f>S93*H93</f>
        <v>0</v>
      </c>
      <c r="AR93" s="24" t="s">
        <v>208</v>
      </c>
      <c r="AT93" s="24" t="s">
        <v>203</v>
      </c>
      <c r="AU93" s="24" t="s">
        <v>76</v>
      </c>
      <c r="AY93" s="24" t="s">
        <v>201</v>
      </c>
      <c r="BE93" s="246">
        <f>IF(N93="základní",J93,0)</f>
        <v>0</v>
      </c>
      <c r="BF93" s="246">
        <f>IF(N93="snížená",J93,0)</f>
        <v>0</v>
      </c>
      <c r="BG93" s="246">
        <f>IF(N93="zákl. přenesená",J93,0)</f>
        <v>0</v>
      </c>
      <c r="BH93" s="246">
        <f>IF(N93="sníž. přenesená",J93,0)</f>
        <v>0</v>
      </c>
      <c r="BI93" s="246">
        <f>IF(N93="nulová",J93,0)</f>
        <v>0</v>
      </c>
      <c r="BJ93" s="24" t="s">
        <v>76</v>
      </c>
      <c r="BK93" s="246">
        <f>ROUND(I93*H93,2)</f>
        <v>0</v>
      </c>
      <c r="BL93" s="24" t="s">
        <v>208</v>
      </c>
      <c r="BM93" s="24" t="s">
        <v>232</v>
      </c>
    </row>
    <row r="94" spans="2:47" s="1" customFormat="1" ht="13.5">
      <c r="B94" s="46"/>
      <c r="C94" s="74"/>
      <c r="D94" s="249" t="s">
        <v>493</v>
      </c>
      <c r="E94" s="74"/>
      <c r="F94" s="280" t="s">
        <v>2114</v>
      </c>
      <c r="G94" s="74"/>
      <c r="H94" s="74"/>
      <c r="I94" s="203"/>
      <c r="J94" s="74"/>
      <c r="K94" s="74"/>
      <c r="L94" s="72"/>
      <c r="M94" s="281"/>
      <c r="N94" s="47"/>
      <c r="O94" s="47"/>
      <c r="P94" s="47"/>
      <c r="Q94" s="47"/>
      <c r="R94" s="47"/>
      <c r="S94" s="47"/>
      <c r="T94" s="95"/>
      <c r="AT94" s="24" t="s">
        <v>493</v>
      </c>
      <c r="AU94" s="24" t="s">
        <v>76</v>
      </c>
    </row>
    <row r="95" spans="2:65" s="1" customFormat="1" ht="16.5" customHeight="1">
      <c r="B95" s="46"/>
      <c r="C95" s="235" t="s">
        <v>208</v>
      </c>
      <c r="D95" s="235" t="s">
        <v>203</v>
      </c>
      <c r="E95" s="236" t="s">
        <v>238</v>
      </c>
      <c r="F95" s="237" t="s">
        <v>1234</v>
      </c>
      <c r="G95" s="238" t="s">
        <v>1229</v>
      </c>
      <c r="H95" s="239">
        <v>6</v>
      </c>
      <c r="I95" s="240"/>
      <c r="J95" s="241">
        <f>ROUND(I95*H95,2)</f>
        <v>0</v>
      </c>
      <c r="K95" s="237" t="s">
        <v>21</v>
      </c>
      <c r="L95" s="72"/>
      <c r="M95" s="242" t="s">
        <v>21</v>
      </c>
      <c r="N95" s="243" t="s">
        <v>40</v>
      </c>
      <c r="O95" s="47"/>
      <c r="P95" s="244">
        <f>O95*H95</f>
        <v>0</v>
      </c>
      <c r="Q95" s="244">
        <v>0</v>
      </c>
      <c r="R95" s="244">
        <f>Q95*H95</f>
        <v>0</v>
      </c>
      <c r="S95" s="244">
        <v>0</v>
      </c>
      <c r="T95" s="245">
        <f>S95*H95</f>
        <v>0</v>
      </c>
      <c r="AR95" s="24" t="s">
        <v>208</v>
      </c>
      <c r="AT95" s="24" t="s">
        <v>203</v>
      </c>
      <c r="AU95" s="24" t="s">
        <v>76</v>
      </c>
      <c r="AY95" s="24" t="s">
        <v>201</v>
      </c>
      <c r="BE95" s="246">
        <f>IF(N95="základní",J95,0)</f>
        <v>0</v>
      </c>
      <c r="BF95" s="246">
        <f>IF(N95="snížená",J95,0)</f>
        <v>0</v>
      </c>
      <c r="BG95" s="246">
        <f>IF(N95="zákl. přenesená",J95,0)</f>
        <v>0</v>
      </c>
      <c r="BH95" s="246">
        <f>IF(N95="sníž. přenesená",J95,0)</f>
        <v>0</v>
      </c>
      <c r="BI95" s="246">
        <f>IF(N95="nulová",J95,0)</f>
        <v>0</v>
      </c>
      <c r="BJ95" s="24" t="s">
        <v>76</v>
      </c>
      <c r="BK95" s="246">
        <f>ROUND(I95*H95,2)</f>
        <v>0</v>
      </c>
      <c r="BL95" s="24" t="s">
        <v>208</v>
      </c>
      <c r="BM95" s="24" t="s">
        <v>245</v>
      </c>
    </row>
    <row r="96" spans="2:47" s="1" customFormat="1" ht="13.5">
      <c r="B96" s="46"/>
      <c r="C96" s="74"/>
      <c r="D96" s="249" t="s">
        <v>493</v>
      </c>
      <c r="E96" s="74"/>
      <c r="F96" s="280" t="s">
        <v>2114</v>
      </c>
      <c r="G96" s="74"/>
      <c r="H96" s="74"/>
      <c r="I96" s="203"/>
      <c r="J96" s="74"/>
      <c r="K96" s="74"/>
      <c r="L96" s="72"/>
      <c r="M96" s="281"/>
      <c r="N96" s="47"/>
      <c r="O96" s="47"/>
      <c r="P96" s="47"/>
      <c r="Q96" s="47"/>
      <c r="R96" s="47"/>
      <c r="S96" s="47"/>
      <c r="T96" s="95"/>
      <c r="AT96" s="24" t="s">
        <v>493</v>
      </c>
      <c r="AU96" s="24" t="s">
        <v>76</v>
      </c>
    </row>
    <row r="97" spans="2:65" s="1" customFormat="1" ht="16.5" customHeight="1">
      <c r="B97" s="46"/>
      <c r="C97" s="235" t="s">
        <v>227</v>
      </c>
      <c r="D97" s="235" t="s">
        <v>203</v>
      </c>
      <c r="E97" s="236" t="s">
        <v>245</v>
      </c>
      <c r="F97" s="237" t="s">
        <v>1236</v>
      </c>
      <c r="G97" s="238" t="s">
        <v>1229</v>
      </c>
      <c r="H97" s="239">
        <v>3</v>
      </c>
      <c r="I97" s="240"/>
      <c r="J97" s="241">
        <f>ROUND(I97*H97,2)</f>
        <v>0</v>
      </c>
      <c r="K97" s="237" t="s">
        <v>21</v>
      </c>
      <c r="L97" s="72"/>
      <c r="M97" s="242" t="s">
        <v>21</v>
      </c>
      <c r="N97" s="243" t="s">
        <v>40</v>
      </c>
      <c r="O97" s="47"/>
      <c r="P97" s="244">
        <f>O97*H97</f>
        <v>0</v>
      </c>
      <c r="Q97" s="244">
        <v>0</v>
      </c>
      <c r="R97" s="244">
        <f>Q97*H97</f>
        <v>0</v>
      </c>
      <c r="S97" s="244">
        <v>0</v>
      </c>
      <c r="T97" s="245">
        <f>S97*H97</f>
        <v>0</v>
      </c>
      <c r="AR97" s="24" t="s">
        <v>208</v>
      </c>
      <c r="AT97" s="24" t="s">
        <v>203</v>
      </c>
      <c r="AU97" s="24" t="s">
        <v>76</v>
      </c>
      <c r="AY97" s="24" t="s">
        <v>201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4" t="s">
        <v>76</v>
      </c>
      <c r="BK97" s="246">
        <f>ROUND(I97*H97,2)</f>
        <v>0</v>
      </c>
      <c r="BL97" s="24" t="s">
        <v>208</v>
      </c>
      <c r="BM97" s="24" t="s">
        <v>255</v>
      </c>
    </row>
    <row r="98" spans="2:47" s="1" customFormat="1" ht="13.5">
      <c r="B98" s="46"/>
      <c r="C98" s="74"/>
      <c r="D98" s="249" t="s">
        <v>493</v>
      </c>
      <c r="E98" s="74"/>
      <c r="F98" s="280" t="s">
        <v>2114</v>
      </c>
      <c r="G98" s="74"/>
      <c r="H98" s="74"/>
      <c r="I98" s="203"/>
      <c r="J98" s="74"/>
      <c r="K98" s="74"/>
      <c r="L98" s="72"/>
      <c r="M98" s="281"/>
      <c r="N98" s="47"/>
      <c r="O98" s="47"/>
      <c r="P98" s="47"/>
      <c r="Q98" s="47"/>
      <c r="R98" s="47"/>
      <c r="S98" s="47"/>
      <c r="T98" s="95"/>
      <c r="AT98" s="24" t="s">
        <v>493</v>
      </c>
      <c r="AU98" s="24" t="s">
        <v>76</v>
      </c>
    </row>
    <row r="99" spans="2:65" s="1" customFormat="1" ht="16.5" customHeight="1">
      <c r="B99" s="46"/>
      <c r="C99" s="235" t="s">
        <v>232</v>
      </c>
      <c r="D99" s="235" t="s">
        <v>203</v>
      </c>
      <c r="E99" s="236" t="s">
        <v>250</v>
      </c>
      <c r="F99" s="237" t="s">
        <v>2143</v>
      </c>
      <c r="G99" s="238" t="s">
        <v>1229</v>
      </c>
      <c r="H99" s="239">
        <v>1</v>
      </c>
      <c r="I99" s="240"/>
      <c r="J99" s="241">
        <f>ROUND(I99*H99,2)</f>
        <v>0</v>
      </c>
      <c r="K99" s="237" t="s">
        <v>21</v>
      </c>
      <c r="L99" s="72"/>
      <c r="M99" s="242" t="s">
        <v>21</v>
      </c>
      <c r="N99" s="243" t="s">
        <v>40</v>
      </c>
      <c r="O99" s="47"/>
      <c r="P99" s="244">
        <f>O99*H99</f>
        <v>0</v>
      </c>
      <c r="Q99" s="244">
        <v>0</v>
      </c>
      <c r="R99" s="244">
        <f>Q99*H99</f>
        <v>0</v>
      </c>
      <c r="S99" s="244">
        <v>0</v>
      </c>
      <c r="T99" s="245">
        <f>S99*H99</f>
        <v>0</v>
      </c>
      <c r="AR99" s="24" t="s">
        <v>208</v>
      </c>
      <c r="AT99" s="24" t="s">
        <v>203</v>
      </c>
      <c r="AU99" s="24" t="s">
        <v>76</v>
      </c>
      <c r="AY99" s="24" t="s">
        <v>201</v>
      </c>
      <c r="BE99" s="246">
        <f>IF(N99="základní",J99,0)</f>
        <v>0</v>
      </c>
      <c r="BF99" s="246">
        <f>IF(N99="snížená",J99,0)</f>
        <v>0</v>
      </c>
      <c r="BG99" s="246">
        <f>IF(N99="zákl. přenesená",J99,0)</f>
        <v>0</v>
      </c>
      <c r="BH99" s="246">
        <f>IF(N99="sníž. přenesená",J99,0)</f>
        <v>0</v>
      </c>
      <c r="BI99" s="246">
        <f>IF(N99="nulová",J99,0)</f>
        <v>0</v>
      </c>
      <c r="BJ99" s="24" t="s">
        <v>76</v>
      </c>
      <c r="BK99" s="246">
        <f>ROUND(I99*H99,2)</f>
        <v>0</v>
      </c>
      <c r="BL99" s="24" t="s">
        <v>208</v>
      </c>
      <c r="BM99" s="24" t="s">
        <v>265</v>
      </c>
    </row>
    <row r="100" spans="2:47" s="1" customFormat="1" ht="13.5">
      <c r="B100" s="46"/>
      <c r="C100" s="74"/>
      <c r="D100" s="249" t="s">
        <v>493</v>
      </c>
      <c r="E100" s="74"/>
      <c r="F100" s="280" t="s">
        <v>2114</v>
      </c>
      <c r="G100" s="74"/>
      <c r="H100" s="74"/>
      <c r="I100" s="203"/>
      <c r="J100" s="74"/>
      <c r="K100" s="74"/>
      <c r="L100" s="72"/>
      <c r="M100" s="281"/>
      <c r="N100" s="47"/>
      <c r="O100" s="47"/>
      <c r="P100" s="47"/>
      <c r="Q100" s="47"/>
      <c r="R100" s="47"/>
      <c r="S100" s="47"/>
      <c r="T100" s="95"/>
      <c r="AT100" s="24" t="s">
        <v>493</v>
      </c>
      <c r="AU100" s="24" t="s">
        <v>76</v>
      </c>
    </row>
    <row r="101" spans="2:65" s="1" customFormat="1" ht="16.5" customHeight="1">
      <c r="B101" s="46"/>
      <c r="C101" s="235" t="s">
        <v>238</v>
      </c>
      <c r="D101" s="235" t="s">
        <v>203</v>
      </c>
      <c r="E101" s="236" t="s">
        <v>255</v>
      </c>
      <c r="F101" s="237" t="s">
        <v>1238</v>
      </c>
      <c r="G101" s="238" t="s">
        <v>1229</v>
      </c>
      <c r="H101" s="239">
        <v>3</v>
      </c>
      <c r="I101" s="240"/>
      <c r="J101" s="241">
        <f>ROUND(I101*H101,2)</f>
        <v>0</v>
      </c>
      <c r="K101" s="237" t="s">
        <v>21</v>
      </c>
      <c r="L101" s="72"/>
      <c r="M101" s="242" t="s">
        <v>21</v>
      </c>
      <c r="N101" s="243" t="s">
        <v>40</v>
      </c>
      <c r="O101" s="47"/>
      <c r="P101" s="244">
        <f>O101*H101</f>
        <v>0</v>
      </c>
      <c r="Q101" s="244">
        <v>0</v>
      </c>
      <c r="R101" s="244">
        <f>Q101*H101</f>
        <v>0</v>
      </c>
      <c r="S101" s="244">
        <v>0</v>
      </c>
      <c r="T101" s="245">
        <f>S101*H101</f>
        <v>0</v>
      </c>
      <c r="AR101" s="24" t="s">
        <v>208</v>
      </c>
      <c r="AT101" s="24" t="s">
        <v>203</v>
      </c>
      <c r="AU101" s="24" t="s">
        <v>76</v>
      </c>
      <c r="AY101" s="24" t="s">
        <v>201</v>
      </c>
      <c r="BE101" s="246">
        <f>IF(N101="základní",J101,0)</f>
        <v>0</v>
      </c>
      <c r="BF101" s="246">
        <f>IF(N101="snížená",J101,0)</f>
        <v>0</v>
      </c>
      <c r="BG101" s="246">
        <f>IF(N101="zákl. přenesená",J101,0)</f>
        <v>0</v>
      </c>
      <c r="BH101" s="246">
        <f>IF(N101="sníž. přenesená",J101,0)</f>
        <v>0</v>
      </c>
      <c r="BI101" s="246">
        <f>IF(N101="nulová",J101,0)</f>
        <v>0</v>
      </c>
      <c r="BJ101" s="24" t="s">
        <v>76</v>
      </c>
      <c r="BK101" s="246">
        <f>ROUND(I101*H101,2)</f>
        <v>0</v>
      </c>
      <c r="BL101" s="24" t="s">
        <v>208</v>
      </c>
      <c r="BM101" s="24" t="s">
        <v>277</v>
      </c>
    </row>
    <row r="102" spans="2:47" s="1" customFormat="1" ht="13.5">
      <c r="B102" s="46"/>
      <c r="C102" s="74"/>
      <c r="D102" s="249" t="s">
        <v>493</v>
      </c>
      <c r="E102" s="74"/>
      <c r="F102" s="280" t="s">
        <v>2114</v>
      </c>
      <c r="G102" s="74"/>
      <c r="H102" s="74"/>
      <c r="I102" s="203"/>
      <c r="J102" s="74"/>
      <c r="K102" s="74"/>
      <c r="L102" s="72"/>
      <c r="M102" s="281"/>
      <c r="N102" s="47"/>
      <c r="O102" s="47"/>
      <c r="P102" s="47"/>
      <c r="Q102" s="47"/>
      <c r="R102" s="47"/>
      <c r="S102" s="47"/>
      <c r="T102" s="95"/>
      <c r="AT102" s="24" t="s">
        <v>493</v>
      </c>
      <c r="AU102" s="24" t="s">
        <v>76</v>
      </c>
    </row>
    <row r="103" spans="2:65" s="1" customFormat="1" ht="16.5" customHeight="1">
      <c r="B103" s="46"/>
      <c r="C103" s="235" t="s">
        <v>245</v>
      </c>
      <c r="D103" s="235" t="s">
        <v>203</v>
      </c>
      <c r="E103" s="236" t="s">
        <v>260</v>
      </c>
      <c r="F103" s="237" t="s">
        <v>1239</v>
      </c>
      <c r="G103" s="238" t="s">
        <v>1229</v>
      </c>
      <c r="H103" s="239">
        <v>3</v>
      </c>
      <c r="I103" s="240"/>
      <c r="J103" s="241">
        <f>ROUND(I103*H103,2)</f>
        <v>0</v>
      </c>
      <c r="K103" s="237" t="s">
        <v>21</v>
      </c>
      <c r="L103" s="72"/>
      <c r="M103" s="242" t="s">
        <v>21</v>
      </c>
      <c r="N103" s="243" t="s">
        <v>40</v>
      </c>
      <c r="O103" s="47"/>
      <c r="P103" s="244">
        <f>O103*H103</f>
        <v>0</v>
      </c>
      <c r="Q103" s="244">
        <v>0</v>
      </c>
      <c r="R103" s="244">
        <f>Q103*H103</f>
        <v>0</v>
      </c>
      <c r="S103" s="244">
        <v>0</v>
      </c>
      <c r="T103" s="245">
        <f>S103*H103</f>
        <v>0</v>
      </c>
      <c r="AR103" s="24" t="s">
        <v>208</v>
      </c>
      <c r="AT103" s="24" t="s">
        <v>203</v>
      </c>
      <c r="AU103" s="24" t="s">
        <v>76</v>
      </c>
      <c r="AY103" s="24" t="s">
        <v>201</v>
      </c>
      <c r="BE103" s="246">
        <f>IF(N103="základní",J103,0)</f>
        <v>0</v>
      </c>
      <c r="BF103" s="246">
        <f>IF(N103="snížená",J103,0)</f>
        <v>0</v>
      </c>
      <c r="BG103" s="246">
        <f>IF(N103="zákl. přenesená",J103,0)</f>
        <v>0</v>
      </c>
      <c r="BH103" s="246">
        <f>IF(N103="sníž. přenesená",J103,0)</f>
        <v>0</v>
      </c>
      <c r="BI103" s="246">
        <f>IF(N103="nulová",J103,0)</f>
        <v>0</v>
      </c>
      <c r="BJ103" s="24" t="s">
        <v>76</v>
      </c>
      <c r="BK103" s="246">
        <f>ROUND(I103*H103,2)</f>
        <v>0</v>
      </c>
      <c r="BL103" s="24" t="s">
        <v>208</v>
      </c>
      <c r="BM103" s="24" t="s">
        <v>287</v>
      </c>
    </row>
    <row r="104" spans="2:47" s="1" customFormat="1" ht="13.5">
      <c r="B104" s="46"/>
      <c r="C104" s="74"/>
      <c r="D104" s="249" t="s">
        <v>493</v>
      </c>
      <c r="E104" s="74"/>
      <c r="F104" s="280" t="s">
        <v>2114</v>
      </c>
      <c r="G104" s="74"/>
      <c r="H104" s="74"/>
      <c r="I104" s="203"/>
      <c r="J104" s="74"/>
      <c r="K104" s="74"/>
      <c r="L104" s="72"/>
      <c r="M104" s="281"/>
      <c r="N104" s="47"/>
      <c r="O104" s="47"/>
      <c r="P104" s="47"/>
      <c r="Q104" s="47"/>
      <c r="R104" s="47"/>
      <c r="S104" s="47"/>
      <c r="T104" s="95"/>
      <c r="AT104" s="24" t="s">
        <v>493</v>
      </c>
      <c r="AU104" s="24" t="s">
        <v>76</v>
      </c>
    </row>
    <row r="105" spans="2:65" s="1" customFormat="1" ht="16.5" customHeight="1">
      <c r="B105" s="46"/>
      <c r="C105" s="235" t="s">
        <v>250</v>
      </c>
      <c r="D105" s="235" t="s">
        <v>203</v>
      </c>
      <c r="E105" s="236" t="s">
        <v>277</v>
      </c>
      <c r="F105" s="237" t="s">
        <v>2115</v>
      </c>
      <c r="G105" s="238" t="s">
        <v>1229</v>
      </c>
      <c r="H105" s="239">
        <v>1</v>
      </c>
      <c r="I105" s="240"/>
      <c r="J105" s="241">
        <f>ROUND(I105*H105,2)</f>
        <v>0</v>
      </c>
      <c r="K105" s="237" t="s">
        <v>21</v>
      </c>
      <c r="L105" s="72"/>
      <c r="M105" s="242" t="s">
        <v>21</v>
      </c>
      <c r="N105" s="243" t="s">
        <v>40</v>
      </c>
      <c r="O105" s="47"/>
      <c r="P105" s="244">
        <f>O105*H105</f>
        <v>0</v>
      </c>
      <c r="Q105" s="244">
        <v>0</v>
      </c>
      <c r="R105" s="244">
        <f>Q105*H105</f>
        <v>0</v>
      </c>
      <c r="S105" s="244">
        <v>0</v>
      </c>
      <c r="T105" s="245">
        <f>S105*H105</f>
        <v>0</v>
      </c>
      <c r="AR105" s="24" t="s">
        <v>208</v>
      </c>
      <c r="AT105" s="24" t="s">
        <v>203</v>
      </c>
      <c r="AU105" s="24" t="s">
        <v>76</v>
      </c>
      <c r="AY105" s="24" t="s">
        <v>201</v>
      </c>
      <c r="BE105" s="246">
        <f>IF(N105="základní",J105,0)</f>
        <v>0</v>
      </c>
      <c r="BF105" s="246">
        <f>IF(N105="snížená",J105,0)</f>
        <v>0</v>
      </c>
      <c r="BG105" s="246">
        <f>IF(N105="zákl. přenesená",J105,0)</f>
        <v>0</v>
      </c>
      <c r="BH105" s="246">
        <f>IF(N105="sníž. přenesená",J105,0)</f>
        <v>0</v>
      </c>
      <c r="BI105" s="246">
        <f>IF(N105="nulová",J105,0)</f>
        <v>0</v>
      </c>
      <c r="BJ105" s="24" t="s">
        <v>76</v>
      </c>
      <c r="BK105" s="246">
        <f>ROUND(I105*H105,2)</f>
        <v>0</v>
      </c>
      <c r="BL105" s="24" t="s">
        <v>208</v>
      </c>
      <c r="BM105" s="24" t="s">
        <v>297</v>
      </c>
    </row>
    <row r="106" spans="2:47" s="1" customFormat="1" ht="13.5">
      <c r="B106" s="46"/>
      <c r="C106" s="74"/>
      <c r="D106" s="249" t="s">
        <v>493</v>
      </c>
      <c r="E106" s="74"/>
      <c r="F106" s="280" t="s">
        <v>2114</v>
      </c>
      <c r="G106" s="74"/>
      <c r="H106" s="74"/>
      <c r="I106" s="203"/>
      <c r="J106" s="74"/>
      <c r="K106" s="74"/>
      <c r="L106" s="72"/>
      <c r="M106" s="281"/>
      <c r="N106" s="47"/>
      <c r="O106" s="47"/>
      <c r="P106" s="47"/>
      <c r="Q106" s="47"/>
      <c r="R106" s="47"/>
      <c r="S106" s="47"/>
      <c r="T106" s="95"/>
      <c r="AT106" s="24" t="s">
        <v>493</v>
      </c>
      <c r="AU106" s="24" t="s">
        <v>76</v>
      </c>
    </row>
    <row r="107" spans="2:65" s="1" customFormat="1" ht="16.5" customHeight="1">
      <c r="B107" s="46"/>
      <c r="C107" s="235" t="s">
        <v>255</v>
      </c>
      <c r="D107" s="235" t="s">
        <v>203</v>
      </c>
      <c r="E107" s="236" t="s">
        <v>287</v>
      </c>
      <c r="F107" s="237" t="s">
        <v>1240</v>
      </c>
      <c r="G107" s="238" t="s">
        <v>1229</v>
      </c>
      <c r="H107" s="239">
        <v>1</v>
      </c>
      <c r="I107" s="240"/>
      <c r="J107" s="241">
        <f>ROUND(I107*H107,2)</f>
        <v>0</v>
      </c>
      <c r="K107" s="237" t="s">
        <v>21</v>
      </c>
      <c r="L107" s="72"/>
      <c r="M107" s="242" t="s">
        <v>21</v>
      </c>
      <c r="N107" s="243" t="s">
        <v>40</v>
      </c>
      <c r="O107" s="47"/>
      <c r="P107" s="244">
        <f>O107*H107</f>
        <v>0</v>
      </c>
      <c r="Q107" s="244">
        <v>0</v>
      </c>
      <c r="R107" s="244">
        <f>Q107*H107</f>
        <v>0</v>
      </c>
      <c r="S107" s="244">
        <v>0</v>
      </c>
      <c r="T107" s="245">
        <f>S107*H107</f>
        <v>0</v>
      </c>
      <c r="AR107" s="24" t="s">
        <v>208</v>
      </c>
      <c r="AT107" s="24" t="s">
        <v>203</v>
      </c>
      <c r="AU107" s="24" t="s">
        <v>76</v>
      </c>
      <c r="AY107" s="24" t="s">
        <v>201</v>
      </c>
      <c r="BE107" s="246">
        <f>IF(N107="základní",J107,0)</f>
        <v>0</v>
      </c>
      <c r="BF107" s="246">
        <f>IF(N107="snížená",J107,0)</f>
        <v>0</v>
      </c>
      <c r="BG107" s="246">
        <f>IF(N107="zákl. přenesená",J107,0)</f>
        <v>0</v>
      </c>
      <c r="BH107" s="246">
        <f>IF(N107="sníž. přenesená",J107,0)</f>
        <v>0</v>
      </c>
      <c r="BI107" s="246">
        <f>IF(N107="nulová",J107,0)</f>
        <v>0</v>
      </c>
      <c r="BJ107" s="24" t="s">
        <v>76</v>
      </c>
      <c r="BK107" s="246">
        <f>ROUND(I107*H107,2)</f>
        <v>0</v>
      </c>
      <c r="BL107" s="24" t="s">
        <v>208</v>
      </c>
      <c r="BM107" s="24" t="s">
        <v>308</v>
      </c>
    </row>
    <row r="108" spans="2:47" s="1" customFormat="1" ht="13.5">
      <c r="B108" s="46"/>
      <c r="C108" s="74"/>
      <c r="D108" s="249" t="s">
        <v>493</v>
      </c>
      <c r="E108" s="74"/>
      <c r="F108" s="280" t="s">
        <v>2114</v>
      </c>
      <c r="G108" s="74"/>
      <c r="H108" s="74"/>
      <c r="I108" s="203"/>
      <c r="J108" s="74"/>
      <c r="K108" s="74"/>
      <c r="L108" s="72"/>
      <c r="M108" s="281"/>
      <c r="N108" s="47"/>
      <c r="O108" s="47"/>
      <c r="P108" s="47"/>
      <c r="Q108" s="47"/>
      <c r="R108" s="47"/>
      <c r="S108" s="47"/>
      <c r="T108" s="95"/>
      <c r="AT108" s="24" t="s">
        <v>493</v>
      </c>
      <c r="AU108" s="24" t="s">
        <v>76</v>
      </c>
    </row>
    <row r="109" spans="2:65" s="1" customFormat="1" ht="16.5" customHeight="1">
      <c r="B109" s="46"/>
      <c r="C109" s="235" t="s">
        <v>260</v>
      </c>
      <c r="D109" s="235" t="s">
        <v>203</v>
      </c>
      <c r="E109" s="236" t="s">
        <v>292</v>
      </c>
      <c r="F109" s="237" t="s">
        <v>2116</v>
      </c>
      <c r="G109" s="238" t="s">
        <v>1229</v>
      </c>
      <c r="H109" s="239">
        <v>2</v>
      </c>
      <c r="I109" s="240"/>
      <c r="J109" s="241">
        <f>ROUND(I109*H109,2)</f>
        <v>0</v>
      </c>
      <c r="K109" s="237" t="s">
        <v>21</v>
      </c>
      <c r="L109" s="72"/>
      <c r="M109" s="242" t="s">
        <v>21</v>
      </c>
      <c r="N109" s="243" t="s">
        <v>40</v>
      </c>
      <c r="O109" s="47"/>
      <c r="P109" s="244">
        <f>O109*H109</f>
        <v>0</v>
      </c>
      <c r="Q109" s="244">
        <v>0</v>
      </c>
      <c r="R109" s="244">
        <f>Q109*H109</f>
        <v>0</v>
      </c>
      <c r="S109" s="244">
        <v>0</v>
      </c>
      <c r="T109" s="245">
        <f>S109*H109</f>
        <v>0</v>
      </c>
      <c r="AR109" s="24" t="s">
        <v>208</v>
      </c>
      <c r="AT109" s="24" t="s">
        <v>203</v>
      </c>
      <c r="AU109" s="24" t="s">
        <v>76</v>
      </c>
      <c r="AY109" s="24" t="s">
        <v>201</v>
      </c>
      <c r="BE109" s="246">
        <f>IF(N109="základní",J109,0)</f>
        <v>0</v>
      </c>
      <c r="BF109" s="246">
        <f>IF(N109="snížená",J109,0)</f>
        <v>0</v>
      </c>
      <c r="BG109" s="246">
        <f>IF(N109="zákl. přenesená",J109,0)</f>
        <v>0</v>
      </c>
      <c r="BH109" s="246">
        <f>IF(N109="sníž. přenesená",J109,0)</f>
        <v>0</v>
      </c>
      <c r="BI109" s="246">
        <f>IF(N109="nulová",J109,0)</f>
        <v>0</v>
      </c>
      <c r="BJ109" s="24" t="s">
        <v>76</v>
      </c>
      <c r="BK109" s="246">
        <f>ROUND(I109*H109,2)</f>
        <v>0</v>
      </c>
      <c r="BL109" s="24" t="s">
        <v>208</v>
      </c>
      <c r="BM109" s="24" t="s">
        <v>316</v>
      </c>
    </row>
    <row r="110" spans="2:47" s="1" customFormat="1" ht="13.5">
      <c r="B110" s="46"/>
      <c r="C110" s="74"/>
      <c r="D110" s="249" t="s">
        <v>493</v>
      </c>
      <c r="E110" s="74"/>
      <c r="F110" s="280" t="s">
        <v>2114</v>
      </c>
      <c r="G110" s="74"/>
      <c r="H110" s="74"/>
      <c r="I110" s="203"/>
      <c r="J110" s="74"/>
      <c r="K110" s="74"/>
      <c r="L110" s="72"/>
      <c r="M110" s="281"/>
      <c r="N110" s="47"/>
      <c r="O110" s="47"/>
      <c r="P110" s="47"/>
      <c r="Q110" s="47"/>
      <c r="R110" s="47"/>
      <c r="S110" s="47"/>
      <c r="T110" s="95"/>
      <c r="AT110" s="24" t="s">
        <v>493</v>
      </c>
      <c r="AU110" s="24" t="s">
        <v>76</v>
      </c>
    </row>
    <row r="111" spans="2:65" s="1" customFormat="1" ht="16.5" customHeight="1">
      <c r="B111" s="46"/>
      <c r="C111" s="235" t="s">
        <v>265</v>
      </c>
      <c r="D111" s="235" t="s">
        <v>203</v>
      </c>
      <c r="E111" s="236" t="s">
        <v>303</v>
      </c>
      <c r="F111" s="237" t="s">
        <v>2117</v>
      </c>
      <c r="G111" s="238" t="s">
        <v>1229</v>
      </c>
      <c r="H111" s="239">
        <v>15</v>
      </c>
      <c r="I111" s="240"/>
      <c r="J111" s="241">
        <f>ROUND(I111*H111,2)</f>
        <v>0</v>
      </c>
      <c r="K111" s="237" t="s">
        <v>21</v>
      </c>
      <c r="L111" s="72"/>
      <c r="M111" s="242" t="s">
        <v>21</v>
      </c>
      <c r="N111" s="243" t="s">
        <v>40</v>
      </c>
      <c r="O111" s="47"/>
      <c r="P111" s="244">
        <f>O111*H111</f>
        <v>0</v>
      </c>
      <c r="Q111" s="244">
        <v>0</v>
      </c>
      <c r="R111" s="244">
        <f>Q111*H111</f>
        <v>0</v>
      </c>
      <c r="S111" s="244">
        <v>0</v>
      </c>
      <c r="T111" s="245">
        <f>S111*H111</f>
        <v>0</v>
      </c>
      <c r="AR111" s="24" t="s">
        <v>208</v>
      </c>
      <c r="AT111" s="24" t="s">
        <v>203</v>
      </c>
      <c r="AU111" s="24" t="s">
        <v>76</v>
      </c>
      <c r="AY111" s="24" t="s">
        <v>201</v>
      </c>
      <c r="BE111" s="246">
        <f>IF(N111="základní",J111,0)</f>
        <v>0</v>
      </c>
      <c r="BF111" s="246">
        <f>IF(N111="snížená",J111,0)</f>
        <v>0</v>
      </c>
      <c r="BG111" s="246">
        <f>IF(N111="zákl. přenesená",J111,0)</f>
        <v>0</v>
      </c>
      <c r="BH111" s="246">
        <f>IF(N111="sníž. přenesená",J111,0)</f>
        <v>0</v>
      </c>
      <c r="BI111" s="246">
        <f>IF(N111="nulová",J111,0)</f>
        <v>0</v>
      </c>
      <c r="BJ111" s="24" t="s">
        <v>76</v>
      </c>
      <c r="BK111" s="246">
        <f>ROUND(I111*H111,2)</f>
        <v>0</v>
      </c>
      <c r="BL111" s="24" t="s">
        <v>208</v>
      </c>
      <c r="BM111" s="24" t="s">
        <v>330</v>
      </c>
    </row>
    <row r="112" spans="2:47" s="1" customFormat="1" ht="13.5">
      <c r="B112" s="46"/>
      <c r="C112" s="74"/>
      <c r="D112" s="249" t="s">
        <v>493</v>
      </c>
      <c r="E112" s="74"/>
      <c r="F112" s="280" t="s">
        <v>2114</v>
      </c>
      <c r="G112" s="74"/>
      <c r="H112" s="74"/>
      <c r="I112" s="203"/>
      <c r="J112" s="74"/>
      <c r="K112" s="74"/>
      <c r="L112" s="72"/>
      <c r="M112" s="281"/>
      <c r="N112" s="47"/>
      <c r="O112" s="47"/>
      <c r="P112" s="47"/>
      <c r="Q112" s="47"/>
      <c r="R112" s="47"/>
      <c r="S112" s="47"/>
      <c r="T112" s="95"/>
      <c r="AT112" s="24" t="s">
        <v>493</v>
      </c>
      <c r="AU112" s="24" t="s">
        <v>76</v>
      </c>
    </row>
    <row r="113" spans="2:65" s="1" customFormat="1" ht="16.5" customHeight="1">
      <c r="B113" s="46"/>
      <c r="C113" s="235" t="s">
        <v>272</v>
      </c>
      <c r="D113" s="235" t="s">
        <v>203</v>
      </c>
      <c r="E113" s="236" t="s">
        <v>316</v>
      </c>
      <c r="F113" s="237" t="s">
        <v>1243</v>
      </c>
      <c r="G113" s="238" t="s">
        <v>358</v>
      </c>
      <c r="H113" s="239">
        <v>120</v>
      </c>
      <c r="I113" s="240"/>
      <c r="J113" s="241">
        <f>ROUND(I113*H113,2)</f>
        <v>0</v>
      </c>
      <c r="K113" s="237" t="s">
        <v>21</v>
      </c>
      <c r="L113" s="72"/>
      <c r="M113" s="242" t="s">
        <v>21</v>
      </c>
      <c r="N113" s="243" t="s">
        <v>40</v>
      </c>
      <c r="O113" s="47"/>
      <c r="P113" s="244">
        <f>O113*H113</f>
        <v>0</v>
      </c>
      <c r="Q113" s="244">
        <v>0</v>
      </c>
      <c r="R113" s="244">
        <f>Q113*H113</f>
        <v>0</v>
      </c>
      <c r="S113" s="244">
        <v>0</v>
      </c>
      <c r="T113" s="245">
        <f>S113*H113</f>
        <v>0</v>
      </c>
      <c r="AR113" s="24" t="s">
        <v>208</v>
      </c>
      <c r="AT113" s="24" t="s">
        <v>203</v>
      </c>
      <c r="AU113" s="24" t="s">
        <v>76</v>
      </c>
      <c r="AY113" s="24" t="s">
        <v>201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76</v>
      </c>
      <c r="BK113" s="246">
        <f>ROUND(I113*H113,2)</f>
        <v>0</v>
      </c>
      <c r="BL113" s="24" t="s">
        <v>208</v>
      </c>
      <c r="BM113" s="24" t="s">
        <v>338</v>
      </c>
    </row>
    <row r="114" spans="2:47" s="1" customFormat="1" ht="13.5">
      <c r="B114" s="46"/>
      <c r="C114" s="74"/>
      <c r="D114" s="249" t="s">
        <v>493</v>
      </c>
      <c r="E114" s="74"/>
      <c r="F114" s="280" t="s">
        <v>2114</v>
      </c>
      <c r="G114" s="74"/>
      <c r="H114" s="74"/>
      <c r="I114" s="203"/>
      <c r="J114" s="74"/>
      <c r="K114" s="74"/>
      <c r="L114" s="72"/>
      <c r="M114" s="281"/>
      <c r="N114" s="47"/>
      <c r="O114" s="47"/>
      <c r="P114" s="47"/>
      <c r="Q114" s="47"/>
      <c r="R114" s="47"/>
      <c r="S114" s="47"/>
      <c r="T114" s="95"/>
      <c r="AT114" s="24" t="s">
        <v>493</v>
      </c>
      <c r="AU114" s="24" t="s">
        <v>76</v>
      </c>
    </row>
    <row r="115" spans="2:65" s="1" customFormat="1" ht="16.5" customHeight="1">
      <c r="B115" s="46"/>
      <c r="C115" s="235" t="s">
        <v>277</v>
      </c>
      <c r="D115" s="235" t="s">
        <v>203</v>
      </c>
      <c r="E115" s="236" t="s">
        <v>322</v>
      </c>
      <c r="F115" s="237" t="s">
        <v>1244</v>
      </c>
      <c r="G115" s="238" t="s">
        <v>358</v>
      </c>
      <c r="H115" s="239">
        <v>12</v>
      </c>
      <c r="I115" s="240"/>
      <c r="J115" s="241">
        <f>ROUND(I115*H115,2)</f>
        <v>0</v>
      </c>
      <c r="K115" s="237" t="s">
        <v>21</v>
      </c>
      <c r="L115" s="72"/>
      <c r="M115" s="242" t="s">
        <v>21</v>
      </c>
      <c r="N115" s="243" t="s">
        <v>40</v>
      </c>
      <c r="O115" s="47"/>
      <c r="P115" s="244">
        <f>O115*H115</f>
        <v>0</v>
      </c>
      <c r="Q115" s="244">
        <v>0</v>
      </c>
      <c r="R115" s="244">
        <f>Q115*H115</f>
        <v>0</v>
      </c>
      <c r="S115" s="244">
        <v>0</v>
      </c>
      <c r="T115" s="245">
        <f>S115*H115</f>
        <v>0</v>
      </c>
      <c r="AR115" s="24" t="s">
        <v>208</v>
      </c>
      <c r="AT115" s="24" t="s">
        <v>203</v>
      </c>
      <c r="AU115" s="24" t="s">
        <v>76</v>
      </c>
      <c r="AY115" s="24" t="s">
        <v>201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4" t="s">
        <v>76</v>
      </c>
      <c r="BK115" s="246">
        <f>ROUND(I115*H115,2)</f>
        <v>0</v>
      </c>
      <c r="BL115" s="24" t="s">
        <v>208</v>
      </c>
      <c r="BM115" s="24" t="s">
        <v>349</v>
      </c>
    </row>
    <row r="116" spans="2:47" s="1" customFormat="1" ht="13.5">
      <c r="B116" s="46"/>
      <c r="C116" s="74"/>
      <c r="D116" s="249" t="s">
        <v>493</v>
      </c>
      <c r="E116" s="74"/>
      <c r="F116" s="280" t="s">
        <v>2114</v>
      </c>
      <c r="G116" s="74"/>
      <c r="H116" s="74"/>
      <c r="I116" s="203"/>
      <c r="J116" s="74"/>
      <c r="K116" s="74"/>
      <c r="L116" s="72"/>
      <c r="M116" s="281"/>
      <c r="N116" s="47"/>
      <c r="O116" s="47"/>
      <c r="P116" s="47"/>
      <c r="Q116" s="47"/>
      <c r="R116" s="47"/>
      <c r="S116" s="47"/>
      <c r="T116" s="95"/>
      <c r="AT116" s="24" t="s">
        <v>493</v>
      </c>
      <c r="AU116" s="24" t="s">
        <v>76</v>
      </c>
    </row>
    <row r="117" spans="2:65" s="1" customFormat="1" ht="16.5" customHeight="1">
      <c r="B117" s="46"/>
      <c r="C117" s="235" t="s">
        <v>10</v>
      </c>
      <c r="D117" s="235" t="s">
        <v>203</v>
      </c>
      <c r="E117" s="236" t="s">
        <v>330</v>
      </c>
      <c r="F117" s="237" t="s">
        <v>1245</v>
      </c>
      <c r="G117" s="238" t="s">
        <v>358</v>
      </c>
      <c r="H117" s="239">
        <v>160</v>
      </c>
      <c r="I117" s="240"/>
      <c r="J117" s="241">
        <f>ROUND(I117*H117,2)</f>
        <v>0</v>
      </c>
      <c r="K117" s="237" t="s">
        <v>21</v>
      </c>
      <c r="L117" s="72"/>
      <c r="M117" s="242" t="s">
        <v>21</v>
      </c>
      <c r="N117" s="243" t="s">
        <v>40</v>
      </c>
      <c r="O117" s="47"/>
      <c r="P117" s="244">
        <f>O117*H117</f>
        <v>0</v>
      </c>
      <c r="Q117" s="244">
        <v>0</v>
      </c>
      <c r="R117" s="244">
        <f>Q117*H117</f>
        <v>0</v>
      </c>
      <c r="S117" s="244">
        <v>0</v>
      </c>
      <c r="T117" s="245">
        <f>S117*H117</f>
        <v>0</v>
      </c>
      <c r="AR117" s="24" t="s">
        <v>208</v>
      </c>
      <c r="AT117" s="24" t="s">
        <v>203</v>
      </c>
      <c r="AU117" s="24" t="s">
        <v>76</v>
      </c>
      <c r="AY117" s="24" t="s">
        <v>201</v>
      </c>
      <c r="BE117" s="246">
        <f>IF(N117="základní",J117,0)</f>
        <v>0</v>
      </c>
      <c r="BF117" s="246">
        <f>IF(N117="snížená",J117,0)</f>
        <v>0</v>
      </c>
      <c r="BG117" s="246">
        <f>IF(N117="zákl. přenesená",J117,0)</f>
        <v>0</v>
      </c>
      <c r="BH117" s="246">
        <f>IF(N117="sníž. přenesená",J117,0)</f>
        <v>0</v>
      </c>
      <c r="BI117" s="246">
        <f>IF(N117="nulová",J117,0)</f>
        <v>0</v>
      </c>
      <c r="BJ117" s="24" t="s">
        <v>76</v>
      </c>
      <c r="BK117" s="246">
        <f>ROUND(I117*H117,2)</f>
        <v>0</v>
      </c>
      <c r="BL117" s="24" t="s">
        <v>208</v>
      </c>
      <c r="BM117" s="24" t="s">
        <v>364</v>
      </c>
    </row>
    <row r="118" spans="2:47" s="1" customFormat="1" ht="13.5">
      <c r="B118" s="46"/>
      <c r="C118" s="74"/>
      <c r="D118" s="249" t="s">
        <v>493</v>
      </c>
      <c r="E118" s="74"/>
      <c r="F118" s="280" t="s">
        <v>2114</v>
      </c>
      <c r="G118" s="74"/>
      <c r="H118" s="74"/>
      <c r="I118" s="203"/>
      <c r="J118" s="74"/>
      <c r="K118" s="74"/>
      <c r="L118" s="72"/>
      <c r="M118" s="281"/>
      <c r="N118" s="47"/>
      <c r="O118" s="47"/>
      <c r="P118" s="47"/>
      <c r="Q118" s="47"/>
      <c r="R118" s="47"/>
      <c r="S118" s="47"/>
      <c r="T118" s="95"/>
      <c r="AT118" s="24" t="s">
        <v>493</v>
      </c>
      <c r="AU118" s="24" t="s">
        <v>76</v>
      </c>
    </row>
    <row r="119" spans="2:65" s="1" customFormat="1" ht="16.5" customHeight="1">
      <c r="B119" s="46"/>
      <c r="C119" s="235" t="s">
        <v>287</v>
      </c>
      <c r="D119" s="235" t="s">
        <v>203</v>
      </c>
      <c r="E119" s="236" t="s">
        <v>338</v>
      </c>
      <c r="F119" s="237" t="s">
        <v>2119</v>
      </c>
      <c r="G119" s="238" t="s">
        <v>1229</v>
      </c>
      <c r="H119" s="239">
        <v>30</v>
      </c>
      <c r="I119" s="240"/>
      <c r="J119" s="241">
        <f>ROUND(I119*H119,2)</f>
        <v>0</v>
      </c>
      <c r="K119" s="237" t="s">
        <v>21</v>
      </c>
      <c r="L119" s="72"/>
      <c r="M119" s="242" t="s">
        <v>21</v>
      </c>
      <c r="N119" s="243" t="s">
        <v>40</v>
      </c>
      <c r="O119" s="47"/>
      <c r="P119" s="244">
        <f>O119*H119</f>
        <v>0</v>
      </c>
      <c r="Q119" s="244">
        <v>0</v>
      </c>
      <c r="R119" s="244">
        <f>Q119*H119</f>
        <v>0</v>
      </c>
      <c r="S119" s="244">
        <v>0</v>
      </c>
      <c r="T119" s="245">
        <f>S119*H119</f>
        <v>0</v>
      </c>
      <c r="AR119" s="24" t="s">
        <v>208</v>
      </c>
      <c r="AT119" s="24" t="s">
        <v>203</v>
      </c>
      <c r="AU119" s="24" t="s">
        <v>76</v>
      </c>
      <c r="AY119" s="24" t="s">
        <v>201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24" t="s">
        <v>76</v>
      </c>
      <c r="BK119" s="246">
        <f>ROUND(I119*H119,2)</f>
        <v>0</v>
      </c>
      <c r="BL119" s="24" t="s">
        <v>208</v>
      </c>
      <c r="BM119" s="24" t="s">
        <v>374</v>
      </c>
    </row>
    <row r="120" spans="2:47" s="1" customFormat="1" ht="13.5">
      <c r="B120" s="46"/>
      <c r="C120" s="74"/>
      <c r="D120" s="249" t="s">
        <v>493</v>
      </c>
      <c r="E120" s="74"/>
      <c r="F120" s="280" t="s">
        <v>2114</v>
      </c>
      <c r="G120" s="74"/>
      <c r="H120" s="74"/>
      <c r="I120" s="203"/>
      <c r="J120" s="74"/>
      <c r="K120" s="74"/>
      <c r="L120" s="72"/>
      <c r="M120" s="281"/>
      <c r="N120" s="47"/>
      <c r="O120" s="47"/>
      <c r="P120" s="47"/>
      <c r="Q120" s="47"/>
      <c r="R120" s="47"/>
      <c r="S120" s="47"/>
      <c r="T120" s="95"/>
      <c r="AT120" s="24" t="s">
        <v>493</v>
      </c>
      <c r="AU120" s="24" t="s">
        <v>76</v>
      </c>
    </row>
    <row r="121" spans="2:65" s="1" customFormat="1" ht="16.5" customHeight="1">
      <c r="B121" s="46"/>
      <c r="C121" s="235" t="s">
        <v>292</v>
      </c>
      <c r="D121" s="235" t="s">
        <v>203</v>
      </c>
      <c r="E121" s="236" t="s">
        <v>343</v>
      </c>
      <c r="F121" s="237" t="s">
        <v>1249</v>
      </c>
      <c r="G121" s="238" t="s">
        <v>1229</v>
      </c>
      <c r="H121" s="239">
        <v>1</v>
      </c>
      <c r="I121" s="240"/>
      <c r="J121" s="241">
        <f>ROUND(I121*H121,2)</f>
        <v>0</v>
      </c>
      <c r="K121" s="237" t="s">
        <v>21</v>
      </c>
      <c r="L121" s="72"/>
      <c r="M121" s="242" t="s">
        <v>21</v>
      </c>
      <c r="N121" s="243" t="s">
        <v>40</v>
      </c>
      <c r="O121" s="47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AR121" s="24" t="s">
        <v>208</v>
      </c>
      <c r="AT121" s="24" t="s">
        <v>203</v>
      </c>
      <c r="AU121" s="24" t="s">
        <v>76</v>
      </c>
      <c r="AY121" s="24" t="s">
        <v>201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4" t="s">
        <v>76</v>
      </c>
      <c r="BK121" s="246">
        <f>ROUND(I121*H121,2)</f>
        <v>0</v>
      </c>
      <c r="BL121" s="24" t="s">
        <v>208</v>
      </c>
      <c r="BM121" s="24" t="s">
        <v>384</v>
      </c>
    </row>
    <row r="122" spans="2:47" s="1" customFormat="1" ht="13.5">
      <c r="B122" s="46"/>
      <c r="C122" s="74"/>
      <c r="D122" s="249" t="s">
        <v>493</v>
      </c>
      <c r="E122" s="74"/>
      <c r="F122" s="280" t="s">
        <v>2114</v>
      </c>
      <c r="G122" s="74"/>
      <c r="H122" s="74"/>
      <c r="I122" s="203"/>
      <c r="J122" s="74"/>
      <c r="K122" s="74"/>
      <c r="L122" s="72"/>
      <c r="M122" s="281"/>
      <c r="N122" s="47"/>
      <c r="O122" s="47"/>
      <c r="P122" s="47"/>
      <c r="Q122" s="47"/>
      <c r="R122" s="47"/>
      <c r="S122" s="47"/>
      <c r="T122" s="95"/>
      <c r="AT122" s="24" t="s">
        <v>493</v>
      </c>
      <c r="AU122" s="24" t="s">
        <v>76</v>
      </c>
    </row>
    <row r="123" spans="2:63" s="11" customFormat="1" ht="37.4" customHeight="1">
      <c r="B123" s="219"/>
      <c r="C123" s="220"/>
      <c r="D123" s="221" t="s">
        <v>68</v>
      </c>
      <c r="E123" s="222" t="s">
        <v>1250</v>
      </c>
      <c r="F123" s="222" t="s">
        <v>1251</v>
      </c>
      <c r="G123" s="220"/>
      <c r="H123" s="220"/>
      <c r="I123" s="223"/>
      <c r="J123" s="224">
        <f>BK123</f>
        <v>0</v>
      </c>
      <c r="K123" s="220"/>
      <c r="L123" s="225"/>
      <c r="M123" s="226"/>
      <c r="N123" s="227"/>
      <c r="O123" s="227"/>
      <c r="P123" s="228">
        <f>SUM(P124:P133)</f>
        <v>0</v>
      </c>
      <c r="Q123" s="227"/>
      <c r="R123" s="228">
        <f>SUM(R124:R133)</f>
        <v>0</v>
      </c>
      <c r="S123" s="227"/>
      <c r="T123" s="229">
        <f>SUM(T124:T133)</f>
        <v>0</v>
      </c>
      <c r="AR123" s="230" t="s">
        <v>76</v>
      </c>
      <c r="AT123" s="231" t="s">
        <v>68</v>
      </c>
      <c r="AU123" s="231" t="s">
        <v>69</v>
      </c>
      <c r="AY123" s="230" t="s">
        <v>201</v>
      </c>
      <c r="BK123" s="232">
        <f>SUM(BK124:BK133)</f>
        <v>0</v>
      </c>
    </row>
    <row r="124" spans="2:65" s="1" customFormat="1" ht="16.5" customHeight="1">
      <c r="B124" s="46"/>
      <c r="C124" s="235" t="s">
        <v>297</v>
      </c>
      <c r="D124" s="235" t="s">
        <v>203</v>
      </c>
      <c r="E124" s="236" t="s">
        <v>79</v>
      </c>
      <c r="F124" s="237" t="s">
        <v>1252</v>
      </c>
      <c r="G124" s="238" t="s">
        <v>1229</v>
      </c>
      <c r="H124" s="239">
        <v>1</v>
      </c>
      <c r="I124" s="240"/>
      <c r="J124" s="241">
        <f>ROUND(I124*H124,2)</f>
        <v>0</v>
      </c>
      <c r="K124" s="237" t="s">
        <v>21</v>
      </c>
      <c r="L124" s="72"/>
      <c r="M124" s="242" t="s">
        <v>21</v>
      </c>
      <c r="N124" s="243" t="s">
        <v>40</v>
      </c>
      <c r="O124" s="47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208</v>
      </c>
      <c r="AT124" s="24" t="s">
        <v>203</v>
      </c>
      <c r="AU124" s="24" t="s">
        <v>76</v>
      </c>
      <c r="AY124" s="24" t="s">
        <v>201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4" t="s">
        <v>76</v>
      </c>
      <c r="BK124" s="246">
        <f>ROUND(I124*H124,2)</f>
        <v>0</v>
      </c>
      <c r="BL124" s="24" t="s">
        <v>208</v>
      </c>
      <c r="BM124" s="24" t="s">
        <v>395</v>
      </c>
    </row>
    <row r="125" spans="2:47" s="1" customFormat="1" ht="13.5">
      <c r="B125" s="46"/>
      <c r="C125" s="74"/>
      <c r="D125" s="249" t="s">
        <v>493</v>
      </c>
      <c r="E125" s="74"/>
      <c r="F125" s="280" t="s">
        <v>2114</v>
      </c>
      <c r="G125" s="74"/>
      <c r="H125" s="74"/>
      <c r="I125" s="203"/>
      <c r="J125" s="74"/>
      <c r="K125" s="74"/>
      <c r="L125" s="72"/>
      <c r="M125" s="281"/>
      <c r="N125" s="47"/>
      <c r="O125" s="47"/>
      <c r="P125" s="47"/>
      <c r="Q125" s="47"/>
      <c r="R125" s="47"/>
      <c r="S125" s="47"/>
      <c r="T125" s="95"/>
      <c r="AT125" s="24" t="s">
        <v>493</v>
      </c>
      <c r="AU125" s="24" t="s">
        <v>76</v>
      </c>
    </row>
    <row r="126" spans="2:65" s="1" customFormat="1" ht="16.5" customHeight="1">
      <c r="B126" s="46"/>
      <c r="C126" s="235" t="s">
        <v>303</v>
      </c>
      <c r="D126" s="235" t="s">
        <v>203</v>
      </c>
      <c r="E126" s="236" t="s">
        <v>1261</v>
      </c>
      <c r="F126" s="237" t="s">
        <v>1253</v>
      </c>
      <c r="G126" s="238" t="s">
        <v>1229</v>
      </c>
      <c r="H126" s="239">
        <v>15</v>
      </c>
      <c r="I126" s="240"/>
      <c r="J126" s="241">
        <f>ROUND(I126*H126,2)</f>
        <v>0</v>
      </c>
      <c r="K126" s="237" t="s">
        <v>21</v>
      </c>
      <c r="L126" s="72"/>
      <c r="M126" s="242" t="s">
        <v>21</v>
      </c>
      <c r="N126" s="243" t="s">
        <v>40</v>
      </c>
      <c r="O126" s="47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AR126" s="24" t="s">
        <v>208</v>
      </c>
      <c r="AT126" s="24" t="s">
        <v>203</v>
      </c>
      <c r="AU126" s="24" t="s">
        <v>76</v>
      </c>
      <c r="AY126" s="24" t="s">
        <v>201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4" t="s">
        <v>76</v>
      </c>
      <c r="BK126" s="246">
        <f>ROUND(I126*H126,2)</f>
        <v>0</v>
      </c>
      <c r="BL126" s="24" t="s">
        <v>208</v>
      </c>
      <c r="BM126" s="24" t="s">
        <v>405</v>
      </c>
    </row>
    <row r="127" spans="2:47" s="1" customFormat="1" ht="13.5">
      <c r="B127" s="46"/>
      <c r="C127" s="74"/>
      <c r="D127" s="249" t="s">
        <v>493</v>
      </c>
      <c r="E127" s="74"/>
      <c r="F127" s="280" t="s">
        <v>2114</v>
      </c>
      <c r="G127" s="74"/>
      <c r="H127" s="74"/>
      <c r="I127" s="203"/>
      <c r="J127" s="74"/>
      <c r="K127" s="74"/>
      <c r="L127" s="72"/>
      <c r="M127" s="281"/>
      <c r="N127" s="47"/>
      <c r="O127" s="47"/>
      <c r="P127" s="47"/>
      <c r="Q127" s="47"/>
      <c r="R127" s="47"/>
      <c r="S127" s="47"/>
      <c r="T127" s="95"/>
      <c r="AT127" s="24" t="s">
        <v>493</v>
      </c>
      <c r="AU127" s="24" t="s">
        <v>76</v>
      </c>
    </row>
    <row r="128" spans="2:65" s="1" customFormat="1" ht="16.5" customHeight="1">
      <c r="B128" s="46"/>
      <c r="C128" s="235" t="s">
        <v>308</v>
      </c>
      <c r="D128" s="235" t="s">
        <v>203</v>
      </c>
      <c r="E128" s="236" t="s">
        <v>1265</v>
      </c>
      <c r="F128" s="237" t="s">
        <v>1255</v>
      </c>
      <c r="G128" s="238" t="s">
        <v>358</v>
      </c>
      <c r="H128" s="239">
        <v>15</v>
      </c>
      <c r="I128" s="240"/>
      <c r="J128" s="241">
        <f>ROUND(I128*H128,2)</f>
        <v>0</v>
      </c>
      <c r="K128" s="237" t="s">
        <v>21</v>
      </c>
      <c r="L128" s="72"/>
      <c r="M128" s="242" t="s">
        <v>21</v>
      </c>
      <c r="N128" s="243" t="s">
        <v>40</v>
      </c>
      <c r="O128" s="47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AR128" s="24" t="s">
        <v>208</v>
      </c>
      <c r="AT128" s="24" t="s">
        <v>203</v>
      </c>
      <c r="AU128" s="24" t="s">
        <v>76</v>
      </c>
      <c r="AY128" s="24" t="s">
        <v>201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4" t="s">
        <v>76</v>
      </c>
      <c r="BK128" s="246">
        <f>ROUND(I128*H128,2)</f>
        <v>0</v>
      </c>
      <c r="BL128" s="24" t="s">
        <v>208</v>
      </c>
      <c r="BM128" s="24" t="s">
        <v>416</v>
      </c>
    </row>
    <row r="129" spans="2:47" s="1" customFormat="1" ht="13.5">
      <c r="B129" s="46"/>
      <c r="C129" s="74"/>
      <c r="D129" s="249" t="s">
        <v>493</v>
      </c>
      <c r="E129" s="74"/>
      <c r="F129" s="280" t="s">
        <v>2114</v>
      </c>
      <c r="G129" s="74"/>
      <c r="H129" s="74"/>
      <c r="I129" s="203"/>
      <c r="J129" s="74"/>
      <c r="K129" s="74"/>
      <c r="L129" s="72"/>
      <c r="M129" s="281"/>
      <c r="N129" s="47"/>
      <c r="O129" s="47"/>
      <c r="P129" s="47"/>
      <c r="Q129" s="47"/>
      <c r="R129" s="47"/>
      <c r="S129" s="47"/>
      <c r="T129" s="95"/>
      <c r="AT129" s="24" t="s">
        <v>493</v>
      </c>
      <c r="AU129" s="24" t="s">
        <v>76</v>
      </c>
    </row>
    <row r="130" spans="2:65" s="1" customFormat="1" ht="16.5" customHeight="1">
      <c r="B130" s="46"/>
      <c r="C130" s="235" t="s">
        <v>9</v>
      </c>
      <c r="D130" s="235" t="s">
        <v>203</v>
      </c>
      <c r="E130" s="236" t="s">
        <v>1363</v>
      </c>
      <c r="F130" s="237" t="s">
        <v>1256</v>
      </c>
      <c r="G130" s="238" t="s">
        <v>358</v>
      </c>
      <c r="H130" s="239">
        <v>15</v>
      </c>
      <c r="I130" s="240"/>
      <c r="J130" s="241">
        <f>ROUND(I130*H130,2)</f>
        <v>0</v>
      </c>
      <c r="K130" s="237" t="s">
        <v>21</v>
      </c>
      <c r="L130" s="72"/>
      <c r="M130" s="242" t="s">
        <v>21</v>
      </c>
      <c r="N130" s="243" t="s">
        <v>40</v>
      </c>
      <c r="O130" s="47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AR130" s="24" t="s">
        <v>208</v>
      </c>
      <c r="AT130" s="24" t="s">
        <v>203</v>
      </c>
      <c r="AU130" s="24" t="s">
        <v>76</v>
      </c>
      <c r="AY130" s="24" t="s">
        <v>201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24" t="s">
        <v>76</v>
      </c>
      <c r="BK130" s="246">
        <f>ROUND(I130*H130,2)</f>
        <v>0</v>
      </c>
      <c r="BL130" s="24" t="s">
        <v>208</v>
      </c>
      <c r="BM130" s="24" t="s">
        <v>428</v>
      </c>
    </row>
    <row r="131" spans="2:47" s="1" customFormat="1" ht="13.5">
      <c r="B131" s="46"/>
      <c r="C131" s="74"/>
      <c r="D131" s="249" t="s">
        <v>493</v>
      </c>
      <c r="E131" s="74"/>
      <c r="F131" s="280" t="s">
        <v>2114</v>
      </c>
      <c r="G131" s="74"/>
      <c r="H131" s="74"/>
      <c r="I131" s="203"/>
      <c r="J131" s="74"/>
      <c r="K131" s="74"/>
      <c r="L131" s="72"/>
      <c r="M131" s="281"/>
      <c r="N131" s="47"/>
      <c r="O131" s="47"/>
      <c r="P131" s="47"/>
      <c r="Q131" s="47"/>
      <c r="R131" s="47"/>
      <c r="S131" s="47"/>
      <c r="T131" s="95"/>
      <c r="AT131" s="24" t="s">
        <v>493</v>
      </c>
      <c r="AU131" s="24" t="s">
        <v>76</v>
      </c>
    </row>
    <row r="132" spans="2:65" s="1" customFormat="1" ht="16.5" customHeight="1">
      <c r="B132" s="46"/>
      <c r="C132" s="235" t="s">
        <v>316</v>
      </c>
      <c r="D132" s="235" t="s">
        <v>203</v>
      </c>
      <c r="E132" s="236" t="s">
        <v>1806</v>
      </c>
      <c r="F132" s="237" t="s">
        <v>1364</v>
      </c>
      <c r="G132" s="238" t="s">
        <v>358</v>
      </c>
      <c r="H132" s="239">
        <v>19</v>
      </c>
      <c r="I132" s="240"/>
      <c r="J132" s="241">
        <f>ROUND(I132*H132,2)</f>
        <v>0</v>
      </c>
      <c r="K132" s="237" t="s">
        <v>21</v>
      </c>
      <c r="L132" s="72"/>
      <c r="M132" s="242" t="s">
        <v>21</v>
      </c>
      <c r="N132" s="243" t="s">
        <v>40</v>
      </c>
      <c r="O132" s="47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AR132" s="24" t="s">
        <v>208</v>
      </c>
      <c r="AT132" s="24" t="s">
        <v>203</v>
      </c>
      <c r="AU132" s="24" t="s">
        <v>76</v>
      </c>
      <c r="AY132" s="24" t="s">
        <v>201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4" t="s">
        <v>76</v>
      </c>
      <c r="BK132" s="246">
        <f>ROUND(I132*H132,2)</f>
        <v>0</v>
      </c>
      <c r="BL132" s="24" t="s">
        <v>208</v>
      </c>
      <c r="BM132" s="24" t="s">
        <v>437</v>
      </c>
    </row>
    <row r="133" spans="2:47" s="1" customFormat="1" ht="13.5">
      <c r="B133" s="46"/>
      <c r="C133" s="74"/>
      <c r="D133" s="249" t="s">
        <v>493</v>
      </c>
      <c r="E133" s="74"/>
      <c r="F133" s="280" t="s">
        <v>2114</v>
      </c>
      <c r="G133" s="74"/>
      <c r="H133" s="74"/>
      <c r="I133" s="203"/>
      <c r="J133" s="74"/>
      <c r="K133" s="74"/>
      <c r="L133" s="72"/>
      <c r="M133" s="281"/>
      <c r="N133" s="47"/>
      <c r="O133" s="47"/>
      <c r="P133" s="47"/>
      <c r="Q133" s="47"/>
      <c r="R133" s="47"/>
      <c r="S133" s="47"/>
      <c r="T133" s="95"/>
      <c r="AT133" s="24" t="s">
        <v>493</v>
      </c>
      <c r="AU133" s="24" t="s">
        <v>76</v>
      </c>
    </row>
    <row r="134" spans="2:63" s="11" customFormat="1" ht="37.4" customHeight="1">
      <c r="B134" s="219"/>
      <c r="C134" s="220"/>
      <c r="D134" s="221" t="s">
        <v>68</v>
      </c>
      <c r="E134" s="222" t="s">
        <v>256</v>
      </c>
      <c r="F134" s="222" t="s">
        <v>1257</v>
      </c>
      <c r="G134" s="220"/>
      <c r="H134" s="220"/>
      <c r="I134" s="223"/>
      <c r="J134" s="224">
        <f>BK134</f>
        <v>0</v>
      </c>
      <c r="K134" s="220"/>
      <c r="L134" s="225"/>
      <c r="M134" s="226"/>
      <c r="N134" s="227"/>
      <c r="O134" s="227"/>
      <c r="P134" s="228">
        <f>P135+SUM(P136:P175)</f>
        <v>0</v>
      </c>
      <c r="Q134" s="227"/>
      <c r="R134" s="228">
        <f>R135+SUM(R136:R175)</f>
        <v>0</v>
      </c>
      <c r="S134" s="227"/>
      <c r="T134" s="229">
        <f>T135+SUM(T136:T175)</f>
        <v>0</v>
      </c>
      <c r="AR134" s="230" t="s">
        <v>76</v>
      </c>
      <c r="AT134" s="231" t="s">
        <v>68</v>
      </c>
      <c r="AU134" s="231" t="s">
        <v>69</v>
      </c>
      <c r="AY134" s="230" t="s">
        <v>201</v>
      </c>
      <c r="BK134" s="232">
        <f>BK135+SUM(BK136:BK175)</f>
        <v>0</v>
      </c>
    </row>
    <row r="135" spans="2:65" s="1" customFormat="1" ht="16.5" customHeight="1">
      <c r="B135" s="46"/>
      <c r="C135" s="235" t="s">
        <v>322</v>
      </c>
      <c r="D135" s="235" t="s">
        <v>203</v>
      </c>
      <c r="E135" s="236" t="s">
        <v>216</v>
      </c>
      <c r="F135" s="237" t="s">
        <v>1258</v>
      </c>
      <c r="G135" s="238" t="s">
        <v>256</v>
      </c>
      <c r="H135" s="239">
        <v>12</v>
      </c>
      <c r="I135" s="240"/>
      <c r="J135" s="241">
        <f>ROUND(I135*H135,2)</f>
        <v>0</v>
      </c>
      <c r="K135" s="237" t="s">
        <v>21</v>
      </c>
      <c r="L135" s="72"/>
      <c r="M135" s="242" t="s">
        <v>21</v>
      </c>
      <c r="N135" s="243" t="s">
        <v>40</v>
      </c>
      <c r="O135" s="47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AR135" s="24" t="s">
        <v>208</v>
      </c>
      <c r="AT135" s="24" t="s">
        <v>203</v>
      </c>
      <c r="AU135" s="24" t="s">
        <v>76</v>
      </c>
      <c r="AY135" s="24" t="s">
        <v>201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4" t="s">
        <v>76</v>
      </c>
      <c r="BK135" s="246">
        <f>ROUND(I135*H135,2)</f>
        <v>0</v>
      </c>
      <c r="BL135" s="24" t="s">
        <v>208</v>
      </c>
      <c r="BM135" s="24" t="s">
        <v>447</v>
      </c>
    </row>
    <row r="136" spans="2:47" s="1" customFormat="1" ht="13.5">
      <c r="B136" s="46"/>
      <c r="C136" s="74"/>
      <c r="D136" s="249" t="s">
        <v>493</v>
      </c>
      <c r="E136" s="74"/>
      <c r="F136" s="280" t="s">
        <v>2114</v>
      </c>
      <c r="G136" s="74"/>
      <c r="H136" s="74"/>
      <c r="I136" s="203"/>
      <c r="J136" s="74"/>
      <c r="K136" s="74"/>
      <c r="L136" s="72"/>
      <c r="M136" s="281"/>
      <c r="N136" s="47"/>
      <c r="O136" s="47"/>
      <c r="P136" s="47"/>
      <c r="Q136" s="47"/>
      <c r="R136" s="47"/>
      <c r="S136" s="47"/>
      <c r="T136" s="95"/>
      <c r="AT136" s="24" t="s">
        <v>493</v>
      </c>
      <c r="AU136" s="24" t="s">
        <v>76</v>
      </c>
    </row>
    <row r="137" spans="2:65" s="1" customFormat="1" ht="16.5" customHeight="1">
      <c r="B137" s="46"/>
      <c r="C137" s="235" t="s">
        <v>330</v>
      </c>
      <c r="D137" s="235" t="s">
        <v>203</v>
      </c>
      <c r="E137" s="236" t="s">
        <v>1259</v>
      </c>
      <c r="F137" s="237" t="s">
        <v>1260</v>
      </c>
      <c r="G137" s="238" t="s">
        <v>256</v>
      </c>
      <c r="H137" s="239">
        <v>130</v>
      </c>
      <c r="I137" s="240"/>
      <c r="J137" s="241">
        <f>ROUND(I137*H137,2)</f>
        <v>0</v>
      </c>
      <c r="K137" s="237" t="s">
        <v>21</v>
      </c>
      <c r="L137" s="72"/>
      <c r="M137" s="242" t="s">
        <v>21</v>
      </c>
      <c r="N137" s="243" t="s">
        <v>40</v>
      </c>
      <c r="O137" s="47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AR137" s="24" t="s">
        <v>208</v>
      </c>
      <c r="AT137" s="24" t="s">
        <v>203</v>
      </c>
      <c r="AU137" s="24" t="s">
        <v>76</v>
      </c>
      <c r="AY137" s="24" t="s">
        <v>201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24" t="s">
        <v>76</v>
      </c>
      <c r="BK137" s="246">
        <f>ROUND(I137*H137,2)</f>
        <v>0</v>
      </c>
      <c r="BL137" s="24" t="s">
        <v>208</v>
      </c>
      <c r="BM137" s="24" t="s">
        <v>457</v>
      </c>
    </row>
    <row r="138" spans="2:47" s="1" customFormat="1" ht="13.5">
      <c r="B138" s="46"/>
      <c r="C138" s="74"/>
      <c r="D138" s="249" t="s">
        <v>493</v>
      </c>
      <c r="E138" s="74"/>
      <c r="F138" s="280" t="s">
        <v>2114</v>
      </c>
      <c r="G138" s="74"/>
      <c r="H138" s="74"/>
      <c r="I138" s="203"/>
      <c r="J138" s="74"/>
      <c r="K138" s="74"/>
      <c r="L138" s="72"/>
      <c r="M138" s="281"/>
      <c r="N138" s="47"/>
      <c r="O138" s="47"/>
      <c r="P138" s="47"/>
      <c r="Q138" s="47"/>
      <c r="R138" s="47"/>
      <c r="S138" s="47"/>
      <c r="T138" s="95"/>
      <c r="AT138" s="24" t="s">
        <v>493</v>
      </c>
      <c r="AU138" s="24" t="s">
        <v>76</v>
      </c>
    </row>
    <row r="139" spans="2:65" s="1" customFormat="1" ht="16.5" customHeight="1">
      <c r="B139" s="46"/>
      <c r="C139" s="235" t="s">
        <v>334</v>
      </c>
      <c r="D139" s="235" t="s">
        <v>203</v>
      </c>
      <c r="E139" s="236" t="s">
        <v>1370</v>
      </c>
      <c r="F139" s="237" t="s">
        <v>1262</v>
      </c>
      <c r="G139" s="238" t="s">
        <v>256</v>
      </c>
      <c r="H139" s="239">
        <v>160</v>
      </c>
      <c r="I139" s="240"/>
      <c r="J139" s="241">
        <f>ROUND(I139*H139,2)</f>
        <v>0</v>
      </c>
      <c r="K139" s="237" t="s">
        <v>21</v>
      </c>
      <c r="L139" s="72"/>
      <c r="M139" s="242" t="s">
        <v>21</v>
      </c>
      <c r="N139" s="243" t="s">
        <v>40</v>
      </c>
      <c r="O139" s="47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AR139" s="24" t="s">
        <v>208</v>
      </c>
      <c r="AT139" s="24" t="s">
        <v>203</v>
      </c>
      <c r="AU139" s="24" t="s">
        <v>76</v>
      </c>
      <c r="AY139" s="24" t="s">
        <v>201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24" t="s">
        <v>76</v>
      </c>
      <c r="BK139" s="246">
        <f>ROUND(I139*H139,2)</f>
        <v>0</v>
      </c>
      <c r="BL139" s="24" t="s">
        <v>208</v>
      </c>
      <c r="BM139" s="24" t="s">
        <v>466</v>
      </c>
    </row>
    <row r="140" spans="2:47" s="1" customFormat="1" ht="13.5">
      <c r="B140" s="46"/>
      <c r="C140" s="74"/>
      <c r="D140" s="249" t="s">
        <v>493</v>
      </c>
      <c r="E140" s="74"/>
      <c r="F140" s="280" t="s">
        <v>2114</v>
      </c>
      <c r="G140" s="74"/>
      <c r="H140" s="74"/>
      <c r="I140" s="203"/>
      <c r="J140" s="74"/>
      <c r="K140" s="74"/>
      <c r="L140" s="72"/>
      <c r="M140" s="281"/>
      <c r="N140" s="47"/>
      <c r="O140" s="47"/>
      <c r="P140" s="47"/>
      <c r="Q140" s="47"/>
      <c r="R140" s="47"/>
      <c r="S140" s="47"/>
      <c r="T140" s="95"/>
      <c r="AT140" s="24" t="s">
        <v>493</v>
      </c>
      <c r="AU140" s="24" t="s">
        <v>76</v>
      </c>
    </row>
    <row r="141" spans="2:65" s="1" customFormat="1" ht="16.5" customHeight="1">
      <c r="B141" s="46"/>
      <c r="C141" s="235" t="s">
        <v>338</v>
      </c>
      <c r="D141" s="235" t="s">
        <v>203</v>
      </c>
      <c r="E141" s="236" t="s">
        <v>1781</v>
      </c>
      <c r="F141" s="237" t="s">
        <v>2121</v>
      </c>
      <c r="G141" s="238" t="s">
        <v>1269</v>
      </c>
      <c r="H141" s="239">
        <v>12</v>
      </c>
      <c r="I141" s="240"/>
      <c r="J141" s="241">
        <f>ROUND(I141*H141,2)</f>
        <v>0</v>
      </c>
      <c r="K141" s="237" t="s">
        <v>21</v>
      </c>
      <c r="L141" s="72"/>
      <c r="M141" s="242" t="s">
        <v>21</v>
      </c>
      <c r="N141" s="243" t="s">
        <v>40</v>
      </c>
      <c r="O141" s="47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AR141" s="24" t="s">
        <v>208</v>
      </c>
      <c r="AT141" s="24" t="s">
        <v>203</v>
      </c>
      <c r="AU141" s="24" t="s">
        <v>76</v>
      </c>
      <c r="AY141" s="24" t="s">
        <v>201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24" t="s">
        <v>76</v>
      </c>
      <c r="BK141" s="246">
        <f>ROUND(I141*H141,2)</f>
        <v>0</v>
      </c>
      <c r="BL141" s="24" t="s">
        <v>208</v>
      </c>
      <c r="BM141" s="24" t="s">
        <v>516</v>
      </c>
    </row>
    <row r="142" spans="2:47" s="1" customFormat="1" ht="13.5">
      <c r="B142" s="46"/>
      <c r="C142" s="74"/>
      <c r="D142" s="249" t="s">
        <v>493</v>
      </c>
      <c r="E142" s="74"/>
      <c r="F142" s="280" t="s">
        <v>2114</v>
      </c>
      <c r="G142" s="74"/>
      <c r="H142" s="74"/>
      <c r="I142" s="203"/>
      <c r="J142" s="74"/>
      <c r="K142" s="74"/>
      <c r="L142" s="72"/>
      <c r="M142" s="281"/>
      <c r="N142" s="47"/>
      <c r="O142" s="47"/>
      <c r="P142" s="47"/>
      <c r="Q142" s="47"/>
      <c r="R142" s="47"/>
      <c r="S142" s="47"/>
      <c r="T142" s="95"/>
      <c r="AT142" s="24" t="s">
        <v>493</v>
      </c>
      <c r="AU142" s="24" t="s">
        <v>76</v>
      </c>
    </row>
    <row r="143" spans="2:65" s="1" customFormat="1" ht="16.5" customHeight="1">
      <c r="B143" s="46"/>
      <c r="C143" s="235" t="s">
        <v>343</v>
      </c>
      <c r="D143" s="235" t="s">
        <v>203</v>
      </c>
      <c r="E143" s="236" t="s">
        <v>1375</v>
      </c>
      <c r="F143" s="237" t="s">
        <v>2122</v>
      </c>
      <c r="G143" s="238" t="s">
        <v>1269</v>
      </c>
      <c r="H143" s="239">
        <v>5</v>
      </c>
      <c r="I143" s="240"/>
      <c r="J143" s="241">
        <f>ROUND(I143*H143,2)</f>
        <v>0</v>
      </c>
      <c r="K143" s="237" t="s">
        <v>21</v>
      </c>
      <c r="L143" s="72"/>
      <c r="M143" s="242" t="s">
        <v>21</v>
      </c>
      <c r="N143" s="243" t="s">
        <v>40</v>
      </c>
      <c r="O143" s="47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AR143" s="24" t="s">
        <v>208</v>
      </c>
      <c r="AT143" s="24" t="s">
        <v>203</v>
      </c>
      <c r="AU143" s="24" t="s">
        <v>76</v>
      </c>
      <c r="AY143" s="24" t="s">
        <v>201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76</v>
      </c>
      <c r="BK143" s="246">
        <f>ROUND(I143*H143,2)</f>
        <v>0</v>
      </c>
      <c r="BL143" s="24" t="s">
        <v>208</v>
      </c>
      <c r="BM143" s="24" t="s">
        <v>528</v>
      </c>
    </row>
    <row r="144" spans="2:47" s="1" customFormat="1" ht="13.5">
      <c r="B144" s="46"/>
      <c r="C144" s="74"/>
      <c r="D144" s="249" t="s">
        <v>493</v>
      </c>
      <c r="E144" s="74"/>
      <c r="F144" s="280" t="s">
        <v>2114</v>
      </c>
      <c r="G144" s="74"/>
      <c r="H144" s="74"/>
      <c r="I144" s="203"/>
      <c r="J144" s="74"/>
      <c r="K144" s="74"/>
      <c r="L144" s="72"/>
      <c r="M144" s="281"/>
      <c r="N144" s="47"/>
      <c r="O144" s="47"/>
      <c r="P144" s="47"/>
      <c r="Q144" s="47"/>
      <c r="R144" s="47"/>
      <c r="S144" s="47"/>
      <c r="T144" s="95"/>
      <c r="AT144" s="24" t="s">
        <v>493</v>
      </c>
      <c r="AU144" s="24" t="s">
        <v>76</v>
      </c>
    </row>
    <row r="145" spans="2:65" s="1" customFormat="1" ht="16.5" customHeight="1">
      <c r="B145" s="46"/>
      <c r="C145" s="235" t="s">
        <v>349</v>
      </c>
      <c r="D145" s="235" t="s">
        <v>203</v>
      </c>
      <c r="E145" s="236" t="s">
        <v>265</v>
      </c>
      <c r="F145" s="237" t="s">
        <v>2123</v>
      </c>
      <c r="G145" s="238" t="s">
        <v>1274</v>
      </c>
      <c r="H145" s="239">
        <v>4</v>
      </c>
      <c r="I145" s="240"/>
      <c r="J145" s="241">
        <f>ROUND(I145*H145,2)</f>
        <v>0</v>
      </c>
      <c r="K145" s="237" t="s">
        <v>21</v>
      </c>
      <c r="L145" s="72"/>
      <c r="M145" s="242" t="s">
        <v>21</v>
      </c>
      <c r="N145" s="243" t="s">
        <v>40</v>
      </c>
      <c r="O145" s="47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AR145" s="24" t="s">
        <v>208</v>
      </c>
      <c r="AT145" s="24" t="s">
        <v>203</v>
      </c>
      <c r="AU145" s="24" t="s">
        <v>76</v>
      </c>
      <c r="AY145" s="24" t="s">
        <v>201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4" t="s">
        <v>76</v>
      </c>
      <c r="BK145" s="246">
        <f>ROUND(I145*H145,2)</f>
        <v>0</v>
      </c>
      <c r="BL145" s="24" t="s">
        <v>208</v>
      </c>
      <c r="BM145" s="24" t="s">
        <v>538</v>
      </c>
    </row>
    <row r="146" spans="2:47" s="1" customFormat="1" ht="13.5">
      <c r="B146" s="46"/>
      <c r="C146" s="74"/>
      <c r="D146" s="249" t="s">
        <v>493</v>
      </c>
      <c r="E146" s="74"/>
      <c r="F146" s="280" t="s">
        <v>2114</v>
      </c>
      <c r="G146" s="74"/>
      <c r="H146" s="74"/>
      <c r="I146" s="203"/>
      <c r="J146" s="74"/>
      <c r="K146" s="74"/>
      <c r="L146" s="72"/>
      <c r="M146" s="281"/>
      <c r="N146" s="47"/>
      <c r="O146" s="47"/>
      <c r="P146" s="47"/>
      <c r="Q146" s="47"/>
      <c r="R146" s="47"/>
      <c r="S146" s="47"/>
      <c r="T146" s="95"/>
      <c r="AT146" s="24" t="s">
        <v>493</v>
      </c>
      <c r="AU146" s="24" t="s">
        <v>76</v>
      </c>
    </row>
    <row r="147" spans="2:65" s="1" customFormat="1" ht="16.5" customHeight="1">
      <c r="B147" s="46"/>
      <c r="C147" s="235" t="s">
        <v>355</v>
      </c>
      <c r="D147" s="235" t="s">
        <v>203</v>
      </c>
      <c r="E147" s="236" t="s">
        <v>272</v>
      </c>
      <c r="F147" s="237" t="s">
        <v>2124</v>
      </c>
      <c r="G147" s="238" t="s">
        <v>1274</v>
      </c>
      <c r="H147" s="239">
        <v>3</v>
      </c>
      <c r="I147" s="240"/>
      <c r="J147" s="241">
        <f>ROUND(I147*H147,2)</f>
        <v>0</v>
      </c>
      <c r="K147" s="237" t="s">
        <v>21</v>
      </c>
      <c r="L147" s="72"/>
      <c r="M147" s="242" t="s">
        <v>21</v>
      </c>
      <c r="N147" s="243" t="s">
        <v>40</v>
      </c>
      <c r="O147" s="47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AR147" s="24" t="s">
        <v>208</v>
      </c>
      <c r="AT147" s="24" t="s">
        <v>203</v>
      </c>
      <c r="AU147" s="24" t="s">
        <v>76</v>
      </c>
      <c r="AY147" s="24" t="s">
        <v>201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4" t="s">
        <v>76</v>
      </c>
      <c r="BK147" s="246">
        <f>ROUND(I147*H147,2)</f>
        <v>0</v>
      </c>
      <c r="BL147" s="24" t="s">
        <v>208</v>
      </c>
      <c r="BM147" s="24" t="s">
        <v>549</v>
      </c>
    </row>
    <row r="148" spans="2:47" s="1" customFormat="1" ht="13.5">
      <c r="B148" s="46"/>
      <c r="C148" s="74"/>
      <c r="D148" s="249" t="s">
        <v>493</v>
      </c>
      <c r="E148" s="74"/>
      <c r="F148" s="280" t="s">
        <v>2114</v>
      </c>
      <c r="G148" s="74"/>
      <c r="H148" s="74"/>
      <c r="I148" s="203"/>
      <c r="J148" s="74"/>
      <c r="K148" s="74"/>
      <c r="L148" s="72"/>
      <c r="M148" s="281"/>
      <c r="N148" s="47"/>
      <c r="O148" s="47"/>
      <c r="P148" s="47"/>
      <c r="Q148" s="47"/>
      <c r="R148" s="47"/>
      <c r="S148" s="47"/>
      <c r="T148" s="95"/>
      <c r="AT148" s="24" t="s">
        <v>493</v>
      </c>
      <c r="AU148" s="24" t="s">
        <v>76</v>
      </c>
    </row>
    <row r="149" spans="2:65" s="1" customFormat="1" ht="16.5" customHeight="1">
      <c r="B149" s="46"/>
      <c r="C149" s="235" t="s">
        <v>364</v>
      </c>
      <c r="D149" s="235" t="s">
        <v>203</v>
      </c>
      <c r="E149" s="236" t="s">
        <v>1272</v>
      </c>
      <c r="F149" s="237" t="s">
        <v>2125</v>
      </c>
      <c r="G149" s="238" t="s">
        <v>1274</v>
      </c>
      <c r="H149" s="239">
        <v>3</v>
      </c>
      <c r="I149" s="240"/>
      <c r="J149" s="241">
        <f>ROUND(I149*H149,2)</f>
        <v>0</v>
      </c>
      <c r="K149" s="237" t="s">
        <v>21</v>
      </c>
      <c r="L149" s="72"/>
      <c r="M149" s="242" t="s">
        <v>21</v>
      </c>
      <c r="N149" s="243" t="s">
        <v>40</v>
      </c>
      <c r="O149" s="47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AR149" s="24" t="s">
        <v>208</v>
      </c>
      <c r="AT149" s="24" t="s">
        <v>203</v>
      </c>
      <c r="AU149" s="24" t="s">
        <v>76</v>
      </c>
      <c r="AY149" s="24" t="s">
        <v>201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4" t="s">
        <v>76</v>
      </c>
      <c r="BK149" s="246">
        <f>ROUND(I149*H149,2)</f>
        <v>0</v>
      </c>
      <c r="BL149" s="24" t="s">
        <v>208</v>
      </c>
      <c r="BM149" s="24" t="s">
        <v>559</v>
      </c>
    </row>
    <row r="150" spans="2:47" s="1" customFormat="1" ht="13.5">
      <c r="B150" s="46"/>
      <c r="C150" s="74"/>
      <c r="D150" s="249" t="s">
        <v>493</v>
      </c>
      <c r="E150" s="74"/>
      <c r="F150" s="280" t="s">
        <v>2114</v>
      </c>
      <c r="G150" s="74"/>
      <c r="H150" s="74"/>
      <c r="I150" s="203"/>
      <c r="J150" s="74"/>
      <c r="K150" s="74"/>
      <c r="L150" s="72"/>
      <c r="M150" s="281"/>
      <c r="N150" s="47"/>
      <c r="O150" s="47"/>
      <c r="P150" s="47"/>
      <c r="Q150" s="47"/>
      <c r="R150" s="47"/>
      <c r="S150" s="47"/>
      <c r="T150" s="95"/>
      <c r="AT150" s="24" t="s">
        <v>493</v>
      </c>
      <c r="AU150" s="24" t="s">
        <v>76</v>
      </c>
    </row>
    <row r="151" spans="2:65" s="1" customFormat="1" ht="16.5" customHeight="1">
      <c r="B151" s="46"/>
      <c r="C151" s="235" t="s">
        <v>369</v>
      </c>
      <c r="D151" s="235" t="s">
        <v>203</v>
      </c>
      <c r="E151" s="236" t="s">
        <v>10</v>
      </c>
      <c r="F151" s="237" t="s">
        <v>2144</v>
      </c>
      <c r="G151" s="238" t="s">
        <v>1274</v>
      </c>
      <c r="H151" s="239">
        <v>1</v>
      </c>
      <c r="I151" s="240"/>
      <c r="J151" s="241">
        <f>ROUND(I151*H151,2)</f>
        <v>0</v>
      </c>
      <c r="K151" s="237" t="s">
        <v>21</v>
      </c>
      <c r="L151" s="72"/>
      <c r="M151" s="242" t="s">
        <v>21</v>
      </c>
      <c r="N151" s="243" t="s">
        <v>40</v>
      </c>
      <c r="O151" s="47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AR151" s="24" t="s">
        <v>208</v>
      </c>
      <c r="AT151" s="24" t="s">
        <v>203</v>
      </c>
      <c r="AU151" s="24" t="s">
        <v>76</v>
      </c>
      <c r="AY151" s="24" t="s">
        <v>201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4" t="s">
        <v>76</v>
      </c>
      <c r="BK151" s="246">
        <f>ROUND(I151*H151,2)</f>
        <v>0</v>
      </c>
      <c r="BL151" s="24" t="s">
        <v>208</v>
      </c>
      <c r="BM151" s="24" t="s">
        <v>568</v>
      </c>
    </row>
    <row r="152" spans="2:47" s="1" customFormat="1" ht="13.5">
      <c r="B152" s="46"/>
      <c r="C152" s="74"/>
      <c r="D152" s="249" t="s">
        <v>493</v>
      </c>
      <c r="E152" s="74"/>
      <c r="F152" s="280" t="s">
        <v>2114</v>
      </c>
      <c r="G152" s="74"/>
      <c r="H152" s="74"/>
      <c r="I152" s="203"/>
      <c r="J152" s="74"/>
      <c r="K152" s="74"/>
      <c r="L152" s="72"/>
      <c r="M152" s="281"/>
      <c r="N152" s="47"/>
      <c r="O152" s="47"/>
      <c r="P152" s="47"/>
      <c r="Q152" s="47"/>
      <c r="R152" s="47"/>
      <c r="S152" s="47"/>
      <c r="T152" s="95"/>
      <c r="AT152" s="24" t="s">
        <v>493</v>
      </c>
      <c r="AU152" s="24" t="s">
        <v>76</v>
      </c>
    </row>
    <row r="153" spans="2:65" s="1" customFormat="1" ht="16.5" customHeight="1">
      <c r="B153" s="46"/>
      <c r="C153" s="235" t="s">
        <v>374</v>
      </c>
      <c r="D153" s="235" t="s">
        <v>203</v>
      </c>
      <c r="E153" s="236" t="s">
        <v>297</v>
      </c>
      <c r="F153" s="237" t="s">
        <v>2127</v>
      </c>
      <c r="G153" s="238" t="s">
        <v>1274</v>
      </c>
      <c r="H153" s="239">
        <v>2</v>
      </c>
      <c r="I153" s="240"/>
      <c r="J153" s="241">
        <f>ROUND(I153*H153,2)</f>
        <v>0</v>
      </c>
      <c r="K153" s="237" t="s">
        <v>21</v>
      </c>
      <c r="L153" s="72"/>
      <c r="M153" s="242" t="s">
        <v>21</v>
      </c>
      <c r="N153" s="243" t="s">
        <v>40</v>
      </c>
      <c r="O153" s="47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AR153" s="24" t="s">
        <v>208</v>
      </c>
      <c r="AT153" s="24" t="s">
        <v>203</v>
      </c>
      <c r="AU153" s="24" t="s">
        <v>76</v>
      </c>
      <c r="AY153" s="24" t="s">
        <v>201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24" t="s">
        <v>76</v>
      </c>
      <c r="BK153" s="246">
        <f>ROUND(I153*H153,2)</f>
        <v>0</v>
      </c>
      <c r="BL153" s="24" t="s">
        <v>208</v>
      </c>
      <c r="BM153" s="24" t="s">
        <v>597</v>
      </c>
    </row>
    <row r="154" spans="2:47" s="1" customFormat="1" ht="13.5">
      <c r="B154" s="46"/>
      <c r="C154" s="74"/>
      <c r="D154" s="249" t="s">
        <v>493</v>
      </c>
      <c r="E154" s="74"/>
      <c r="F154" s="280" t="s">
        <v>2114</v>
      </c>
      <c r="G154" s="74"/>
      <c r="H154" s="74"/>
      <c r="I154" s="203"/>
      <c r="J154" s="74"/>
      <c r="K154" s="74"/>
      <c r="L154" s="72"/>
      <c r="M154" s="281"/>
      <c r="N154" s="47"/>
      <c r="O154" s="47"/>
      <c r="P154" s="47"/>
      <c r="Q154" s="47"/>
      <c r="R154" s="47"/>
      <c r="S154" s="47"/>
      <c r="T154" s="95"/>
      <c r="AT154" s="24" t="s">
        <v>493</v>
      </c>
      <c r="AU154" s="24" t="s">
        <v>76</v>
      </c>
    </row>
    <row r="155" spans="2:65" s="1" customFormat="1" ht="16.5" customHeight="1">
      <c r="B155" s="46"/>
      <c r="C155" s="235" t="s">
        <v>379</v>
      </c>
      <c r="D155" s="235" t="s">
        <v>203</v>
      </c>
      <c r="E155" s="236" t="s">
        <v>308</v>
      </c>
      <c r="F155" s="237" t="s">
        <v>2128</v>
      </c>
      <c r="G155" s="238" t="s">
        <v>1274</v>
      </c>
      <c r="H155" s="239">
        <v>3</v>
      </c>
      <c r="I155" s="240"/>
      <c r="J155" s="241">
        <f>ROUND(I155*H155,2)</f>
        <v>0</v>
      </c>
      <c r="K155" s="237" t="s">
        <v>21</v>
      </c>
      <c r="L155" s="72"/>
      <c r="M155" s="242" t="s">
        <v>21</v>
      </c>
      <c r="N155" s="243" t="s">
        <v>40</v>
      </c>
      <c r="O155" s="47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AR155" s="24" t="s">
        <v>208</v>
      </c>
      <c r="AT155" s="24" t="s">
        <v>203</v>
      </c>
      <c r="AU155" s="24" t="s">
        <v>76</v>
      </c>
      <c r="AY155" s="24" t="s">
        <v>201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4" t="s">
        <v>76</v>
      </c>
      <c r="BK155" s="246">
        <f>ROUND(I155*H155,2)</f>
        <v>0</v>
      </c>
      <c r="BL155" s="24" t="s">
        <v>208</v>
      </c>
      <c r="BM155" s="24" t="s">
        <v>619</v>
      </c>
    </row>
    <row r="156" spans="2:47" s="1" customFormat="1" ht="13.5">
      <c r="B156" s="46"/>
      <c r="C156" s="74"/>
      <c r="D156" s="249" t="s">
        <v>493</v>
      </c>
      <c r="E156" s="74"/>
      <c r="F156" s="280" t="s">
        <v>2114</v>
      </c>
      <c r="G156" s="74"/>
      <c r="H156" s="74"/>
      <c r="I156" s="203"/>
      <c r="J156" s="74"/>
      <c r="K156" s="74"/>
      <c r="L156" s="72"/>
      <c r="M156" s="281"/>
      <c r="N156" s="47"/>
      <c r="O156" s="47"/>
      <c r="P156" s="47"/>
      <c r="Q156" s="47"/>
      <c r="R156" s="47"/>
      <c r="S156" s="47"/>
      <c r="T156" s="95"/>
      <c r="AT156" s="24" t="s">
        <v>493</v>
      </c>
      <c r="AU156" s="24" t="s">
        <v>76</v>
      </c>
    </row>
    <row r="157" spans="2:65" s="1" customFormat="1" ht="16.5" customHeight="1">
      <c r="B157" s="46"/>
      <c r="C157" s="235" t="s">
        <v>384</v>
      </c>
      <c r="D157" s="235" t="s">
        <v>203</v>
      </c>
      <c r="E157" s="236" t="s">
        <v>9</v>
      </c>
      <c r="F157" s="237" t="s">
        <v>2129</v>
      </c>
      <c r="G157" s="238" t="s">
        <v>1274</v>
      </c>
      <c r="H157" s="239">
        <v>3</v>
      </c>
      <c r="I157" s="240"/>
      <c r="J157" s="241">
        <f>ROUND(I157*H157,2)</f>
        <v>0</v>
      </c>
      <c r="K157" s="237" t="s">
        <v>21</v>
      </c>
      <c r="L157" s="72"/>
      <c r="M157" s="242" t="s">
        <v>21</v>
      </c>
      <c r="N157" s="243" t="s">
        <v>40</v>
      </c>
      <c r="O157" s="47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AR157" s="24" t="s">
        <v>208</v>
      </c>
      <c r="AT157" s="24" t="s">
        <v>203</v>
      </c>
      <c r="AU157" s="24" t="s">
        <v>76</v>
      </c>
      <c r="AY157" s="24" t="s">
        <v>201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4" t="s">
        <v>76</v>
      </c>
      <c r="BK157" s="246">
        <f>ROUND(I157*H157,2)</f>
        <v>0</v>
      </c>
      <c r="BL157" s="24" t="s">
        <v>208</v>
      </c>
      <c r="BM157" s="24" t="s">
        <v>629</v>
      </c>
    </row>
    <row r="158" spans="2:47" s="1" customFormat="1" ht="13.5">
      <c r="B158" s="46"/>
      <c r="C158" s="74"/>
      <c r="D158" s="249" t="s">
        <v>493</v>
      </c>
      <c r="E158" s="74"/>
      <c r="F158" s="280" t="s">
        <v>2114</v>
      </c>
      <c r="G158" s="74"/>
      <c r="H158" s="74"/>
      <c r="I158" s="203"/>
      <c r="J158" s="74"/>
      <c r="K158" s="74"/>
      <c r="L158" s="72"/>
      <c r="M158" s="281"/>
      <c r="N158" s="47"/>
      <c r="O158" s="47"/>
      <c r="P158" s="47"/>
      <c r="Q158" s="47"/>
      <c r="R158" s="47"/>
      <c r="S158" s="47"/>
      <c r="T158" s="95"/>
      <c r="AT158" s="24" t="s">
        <v>493</v>
      </c>
      <c r="AU158" s="24" t="s">
        <v>76</v>
      </c>
    </row>
    <row r="159" spans="2:65" s="1" customFormat="1" ht="16.5" customHeight="1">
      <c r="B159" s="46"/>
      <c r="C159" s="235" t="s">
        <v>389</v>
      </c>
      <c r="D159" s="235" t="s">
        <v>203</v>
      </c>
      <c r="E159" s="236" t="s">
        <v>1283</v>
      </c>
      <c r="F159" s="237" t="s">
        <v>1286</v>
      </c>
      <c r="G159" s="238" t="s">
        <v>1269</v>
      </c>
      <c r="H159" s="239">
        <v>5</v>
      </c>
      <c r="I159" s="240"/>
      <c r="J159" s="241">
        <f>ROUND(I159*H159,2)</f>
        <v>0</v>
      </c>
      <c r="K159" s="237" t="s">
        <v>21</v>
      </c>
      <c r="L159" s="72"/>
      <c r="M159" s="242" t="s">
        <v>21</v>
      </c>
      <c r="N159" s="243" t="s">
        <v>40</v>
      </c>
      <c r="O159" s="47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AR159" s="24" t="s">
        <v>208</v>
      </c>
      <c r="AT159" s="24" t="s">
        <v>203</v>
      </c>
      <c r="AU159" s="24" t="s">
        <v>76</v>
      </c>
      <c r="AY159" s="24" t="s">
        <v>201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4" t="s">
        <v>76</v>
      </c>
      <c r="BK159" s="246">
        <f>ROUND(I159*H159,2)</f>
        <v>0</v>
      </c>
      <c r="BL159" s="24" t="s">
        <v>208</v>
      </c>
      <c r="BM159" s="24" t="s">
        <v>639</v>
      </c>
    </row>
    <row r="160" spans="2:47" s="1" customFormat="1" ht="13.5">
      <c r="B160" s="46"/>
      <c r="C160" s="74"/>
      <c r="D160" s="249" t="s">
        <v>493</v>
      </c>
      <c r="E160" s="74"/>
      <c r="F160" s="280" t="s">
        <v>2114</v>
      </c>
      <c r="G160" s="74"/>
      <c r="H160" s="74"/>
      <c r="I160" s="203"/>
      <c r="J160" s="74"/>
      <c r="K160" s="74"/>
      <c r="L160" s="72"/>
      <c r="M160" s="281"/>
      <c r="N160" s="47"/>
      <c r="O160" s="47"/>
      <c r="P160" s="47"/>
      <c r="Q160" s="47"/>
      <c r="R160" s="47"/>
      <c r="S160" s="47"/>
      <c r="T160" s="95"/>
      <c r="AT160" s="24" t="s">
        <v>493</v>
      </c>
      <c r="AU160" s="24" t="s">
        <v>76</v>
      </c>
    </row>
    <row r="161" spans="2:65" s="1" customFormat="1" ht="16.5" customHeight="1">
      <c r="B161" s="46"/>
      <c r="C161" s="235" t="s">
        <v>395</v>
      </c>
      <c r="D161" s="235" t="s">
        <v>203</v>
      </c>
      <c r="E161" s="236" t="s">
        <v>1285</v>
      </c>
      <c r="F161" s="237" t="s">
        <v>1288</v>
      </c>
      <c r="G161" s="238" t="s">
        <v>1269</v>
      </c>
      <c r="H161" s="239">
        <v>10</v>
      </c>
      <c r="I161" s="240"/>
      <c r="J161" s="241">
        <f>ROUND(I161*H161,2)</f>
        <v>0</v>
      </c>
      <c r="K161" s="237" t="s">
        <v>21</v>
      </c>
      <c r="L161" s="72"/>
      <c r="M161" s="242" t="s">
        <v>21</v>
      </c>
      <c r="N161" s="243" t="s">
        <v>40</v>
      </c>
      <c r="O161" s="47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AR161" s="24" t="s">
        <v>208</v>
      </c>
      <c r="AT161" s="24" t="s">
        <v>203</v>
      </c>
      <c r="AU161" s="24" t="s">
        <v>76</v>
      </c>
      <c r="AY161" s="24" t="s">
        <v>201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24" t="s">
        <v>76</v>
      </c>
      <c r="BK161" s="246">
        <f>ROUND(I161*H161,2)</f>
        <v>0</v>
      </c>
      <c r="BL161" s="24" t="s">
        <v>208</v>
      </c>
      <c r="BM161" s="24" t="s">
        <v>648</v>
      </c>
    </row>
    <row r="162" spans="2:47" s="1" customFormat="1" ht="13.5">
      <c r="B162" s="46"/>
      <c r="C162" s="74"/>
      <c r="D162" s="249" t="s">
        <v>493</v>
      </c>
      <c r="E162" s="74"/>
      <c r="F162" s="280" t="s">
        <v>2114</v>
      </c>
      <c r="G162" s="74"/>
      <c r="H162" s="74"/>
      <c r="I162" s="203"/>
      <c r="J162" s="74"/>
      <c r="K162" s="74"/>
      <c r="L162" s="72"/>
      <c r="M162" s="281"/>
      <c r="N162" s="47"/>
      <c r="O162" s="47"/>
      <c r="P162" s="47"/>
      <c r="Q162" s="47"/>
      <c r="R162" s="47"/>
      <c r="S162" s="47"/>
      <c r="T162" s="95"/>
      <c r="AT162" s="24" t="s">
        <v>493</v>
      </c>
      <c r="AU162" s="24" t="s">
        <v>76</v>
      </c>
    </row>
    <row r="163" spans="2:65" s="1" customFormat="1" ht="16.5" customHeight="1">
      <c r="B163" s="46"/>
      <c r="C163" s="235" t="s">
        <v>400</v>
      </c>
      <c r="D163" s="235" t="s">
        <v>203</v>
      </c>
      <c r="E163" s="236" t="s">
        <v>334</v>
      </c>
      <c r="F163" s="237" t="s">
        <v>1384</v>
      </c>
      <c r="G163" s="238" t="s">
        <v>256</v>
      </c>
      <c r="H163" s="239">
        <v>30</v>
      </c>
      <c r="I163" s="240"/>
      <c r="J163" s="241">
        <f>ROUND(I163*H163,2)</f>
        <v>0</v>
      </c>
      <c r="K163" s="237" t="s">
        <v>21</v>
      </c>
      <c r="L163" s="72"/>
      <c r="M163" s="242" t="s">
        <v>21</v>
      </c>
      <c r="N163" s="243" t="s">
        <v>40</v>
      </c>
      <c r="O163" s="47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AR163" s="24" t="s">
        <v>208</v>
      </c>
      <c r="AT163" s="24" t="s">
        <v>203</v>
      </c>
      <c r="AU163" s="24" t="s">
        <v>76</v>
      </c>
      <c r="AY163" s="24" t="s">
        <v>201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24" t="s">
        <v>76</v>
      </c>
      <c r="BK163" s="246">
        <f>ROUND(I163*H163,2)</f>
        <v>0</v>
      </c>
      <c r="BL163" s="24" t="s">
        <v>208</v>
      </c>
      <c r="BM163" s="24" t="s">
        <v>669</v>
      </c>
    </row>
    <row r="164" spans="2:47" s="1" customFormat="1" ht="13.5">
      <c r="B164" s="46"/>
      <c r="C164" s="74"/>
      <c r="D164" s="249" t="s">
        <v>493</v>
      </c>
      <c r="E164" s="74"/>
      <c r="F164" s="280" t="s">
        <v>2114</v>
      </c>
      <c r="G164" s="74"/>
      <c r="H164" s="74"/>
      <c r="I164" s="203"/>
      <c r="J164" s="74"/>
      <c r="K164" s="74"/>
      <c r="L164" s="72"/>
      <c r="M164" s="281"/>
      <c r="N164" s="47"/>
      <c r="O164" s="47"/>
      <c r="P164" s="47"/>
      <c r="Q164" s="47"/>
      <c r="R164" s="47"/>
      <c r="S164" s="47"/>
      <c r="T164" s="95"/>
      <c r="AT164" s="24" t="s">
        <v>493</v>
      </c>
      <c r="AU164" s="24" t="s">
        <v>76</v>
      </c>
    </row>
    <row r="165" spans="2:65" s="1" customFormat="1" ht="16.5" customHeight="1">
      <c r="B165" s="46"/>
      <c r="C165" s="235" t="s">
        <v>405</v>
      </c>
      <c r="D165" s="235" t="s">
        <v>203</v>
      </c>
      <c r="E165" s="236" t="s">
        <v>349</v>
      </c>
      <c r="F165" s="237" t="s">
        <v>2130</v>
      </c>
      <c r="G165" s="238" t="s">
        <v>1274</v>
      </c>
      <c r="H165" s="239">
        <v>1</v>
      </c>
      <c r="I165" s="240"/>
      <c r="J165" s="241">
        <f>ROUND(I165*H165,2)</f>
        <v>0</v>
      </c>
      <c r="K165" s="237" t="s">
        <v>21</v>
      </c>
      <c r="L165" s="72"/>
      <c r="M165" s="242" t="s">
        <v>21</v>
      </c>
      <c r="N165" s="243" t="s">
        <v>40</v>
      </c>
      <c r="O165" s="47"/>
      <c r="P165" s="244">
        <f>O165*H165</f>
        <v>0</v>
      </c>
      <c r="Q165" s="244">
        <v>0</v>
      </c>
      <c r="R165" s="244">
        <f>Q165*H165</f>
        <v>0</v>
      </c>
      <c r="S165" s="244">
        <v>0</v>
      </c>
      <c r="T165" s="245">
        <f>S165*H165</f>
        <v>0</v>
      </c>
      <c r="AR165" s="24" t="s">
        <v>208</v>
      </c>
      <c r="AT165" s="24" t="s">
        <v>203</v>
      </c>
      <c r="AU165" s="24" t="s">
        <v>76</v>
      </c>
      <c r="AY165" s="24" t="s">
        <v>201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24" t="s">
        <v>76</v>
      </c>
      <c r="BK165" s="246">
        <f>ROUND(I165*H165,2)</f>
        <v>0</v>
      </c>
      <c r="BL165" s="24" t="s">
        <v>208</v>
      </c>
      <c r="BM165" s="24" t="s">
        <v>698</v>
      </c>
    </row>
    <row r="166" spans="2:47" s="1" customFormat="1" ht="13.5">
      <c r="B166" s="46"/>
      <c r="C166" s="74"/>
      <c r="D166" s="249" t="s">
        <v>493</v>
      </c>
      <c r="E166" s="74"/>
      <c r="F166" s="280" t="s">
        <v>2114</v>
      </c>
      <c r="G166" s="74"/>
      <c r="H166" s="74"/>
      <c r="I166" s="203"/>
      <c r="J166" s="74"/>
      <c r="K166" s="74"/>
      <c r="L166" s="72"/>
      <c r="M166" s="281"/>
      <c r="N166" s="47"/>
      <c r="O166" s="47"/>
      <c r="P166" s="47"/>
      <c r="Q166" s="47"/>
      <c r="R166" s="47"/>
      <c r="S166" s="47"/>
      <c r="T166" s="95"/>
      <c r="AT166" s="24" t="s">
        <v>493</v>
      </c>
      <c r="AU166" s="24" t="s">
        <v>76</v>
      </c>
    </row>
    <row r="167" spans="2:65" s="1" customFormat="1" ht="16.5" customHeight="1">
      <c r="B167" s="46"/>
      <c r="C167" s="235" t="s">
        <v>410</v>
      </c>
      <c r="D167" s="235" t="s">
        <v>203</v>
      </c>
      <c r="E167" s="236" t="s">
        <v>364</v>
      </c>
      <c r="F167" s="237" t="s">
        <v>2131</v>
      </c>
      <c r="G167" s="238" t="s">
        <v>1274</v>
      </c>
      <c r="H167" s="239">
        <v>2</v>
      </c>
      <c r="I167" s="240"/>
      <c r="J167" s="241">
        <f>ROUND(I167*H167,2)</f>
        <v>0</v>
      </c>
      <c r="K167" s="237" t="s">
        <v>21</v>
      </c>
      <c r="L167" s="72"/>
      <c r="M167" s="242" t="s">
        <v>21</v>
      </c>
      <c r="N167" s="243" t="s">
        <v>40</v>
      </c>
      <c r="O167" s="47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AR167" s="24" t="s">
        <v>208</v>
      </c>
      <c r="AT167" s="24" t="s">
        <v>203</v>
      </c>
      <c r="AU167" s="24" t="s">
        <v>76</v>
      </c>
      <c r="AY167" s="24" t="s">
        <v>201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24" t="s">
        <v>76</v>
      </c>
      <c r="BK167" s="246">
        <f>ROUND(I167*H167,2)</f>
        <v>0</v>
      </c>
      <c r="BL167" s="24" t="s">
        <v>208</v>
      </c>
      <c r="BM167" s="24" t="s">
        <v>715</v>
      </c>
    </row>
    <row r="168" spans="2:47" s="1" customFormat="1" ht="13.5">
      <c r="B168" s="46"/>
      <c r="C168" s="74"/>
      <c r="D168" s="249" t="s">
        <v>493</v>
      </c>
      <c r="E168" s="74"/>
      <c r="F168" s="280" t="s">
        <v>2114</v>
      </c>
      <c r="G168" s="74"/>
      <c r="H168" s="74"/>
      <c r="I168" s="203"/>
      <c r="J168" s="74"/>
      <c r="K168" s="74"/>
      <c r="L168" s="72"/>
      <c r="M168" s="281"/>
      <c r="N168" s="47"/>
      <c r="O168" s="47"/>
      <c r="P168" s="47"/>
      <c r="Q168" s="47"/>
      <c r="R168" s="47"/>
      <c r="S168" s="47"/>
      <c r="T168" s="95"/>
      <c r="AT168" s="24" t="s">
        <v>493</v>
      </c>
      <c r="AU168" s="24" t="s">
        <v>76</v>
      </c>
    </row>
    <row r="169" spans="2:65" s="1" customFormat="1" ht="16.5" customHeight="1">
      <c r="B169" s="46"/>
      <c r="C169" s="235" t="s">
        <v>416</v>
      </c>
      <c r="D169" s="235" t="s">
        <v>203</v>
      </c>
      <c r="E169" s="236" t="s">
        <v>369</v>
      </c>
      <c r="F169" s="237" t="s">
        <v>2132</v>
      </c>
      <c r="G169" s="238" t="s">
        <v>1274</v>
      </c>
      <c r="H169" s="239">
        <v>15</v>
      </c>
      <c r="I169" s="240"/>
      <c r="J169" s="241">
        <f>ROUND(I169*H169,2)</f>
        <v>0</v>
      </c>
      <c r="K169" s="237" t="s">
        <v>21</v>
      </c>
      <c r="L169" s="72"/>
      <c r="M169" s="242" t="s">
        <v>21</v>
      </c>
      <c r="N169" s="243" t="s">
        <v>40</v>
      </c>
      <c r="O169" s="47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AR169" s="24" t="s">
        <v>208</v>
      </c>
      <c r="AT169" s="24" t="s">
        <v>203</v>
      </c>
      <c r="AU169" s="24" t="s">
        <v>76</v>
      </c>
      <c r="AY169" s="24" t="s">
        <v>201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4" t="s">
        <v>76</v>
      </c>
      <c r="BK169" s="246">
        <f>ROUND(I169*H169,2)</f>
        <v>0</v>
      </c>
      <c r="BL169" s="24" t="s">
        <v>208</v>
      </c>
      <c r="BM169" s="24" t="s">
        <v>725</v>
      </c>
    </row>
    <row r="170" spans="2:47" s="1" customFormat="1" ht="13.5">
      <c r="B170" s="46"/>
      <c r="C170" s="74"/>
      <c r="D170" s="249" t="s">
        <v>493</v>
      </c>
      <c r="E170" s="74"/>
      <c r="F170" s="280" t="s">
        <v>2114</v>
      </c>
      <c r="G170" s="74"/>
      <c r="H170" s="74"/>
      <c r="I170" s="203"/>
      <c r="J170" s="74"/>
      <c r="K170" s="74"/>
      <c r="L170" s="72"/>
      <c r="M170" s="281"/>
      <c r="N170" s="47"/>
      <c r="O170" s="47"/>
      <c r="P170" s="47"/>
      <c r="Q170" s="47"/>
      <c r="R170" s="47"/>
      <c r="S170" s="47"/>
      <c r="T170" s="95"/>
      <c r="AT170" s="24" t="s">
        <v>493</v>
      </c>
      <c r="AU170" s="24" t="s">
        <v>76</v>
      </c>
    </row>
    <row r="171" spans="2:65" s="1" customFormat="1" ht="16.5" customHeight="1">
      <c r="B171" s="46"/>
      <c r="C171" s="235" t="s">
        <v>423</v>
      </c>
      <c r="D171" s="235" t="s">
        <v>203</v>
      </c>
      <c r="E171" s="236" t="s">
        <v>374</v>
      </c>
      <c r="F171" s="237" t="s">
        <v>1292</v>
      </c>
      <c r="G171" s="238" t="s">
        <v>1269</v>
      </c>
      <c r="H171" s="239">
        <v>2</v>
      </c>
      <c r="I171" s="240"/>
      <c r="J171" s="241">
        <f>ROUND(I171*H171,2)</f>
        <v>0</v>
      </c>
      <c r="K171" s="237" t="s">
        <v>21</v>
      </c>
      <c r="L171" s="72"/>
      <c r="M171" s="242" t="s">
        <v>21</v>
      </c>
      <c r="N171" s="243" t="s">
        <v>40</v>
      </c>
      <c r="O171" s="47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AR171" s="24" t="s">
        <v>208</v>
      </c>
      <c r="AT171" s="24" t="s">
        <v>203</v>
      </c>
      <c r="AU171" s="24" t="s">
        <v>76</v>
      </c>
      <c r="AY171" s="24" t="s">
        <v>201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24" t="s">
        <v>76</v>
      </c>
      <c r="BK171" s="246">
        <f>ROUND(I171*H171,2)</f>
        <v>0</v>
      </c>
      <c r="BL171" s="24" t="s">
        <v>208</v>
      </c>
      <c r="BM171" s="24" t="s">
        <v>734</v>
      </c>
    </row>
    <row r="172" spans="2:47" s="1" customFormat="1" ht="13.5">
      <c r="B172" s="46"/>
      <c r="C172" s="74"/>
      <c r="D172" s="249" t="s">
        <v>493</v>
      </c>
      <c r="E172" s="74"/>
      <c r="F172" s="280" t="s">
        <v>2114</v>
      </c>
      <c r="G172" s="74"/>
      <c r="H172" s="74"/>
      <c r="I172" s="203"/>
      <c r="J172" s="74"/>
      <c r="K172" s="74"/>
      <c r="L172" s="72"/>
      <c r="M172" s="281"/>
      <c r="N172" s="47"/>
      <c r="O172" s="47"/>
      <c r="P172" s="47"/>
      <c r="Q172" s="47"/>
      <c r="R172" s="47"/>
      <c r="S172" s="47"/>
      <c r="T172" s="95"/>
      <c r="AT172" s="24" t="s">
        <v>493</v>
      </c>
      <c r="AU172" s="24" t="s">
        <v>76</v>
      </c>
    </row>
    <row r="173" spans="2:65" s="1" customFormat="1" ht="16.5" customHeight="1">
      <c r="B173" s="46"/>
      <c r="C173" s="235" t="s">
        <v>428</v>
      </c>
      <c r="D173" s="235" t="s">
        <v>203</v>
      </c>
      <c r="E173" s="236" t="s">
        <v>379</v>
      </c>
      <c r="F173" s="237" t="s">
        <v>2133</v>
      </c>
      <c r="G173" s="238" t="s">
        <v>1274</v>
      </c>
      <c r="H173" s="239">
        <v>45</v>
      </c>
      <c r="I173" s="240"/>
      <c r="J173" s="241">
        <f>ROUND(I173*H173,2)</f>
        <v>0</v>
      </c>
      <c r="K173" s="237" t="s">
        <v>21</v>
      </c>
      <c r="L173" s="72"/>
      <c r="M173" s="242" t="s">
        <v>21</v>
      </c>
      <c r="N173" s="243" t="s">
        <v>40</v>
      </c>
      <c r="O173" s="47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AR173" s="24" t="s">
        <v>208</v>
      </c>
      <c r="AT173" s="24" t="s">
        <v>203</v>
      </c>
      <c r="AU173" s="24" t="s">
        <v>76</v>
      </c>
      <c r="AY173" s="24" t="s">
        <v>201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24" t="s">
        <v>76</v>
      </c>
      <c r="BK173" s="246">
        <f>ROUND(I173*H173,2)</f>
        <v>0</v>
      </c>
      <c r="BL173" s="24" t="s">
        <v>208</v>
      </c>
      <c r="BM173" s="24" t="s">
        <v>743</v>
      </c>
    </row>
    <row r="174" spans="2:47" s="1" customFormat="1" ht="13.5">
      <c r="B174" s="46"/>
      <c r="C174" s="74"/>
      <c r="D174" s="249" t="s">
        <v>493</v>
      </c>
      <c r="E174" s="74"/>
      <c r="F174" s="280" t="s">
        <v>2114</v>
      </c>
      <c r="G174" s="74"/>
      <c r="H174" s="74"/>
      <c r="I174" s="203"/>
      <c r="J174" s="74"/>
      <c r="K174" s="74"/>
      <c r="L174" s="72"/>
      <c r="M174" s="281"/>
      <c r="N174" s="47"/>
      <c r="O174" s="47"/>
      <c r="P174" s="47"/>
      <c r="Q174" s="47"/>
      <c r="R174" s="47"/>
      <c r="S174" s="47"/>
      <c r="T174" s="95"/>
      <c r="AT174" s="24" t="s">
        <v>493</v>
      </c>
      <c r="AU174" s="24" t="s">
        <v>76</v>
      </c>
    </row>
    <row r="175" spans="2:63" s="11" customFormat="1" ht="29.85" customHeight="1">
      <c r="B175" s="219"/>
      <c r="C175" s="220"/>
      <c r="D175" s="221" t="s">
        <v>68</v>
      </c>
      <c r="E175" s="233" t="s">
        <v>1294</v>
      </c>
      <c r="F175" s="233" t="s">
        <v>1295</v>
      </c>
      <c r="G175" s="220"/>
      <c r="H175" s="220"/>
      <c r="I175" s="223"/>
      <c r="J175" s="234">
        <f>BK175</f>
        <v>0</v>
      </c>
      <c r="K175" s="220"/>
      <c r="L175" s="225"/>
      <c r="M175" s="226"/>
      <c r="N175" s="227"/>
      <c r="O175" s="227"/>
      <c r="P175" s="228">
        <f>SUM(P176:P178)</f>
        <v>0</v>
      </c>
      <c r="Q175" s="227"/>
      <c r="R175" s="228">
        <f>SUM(R176:R178)</f>
        <v>0</v>
      </c>
      <c r="S175" s="227"/>
      <c r="T175" s="229">
        <f>SUM(T176:T178)</f>
        <v>0</v>
      </c>
      <c r="AR175" s="230" t="s">
        <v>216</v>
      </c>
      <c r="AT175" s="231" t="s">
        <v>68</v>
      </c>
      <c r="AU175" s="231" t="s">
        <v>76</v>
      </c>
      <c r="AY175" s="230" t="s">
        <v>201</v>
      </c>
      <c r="BK175" s="232">
        <f>SUM(BK176:BK178)</f>
        <v>0</v>
      </c>
    </row>
    <row r="176" spans="2:65" s="1" customFormat="1" ht="16.5" customHeight="1">
      <c r="B176" s="46"/>
      <c r="C176" s="235" t="s">
        <v>432</v>
      </c>
      <c r="D176" s="235" t="s">
        <v>203</v>
      </c>
      <c r="E176" s="236" t="s">
        <v>1296</v>
      </c>
      <c r="F176" s="237" t="s">
        <v>1297</v>
      </c>
      <c r="G176" s="238" t="s">
        <v>241</v>
      </c>
      <c r="H176" s="239">
        <v>1</v>
      </c>
      <c r="I176" s="240"/>
      <c r="J176" s="241">
        <f>ROUND(I176*H176,2)</f>
        <v>0</v>
      </c>
      <c r="K176" s="237" t="s">
        <v>21</v>
      </c>
      <c r="L176" s="72"/>
      <c r="M176" s="242" t="s">
        <v>21</v>
      </c>
      <c r="N176" s="243" t="s">
        <v>40</v>
      </c>
      <c r="O176" s="47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AR176" s="24" t="s">
        <v>538</v>
      </c>
      <c r="AT176" s="24" t="s">
        <v>203</v>
      </c>
      <c r="AU176" s="24" t="s">
        <v>79</v>
      </c>
      <c r="AY176" s="24" t="s">
        <v>201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4" t="s">
        <v>76</v>
      </c>
      <c r="BK176" s="246">
        <f>ROUND(I176*H176,2)</f>
        <v>0</v>
      </c>
      <c r="BL176" s="24" t="s">
        <v>538</v>
      </c>
      <c r="BM176" s="24" t="s">
        <v>2145</v>
      </c>
    </row>
    <row r="177" spans="2:65" s="1" customFormat="1" ht="16.5" customHeight="1">
      <c r="B177" s="46"/>
      <c r="C177" s="235" t="s">
        <v>437</v>
      </c>
      <c r="D177" s="235" t="s">
        <v>203</v>
      </c>
      <c r="E177" s="236" t="s">
        <v>1299</v>
      </c>
      <c r="F177" s="237" t="s">
        <v>1300</v>
      </c>
      <c r="G177" s="238" t="s">
        <v>241</v>
      </c>
      <c r="H177" s="239">
        <v>1</v>
      </c>
      <c r="I177" s="240"/>
      <c r="J177" s="241">
        <f>ROUND(I177*H177,2)</f>
        <v>0</v>
      </c>
      <c r="K177" s="237" t="s">
        <v>21</v>
      </c>
      <c r="L177" s="72"/>
      <c r="M177" s="242" t="s">
        <v>21</v>
      </c>
      <c r="N177" s="243" t="s">
        <v>40</v>
      </c>
      <c r="O177" s="47"/>
      <c r="P177" s="244">
        <f>O177*H177</f>
        <v>0</v>
      </c>
      <c r="Q177" s="244">
        <v>0</v>
      </c>
      <c r="R177" s="244">
        <f>Q177*H177</f>
        <v>0</v>
      </c>
      <c r="S177" s="244">
        <v>0</v>
      </c>
      <c r="T177" s="245">
        <f>S177*H177</f>
        <v>0</v>
      </c>
      <c r="AR177" s="24" t="s">
        <v>538</v>
      </c>
      <c r="AT177" s="24" t="s">
        <v>203</v>
      </c>
      <c r="AU177" s="24" t="s">
        <v>79</v>
      </c>
      <c r="AY177" s="24" t="s">
        <v>201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24" t="s">
        <v>76</v>
      </c>
      <c r="BK177" s="246">
        <f>ROUND(I177*H177,2)</f>
        <v>0</v>
      </c>
      <c r="BL177" s="24" t="s">
        <v>538</v>
      </c>
      <c r="BM177" s="24" t="s">
        <v>2146</v>
      </c>
    </row>
    <row r="178" spans="2:65" s="1" customFormat="1" ht="16.5" customHeight="1">
      <c r="B178" s="46"/>
      <c r="C178" s="235" t="s">
        <v>442</v>
      </c>
      <c r="D178" s="235" t="s">
        <v>203</v>
      </c>
      <c r="E178" s="236" t="s">
        <v>1302</v>
      </c>
      <c r="F178" s="237" t="s">
        <v>1303</v>
      </c>
      <c r="G178" s="238" t="s">
        <v>241</v>
      </c>
      <c r="H178" s="239">
        <v>1</v>
      </c>
      <c r="I178" s="240"/>
      <c r="J178" s="241">
        <f>ROUND(I178*H178,2)</f>
        <v>0</v>
      </c>
      <c r="K178" s="237" t="s">
        <v>21</v>
      </c>
      <c r="L178" s="72"/>
      <c r="M178" s="242" t="s">
        <v>21</v>
      </c>
      <c r="N178" s="243" t="s">
        <v>40</v>
      </c>
      <c r="O178" s="47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AR178" s="24" t="s">
        <v>538</v>
      </c>
      <c r="AT178" s="24" t="s">
        <v>203</v>
      </c>
      <c r="AU178" s="24" t="s">
        <v>79</v>
      </c>
      <c r="AY178" s="24" t="s">
        <v>201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4" t="s">
        <v>76</v>
      </c>
      <c r="BK178" s="246">
        <f>ROUND(I178*H178,2)</f>
        <v>0</v>
      </c>
      <c r="BL178" s="24" t="s">
        <v>538</v>
      </c>
      <c r="BM178" s="24" t="s">
        <v>2147</v>
      </c>
    </row>
    <row r="179" spans="2:63" s="11" customFormat="1" ht="37.4" customHeight="1">
      <c r="B179" s="219"/>
      <c r="C179" s="220"/>
      <c r="D179" s="221" t="s">
        <v>68</v>
      </c>
      <c r="E179" s="222" t="s">
        <v>720</v>
      </c>
      <c r="F179" s="222" t="s">
        <v>2148</v>
      </c>
      <c r="G179" s="220"/>
      <c r="H179" s="220"/>
      <c r="I179" s="223"/>
      <c r="J179" s="224">
        <f>BK179</f>
        <v>0</v>
      </c>
      <c r="K179" s="220"/>
      <c r="L179" s="225"/>
      <c r="M179" s="226"/>
      <c r="N179" s="227"/>
      <c r="O179" s="227"/>
      <c r="P179" s="228">
        <f>SUM(P180:P182)</f>
        <v>0</v>
      </c>
      <c r="Q179" s="227"/>
      <c r="R179" s="228">
        <f>SUM(R180:R182)</f>
        <v>0</v>
      </c>
      <c r="S179" s="227"/>
      <c r="T179" s="229">
        <f>SUM(T180:T182)</f>
        <v>0</v>
      </c>
      <c r="AR179" s="230" t="s">
        <v>76</v>
      </c>
      <c r="AT179" s="231" t="s">
        <v>68</v>
      </c>
      <c r="AU179" s="231" t="s">
        <v>69</v>
      </c>
      <c r="AY179" s="230" t="s">
        <v>201</v>
      </c>
      <c r="BK179" s="232">
        <f>SUM(BK180:BK182)</f>
        <v>0</v>
      </c>
    </row>
    <row r="180" spans="2:65" s="1" customFormat="1" ht="16.5" customHeight="1">
      <c r="B180" s="46"/>
      <c r="C180" s="235" t="s">
        <v>447</v>
      </c>
      <c r="D180" s="235" t="s">
        <v>203</v>
      </c>
      <c r="E180" s="236" t="s">
        <v>76</v>
      </c>
      <c r="F180" s="237" t="s">
        <v>1317</v>
      </c>
      <c r="G180" s="238" t="s">
        <v>1318</v>
      </c>
      <c r="H180" s="239">
        <v>3</v>
      </c>
      <c r="I180" s="240"/>
      <c r="J180" s="241">
        <f>ROUND(I180*H180,2)</f>
        <v>0</v>
      </c>
      <c r="K180" s="237" t="s">
        <v>21</v>
      </c>
      <c r="L180" s="72"/>
      <c r="M180" s="242" t="s">
        <v>21</v>
      </c>
      <c r="N180" s="243" t="s">
        <v>40</v>
      </c>
      <c r="O180" s="47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AR180" s="24" t="s">
        <v>208</v>
      </c>
      <c r="AT180" s="24" t="s">
        <v>203</v>
      </c>
      <c r="AU180" s="24" t="s">
        <v>76</v>
      </c>
      <c r="AY180" s="24" t="s">
        <v>201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4" t="s">
        <v>76</v>
      </c>
      <c r="BK180" s="246">
        <f>ROUND(I180*H180,2)</f>
        <v>0</v>
      </c>
      <c r="BL180" s="24" t="s">
        <v>208</v>
      </c>
      <c r="BM180" s="24" t="s">
        <v>751</v>
      </c>
    </row>
    <row r="181" spans="2:65" s="1" customFormat="1" ht="16.5" customHeight="1">
      <c r="B181" s="46"/>
      <c r="C181" s="235" t="s">
        <v>452</v>
      </c>
      <c r="D181" s="235" t="s">
        <v>203</v>
      </c>
      <c r="E181" s="236" t="s">
        <v>1310</v>
      </c>
      <c r="F181" s="237" t="s">
        <v>1320</v>
      </c>
      <c r="G181" s="238" t="s">
        <v>1318</v>
      </c>
      <c r="H181" s="239">
        <v>5</v>
      </c>
      <c r="I181" s="240"/>
      <c r="J181" s="241">
        <f>ROUND(I181*H181,2)</f>
        <v>0</v>
      </c>
      <c r="K181" s="237" t="s">
        <v>21</v>
      </c>
      <c r="L181" s="72"/>
      <c r="M181" s="242" t="s">
        <v>21</v>
      </c>
      <c r="N181" s="243" t="s">
        <v>40</v>
      </c>
      <c r="O181" s="47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AR181" s="24" t="s">
        <v>208</v>
      </c>
      <c r="AT181" s="24" t="s">
        <v>203</v>
      </c>
      <c r="AU181" s="24" t="s">
        <v>76</v>
      </c>
      <c r="AY181" s="24" t="s">
        <v>201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24" t="s">
        <v>76</v>
      </c>
      <c r="BK181" s="246">
        <f>ROUND(I181*H181,2)</f>
        <v>0</v>
      </c>
      <c r="BL181" s="24" t="s">
        <v>208</v>
      </c>
      <c r="BM181" s="24" t="s">
        <v>759</v>
      </c>
    </row>
    <row r="182" spans="2:65" s="1" customFormat="1" ht="16.5" customHeight="1">
      <c r="B182" s="46"/>
      <c r="C182" s="235" t="s">
        <v>457</v>
      </c>
      <c r="D182" s="235" t="s">
        <v>203</v>
      </c>
      <c r="E182" s="236" t="s">
        <v>1314</v>
      </c>
      <c r="F182" s="237" t="s">
        <v>1322</v>
      </c>
      <c r="G182" s="238" t="s">
        <v>1318</v>
      </c>
      <c r="H182" s="239">
        <v>8</v>
      </c>
      <c r="I182" s="240"/>
      <c r="J182" s="241">
        <f>ROUND(I182*H182,2)</f>
        <v>0</v>
      </c>
      <c r="K182" s="237" t="s">
        <v>21</v>
      </c>
      <c r="L182" s="72"/>
      <c r="M182" s="242" t="s">
        <v>21</v>
      </c>
      <c r="N182" s="296" t="s">
        <v>40</v>
      </c>
      <c r="O182" s="284"/>
      <c r="P182" s="297">
        <f>O182*H182</f>
        <v>0</v>
      </c>
      <c r="Q182" s="297">
        <v>0</v>
      </c>
      <c r="R182" s="297">
        <f>Q182*H182</f>
        <v>0</v>
      </c>
      <c r="S182" s="297">
        <v>0</v>
      </c>
      <c r="T182" s="298">
        <f>S182*H182</f>
        <v>0</v>
      </c>
      <c r="AR182" s="24" t="s">
        <v>208</v>
      </c>
      <c r="AT182" s="24" t="s">
        <v>203</v>
      </c>
      <c r="AU182" s="24" t="s">
        <v>76</v>
      </c>
      <c r="AY182" s="24" t="s">
        <v>201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76</v>
      </c>
      <c r="BK182" s="246">
        <f>ROUND(I182*H182,2)</f>
        <v>0</v>
      </c>
      <c r="BL182" s="24" t="s">
        <v>208</v>
      </c>
      <c r="BM182" s="24" t="s">
        <v>767</v>
      </c>
    </row>
    <row r="183" spans="2:12" s="1" customFormat="1" ht="6.95" customHeight="1">
      <c r="B183" s="67"/>
      <c r="C183" s="68"/>
      <c r="D183" s="68"/>
      <c r="E183" s="68"/>
      <c r="F183" s="68"/>
      <c r="G183" s="68"/>
      <c r="H183" s="68"/>
      <c r="I183" s="178"/>
      <c r="J183" s="68"/>
      <c r="K183" s="68"/>
      <c r="L183" s="72"/>
    </row>
  </sheetData>
  <sheetProtection password="CC35" sheet="1" objects="1" scenarios="1" formatColumns="0" formatRows="0" autoFilter="0"/>
  <autoFilter ref="C86:K182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5:H75"/>
    <mergeCell ref="E77:H77"/>
    <mergeCell ref="E79:H79"/>
    <mergeCell ref="G1:H1"/>
    <mergeCell ref="L2:V2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141</v>
      </c>
      <c r="G1" s="151" t="s">
        <v>142</v>
      </c>
      <c r="H1" s="151"/>
      <c r="I1" s="152"/>
      <c r="J1" s="151" t="s">
        <v>143</v>
      </c>
      <c r="K1" s="150" t="s">
        <v>144</v>
      </c>
      <c r="L1" s="151" t="s">
        <v>145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134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146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ZŠ Karviná - školy II - stavba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147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1826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149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1342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ROUND(J89,2)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ROUND(SUM(BE89:BE237),2)</f>
        <v>0</v>
      </c>
      <c r="G32" s="47"/>
      <c r="H32" s="47"/>
      <c r="I32" s="170">
        <v>0.21</v>
      </c>
      <c r="J32" s="169">
        <f>ROUND(ROUND((SUM(BE89:BE237)),2)*I32,2)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ROUND(SUM(BF89:BF237),2)</f>
        <v>0</v>
      </c>
      <c r="G33" s="47"/>
      <c r="H33" s="47"/>
      <c r="I33" s="170">
        <v>0.15</v>
      </c>
      <c r="J33" s="169">
        <f>ROUND(ROUND((SUM(BF89:BF237)),2)*I33,2)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ROUND(SUM(BG89:BG237),2)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ROUND(SUM(BH89:BH237),2)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ROUND(SUM(BI89:BI237),2)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151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ZŠ Karviná - školy II - stavba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147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1826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149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>012 - Elektro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152</v>
      </c>
      <c r="D58" s="171"/>
      <c r="E58" s="171"/>
      <c r="F58" s="171"/>
      <c r="G58" s="171"/>
      <c r="H58" s="171"/>
      <c r="I58" s="185"/>
      <c r="J58" s="186" t="s">
        <v>153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154</v>
      </c>
      <c r="D60" s="47"/>
      <c r="E60" s="47"/>
      <c r="F60" s="47"/>
      <c r="G60" s="47"/>
      <c r="H60" s="47"/>
      <c r="I60" s="156"/>
      <c r="J60" s="167">
        <f>J89</f>
        <v>0</v>
      </c>
      <c r="K60" s="51"/>
      <c r="AU60" s="24" t="s">
        <v>155</v>
      </c>
    </row>
    <row r="61" spans="2:11" s="8" customFormat="1" ht="24.95" customHeight="1">
      <c r="B61" s="189"/>
      <c r="C61" s="190"/>
      <c r="D61" s="191" t="s">
        <v>1220</v>
      </c>
      <c r="E61" s="192"/>
      <c r="F61" s="192"/>
      <c r="G61" s="192"/>
      <c r="H61" s="192"/>
      <c r="I61" s="193"/>
      <c r="J61" s="194">
        <f>J90</f>
        <v>0</v>
      </c>
      <c r="K61" s="195"/>
    </row>
    <row r="62" spans="2:11" s="8" customFormat="1" ht="24.95" customHeight="1">
      <c r="B62" s="189"/>
      <c r="C62" s="190"/>
      <c r="D62" s="191" t="s">
        <v>1343</v>
      </c>
      <c r="E62" s="192"/>
      <c r="F62" s="192"/>
      <c r="G62" s="192"/>
      <c r="H62" s="192"/>
      <c r="I62" s="193"/>
      <c r="J62" s="194">
        <f>J139</f>
        <v>0</v>
      </c>
      <c r="K62" s="195"/>
    </row>
    <row r="63" spans="2:11" s="8" customFormat="1" ht="24.95" customHeight="1">
      <c r="B63" s="189"/>
      <c r="C63" s="190"/>
      <c r="D63" s="191" t="s">
        <v>1221</v>
      </c>
      <c r="E63" s="192"/>
      <c r="F63" s="192"/>
      <c r="G63" s="192"/>
      <c r="H63" s="192"/>
      <c r="I63" s="193"/>
      <c r="J63" s="194">
        <f>J148</f>
        <v>0</v>
      </c>
      <c r="K63" s="195"/>
    </row>
    <row r="64" spans="2:11" s="8" customFormat="1" ht="24.95" customHeight="1">
      <c r="B64" s="189"/>
      <c r="C64" s="190"/>
      <c r="D64" s="191" t="s">
        <v>1222</v>
      </c>
      <c r="E64" s="192"/>
      <c r="F64" s="192"/>
      <c r="G64" s="192"/>
      <c r="H64" s="192"/>
      <c r="I64" s="193"/>
      <c r="J64" s="194">
        <f>J165</f>
        <v>0</v>
      </c>
      <c r="K64" s="195"/>
    </row>
    <row r="65" spans="2:11" s="9" customFormat="1" ht="19.9" customHeight="1">
      <c r="B65" s="196"/>
      <c r="C65" s="197"/>
      <c r="D65" s="198" t="s">
        <v>1223</v>
      </c>
      <c r="E65" s="199"/>
      <c r="F65" s="199"/>
      <c r="G65" s="199"/>
      <c r="H65" s="199"/>
      <c r="I65" s="200"/>
      <c r="J65" s="201">
        <f>J226</f>
        <v>0</v>
      </c>
      <c r="K65" s="202"/>
    </row>
    <row r="66" spans="2:11" s="8" customFormat="1" ht="24.95" customHeight="1">
      <c r="B66" s="189"/>
      <c r="C66" s="190"/>
      <c r="D66" s="191" t="s">
        <v>1324</v>
      </c>
      <c r="E66" s="192"/>
      <c r="F66" s="192"/>
      <c r="G66" s="192"/>
      <c r="H66" s="192"/>
      <c r="I66" s="193"/>
      <c r="J66" s="194">
        <f>J231</f>
        <v>0</v>
      </c>
      <c r="K66" s="195"/>
    </row>
    <row r="67" spans="2:11" s="8" customFormat="1" ht="24.95" customHeight="1">
      <c r="B67" s="189"/>
      <c r="C67" s="190"/>
      <c r="D67" s="191" t="s">
        <v>1225</v>
      </c>
      <c r="E67" s="192"/>
      <c r="F67" s="192"/>
      <c r="G67" s="192"/>
      <c r="H67" s="192"/>
      <c r="I67" s="193"/>
      <c r="J67" s="194">
        <f>J234</f>
        <v>0</v>
      </c>
      <c r="K67" s="195"/>
    </row>
    <row r="68" spans="2:11" s="1" customFormat="1" ht="21.8" customHeight="1">
      <c r="B68" s="46"/>
      <c r="C68" s="47"/>
      <c r="D68" s="47"/>
      <c r="E68" s="47"/>
      <c r="F68" s="47"/>
      <c r="G68" s="47"/>
      <c r="H68" s="47"/>
      <c r="I68" s="156"/>
      <c r="J68" s="47"/>
      <c r="K68" s="51"/>
    </row>
    <row r="69" spans="2:11" s="1" customFormat="1" ht="6.95" customHeight="1">
      <c r="B69" s="67"/>
      <c r="C69" s="68"/>
      <c r="D69" s="68"/>
      <c r="E69" s="68"/>
      <c r="F69" s="68"/>
      <c r="G69" s="68"/>
      <c r="H69" s="68"/>
      <c r="I69" s="178"/>
      <c r="J69" s="68"/>
      <c r="K69" s="69"/>
    </row>
    <row r="73" spans="2:12" s="1" customFormat="1" ht="6.95" customHeight="1">
      <c r="B73" s="70"/>
      <c r="C73" s="71"/>
      <c r="D73" s="71"/>
      <c r="E73" s="71"/>
      <c r="F73" s="71"/>
      <c r="G73" s="71"/>
      <c r="H73" s="71"/>
      <c r="I73" s="181"/>
      <c r="J73" s="71"/>
      <c r="K73" s="71"/>
      <c r="L73" s="72"/>
    </row>
    <row r="74" spans="2:12" s="1" customFormat="1" ht="36.95" customHeight="1">
      <c r="B74" s="46"/>
      <c r="C74" s="73" t="s">
        <v>185</v>
      </c>
      <c r="D74" s="74"/>
      <c r="E74" s="74"/>
      <c r="F74" s="74"/>
      <c r="G74" s="74"/>
      <c r="H74" s="74"/>
      <c r="I74" s="203"/>
      <c r="J74" s="74"/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14.4" customHeight="1">
      <c r="B76" s="46"/>
      <c r="C76" s="76" t="s">
        <v>18</v>
      </c>
      <c r="D76" s="74"/>
      <c r="E76" s="74"/>
      <c r="F76" s="74"/>
      <c r="G76" s="74"/>
      <c r="H76" s="74"/>
      <c r="I76" s="203"/>
      <c r="J76" s="74"/>
      <c r="K76" s="74"/>
      <c r="L76" s="72"/>
    </row>
    <row r="77" spans="2:12" s="1" customFormat="1" ht="16.5" customHeight="1">
      <c r="B77" s="46"/>
      <c r="C77" s="74"/>
      <c r="D77" s="74"/>
      <c r="E77" s="204" t="str">
        <f>E7</f>
        <v>Rekonstrukce odborných učeben ZŠ Karviná - školy II - stavba</v>
      </c>
      <c r="F77" s="76"/>
      <c r="G77" s="76"/>
      <c r="H77" s="76"/>
      <c r="I77" s="203"/>
      <c r="J77" s="74"/>
      <c r="K77" s="74"/>
      <c r="L77" s="72"/>
    </row>
    <row r="78" spans="2:12" ht="13.5">
      <c r="B78" s="28"/>
      <c r="C78" s="76" t="s">
        <v>147</v>
      </c>
      <c r="D78" s="205"/>
      <c r="E78" s="205"/>
      <c r="F78" s="205"/>
      <c r="G78" s="205"/>
      <c r="H78" s="205"/>
      <c r="I78" s="148"/>
      <c r="J78" s="205"/>
      <c r="K78" s="205"/>
      <c r="L78" s="206"/>
    </row>
    <row r="79" spans="2:12" s="1" customFormat="1" ht="16.5" customHeight="1">
      <c r="B79" s="46"/>
      <c r="C79" s="74"/>
      <c r="D79" s="74"/>
      <c r="E79" s="204" t="s">
        <v>1826</v>
      </c>
      <c r="F79" s="74"/>
      <c r="G79" s="74"/>
      <c r="H79" s="74"/>
      <c r="I79" s="203"/>
      <c r="J79" s="74"/>
      <c r="K79" s="74"/>
      <c r="L79" s="72"/>
    </row>
    <row r="80" spans="2:12" s="1" customFormat="1" ht="14.4" customHeight="1">
      <c r="B80" s="46"/>
      <c r="C80" s="76" t="s">
        <v>149</v>
      </c>
      <c r="D80" s="74"/>
      <c r="E80" s="74"/>
      <c r="F80" s="74"/>
      <c r="G80" s="74"/>
      <c r="H80" s="74"/>
      <c r="I80" s="203"/>
      <c r="J80" s="74"/>
      <c r="K80" s="74"/>
      <c r="L80" s="72"/>
    </row>
    <row r="81" spans="2:12" s="1" customFormat="1" ht="17.25" customHeight="1">
      <c r="B81" s="46"/>
      <c r="C81" s="74"/>
      <c r="D81" s="74"/>
      <c r="E81" s="82" t="str">
        <f>E11</f>
        <v>012 - Elektro</v>
      </c>
      <c r="F81" s="74"/>
      <c r="G81" s="74"/>
      <c r="H81" s="74"/>
      <c r="I81" s="203"/>
      <c r="J81" s="74"/>
      <c r="K81" s="74"/>
      <c r="L81" s="72"/>
    </row>
    <row r="82" spans="2:12" s="1" customFormat="1" ht="6.95" customHeight="1">
      <c r="B82" s="46"/>
      <c r="C82" s="74"/>
      <c r="D82" s="74"/>
      <c r="E82" s="74"/>
      <c r="F82" s="74"/>
      <c r="G82" s="74"/>
      <c r="H82" s="74"/>
      <c r="I82" s="203"/>
      <c r="J82" s="74"/>
      <c r="K82" s="74"/>
      <c r="L82" s="72"/>
    </row>
    <row r="83" spans="2:12" s="1" customFormat="1" ht="18" customHeight="1">
      <c r="B83" s="46"/>
      <c r="C83" s="76" t="s">
        <v>23</v>
      </c>
      <c r="D83" s="74"/>
      <c r="E83" s="74"/>
      <c r="F83" s="207" t="str">
        <f>F14</f>
        <v xml:space="preserve"> </v>
      </c>
      <c r="G83" s="74"/>
      <c r="H83" s="74"/>
      <c r="I83" s="208" t="s">
        <v>25</v>
      </c>
      <c r="J83" s="85" t="str">
        <f>IF(J14="","",J14)</f>
        <v>4. 9. 2017</v>
      </c>
      <c r="K83" s="74"/>
      <c r="L83" s="72"/>
    </row>
    <row r="84" spans="2:12" s="1" customFormat="1" ht="6.95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12" s="1" customFormat="1" ht="13.5">
      <c r="B85" s="46"/>
      <c r="C85" s="76" t="s">
        <v>27</v>
      </c>
      <c r="D85" s="74"/>
      <c r="E85" s="74"/>
      <c r="F85" s="207" t="str">
        <f>E17</f>
        <v xml:space="preserve"> </v>
      </c>
      <c r="G85" s="74"/>
      <c r="H85" s="74"/>
      <c r="I85" s="208" t="s">
        <v>32</v>
      </c>
      <c r="J85" s="207" t="str">
        <f>E23</f>
        <v xml:space="preserve"> </v>
      </c>
      <c r="K85" s="74"/>
      <c r="L85" s="72"/>
    </row>
    <row r="86" spans="2:12" s="1" customFormat="1" ht="14.4" customHeight="1">
      <c r="B86" s="46"/>
      <c r="C86" s="76" t="s">
        <v>30</v>
      </c>
      <c r="D86" s="74"/>
      <c r="E86" s="74"/>
      <c r="F86" s="207" t="str">
        <f>IF(E20="","",E20)</f>
        <v/>
      </c>
      <c r="G86" s="74"/>
      <c r="H86" s="74"/>
      <c r="I86" s="203"/>
      <c r="J86" s="74"/>
      <c r="K86" s="74"/>
      <c r="L86" s="72"/>
    </row>
    <row r="87" spans="2:12" s="1" customFormat="1" ht="10.3" customHeight="1">
      <c r="B87" s="46"/>
      <c r="C87" s="74"/>
      <c r="D87" s="74"/>
      <c r="E87" s="74"/>
      <c r="F87" s="74"/>
      <c r="G87" s="74"/>
      <c r="H87" s="74"/>
      <c r="I87" s="203"/>
      <c r="J87" s="74"/>
      <c r="K87" s="74"/>
      <c r="L87" s="72"/>
    </row>
    <row r="88" spans="2:20" s="10" customFormat="1" ht="29.25" customHeight="1">
      <c r="B88" s="209"/>
      <c r="C88" s="210" t="s">
        <v>186</v>
      </c>
      <c r="D88" s="211" t="s">
        <v>54</v>
      </c>
      <c r="E88" s="211" t="s">
        <v>50</v>
      </c>
      <c r="F88" s="211" t="s">
        <v>187</v>
      </c>
      <c r="G88" s="211" t="s">
        <v>188</v>
      </c>
      <c r="H88" s="211" t="s">
        <v>189</v>
      </c>
      <c r="I88" s="212" t="s">
        <v>190</v>
      </c>
      <c r="J88" s="211" t="s">
        <v>153</v>
      </c>
      <c r="K88" s="213" t="s">
        <v>191</v>
      </c>
      <c r="L88" s="214"/>
      <c r="M88" s="102" t="s">
        <v>192</v>
      </c>
      <c r="N88" s="103" t="s">
        <v>39</v>
      </c>
      <c r="O88" s="103" t="s">
        <v>193</v>
      </c>
      <c r="P88" s="103" t="s">
        <v>194</v>
      </c>
      <c r="Q88" s="103" t="s">
        <v>195</v>
      </c>
      <c r="R88" s="103" t="s">
        <v>196</v>
      </c>
      <c r="S88" s="103" t="s">
        <v>197</v>
      </c>
      <c r="T88" s="104" t="s">
        <v>198</v>
      </c>
    </row>
    <row r="89" spans="2:63" s="1" customFormat="1" ht="29.25" customHeight="1">
      <c r="B89" s="46"/>
      <c r="C89" s="108" t="s">
        <v>154</v>
      </c>
      <c r="D89" s="74"/>
      <c r="E89" s="74"/>
      <c r="F89" s="74"/>
      <c r="G89" s="74"/>
      <c r="H89" s="74"/>
      <c r="I89" s="203"/>
      <c r="J89" s="215">
        <f>BK89</f>
        <v>0</v>
      </c>
      <c r="K89" s="74"/>
      <c r="L89" s="72"/>
      <c r="M89" s="105"/>
      <c r="N89" s="106"/>
      <c r="O89" s="106"/>
      <c r="P89" s="216">
        <f>P90+P139+P148+P165+P231+P234</f>
        <v>0</v>
      </c>
      <c r="Q89" s="106"/>
      <c r="R89" s="216">
        <f>R90+R139+R148+R165+R231+R234</f>
        <v>0</v>
      </c>
      <c r="S89" s="106"/>
      <c r="T89" s="217">
        <f>T90+T139+T148+T165+T231+T234</f>
        <v>0</v>
      </c>
      <c r="AT89" s="24" t="s">
        <v>68</v>
      </c>
      <c r="AU89" s="24" t="s">
        <v>155</v>
      </c>
      <c r="BK89" s="218">
        <f>BK90+BK139+BK148+BK165+BK231+BK234</f>
        <v>0</v>
      </c>
    </row>
    <row r="90" spans="2:63" s="11" customFormat="1" ht="37.4" customHeight="1">
      <c r="B90" s="219"/>
      <c r="C90" s="220"/>
      <c r="D90" s="221" t="s">
        <v>68</v>
      </c>
      <c r="E90" s="222" t="s">
        <v>1226</v>
      </c>
      <c r="F90" s="222" t="s">
        <v>1227</v>
      </c>
      <c r="G90" s="220"/>
      <c r="H90" s="220"/>
      <c r="I90" s="223"/>
      <c r="J90" s="224">
        <f>BK90</f>
        <v>0</v>
      </c>
      <c r="K90" s="220"/>
      <c r="L90" s="225"/>
      <c r="M90" s="226"/>
      <c r="N90" s="227"/>
      <c r="O90" s="227"/>
      <c r="P90" s="228">
        <f>SUM(P91:P138)</f>
        <v>0</v>
      </c>
      <c r="Q90" s="227"/>
      <c r="R90" s="228">
        <f>SUM(R91:R138)</f>
        <v>0</v>
      </c>
      <c r="S90" s="227"/>
      <c r="T90" s="229">
        <f>SUM(T91:T138)</f>
        <v>0</v>
      </c>
      <c r="AR90" s="230" t="s">
        <v>76</v>
      </c>
      <c r="AT90" s="231" t="s">
        <v>68</v>
      </c>
      <c r="AU90" s="231" t="s">
        <v>69</v>
      </c>
      <c r="AY90" s="230" t="s">
        <v>201</v>
      </c>
      <c r="BK90" s="232">
        <f>SUM(BK91:BK138)</f>
        <v>0</v>
      </c>
    </row>
    <row r="91" spans="2:65" s="1" customFormat="1" ht="16.5" customHeight="1">
      <c r="B91" s="46"/>
      <c r="C91" s="235" t="s">
        <v>76</v>
      </c>
      <c r="D91" s="235" t="s">
        <v>203</v>
      </c>
      <c r="E91" s="236" t="s">
        <v>76</v>
      </c>
      <c r="F91" s="237" t="s">
        <v>1346</v>
      </c>
      <c r="G91" s="238" t="s">
        <v>358</v>
      </c>
      <c r="H91" s="239">
        <v>30</v>
      </c>
      <c r="I91" s="240"/>
      <c r="J91" s="241">
        <f>ROUND(I91*H91,2)</f>
        <v>0</v>
      </c>
      <c r="K91" s="237" t="s">
        <v>21</v>
      </c>
      <c r="L91" s="72"/>
      <c r="M91" s="242" t="s">
        <v>21</v>
      </c>
      <c r="N91" s="243" t="s">
        <v>40</v>
      </c>
      <c r="O91" s="47"/>
      <c r="P91" s="244">
        <f>O91*H91</f>
        <v>0</v>
      </c>
      <c r="Q91" s="244">
        <v>0</v>
      </c>
      <c r="R91" s="244">
        <f>Q91*H91</f>
        <v>0</v>
      </c>
      <c r="S91" s="244">
        <v>0</v>
      </c>
      <c r="T91" s="245">
        <f>S91*H91</f>
        <v>0</v>
      </c>
      <c r="AR91" s="24" t="s">
        <v>208</v>
      </c>
      <c r="AT91" s="24" t="s">
        <v>203</v>
      </c>
      <c r="AU91" s="24" t="s">
        <v>76</v>
      </c>
      <c r="AY91" s="24" t="s">
        <v>201</v>
      </c>
      <c r="BE91" s="246">
        <f>IF(N91="základní",J91,0)</f>
        <v>0</v>
      </c>
      <c r="BF91" s="246">
        <f>IF(N91="snížená",J91,0)</f>
        <v>0</v>
      </c>
      <c r="BG91" s="246">
        <f>IF(N91="zákl. přenesená",J91,0)</f>
        <v>0</v>
      </c>
      <c r="BH91" s="246">
        <f>IF(N91="sníž. přenesená",J91,0)</f>
        <v>0</v>
      </c>
      <c r="BI91" s="246">
        <f>IF(N91="nulová",J91,0)</f>
        <v>0</v>
      </c>
      <c r="BJ91" s="24" t="s">
        <v>76</v>
      </c>
      <c r="BK91" s="246">
        <f>ROUND(I91*H91,2)</f>
        <v>0</v>
      </c>
      <c r="BL91" s="24" t="s">
        <v>208</v>
      </c>
      <c r="BM91" s="24" t="s">
        <v>79</v>
      </c>
    </row>
    <row r="92" spans="2:47" s="1" customFormat="1" ht="13.5">
      <c r="B92" s="46"/>
      <c r="C92" s="74"/>
      <c r="D92" s="249" t="s">
        <v>493</v>
      </c>
      <c r="E92" s="74"/>
      <c r="F92" s="280" t="s">
        <v>2149</v>
      </c>
      <c r="G92" s="74"/>
      <c r="H92" s="74"/>
      <c r="I92" s="203"/>
      <c r="J92" s="74"/>
      <c r="K92" s="74"/>
      <c r="L92" s="72"/>
      <c r="M92" s="281"/>
      <c r="N92" s="47"/>
      <c r="O92" s="47"/>
      <c r="P92" s="47"/>
      <c r="Q92" s="47"/>
      <c r="R92" s="47"/>
      <c r="S92" s="47"/>
      <c r="T92" s="95"/>
      <c r="AT92" s="24" t="s">
        <v>493</v>
      </c>
      <c r="AU92" s="24" t="s">
        <v>76</v>
      </c>
    </row>
    <row r="93" spans="2:65" s="1" customFormat="1" ht="16.5" customHeight="1">
      <c r="B93" s="46"/>
      <c r="C93" s="235" t="s">
        <v>79</v>
      </c>
      <c r="D93" s="235" t="s">
        <v>203</v>
      </c>
      <c r="E93" s="236" t="s">
        <v>79</v>
      </c>
      <c r="F93" s="237" t="s">
        <v>1325</v>
      </c>
      <c r="G93" s="238" t="s">
        <v>358</v>
      </c>
      <c r="H93" s="239">
        <v>10</v>
      </c>
      <c r="I93" s="240"/>
      <c r="J93" s="241">
        <f>ROUND(I93*H93,2)</f>
        <v>0</v>
      </c>
      <c r="K93" s="237" t="s">
        <v>21</v>
      </c>
      <c r="L93" s="72"/>
      <c r="M93" s="242" t="s">
        <v>21</v>
      </c>
      <c r="N93" s="243" t="s">
        <v>40</v>
      </c>
      <c r="O93" s="47"/>
      <c r="P93" s="244">
        <f>O93*H93</f>
        <v>0</v>
      </c>
      <c r="Q93" s="244">
        <v>0</v>
      </c>
      <c r="R93" s="244">
        <f>Q93*H93</f>
        <v>0</v>
      </c>
      <c r="S93" s="244">
        <v>0</v>
      </c>
      <c r="T93" s="245">
        <f>S93*H93</f>
        <v>0</v>
      </c>
      <c r="AR93" s="24" t="s">
        <v>208</v>
      </c>
      <c r="AT93" s="24" t="s">
        <v>203</v>
      </c>
      <c r="AU93" s="24" t="s">
        <v>76</v>
      </c>
      <c r="AY93" s="24" t="s">
        <v>201</v>
      </c>
      <c r="BE93" s="246">
        <f>IF(N93="základní",J93,0)</f>
        <v>0</v>
      </c>
      <c r="BF93" s="246">
        <f>IF(N93="snížená",J93,0)</f>
        <v>0</v>
      </c>
      <c r="BG93" s="246">
        <f>IF(N93="zákl. přenesená",J93,0)</f>
        <v>0</v>
      </c>
      <c r="BH93" s="246">
        <f>IF(N93="sníž. přenesená",J93,0)</f>
        <v>0</v>
      </c>
      <c r="BI93" s="246">
        <f>IF(N93="nulová",J93,0)</f>
        <v>0</v>
      </c>
      <c r="BJ93" s="24" t="s">
        <v>76</v>
      </c>
      <c r="BK93" s="246">
        <f>ROUND(I93*H93,2)</f>
        <v>0</v>
      </c>
      <c r="BL93" s="24" t="s">
        <v>208</v>
      </c>
      <c r="BM93" s="24" t="s">
        <v>208</v>
      </c>
    </row>
    <row r="94" spans="2:47" s="1" customFormat="1" ht="13.5">
      <c r="B94" s="46"/>
      <c r="C94" s="74"/>
      <c r="D94" s="249" t="s">
        <v>493</v>
      </c>
      <c r="E94" s="74"/>
      <c r="F94" s="280" t="s">
        <v>2149</v>
      </c>
      <c r="G94" s="74"/>
      <c r="H94" s="74"/>
      <c r="I94" s="203"/>
      <c r="J94" s="74"/>
      <c r="K94" s="74"/>
      <c r="L94" s="72"/>
      <c r="M94" s="281"/>
      <c r="N94" s="47"/>
      <c r="O94" s="47"/>
      <c r="P94" s="47"/>
      <c r="Q94" s="47"/>
      <c r="R94" s="47"/>
      <c r="S94" s="47"/>
      <c r="T94" s="95"/>
      <c r="AT94" s="24" t="s">
        <v>493</v>
      </c>
      <c r="AU94" s="24" t="s">
        <v>76</v>
      </c>
    </row>
    <row r="95" spans="2:65" s="1" customFormat="1" ht="16.5" customHeight="1">
      <c r="B95" s="46"/>
      <c r="C95" s="235" t="s">
        <v>216</v>
      </c>
      <c r="D95" s="235" t="s">
        <v>203</v>
      </c>
      <c r="E95" s="236" t="s">
        <v>216</v>
      </c>
      <c r="F95" s="237" t="s">
        <v>2150</v>
      </c>
      <c r="G95" s="238" t="s">
        <v>358</v>
      </c>
      <c r="H95" s="239">
        <v>25</v>
      </c>
      <c r="I95" s="240"/>
      <c r="J95" s="241">
        <f>ROUND(I95*H95,2)</f>
        <v>0</v>
      </c>
      <c r="K95" s="237" t="s">
        <v>21</v>
      </c>
      <c r="L95" s="72"/>
      <c r="M95" s="242" t="s">
        <v>21</v>
      </c>
      <c r="N95" s="243" t="s">
        <v>40</v>
      </c>
      <c r="O95" s="47"/>
      <c r="P95" s="244">
        <f>O95*H95</f>
        <v>0</v>
      </c>
      <c r="Q95" s="244">
        <v>0</v>
      </c>
      <c r="R95" s="244">
        <f>Q95*H95</f>
        <v>0</v>
      </c>
      <c r="S95" s="244">
        <v>0</v>
      </c>
      <c r="T95" s="245">
        <f>S95*H95</f>
        <v>0</v>
      </c>
      <c r="AR95" s="24" t="s">
        <v>208</v>
      </c>
      <c r="AT95" s="24" t="s">
        <v>203</v>
      </c>
      <c r="AU95" s="24" t="s">
        <v>76</v>
      </c>
      <c r="AY95" s="24" t="s">
        <v>201</v>
      </c>
      <c r="BE95" s="246">
        <f>IF(N95="základní",J95,0)</f>
        <v>0</v>
      </c>
      <c r="BF95" s="246">
        <f>IF(N95="snížená",J95,0)</f>
        <v>0</v>
      </c>
      <c r="BG95" s="246">
        <f>IF(N95="zákl. přenesená",J95,0)</f>
        <v>0</v>
      </c>
      <c r="BH95" s="246">
        <f>IF(N95="sníž. přenesená",J95,0)</f>
        <v>0</v>
      </c>
      <c r="BI95" s="246">
        <f>IF(N95="nulová",J95,0)</f>
        <v>0</v>
      </c>
      <c r="BJ95" s="24" t="s">
        <v>76</v>
      </c>
      <c r="BK95" s="246">
        <f>ROUND(I95*H95,2)</f>
        <v>0</v>
      </c>
      <c r="BL95" s="24" t="s">
        <v>208</v>
      </c>
      <c r="BM95" s="24" t="s">
        <v>232</v>
      </c>
    </row>
    <row r="96" spans="2:47" s="1" customFormat="1" ht="13.5">
      <c r="B96" s="46"/>
      <c r="C96" s="74"/>
      <c r="D96" s="249" t="s">
        <v>493</v>
      </c>
      <c r="E96" s="74"/>
      <c r="F96" s="280" t="s">
        <v>2149</v>
      </c>
      <c r="G96" s="74"/>
      <c r="H96" s="74"/>
      <c r="I96" s="203"/>
      <c r="J96" s="74"/>
      <c r="K96" s="74"/>
      <c r="L96" s="72"/>
      <c r="M96" s="281"/>
      <c r="N96" s="47"/>
      <c r="O96" s="47"/>
      <c r="P96" s="47"/>
      <c r="Q96" s="47"/>
      <c r="R96" s="47"/>
      <c r="S96" s="47"/>
      <c r="T96" s="95"/>
      <c r="AT96" s="24" t="s">
        <v>493</v>
      </c>
      <c r="AU96" s="24" t="s">
        <v>76</v>
      </c>
    </row>
    <row r="97" spans="2:65" s="1" customFormat="1" ht="16.5" customHeight="1">
      <c r="B97" s="46"/>
      <c r="C97" s="235" t="s">
        <v>208</v>
      </c>
      <c r="D97" s="235" t="s">
        <v>203</v>
      </c>
      <c r="E97" s="236" t="s">
        <v>208</v>
      </c>
      <c r="F97" s="237" t="s">
        <v>1228</v>
      </c>
      <c r="G97" s="238" t="s">
        <v>1229</v>
      </c>
      <c r="H97" s="239">
        <v>19</v>
      </c>
      <c r="I97" s="240"/>
      <c r="J97" s="241">
        <f>ROUND(I97*H97,2)</f>
        <v>0</v>
      </c>
      <c r="K97" s="237" t="s">
        <v>21</v>
      </c>
      <c r="L97" s="72"/>
      <c r="M97" s="242" t="s">
        <v>21</v>
      </c>
      <c r="N97" s="243" t="s">
        <v>40</v>
      </c>
      <c r="O97" s="47"/>
      <c r="P97" s="244">
        <f>O97*H97</f>
        <v>0</v>
      </c>
      <c r="Q97" s="244">
        <v>0</v>
      </c>
      <c r="R97" s="244">
        <f>Q97*H97</f>
        <v>0</v>
      </c>
      <c r="S97" s="244">
        <v>0</v>
      </c>
      <c r="T97" s="245">
        <f>S97*H97</f>
        <v>0</v>
      </c>
      <c r="AR97" s="24" t="s">
        <v>208</v>
      </c>
      <c r="AT97" s="24" t="s">
        <v>203</v>
      </c>
      <c r="AU97" s="24" t="s">
        <v>76</v>
      </c>
      <c r="AY97" s="24" t="s">
        <v>201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4" t="s">
        <v>76</v>
      </c>
      <c r="BK97" s="246">
        <f>ROUND(I97*H97,2)</f>
        <v>0</v>
      </c>
      <c r="BL97" s="24" t="s">
        <v>208</v>
      </c>
      <c r="BM97" s="24" t="s">
        <v>245</v>
      </c>
    </row>
    <row r="98" spans="2:47" s="1" customFormat="1" ht="13.5">
      <c r="B98" s="46"/>
      <c r="C98" s="74"/>
      <c r="D98" s="249" t="s">
        <v>493</v>
      </c>
      <c r="E98" s="74"/>
      <c r="F98" s="280" t="s">
        <v>2149</v>
      </c>
      <c r="G98" s="74"/>
      <c r="H98" s="74"/>
      <c r="I98" s="203"/>
      <c r="J98" s="74"/>
      <c r="K98" s="74"/>
      <c r="L98" s="72"/>
      <c r="M98" s="281"/>
      <c r="N98" s="47"/>
      <c r="O98" s="47"/>
      <c r="P98" s="47"/>
      <c r="Q98" s="47"/>
      <c r="R98" s="47"/>
      <c r="S98" s="47"/>
      <c r="T98" s="95"/>
      <c r="AT98" s="24" t="s">
        <v>493</v>
      </c>
      <c r="AU98" s="24" t="s">
        <v>76</v>
      </c>
    </row>
    <row r="99" spans="2:65" s="1" customFormat="1" ht="16.5" customHeight="1">
      <c r="B99" s="46"/>
      <c r="C99" s="235" t="s">
        <v>227</v>
      </c>
      <c r="D99" s="235" t="s">
        <v>203</v>
      </c>
      <c r="E99" s="236" t="s">
        <v>227</v>
      </c>
      <c r="F99" s="237" t="s">
        <v>1231</v>
      </c>
      <c r="G99" s="238" t="s">
        <v>1229</v>
      </c>
      <c r="H99" s="239">
        <v>8</v>
      </c>
      <c r="I99" s="240"/>
      <c r="J99" s="241">
        <f>ROUND(I99*H99,2)</f>
        <v>0</v>
      </c>
      <c r="K99" s="237" t="s">
        <v>21</v>
      </c>
      <c r="L99" s="72"/>
      <c r="M99" s="242" t="s">
        <v>21</v>
      </c>
      <c r="N99" s="243" t="s">
        <v>40</v>
      </c>
      <c r="O99" s="47"/>
      <c r="P99" s="244">
        <f>O99*H99</f>
        <v>0</v>
      </c>
      <c r="Q99" s="244">
        <v>0</v>
      </c>
      <c r="R99" s="244">
        <f>Q99*H99</f>
        <v>0</v>
      </c>
      <c r="S99" s="244">
        <v>0</v>
      </c>
      <c r="T99" s="245">
        <f>S99*H99</f>
        <v>0</v>
      </c>
      <c r="AR99" s="24" t="s">
        <v>208</v>
      </c>
      <c r="AT99" s="24" t="s">
        <v>203</v>
      </c>
      <c r="AU99" s="24" t="s">
        <v>76</v>
      </c>
      <c r="AY99" s="24" t="s">
        <v>201</v>
      </c>
      <c r="BE99" s="246">
        <f>IF(N99="základní",J99,0)</f>
        <v>0</v>
      </c>
      <c r="BF99" s="246">
        <f>IF(N99="snížená",J99,0)</f>
        <v>0</v>
      </c>
      <c r="BG99" s="246">
        <f>IF(N99="zákl. přenesená",J99,0)</f>
        <v>0</v>
      </c>
      <c r="BH99" s="246">
        <f>IF(N99="sníž. přenesená",J99,0)</f>
        <v>0</v>
      </c>
      <c r="BI99" s="246">
        <f>IF(N99="nulová",J99,0)</f>
        <v>0</v>
      </c>
      <c r="BJ99" s="24" t="s">
        <v>76</v>
      </c>
      <c r="BK99" s="246">
        <f>ROUND(I99*H99,2)</f>
        <v>0</v>
      </c>
      <c r="BL99" s="24" t="s">
        <v>208</v>
      </c>
      <c r="BM99" s="24" t="s">
        <v>255</v>
      </c>
    </row>
    <row r="100" spans="2:47" s="1" customFormat="1" ht="13.5">
      <c r="B100" s="46"/>
      <c r="C100" s="74"/>
      <c r="D100" s="249" t="s">
        <v>493</v>
      </c>
      <c r="E100" s="74"/>
      <c r="F100" s="280" t="s">
        <v>2149</v>
      </c>
      <c r="G100" s="74"/>
      <c r="H100" s="74"/>
      <c r="I100" s="203"/>
      <c r="J100" s="74"/>
      <c r="K100" s="74"/>
      <c r="L100" s="72"/>
      <c r="M100" s="281"/>
      <c r="N100" s="47"/>
      <c r="O100" s="47"/>
      <c r="P100" s="47"/>
      <c r="Q100" s="47"/>
      <c r="R100" s="47"/>
      <c r="S100" s="47"/>
      <c r="T100" s="95"/>
      <c r="AT100" s="24" t="s">
        <v>493</v>
      </c>
      <c r="AU100" s="24" t="s">
        <v>76</v>
      </c>
    </row>
    <row r="101" spans="2:65" s="1" customFormat="1" ht="16.5" customHeight="1">
      <c r="B101" s="46"/>
      <c r="C101" s="235" t="s">
        <v>232</v>
      </c>
      <c r="D101" s="235" t="s">
        <v>203</v>
      </c>
      <c r="E101" s="236" t="s">
        <v>232</v>
      </c>
      <c r="F101" s="237" t="s">
        <v>1233</v>
      </c>
      <c r="G101" s="238" t="s">
        <v>1229</v>
      </c>
      <c r="H101" s="239">
        <v>7</v>
      </c>
      <c r="I101" s="240"/>
      <c r="J101" s="241">
        <f>ROUND(I101*H101,2)</f>
        <v>0</v>
      </c>
      <c r="K101" s="237" t="s">
        <v>21</v>
      </c>
      <c r="L101" s="72"/>
      <c r="M101" s="242" t="s">
        <v>21</v>
      </c>
      <c r="N101" s="243" t="s">
        <v>40</v>
      </c>
      <c r="O101" s="47"/>
      <c r="P101" s="244">
        <f>O101*H101</f>
        <v>0</v>
      </c>
      <c r="Q101" s="244">
        <v>0</v>
      </c>
      <c r="R101" s="244">
        <f>Q101*H101</f>
        <v>0</v>
      </c>
      <c r="S101" s="244">
        <v>0</v>
      </c>
      <c r="T101" s="245">
        <f>S101*H101</f>
        <v>0</v>
      </c>
      <c r="AR101" s="24" t="s">
        <v>208</v>
      </c>
      <c r="AT101" s="24" t="s">
        <v>203</v>
      </c>
      <c r="AU101" s="24" t="s">
        <v>76</v>
      </c>
      <c r="AY101" s="24" t="s">
        <v>201</v>
      </c>
      <c r="BE101" s="246">
        <f>IF(N101="základní",J101,0)</f>
        <v>0</v>
      </c>
      <c r="BF101" s="246">
        <f>IF(N101="snížená",J101,0)</f>
        <v>0</v>
      </c>
      <c r="BG101" s="246">
        <f>IF(N101="zákl. přenesená",J101,0)</f>
        <v>0</v>
      </c>
      <c r="BH101" s="246">
        <f>IF(N101="sníž. přenesená",J101,0)</f>
        <v>0</v>
      </c>
      <c r="BI101" s="246">
        <f>IF(N101="nulová",J101,0)</f>
        <v>0</v>
      </c>
      <c r="BJ101" s="24" t="s">
        <v>76</v>
      </c>
      <c r="BK101" s="246">
        <f>ROUND(I101*H101,2)</f>
        <v>0</v>
      </c>
      <c r="BL101" s="24" t="s">
        <v>208</v>
      </c>
      <c r="BM101" s="24" t="s">
        <v>265</v>
      </c>
    </row>
    <row r="102" spans="2:47" s="1" customFormat="1" ht="13.5">
      <c r="B102" s="46"/>
      <c r="C102" s="74"/>
      <c r="D102" s="249" t="s">
        <v>493</v>
      </c>
      <c r="E102" s="74"/>
      <c r="F102" s="280" t="s">
        <v>2149</v>
      </c>
      <c r="G102" s="74"/>
      <c r="H102" s="74"/>
      <c r="I102" s="203"/>
      <c r="J102" s="74"/>
      <c r="K102" s="74"/>
      <c r="L102" s="72"/>
      <c r="M102" s="281"/>
      <c r="N102" s="47"/>
      <c r="O102" s="47"/>
      <c r="P102" s="47"/>
      <c r="Q102" s="47"/>
      <c r="R102" s="47"/>
      <c r="S102" s="47"/>
      <c r="T102" s="95"/>
      <c r="AT102" s="24" t="s">
        <v>493</v>
      </c>
      <c r="AU102" s="24" t="s">
        <v>76</v>
      </c>
    </row>
    <row r="103" spans="2:65" s="1" customFormat="1" ht="16.5" customHeight="1">
      <c r="B103" s="46"/>
      <c r="C103" s="235" t="s">
        <v>238</v>
      </c>
      <c r="D103" s="235" t="s">
        <v>203</v>
      </c>
      <c r="E103" s="236" t="s">
        <v>238</v>
      </c>
      <c r="F103" s="237" t="s">
        <v>1234</v>
      </c>
      <c r="G103" s="238" t="s">
        <v>1229</v>
      </c>
      <c r="H103" s="239">
        <v>6</v>
      </c>
      <c r="I103" s="240"/>
      <c r="J103" s="241">
        <f>ROUND(I103*H103,2)</f>
        <v>0</v>
      </c>
      <c r="K103" s="237" t="s">
        <v>21</v>
      </c>
      <c r="L103" s="72"/>
      <c r="M103" s="242" t="s">
        <v>21</v>
      </c>
      <c r="N103" s="243" t="s">
        <v>40</v>
      </c>
      <c r="O103" s="47"/>
      <c r="P103" s="244">
        <f>O103*H103</f>
        <v>0</v>
      </c>
      <c r="Q103" s="244">
        <v>0</v>
      </c>
      <c r="R103" s="244">
        <f>Q103*H103</f>
        <v>0</v>
      </c>
      <c r="S103" s="244">
        <v>0</v>
      </c>
      <c r="T103" s="245">
        <f>S103*H103</f>
        <v>0</v>
      </c>
      <c r="AR103" s="24" t="s">
        <v>208</v>
      </c>
      <c r="AT103" s="24" t="s">
        <v>203</v>
      </c>
      <c r="AU103" s="24" t="s">
        <v>76</v>
      </c>
      <c r="AY103" s="24" t="s">
        <v>201</v>
      </c>
      <c r="BE103" s="246">
        <f>IF(N103="základní",J103,0)</f>
        <v>0</v>
      </c>
      <c r="BF103" s="246">
        <f>IF(N103="snížená",J103,0)</f>
        <v>0</v>
      </c>
      <c r="BG103" s="246">
        <f>IF(N103="zákl. přenesená",J103,0)</f>
        <v>0</v>
      </c>
      <c r="BH103" s="246">
        <f>IF(N103="sníž. přenesená",J103,0)</f>
        <v>0</v>
      </c>
      <c r="BI103" s="246">
        <f>IF(N103="nulová",J103,0)</f>
        <v>0</v>
      </c>
      <c r="BJ103" s="24" t="s">
        <v>76</v>
      </c>
      <c r="BK103" s="246">
        <f>ROUND(I103*H103,2)</f>
        <v>0</v>
      </c>
      <c r="BL103" s="24" t="s">
        <v>208</v>
      </c>
      <c r="BM103" s="24" t="s">
        <v>277</v>
      </c>
    </row>
    <row r="104" spans="2:47" s="1" customFormat="1" ht="13.5">
      <c r="B104" s="46"/>
      <c r="C104" s="74"/>
      <c r="D104" s="249" t="s">
        <v>493</v>
      </c>
      <c r="E104" s="74"/>
      <c r="F104" s="280" t="s">
        <v>2149</v>
      </c>
      <c r="G104" s="74"/>
      <c r="H104" s="74"/>
      <c r="I104" s="203"/>
      <c r="J104" s="74"/>
      <c r="K104" s="74"/>
      <c r="L104" s="72"/>
      <c r="M104" s="281"/>
      <c r="N104" s="47"/>
      <c r="O104" s="47"/>
      <c r="P104" s="47"/>
      <c r="Q104" s="47"/>
      <c r="R104" s="47"/>
      <c r="S104" s="47"/>
      <c r="T104" s="95"/>
      <c r="AT104" s="24" t="s">
        <v>493</v>
      </c>
      <c r="AU104" s="24" t="s">
        <v>76</v>
      </c>
    </row>
    <row r="105" spans="2:65" s="1" customFormat="1" ht="16.5" customHeight="1">
      <c r="B105" s="46"/>
      <c r="C105" s="235" t="s">
        <v>245</v>
      </c>
      <c r="D105" s="235" t="s">
        <v>203</v>
      </c>
      <c r="E105" s="236" t="s">
        <v>245</v>
      </c>
      <c r="F105" s="237" t="s">
        <v>1236</v>
      </c>
      <c r="G105" s="238" t="s">
        <v>1229</v>
      </c>
      <c r="H105" s="239">
        <v>4</v>
      </c>
      <c r="I105" s="240"/>
      <c r="J105" s="241">
        <f>ROUND(I105*H105,2)</f>
        <v>0</v>
      </c>
      <c r="K105" s="237" t="s">
        <v>21</v>
      </c>
      <c r="L105" s="72"/>
      <c r="M105" s="242" t="s">
        <v>21</v>
      </c>
      <c r="N105" s="243" t="s">
        <v>40</v>
      </c>
      <c r="O105" s="47"/>
      <c r="P105" s="244">
        <f>O105*H105</f>
        <v>0</v>
      </c>
      <c r="Q105" s="244">
        <v>0</v>
      </c>
      <c r="R105" s="244">
        <f>Q105*H105</f>
        <v>0</v>
      </c>
      <c r="S105" s="244">
        <v>0</v>
      </c>
      <c r="T105" s="245">
        <f>S105*H105</f>
        <v>0</v>
      </c>
      <c r="AR105" s="24" t="s">
        <v>208</v>
      </c>
      <c r="AT105" s="24" t="s">
        <v>203</v>
      </c>
      <c r="AU105" s="24" t="s">
        <v>76</v>
      </c>
      <c r="AY105" s="24" t="s">
        <v>201</v>
      </c>
      <c r="BE105" s="246">
        <f>IF(N105="základní",J105,0)</f>
        <v>0</v>
      </c>
      <c r="BF105" s="246">
        <f>IF(N105="snížená",J105,0)</f>
        <v>0</v>
      </c>
      <c r="BG105" s="246">
        <f>IF(N105="zákl. přenesená",J105,0)</f>
        <v>0</v>
      </c>
      <c r="BH105" s="246">
        <f>IF(N105="sníž. přenesená",J105,0)</f>
        <v>0</v>
      </c>
      <c r="BI105" s="246">
        <f>IF(N105="nulová",J105,0)</f>
        <v>0</v>
      </c>
      <c r="BJ105" s="24" t="s">
        <v>76</v>
      </c>
      <c r="BK105" s="246">
        <f>ROUND(I105*H105,2)</f>
        <v>0</v>
      </c>
      <c r="BL105" s="24" t="s">
        <v>208</v>
      </c>
      <c r="BM105" s="24" t="s">
        <v>287</v>
      </c>
    </row>
    <row r="106" spans="2:47" s="1" customFormat="1" ht="13.5">
      <c r="B106" s="46"/>
      <c r="C106" s="74"/>
      <c r="D106" s="249" t="s">
        <v>493</v>
      </c>
      <c r="E106" s="74"/>
      <c r="F106" s="280" t="s">
        <v>2149</v>
      </c>
      <c r="G106" s="74"/>
      <c r="H106" s="74"/>
      <c r="I106" s="203"/>
      <c r="J106" s="74"/>
      <c r="K106" s="74"/>
      <c r="L106" s="72"/>
      <c r="M106" s="281"/>
      <c r="N106" s="47"/>
      <c r="O106" s="47"/>
      <c r="P106" s="47"/>
      <c r="Q106" s="47"/>
      <c r="R106" s="47"/>
      <c r="S106" s="47"/>
      <c r="T106" s="95"/>
      <c r="AT106" s="24" t="s">
        <v>493</v>
      </c>
      <c r="AU106" s="24" t="s">
        <v>76</v>
      </c>
    </row>
    <row r="107" spans="2:65" s="1" customFormat="1" ht="16.5" customHeight="1">
      <c r="B107" s="46"/>
      <c r="C107" s="235" t="s">
        <v>250</v>
      </c>
      <c r="D107" s="235" t="s">
        <v>203</v>
      </c>
      <c r="E107" s="236" t="s">
        <v>250</v>
      </c>
      <c r="F107" s="237" t="s">
        <v>2143</v>
      </c>
      <c r="G107" s="238" t="s">
        <v>1229</v>
      </c>
      <c r="H107" s="239">
        <v>1</v>
      </c>
      <c r="I107" s="240"/>
      <c r="J107" s="241">
        <f>ROUND(I107*H107,2)</f>
        <v>0</v>
      </c>
      <c r="K107" s="237" t="s">
        <v>21</v>
      </c>
      <c r="L107" s="72"/>
      <c r="M107" s="242" t="s">
        <v>21</v>
      </c>
      <c r="N107" s="243" t="s">
        <v>40</v>
      </c>
      <c r="O107" s="47"/>
      <c r="P107" s="244">
        <f>O107*H107</f>
        <v>0</v>
      </c>
      <c r="Q107" s="244">
        <v>0</v>
      </c>
      <c r="R107" s="244">
        <f>Q107*H107</f>
        <v>0</v>
      </c>
      <c r="S107" s="244">
        <v>0</v>
      </c>
      <c r="T107" s="245">
        <f>S107*H107</f>
        <v>0</v>
      </c>
      <c r="AR107" s="24" t="s">
        <v>208</v>
      </c>
      <c r="AT107" s="24" t="s">
        <v>203</v>
      </c>
      <c r="AU107" s="24" t="s">
        <v>76</v>
      </c>
      <c r="AY107" s="24" t="s">
        <v>201</v>
      </c>
      <c r="BE107" s="246">
        <f>IF(N107="základní",J107,0)</f>
        <v>0</v>
      </c>
      <c r="BF107" s="246">
        <f>IF(N107="snížená",J107,0)</f>
        <v>0</v>
      </c>
      <c r="BG107" s="246">
        <f>IF(N107="zákl. přenesená",J107,0)</f>
        <v>0</v>
      </c>
      <c r="BH107" s="246">
        <f>IF(N107="sníž. přenesená",J107,0)</f>
        <v>0</v>
      </c>
      <c r="BI107" s="246">
        <f>IF(N107="nulová",J107,0)</f>
        <v>0</v>
      </c>
      <c r="BJ107" s="24" t="s">
        <v>76</v>
      </c>
      <c r="BK107" s="246">
        <f>ROUND(I107*H107,2)</f>
        <v>0</v>
      </c>
      <c r="BL107" s="24" t="s">
        <v>208</v>
      </c>
      <c r="BM107" s="24" t="s">
        <v>297</v>
      </c>
    </row>
    <row r="108" spans="2:47" s="1" customFormat="1" ht="13.5">
      <c r="B108" s="46"/>
      <c r="C108" s="74"/>
      <c r="D108" s="249" t="s">
        <v>493</v>
      </c>
      <c r="E108" s="74"/>
      <c r="F108" s="280" t="s">
        <v>2149</v>
      </c>
      <c r="G108" s="74"/>
      <c r="H108" s="74"/>
      <c r="I108" s="203"/>
      <c r="J108" s="74"/>
      <c r="K108" s="74"/>
      <c r="L108" s="72"/>
      <c r="M108" s="281"/>
      <c r="N108" s="47"/>
      <c r="O108" s="47"/>
      <c r="P108" s="47"/>
      <c r="Q108" s="47"/>
      <c r="R108" s="47"/>
      <c r="S108" s="47"/>
      <c r="T108" s="95"/>
      <c r="AT108" s="24" t="s">
        <v>493</v>
      </c>
      <c r="AU108" s="24" t="s">
        <v>76</v>
      </c>
    </row>
    <row r="109" spans="2:65" s="1" customFormat="1" ht="16.5" customHeight="1">
      <c r="B109" s="46"/>
      <c r="C109" s="235" t="s">
        <v>255</v>
      </c>
      <c r="D109" s="235" t="s">
        <v>203</v>
      </c>
      <c r="E109" s="236" t="s">
        <v>255</v>
      </c>
      <c r="F109" s="237" t="s">
        <v>1238</v>
      </c>
      <c r="G109" s="238" t="s">
        <v>1229</v>
      </c>
      <c r="H109" s="239">
        <v>9</v>
      </c>
      <c r="I109" s="240"/>
      <c r="J109" s="241">
        <f>ROUND(I109*H109,2)</f>
        <v>0</v>
      </c>
      <c r="K109" s="237" t="s">
        <v>21</v>
      </c>
      <c r="L109" s="72"/>
      <c r="M109" s="242" t="s">
        <v>21</v>
      </c>
      <c r="N109" s="243" t="s">
        <v>40</v>
      </c>
      <c r="O109" s="47"/>
      <c r="P109" s="244">
        <f>O109*H109</f>
        <v>0</v>
      </c>
      <c r="Q109" s="244">
        <v>0</v>
      </c>
      <c r="R109" s="244">
        <f>Q109*H109</f>
        <v>0</v>
      </c>
      <c r="S109" s="244">
        <v>0</v>
      </c>
      <c r="T109" s="245">
        <f>S109*H109</f>
        <v>0</v>
      </c>
      <c r="AR109" s="24" t="s">
        <v>208</v>
      </c>
      <c r="AT109" s="24" t="s">
        <v>203</v>
      </c>
      <c r="AU109" s="24" t="s">
        <v>76</v>
      </c>
      <c r="AY109" s="24" t="s">
        <v>201</v>
      </c>
      <c r="BE109" s="246">
        <f>IF(N109="základní",J109,0)</f>
        <v>0</v>
      </c>
      <c r="BF109" s="246">
        <f>IF(N109="snížená",J109,0)</f>
        <v>0</v>
      </c>
      <c r="BG109" s="246">
        <f>IF(N109="zákl. přenesená",J109,0)</f>
        <v>0</v>
      </c>
      <c r="BH109" s="246">
        <f>IF(N109="sníž. přenesená",J109,0)</f>
        <v>0</v>
      </c>
      <c r="BI109" s="246">
        <f>IF(N109="nulová",J109,0)</f>
        <v>0</v>
      </c>
      <c r="BJ109" s="24" t="s">
        <v>76</v>
      </c>
      <c r="BK109" s="246">
        <f>ROUND(I109*H109,2)</f>
        <v>0</v>
      </c>
      <c r="BL109" s="24" t="s">
        <v>208</v>
      </c>
      <c r="BM109" s="24" t="s">
        <v>308</v>
      </c>
    </row>
    <row r="110" spans="2:47" s="1" customFormat="1" ht="13.5">
      <c r="B110" s="46"/>
      <c r="C110" s="74"/>
      <c r="D110" s="249" t="s">
        <v>493</v>
      </c>
      <c r="E110" s="74"/>
      <c r="F110" s="280" t="s">
        <v>2149</v>
      </c>
      <c r="G110" s="74"/>
      <c r="H110" s="74"/>
      <c r="I110" s="203"/>
      <c r="J110" s="74"/>
      <c r="K110" s="74"/>
      <c r="L110" s="72"/>
      <c r="M110" s="281"/>
      <c r="N110" s="47"/>
      <c r="O110" s="47"/>
      <c r="P110" s="47"/>
      <c r="Q110" s="47"/>
      <c r="R110" s="47"/>
      <c r="S110" s="47"/>
      <c r="T110" s="95"/>
      <c r="AT110" s="24" t="s">
        <v>493</v>
      </c>
      <c r="AU110" s="24" t="s">
        <v>76</v>
      </c>
    </row>
    <row r="111" spans="2:65" s="1" customFormat="1" ht="16.5" customHeight="1">
      <c r="B111" s="46"/>
      <c r="C111" s="235" t="s">
        <v>260</v>
      </c>
      <c r="D111" s="235" t="s">
        <v>203</v>
      </c>
      <c r="E111" s="236" t="s">
        <v>260</v>
      </c>
      <c r="F111" s="237" t="s">
        <v>1239</v>
      </c>
      <c r="G111" s="238" t="s">
        <v>1229</v>
      </c>
      <c r="H111" s="239">
        <v>3</v>
      </c>
      <c r="I111" s="240"/>
      <c r="J111" s="241">
        <f>ROUND(I111*H111,2)</f>
        <v>0</v>
      </c>
      <c r="K111" s="237" t="s">
        <v>21</v>
      </c>
      <c r="L111" s="72"/>
      <c r="M111" s="242" t="s">
        <v>21</v>
      </c>
      <c r="N111" s="243" t="s">
        <v>40</v>
      </c>
      <c r="O111" s="47"/>
      <c r="P111" s="244">
        <f>O111*H111</f>
        <v>0</v>
      </c>
      <c r="Q111" s="244">
        <v>0</v>
      </c>
      <c r="R111" s="244">
        <f>Q111*H111</f>
        <v>0</v>
      </c>
      <c r="S111" s="244">
        <v>0</v>
      </c>
      <c r="T111" s="245">
        <f>S111*H111</f>
        <v>0</v>
      </c>
      <c r="AR111" s="24" t="s">
        <v>208</v>
      </c>
      <c r="AT111" s="24" t="s">
        <v>203</v>
      </c>
      <c r="AU111" s="24" t="s">
        <v>76</v>
      </c>
      <c r="AY111" s="24" t="s">
        <v>201</v>
      </c>
      <c r="BE111" s="246">
        <f>IF(N111="základní",J111,0)</f>
        <v>0</v>
      </c>
      <c r="BF111" s="246">
        <f>IF(N111="snížená",J111,0)</f>
        <v>0</v>
      </c>
      <c r="BG111" s="246">
        <f>IF(N111="zákl. přenesená",J111,0)</f>
        <v>0</v>
      </c>
      <c r="BH111" s="246">
        <f>IF(N111="sníž. přenesená",J111,0)</f>
        <v>0</v>
      </c>
      <c r="BI111" s="246">
        <f>IF(N111="nulová",J111,0)</f>
        <v>0</v>
      </c>
      <c r="BJ111" s="24" t="s">
        <v>76</v>
      </c>
      <c r="BK111" s="246">
        <f>ROUND(I111*H111,2)</f>
        <v>0</v>
      </c>
      <c r="BL111" s="24" t="s">
        <v>208</v>
      </c>
      <c r="BM111" s="24" t="s">
        <v>316</v>
      </c>
    </row>
    <row r="112" spans="2:47" s="1" customFormat="1" ht="13.5">
      <c r="B112" s="46"/>
      <c r="C112" s="74"/>
      <c r="D112" s="249" t="s">
        <v>493</v>
      </c>
      <c r="E112" s="74"/>
      <c r="F112" s="280" t="s">
        <v>2149</v>
      </c>
      <c r="G112" s="74"/>
      <c r="H112" s="74"/>
      <c r="I112" s="203"/>
      <c r="J112" s="74"/>
      <c r="K112" s="74"/>
      <c r="L112" s="72"/>
      <c r="M112" s="281"/>
      <c r="N112" s="47"/>
      <c r="O112" s="47"/>
      <c r="P112" s="47"/>
      <c r="Q112" s="47"/>
      <c r="R112" s="47"/>
      <c r="S112" s="47"/>
      <c r="T112" s="95"/>
      <c r="AT112" s="24" t="s">
        <v>493</v>
      </c>
      <c r="AU112" s="24" t="s">
        <v>76</v>
      </c>
    </row>
    <row r="113" spans="2:65" s="1" customFormat="1" ht="16.5" customHeight="1">
      <c r="B113" s="46"/>
      <c r="C113" s="235" t="s">
        <v>265</v>
      </c>
      <c r="D113" s="235" t="s">
        <v>203</v>
      </c>
      <c r="E113" s="236" t="s">
        <v>265</v>
      </c>
      <c r="F113" s="237" t="s">
        <v>2151</v>
      </c>
      <c r="G113" s="238" t="s">
        <v>1229</v>
      </c>
      <c r="H113" s="239">
        <v>1</v>
      </c>
      <c r="I113" s="240"/>
      <c r="J113" s="241">
        <f>ROUND(I113*H113,2)</f>
        <v>0</v>
      </c>
      <c r="K113" s="237" t="s">
        <v>21</v>
      </c>
      <c r="L113" s="72"/>
      <c r="M113" s="242" t="s">
        <v>21</v>
      </c>
      <c r="N113" s="243" t="s">
        <v>40</v>
      </c>
      <c r="O113" s="47"/>
      <c r="P113" s="244">
        <f>O113*H113</f>
        <v>0</v>
      </c>
      <c r="Q113" s="244">
        <v>0</v>
      </c>
      <c r="R113" s="244">
        <f>Q113*H113</f>
        <v>0</v>
      </c>
      <c r="S113" s="244">
        <v>0</v>
      </c>
      <c r="T113" s="245">
        <f>S113*H113</f>
        <v>0</v>
      </c>
      <c r="AR113" s="24" t="s">
        <v>208</v>
      </c>
      <c r="AT113" s="24" t="s">
        <v>203</v>
      </c>
      <c r="AU113" s="24" t="s">
        <v>76</v>
      </c>
      <c r="AY113" s="24" t="s">
        <v>201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76</v>
      </c>
      <c r="BK113" s="246">
        <f>ROUND(I113*H113,2)</f>
        <v>0</v>
      </c>
      <c r="BL113" s="24" t="s">
        <v>208</v>
      </c>
      <c r="BM113" s="24" t="s">
        <v>330</v>
      </c>
    </row>
    <row r="114" spans="2:47" s="1" customFormat="1" ht="13.5">
      <c r="B114" s="46"/>
      <c r="C114" s="74"/>
      <c r="D114" s="249" t="s">
        <v>493</v>
      </c>
      <c r="E114" s="74"/>
      <c r="F114" s="280" t="s">
        <v>2149</v>
      </c>
      <c r="G114" s="74"/>
      <c r="H114" s="74"/>
      <c r="I114" s="203"/>
      <c r="J114" s="74"/>
      <c r="K114" s="74"/>
      <c r="L114" s="72"/>
      <c r="M114" s="281"/>
      <c r="N114" s="47"/>
      <c r="O114" s="47"/>
      <c r="P114" s="47"/>
      <c r="Q114" s="47"/>
      <c r="R114" s="47"/>
      <c r="S114" s="47"/>
      <c r="T114" s="95"/>
      <c r="AT114" s="24" t="s">
        <v>493</v>
      </c>
      <c r="AU114" s="24" t="s">
        <v>76</v>
      </c>
    </row>
    <row r="115" spans="2:65" s="1" customFormat="1" ht="16.5" customHeight="1">
      <c r="B115" s="46"/>
      <c r="C115" s="235" t="s">
        <v>272</v>
      </c>
      <c r="D115" s="235" t="s">
        <v>203</v>
      </c>
      <c r="E115" s="236" t="s">
        <v>272</v>
      </c>
      <c r="F115" s="237" t="s">
        <v>2152</v>
      </c>
      <c r="G115" s="238" t="s">
        <v>1229</v>
      </c>
      <c r="H115" s="239">
        <v>1</v>
      </c>
      <c r="I115" s="240"/>
      <c r="J115" s="241">
        <f>ROUND(I115*H115,2)</f>
        <v>0</v>
      </c>
      <c r="K115" s="237" t="s">
        <v>21</v>
      </c>
      <c r="L115" s="72"/>
      <c r="M115" s="242" t="s">
        <v>21</v>
      </c>
      <c r="N115" s="243" t="s">
        <v>40</v>
      </c>
      <c r="O115" s="47"/>
      <c r="P115" s="244">
        <f>O115*H115</f>
        <v>0</v>
      </c>
      <c r="Q115" s="244">
        <v>0</v>
      </c>
      <c r="R115" s="244">
        <f>Q115*H115</f>
        <v>0</v>
      </c>
      <c r="S115" s="244">
        <v>0</v>
      </c>
      <c r="T115" s="245">
        <f>S115*H115</f>
        <v>0</v>
      </c>
      <c r="AR115" s="24" t="s">
        <v>208</v>
      </c>
      <c r="AT115" s="24" t="s">
        <v>203</v>
      </c>
      <c r="AU115" s="24" t="s">
        <v>76</v>
      </c>
      <c r="AY115" s="24" t="s">
        <v>201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4" t="s">
        <v>76</v>
      </c>
      <c r="BK115" s="246">
        <f>ROUND(I115*H115,2)</f>
        <v>0</v>
      </c>
      <c r="BL115" s="24" t="s">
        <v>208</v>
      </c>
      <c r="BM115" s="24" t="s">
        <v>338</v>
      </c>
    </row>
    <row r="116" spans="2:47" s="1" customFormat="1" ht="13.5">
      <c r="B116" s="46"/>
      <c r="C116" s="74"/>
      <c r="D116" s="249" t="s">
        <v>493</v>
      </c>
      <c r="E116" s="74"/>
      <c r="F116" s="280" t="s">
        <v>2149</v>
      </c>
      <c r="G116" s="74"/>
      <c r="H116" s="74"/>
      <c r="I116" s="203"/>
      <c r="J116" s="74"/>
      <c r="K116" s="74"/>
      <c r="L116" s="72"/>
      <c r="M116" s="281"/>
      <c r="N116" s="47"/>
      <c r="O116" s="47"/>
      <c r="P116" s="47"/>
      <c r="Q116" s="47"/>
      <c r="R116" s="47"/>
      <c r="S116" s="47"/>
      <c r="T116" s="95"/>
      <c r="AT116" s="24" t="s">
        <v>493</v>
      </c>
      <c r="AU116" s="24" t="s">
        <v>76</v>
      </c>
    </row>
    <row r="117" spans="2:65" s="1" customFormat="1" ht="16.5" customHeight="1">
      <c r="B117" s="46"/>
      <c r="C117" s="235" t="s">
        <v>277</v>
      </c>
      <c r="D117" s="235" t="s">
        <v>203</v>
      </c>
      <c r="E117" s="236" t="s">
        <v>10</v>
      </c>
      <c r="F117" s="237" t="s">
        <v>1350</v>
      </c>
      <c r="G117" s="238" t="s">
        <v>1229</v>
      </c>
      <c r="H117" s="239">
        <v>2</v>
      </c>
      <c r="I117" s="240"/>
      <c r="J117" s="241">
        <f>ROUND(I117*H117,2)</f>
        <v>0</v>
      </c>
      <c r="K117" s="237" t="s">
        <v>21</v>
      </c>
      <c r="L117" s="72"/>
      <c r="M117" s="242" t="s">
        <v>21</v>
      </c>
      <c r="N117" s="243" t="s">
        <v>40</v>
      </c>
      <c r="O117" s="47"/>
      <c r="P117" s="244">
        <f>O117*H117</f>
        <v>0</v>
      </c>
      <c r="Q117" s="244">
        <v>0</v>
      </c>
      <c r="R117" s="244">
        <f>Q117*H117</f>
        <v>0</v>
      </c>
      <c r="S117" s="244">
        <v>0</v>
      </c>
      <c r="T117" s="245">
        <f>S117*H117</f>
        <v>0</v>
      </c>
      <c r="AR117" s="24" t="s">
        <v>208</v>
      </c>
      <c r="AT117" s="24" t="s">
        <v>203</v>
      </c>
      <c r="AU117" s="24" t="s">
        <v>76</v>
      </c>
      <c r="AY117" s="24" t="s">
        <v>201</v>
      </c>
      <c r="BE117" s="246">
        <f>IF(N117="základní",J117,0)</f>
        <v>0</v>
      </c>
      <c r="BF117" s="246">
        <f>IF(N117="snížená",J117,0)</f>
        <v>0</v>
      </c>
      <c r="BG117" s="246">
        <f>IF(N117="zákl. přenesená",J117,0)</f>
        <v>0</v>
      </c>
      <c r="BH117" s="246">
        <f>IF(N117="sníž. přenesená",J117,0)</f>
        <v>0</v>
      </c>
      <c r="BI117" s="246">
        <f>IF(N117="nulová",J117,0)</f>
        <v>0</v>
      </c>
      <c r="BJ117" s="24" t="s">
        <v>76</v>
      </c>
      <c r="BK117" s="246">
        <f>ROUND(I117*H117,2)</f>
        <v>0</v>
      </c>
      <c r="BL117" s="24" t="s">
        <v>208</v>
      </c>
      <c r="BM117" s="24" t="s">
        <v>349</v>
      </c>
    </row>
    <row r="118" spans="2:47" s="1" customFormat="1" ht="13.5">
      <c r="B118" s="46"/>
      <c r="C118" s="74"/>
      <c r="D118" s="249" t="s">
        <v>493</v>
      </c>
      <c r="E118" s="74"/>
      <c r="F118" s="280" t="s">
        <v>2149</v>
      </c>
      <c r="G118" s="74"/>
      <c r="H118" s="74"/>
      <c r="I118" s="203"/>
      <c r="J118" s="74"/>
      <c r="K118" s="74"/>
      <c r="L118" s="72"/>
      <c r="M118" s="281"/>
      <c r="N118" s="47"/>
      <c r="O118" s="47"/>
      <c r="P118" s="47"/>
      <c r="Q118" s="47"/>
      <c r="R118" s="47"/>
      <c r="S118" s="47"/>
      <c r="T118" s="95"/>
      <c r="AT118" s="24" t="s">
        <v>493</v>
      </c>
      <c r="AU118" s="24" t="s">
        <v>76</v>
      </c>
    </row>
    <row r="119" spans="2:65" s="1" customFormat="1" ht="16.5" customHeight="1">
      <c r="B119" s="46"/>
      <c r="C119" s="235" t="s">
        <v>10</v>
      </c>
      <c r="D119" s="235" t="s">
        <v>203</v>
      </c>
      <c r="E119" s="236" t="s">
        <v>292</v>
      </c>
      <c r="F119" s="237" t="s">
        <v>2116</v>
      </c>
      <c r="G119" s="238" t="s">
        <v>1229</v>
      </c>
      <c r="H119" s="239">
        <v>2</v>
      </c>
      <c r="I119" s="240"/>
      <c r="J119" s="241">
        <f>ROUND(I119*H119,2)</f>
        <v>0</v>
      </c>
      <c r="K119" s="237" t="s">
        <v>21</v>
      </c>
      <c r="L119" s="72"/>
      <c r="M119" s="242" t="s">
        <v>21</v>
      </c>
      <c r="N119" s="243" t="s">
        <v>40</v>
      </c>
      <c r="O119" s="47"/>
      <c r="P119" s="244">
        <f>O119*H119</f>
        <v>0</v>
      </c>
      <c r="Q119" s="244">
        <v>0</v>
      </c>
      <c r="R119" s="244">
        <f>Q119*H119</f>
        <v>0</v>
      </c>
      <c r="S119" s="244">
        <v>0</v>
      </c>
      <c r="T119" s="245">
        <f>S119*H119</f>
        <v>0</v>
      </c>
      <c r="AR119" s="24" t="s">
        <v>208</v>
      </c>
      <c r="AT119" s="24" t="s">
        <v>203</v>
      </c>
      <c r="AU119" s="24" t="s">
        <v>76</v>
      </c>
      <c r="AY119" s="24" t="s">
        <v>201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24" t="s">
        <v>76</v>
      </c>
      <c r="BK119" s="246">
        <f>ROUND(I119*H119,2)</f>
        <v>0</v>
      </c>
      <c r="BL119" s="24" t="s">
        <v>208</v>
      </c>
      <c r="BM119" s="24" t="s">
        <v>364</v>
      </c>
    </row>
    <row r="120" spans="2:47" s="1" customFormat="1" ht="13.5">
      <c r="B120" s="46"/>
      <c r="C120" s="74"/>
      <c r="D120" s="249" t="s">
        <v>493</v>
      </c>
      <c r="E120" s="74"/>
      <c r="F120" s="280" t="s">
        <v>2149</v>
      </c>
      <c r="G120" s="74"/>
      <c r="H120" s="74"/>
      <c r="I120" s="203"/>
      <c r="J120" s="74"/>
      <c r="K120" s="74"/>
      <c r="L120" s="72"/>
      <c r="M120" s="281"/>
      <c r="N120" s="47"/>
      <c r="O120" s="47"/>
      <c r="P120" s="47"/>
      <c r="Q120" s="47"/>
      <c r="R120" s="47"/>
      <c r="S120" s="47"/>
      <c r="T120" s="95"/>
      <c r="AT120" s="24" t="s">
        <v>493</v>
      </c>
      <c r="AU120" s="24" t="s">
        <v>76</v>
      </c>
    </row>
    <row r="121" spans="2:65" s="1" customFormat="1" ht="16.5" customHeight="1">
      <c r="B121" s="46"/>
      <c r="C121" s="235" t="s">
        <v>287</v>
      </c>
      <c r="D121" s="235" t="s">
        <v>203</v>
      </c>
      <c r="E121" s="236" t="s">
        <v>297</v>
      </c>
      <c r="F121" s="237" t="s">
        <v>2153</v>
      </c>
      <c r="G121" s="238" t="s">
        <v>1229</v>
      </c>
      <c r="H121" s="239">
        <v>2</v>
      </c>
      <c r="I121" s="240"/>
      <c r="J121" s="241">
        <f>ROUND(I121*H121,2)</f>
        <v>0</v>
      </c>
      <c r="K121" s="237" t="s">
        <v>21</v>
      </c>
      <c r="L121" s="72"/>
      <c r="M121" s="242" t="s">
        <v>21</v>
      </c>
      <c r="N121" s="243" t="s">
        <v>40</v>
      </c>
      <c r="O121" s="47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AR121" s="24" t="s">
        <v>208</v>
      </c>
      <c r="AT121" s="24" t="s">
        <v>203</v>
      </c>
      <c r="AU121" s="24" t="s">
        <v>76</v>
      </c>
      <c r="AY121" s="24" t="s">
        <v>201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4" t="s">
        <v>76</v>
      </c>
      <c r="BK121" s="246">
        <f>ROUND(I121*H121,2)</f>
        <v>0</v>
      </c>
      <c r="BL121" s="24" t="s">
        <v>208</v>
      </c>
      <c r="BM121" s="24" t="s">
        <v>374</v>
      </c>
    </row>
    <row r="122" spans="2:47" s="1" customFormat="1" ht="13.5">
      <c r="B122" s="46"/>
      <c r="C122" s="74"/>
      <c r="D122" s="249" t="s">
        <v>493</v>
      </c>
      <c r="E122" s="74"/>
      <c r="F122" s="280" t="s">
        <v>2149</v>
      </c>
      <c r="G122" s="74"/>
      <c r="H122" s="74"/>
      <c r="I122" s="203"/>
      <c r="J122" s="74"/>
      <c r="K122" s="74"/>
      <c r="L122" s="72"/>
      <c r="M122" s="281"/>
      <c r="N122" s="47"/>
      <c r="O122" s="47"/>
      <c r="P122" s="47"/>
      <c r="Q122" s="47"/>
      <c r="R122" s="47"/>
      <c r="S122" s="47"/>
      <c r="T122" s="95"/>
      <c r="AT122" s="24" t="s">
        <v>493</v>
      </c>
      <c r="AU122" s="24" t="s">
        <v>76</v>
      </c>
    </row>
    <row r="123" spans="2:65" s="1" customFormat="1" ht="16.5" customHeight="1">
      <c r="B123" s="46"/>
      <c r="C123" s="235" t="s">
        <v>292</v>
      </c>
      <c r="D123" s="235" t="s">
        <v>203</v>
      </c>
      <c r="E123" s="236" t="s">
        <v>303</v>
      </c>
      <c r="F123" s="237" t="s">
        <v>2117</v>
      </c>
      <c r="G123" s="238" t="s">
        <v>1229</v>
      </c>
      <c r="H123" s="239">
        <v>19</v>
      </c>
      <c r="I123" s="240"/>
      <c r="J123" s="241">
        <f>ROUND(I123*H123,2)</f>
        <v>0</v>
      </c>
      <c r="K123" s="237" t="s">
        <v>21</v>
      </c>
      <c r="L123" s="72"/>
      <c r="M123" s="242" t="s">
        <v>21</v>
      </c>
      <c r="N123" s="243" t="s">
        <v>40</v>
      </c>
      <c r="O123" s="47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AR123" s="24" t="s">
        <v>208</v>
      </c>
      <c r="AT123" s="24" t="s">
        <v>203</v>
      </c>
      <c r="AU123" s="24" t="s">
        <v>76</v>
      </c>
      <c r="AY123" s="24" t="s">
        <v>201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4" t="s">
        <v>76</v>
      </c>
      <c r="BK123" s="246">
        <f>ROUND(I123*H123,2)</f>
        <v>0</v>
      </c>
      <c r="BL123" s="24" t="s">
        <v>208</v>
      </c>
      <c r="BM123" s="24" t="s">
        <v>384</v>
      </c>
    </row>
    <row r="124" spans="2:47" s="1" customFormat="1" ht="13.5">
      <c r="B124" s="46"/>
      <c r="C124" s="74"/>
      <c r="D124" s="249" t="s">
        <v>493</v>
      </c>
      <c r="E124" s="74"/>
      <c r="F124" s="280" t="s">
        <v>2149</v>
      </c>
      <c r="G124" s="74"/>
      <c r="H124" s="74"/>
      <c r="I124" s="203"/>
      <c r="J124" s="74"/>
      <c r="K124" s="74"/>
      <c r="L124" s="72"/>
      <c r="M124" s="281"/>
      <c r="N124" s="47"/>
      <c r="O124" s="47"/>
      <c r="P124" s="47"/>
      <c r="Q124" s="47"/>
      <c r="R124" s="47"/>
      <c r="S124" s="47"/>
      <c r="T124" s="95"/>
      <c r="AT124" s="24" t="s">
        <v>493</v>
      </c>
      <c r="AU124" s="24" t="s">
        <v>76</v>
      </c>
    </row>
    <row r="125" spans="2:65" s="1" customFormat="1" ht="16.5" customHeight="1">
      <c r="B125" s="46"/>
      <c r="C125" s="235" t="s">
        <v>297</v>
      </c>
      <c r="D125" s="235" t="s">
        <v>203</v>
      </c>
      <c r="E125" s="236" t="s">
        <v>308</v>
      </c>
      <c r="F125" s="237" t="s">
        <v>2154</v>
      </c>
      <c r="G125" s="238" t="s">
        <v>1229</v>
      </c>
      <c r="H125" s="239">
        <v>2</v>
      </c>
      <c r="I125" s="240"/>
      <c r="J125" s="241">
        <f>ROUND(I125*H125,2)</f>
        <v>0</v>
      </c>
      <c r="K125" s="237" t="s">
        <v>21</v>
      </c>
      <c r="L125" s="72"/>
      <c r="M125" s="242" t="s">
        <v>21</v>
      </c>
      <c r="N125" s="243" t="s">
        <v>40</v>
      </c>
      <c r="O125" s="47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AR125" s="24" t="s">
        <v>208</v>
      </c>
      <c r="AT125" s="24" t="s">
        <v>203</v>
      </c>
      <c r="AU125" s="24" t="s">
        <v>76</v>
      </c>
      <c r="AY125" s="24" t="s">
        <v>201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76</v>
      </c>
      <c r="BK125" s="246">
        <f>ROUND(I125*H125,2)</f>
        <v>0</v>
      </c>
      <c r="BL125" s="24" t="s">
        <v>208</v>
      </c>
      <c r="BM125" s="24" t="s">
        <v>395</v>
      </c>
    </row>
    <row r="126" spans="2:47" s="1" customFormat="1" ht="13.5">
      <c r="B126" s="46"/>
      <c r="C126" s="74"/>
      <c r="D126" s="249" t="s">
        <v>493</v>
      </c>
      <c r="E126" s="74"/>
      <c r="F126" s="280" t="s">
        <v>2149</v>
      </c>
      <c r="G126" s="74"/>
      <c r="H126" s="74"/>
      <c r="I126" s="203"/>
      <c r="J126" s="74"/>
      <c r="K126" s="74"/>
      <c r="L126" s="72"/>
      <c r="M126" s="281"/>
      <c r="N126" s="47"/>
      <c r="O126" s="47"/>
      <c r="P126" s="47"/>
      <c r="Q126" s="47"/>
      <c r="R126" s="47"/>
      <c r="S126" s="47"/>
      <c r="T126" s="95"/>
      <c r="AT126" s="24" t="s">
        <v>493</v>
      </c>
      <c r="AU126" s="24" t="s">
        <v>76</v>
      </c>
    </row>
    <row r="127" spans="2:65" s="1" customFormat="1" ht="16.5" customHeight="1">
      <c r="B127" s="46"/>
      <c r="C127" s="235" t="s">
        <v>303</v>
      </c>
      <c r="D127" s="235" t="s">
        <v>203</v>
      </c>
      <c r="E127" s="236" t="s">
        <v>9</v>
      </c>
      <c r="F127" s="237" t="s">
        <v>2155</v>
      </c>
      <c r="G127" s="238" t="s">
        <v>358</v>
      </c>
      <c r="H127" s="239">
        <v>35</v>
      </c>
      <c r="I127" s="240"/>
      <c r="J127" s="241">
        <f>ROUND(I127*H127,2)</f>
        <v>0</v>
      </c>
      <c r="K127" s="237" t="s">
        <v>21</v>
      </c>
      <c r="L127" s="72"/>
      <c r="M127" s="242" t="s">
        <v>21</v>
      </c>
      <c r="N127" s="243" t="s">
        <v>40</v>
      </c>
      <c r="O127" s="47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AR127" s="24" t="s">
        <v>208</v>
      </c>
      <c r="AT127" s="24" t="s">
        <v>203</v>
      </c>
      <c r="AU127" s="24" t="s">
        <v>76</v>
      </c>
      <c r="AY127" s="24" t="s">
        <v>201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76</v>
      </c>
      <c r="BK127" s="246">
        <f>ROUND(I127*H127,2)</f>
        <v>0</v>
      </c>
      <c r="BL127" s="24" t="s">
        <v>208</v>
      </c>
      <c r="BM127" s="24" t="s">
        <v>405</v>
      </c>
    </row>
    <row r="128" spans="2:47" s="1" customFormat="1" ht="13.5">
      <c r="B128" s="46"/>
      <c r="C128" s="74"/>
      <c r="D128" s="249" t="s">
        <v>493</v>
      </c>
      <c r="E128" s="74"/>
      <c r="F128" s="280" t="s">
        <v>2149</v>
      </c>
      <c r="G128" s="74"/>
      <c r="H128" s="74"/>
      <c r="I128" s="203"/>
      <c r="J128" s="74"/>
      <c r="K128" s="74"/>
      <c r="L128" s="72"/>
      <c r="M128" s="281"/>
      <c r="N128" s="47"/>
      <c r="O128" s="47"/>
      <c r="P128" s="47"/>
      <c r="Q128" s="47"/>
      <c r="R128" s="47"/>
      <c r="S128" s="47"/>
      <c r="T128" s="95"/>
      <c r="AT128" s="24" t="s">
        <v>493</v>
      </c>
      <c r="AU128" s="24" t="s">
        <v>76</v>
      </c>
    </row>
    <row r="129" spans="2:65" s="1" customFormat="1" ht="16.5" customHeight="1">
      <c r="B129" s="46"/>
      <c r="C129" s="235" t="s">
        <v>308</v>
      </c>
      <c r="D129" s="235" t="s">
        <v>203</v>
      </c>
      <c r="E129" s="236" t="s">
        <v>316</v>
      </c>
      <c r="F129" s="237" t="s">
        <v>1243</v>
      </c>
      <c r="G129" s="238" t="s">
        <v>358</v>
      </c>
      <c r="H129" s="239">
        <v>130</v>
      </c>
      <c r="I129" s="240"/>
      <c r="J129" s="241">
        <f>ROUND(I129*H129,2)</f>
        <v>0</v>
      </c>
      <c r="K129" s="237" t="s">
        <v>21</v>
      </c>
      <c r="L129" s="72"/>
      <c r="M129" s="242" t="s">
        <v>21</v>
      </c>
      <c r="N129" s="243" t="s">
        <v>40</v>
      </c>
      <c r="O129" s="47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AR129" s="24" t="s">
        <v>208</v>
      </c>
      <c r="AT129" s="24" t="s">
        <v>203</v>
      </c>
      <c r="AU129" s="24" t="s">
        <v>76</v>
      </c>
      <c r="AY129" s="24" t="s">
        <v>201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24" t="s">
        <v>76</v>
      </c>
      <c r="BK129" s="246">
        <f>ROUND(I129*H129,2)</f>
        <v>0</v>
      </c>
      <c r="BL129" s="24" t="s">
        <v>208</v>
      </c>
      <c r="BM129" s="24" t="s">
        <v>416</v>
      </c>
    </row>
    <row r="130" spans="2:47" s="1" customFormat="1" ht="13.5">
      <c r="B130" s="46"/>
      <c r="C130" s="74"/>
      <c r="D130" s="249" t="s">
        <v>493</v>
      </c>
      <c r="E130" s="74"/>
      <c r="F130" s="280" t="s">
        <v>2149</v>
      </c>
      <c r="G130" s="74"/>
      <c r="H130" s="74"/>
      <c r="I130" s="203"/>
      <c r="J130" s="74"/>
      <c r="K130" s="74"/>
      <c r="L130" s="72"/>
      <c r="M130" s="281"/>
      <c r="N130" s="47"/>
      <c r="O130" s="47"/>
      <c r="P130" s="47"/>
      <c r="Q130" s="47"/>
      <c r="R130" s="47"/>
      <c r="S130" s="47"/>
      <c r="T130" s="95"/>
      <c r="AT130" s="24" t="s">
        <v>493</v>
      </c>
      <c r="AU130" s="24" t="s">
        <v>76</v>
      </c>
    </row>
    <row r="131" spans="2:65" s="1" customFormat="1" ht="16.5" customHeight="1">
      <c r="B131" s="46"/>
      <c r="C131" s="235" t="s">
        <v>9</v>
      </c>
      <c r="D131" s="235" t="s">
        <v>203</v>
      </c>
      <c r="E131" s="236" t="s">
        <v>322</v>
      </c>
      <c r="F131" s="237" t="s">
        <v>1244</v>
      </c>
      <c r="G131" s="238" t="s">
        <v>358</v>
      </c>
      <c r="H131" s="239">
        <v>13</v>
      </c>
      <c r="I131" s="240"/>
      <c r="J131" s="241">
        <f>ROUND(I131*H131,2)</f>
        <v>0</v>
      </c>
      <c r="K131" s="237" t="s">
        <v>21</v>
      </c>
      <c r="L131" s="72"/>
      <c r="M131" s="242" t="s">
        <v>21</v>
      </c>
      <c r="N131" s="243" t="s">
        <v>40</v>
      </c>
      <c r="O131" s="47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AR131" s="24" t="s">
        <v>208</v>
      </c>
      <c r="AT131" s="24" t="s">
        <v>203</v>
      </c>
      <c r="AU131" s="24" t="s">
        <v>76</v>
      </c>
      <c r="AY131" s="24" t="s">
        <v>201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76</v>
      </c>
      <c r="BK131" s="246">
        <f>ROUND(I131*H131,2)</f>
        <v>0</v>
      </c>
      <c r="BL131" s="24" t="s">
        <v>208</v>
      </c>
      <c r="BM131" s="24" t="s">
        <v>428</v>
      </c>
    </row>
    <row r="132" spans="2:47" s="1" customFormat="1" ht="13.5">
      <c r="B132" s="46"/>
      <c r="C132" s="74"/>
      <c r="D132" s="249" t="s">
        <v>493</v>
      </c>
      <c r="E132" s="74"/>
      <c r="F132" s="280" t="s">
        <v>2149</v>
      </c>
      <c r="G132" s="74"/>
      <c r="H132" s="74"/>
      <c r="I132" s="203"/>
      <c r="J132" s="74"/>
      <c r="K132" s="74"/>
      <c r="L132" s="72"/>
      <c r="M132" s="281"/>
      <c r="N132" s="47"/>
      <c r="O132" s="47"/>
      <c r="P132" s="47"/>
      <c r="Q132" s="47"/>
      <c r="R132" s="47"/>
      <c r="S132" s="47"/>
      <c r="T132" s="95"/>
      <c r="AT132" s="24" t="s">
        <v>493</v>
      </c>
      <c r="AU132" s="24" t="s">
        <v>76</v>
      </c>
    </row>
    <row r="133" spans="2:65" s="1" customFormat="1" ht="16.5" customHeight="1">
      <c r="B133" s="46"/>
      <c r="C133" s="235" t="s">
        <v>316</v>
      </c>
      <c r="D133" s="235" t="s">
        <v>203</v>
      </c>
      <c r="E133" s="236" t="s">
        <v>330</v>
      </c>
      <c r="F133" s="237" t="s">
        <v>1245</v>
      </c>
      <c r="G133" s="238" t="s">
        <v>358</v>
      </c>
      <c r="H133" s="239">
        <v>110</v>
      </c>
      <c r="I133" s="240"/>
      <c r="J133" s="241">
        <f>ROUND(I133*H133,2)</f>
        <v>0</v>
      </c>
      <c r="K133" s="237" t="s">
        <v>21</v>
      </c>
      <c r="L133" s="72"/>
      <c r="M133" s="242" t="s">
        <v>21</v>
      </c>
      <c r="N133" s="243" t="s">
        <v>40</v>
      </c>
      <c r="O133" s="47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AR133" s="24" t="s">
        <v>208</v>
      </c>
      <c r="AT133" s="24" t="s">
        <v>203</v>
      </c>
      <c r="AU133" s="24" t="s">
        <v>76</v>
      </c>
      <c r="AY133" s="24" t="s">
        <v>201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4" t="s">
        <v>76</v>
      </c>
      <c r="BK133" s="246">
        <f>ROUND(I133*H133,2)</f>
        <v>0</v>
      </c>
      <c r="BL133" s="24" t="s">
        <v>208</v>
      </c>
      <c r="BM133" s="24" t="s">
        <v>437</v>
      </c>
    </row>
    <row r="134" spans="2:47" s="1" customFormat="1" ht="13.5">
      <c r="B134" s="46"/>
      <c r="C134" s="74"/>
      <c r="D134" s="249" t="s">
        <v>493</v>
      </c>
      <c r="E134" s="74"/>
      <c r="F134" s="280" t="s">
        <v>2149</v>
      </c>
      <c r="G134" s="74"/>
      <c r="H134" s="74"/>
      <c r="I134" s="203"/>
      <c r="J134" s="74"/>
      <c r="K134" s="74"/>
      <c r="L134" s="72"/>
      <c r="M134" s="281"/>
      <c r="N134" s="47"/>
      <c r="O134" s="47"/>
      <c r="P134" s="47"/>
      <c r="Q134" s="47"/>
      <c r="R134" s="47"/>
      <c r="S134" s="47"/>
      <c r="T134" s="95"/>
      <c r="AT134" s="24" t="s">
        <v>493</v>
      </c>
      <c r="AU134" s="24" t="s">
        <v>76</v>
      </c>
    </row>
    <row r="135" spans="2:65" s="1" customFormat="1" ht="16.5" customHeight="1">
      <c r="B135" s="46"/>
      <c r="C135" s="235" t="s">
        <v>322</v>
      </c>
      <c r="D135" s="235" t="s">
        <v>203</v>
      </c>
      <c r="E135" s="236" t="s">
        <v>338</v>
      </c>
      <c r="F135" s="237" t="s">
        <v>2119</v>
      </c>
      <c r="G135" s="238" t="s">
        <v>1229</v>
      </c>
      <c r="H135" s="239">
        <v>20</v>
      </c>
      <c r="I135" s="240"/>
      <c r="J135" s="241">
        <f>ROUND(I135*H135,2)</f>
        <v>0</v>
      </c>
      <c r="K135" s="237" t="s">
        <v>21</v>
      </c>
      <c r="L135" s="72"/>
      <c r="M135" s="242" t="s">
        <v>21</v>
      </c>
      <c r="N135" s="243" t="s">
        <v>40</v>
      </c>
      <c r="O135" s="47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AR135" s="24" t="s">
        <v>208</v>
      </c>
      <c r="AT135" s="24" t="s">
        <v>203</v>
      </c>
      <c r="AU135" s="24" t="s">
        <v>76</v>
      </c>
      <c r="AY135" s="24" t="s">
        <v>201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4" t="s">
        <v>76</v>
      </c>
      <c r="BK135" s="246">
        <f>ROUND(I135*H135,2)</f>
        <v>0</v>
      </c>
      <c r="BL135" s="24" t="s">
        <v>208</v>
      </c>
      <c r="BM135" s="24" t="s">
        <v>447</v>
      </c>
    </row>
    <row r="136" spans="2:47" s="1" customFormat="1" ht="13.5">
      <c r="B136" s="46"/>
      <c r="C136" s="74"/>
      <c r="D136" s="249" t="s">
        <v>493</v>
      </c>
      <c r="E136" s="74"/>
      <c r="F136" s="280" t="s">
        <v>2149</v>
      </c>
      <c r="G136" s="74"/>
      <c r="H136" s="74"/>
      <c r="I136" s="203"/>
      <c r="J136" s="74"/>
      <c r="K136" s="74"/>
      <c r="L136" s="72"/>
      <c r="M136" s="281"/>
      <c r="N136" s="47"/>
      <c r="O136" s="47"/>
      <c r="P136" s="47"/>
      <c r="Q136" s="47"/>
      <c r="R136" s="47"/>
      <c r="S136" s="47"/>
      <c r="T136" s="95"/>
      <c r="AT136" s="24" t="s">
        <v>493</v>
      </c>
      <c r="AU136" s="24" t="s">
        <v>76</v>
      </c>
    </row>
    <row r="137" spans="2:65" s="1" customFormat="1" ht="16.5" customHeight="1">
      <c r="B137" s="46"/>
      <c r="C137" s="235" t="s">
        <v>330</v>
      </c>
      <c r="D137" s="235" t="s">
        <v>203</v>
      </c>
      <c r="E137" s="236" t="s">
        <v>343</v>
      </c>
      <c r="F137" s="237" t="s">
        <v>1249</v>
      </c>
      <c r="G137" s="238" t="s">
        <v>1229</v>
      </c>
      <c r="H137" s="239">
        <v>1</v>
      </c>
      <c r="I137" s="240"/>
      <c r="J137" s="241">
        <f>ROUND(I137*H137,2)</f>
        <v>0</v>
      </c>
      <c r="K137" s="237" t="s">
        <v>21</v>
      </c>
      <c r="L137" s="72"/>
      <c r="M137" s="242" t="s">
        <v>21</v>
      </c>
      <c r="N137" s="243" t="s">
        <v>40</v>
      </c>
      <c r="O137" s="47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AR137" s="24" t="s">
        <v>208</v>
      </c>
      <c r="AT137" s="24" t="s">
        <v>203</v>
      </c>
      <c r="AU137" s="24" t="s">
        <v>76</v>
      </c>
      <c r="AY137" s="24" t="s">
        <v>201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24" t="s">
        <v>76</v>
      </c>
      <c r="BK137" s="246">
        <f>ROUND(I137*H137,2)</f>
        <v>0</v>
      </c>
      <c r="BL137" s="24" t="s">
        <v>208</v>
      </c>
      <c r="BM137" s="24" t="s">
        <v>457</v>
      </c>
    </row>
    <row r="138" spans="2:47" s="1" customFormat="1" ht="13.5">
      <c r="B138" s="46"/>
      <c r="C138" s="74"/>
      <c r="D138" s="249" t="s">
        <v>493</v>
      </c>
      <c r="E138" s="74"/>
      <c r="F138" s="280" t="s">
        <v>2149</v>
      </c>
      <c r="G138" s="74"/>
      <c r="H138" s="74"/>
      <c r="I138" s="203"/>
      <c r="J138" s="74"/>
      <c r="K138" s="74"/>
      <c r="L138" s="72"/>
      <c r="M138" s="281"/>
      <c r="N138" s="47"/>
      <c r="O138" s="47"/>
      <c r="P138" s="47"/>
      <c r="Q138" s="47"/>
      <c r="R138" s="47"/>
      <c r="S138" s="47"/>
      <c r="T138" s="95"/>
      <c r="AT138" s="24" t="s">
        <v>493</v>
      </c>
      <c r="AU138" s="24" t="s">
        <v>76</v>
      </c>
    </row>
    <row r="139" spans="2:63" s="11" customFormat="1" ht="37.4" customHeight="1">
      <c r="B139" s="219"/>
      <c r="C139" s="220"/>
      <c r="D139" s="221" t="s">
        <v>68</v>
      </c>
      <c r="E139" s="222" t="s">
        <v>1354</v>
      </c>
      <c r="F139" s="222" t="s">
        <v>1355</v>
      </c>
      <c r="G139" s="220"/>
      <c r="H139" s="220"/>
      <c r="I139" s="223"/>
      <c r="J139" s="224">
        <f>BK139</f>
        <v>0</v>
      </c>
      <c r="K139" s="220"/>
      <c r="L139" s="225"/>
      <c r="M139" s="226"/>
      <c r="N139" s="227"/>
      <c r="O139" s="227"/>
      <c r="P139" s="228">
        <f>SUM(P140:P147)</f>
        <v>0</v>
      </c>
      <c r="Q139" s="227"/>
      <c r="R139" s="228">
        <f>SUM(R140:R147)</f>
        <v>0</v>
      </c>
      <c r="S139" s="227"/>
      <c r="T139" s="229">
        <f>SUM(T140:T147)</f>
        <v>0</v>
      </c>
      <c r="AR139" s="230" t="s">
        <v>76</v>
      </c>
      <c r="AT139" s="231" t="s">
        <v>68</v>
      </c>
      <c r="AU139" s="231" t="s">
        <v>69</v>
      </c>
      <c r="AY139" s="230" t="s">
        <v>201</v>
      </c>
      <c r="BK139" s="232">
        <f>SUM(BK140:BK147)</f>
        <v>0</v>
      </c>
    </row>
    <row r="140" spans="2:65" s="1" customFormat="1" ht="16.5" customHeight="1">
      <c r="B140" s="46"/>
      <c r="C140" s="235" t="s">
        <v>334</v>
      </c>
      <c r="D140" s="235" t="s">
        <v>203</v>
      </c>
      <c r="E140" s="236" t="s">
        <v>1339</v>
      </c>
      <c r="F140" s="237" t="s">
        <v>1356</v>
      </c>
      <c r="G140" s="238" t="s">
        <v>358</v>
      </c>
      <c r="H140" s="239">
        <v>20</v>
      </c>
      <c r="I140" s="240"/>
      <c r="J140" s="241">
        <f>ROUND(I140*H140,2)</f>
        <v>0</v>
      </c>
      <c r="K140" s="237" t="s">
        <v>21</v>
      </c>
      <c r="L140" s="72"/>
      <c r="M140" s="242" t="s">
        <v>21</v>
      </c>
      <c r="N140" s="243" t="s">
        <v>40</v>
      </c>
      <c r="O140" s="47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AR140" s="24" t="s">
        <v>208</v>
      </c>
      <c r="AT140" s="24" t="s">
        <v>203</v>
      </c>
      <c r="AU140" s="24" t="s">
        <v>76</v>
      </c>
      <c r="AY140" s="24" t="s">
        <v>201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4" t="s">
        <v>76</v>
      </c>
      <c r="BK140" s="246">
        <f>ROUND(I140*H140,2)</f>
        <v>0</v>
      </c>
      <c r="BL140" s="24" t="s">
        <v>208</v>
      </c>
      <c r="BM140" s="24" t="s">
        <v>466</v>
      </c>
    </row>
    <row r="141" spans="2:47" s="1" customFormat="1" ht="13.5">
      <c r="B141" s="46"/>
      <c r="C141" s="74"/>
      <c r="D141" s="249" t="s">
        <v>493</v>
      </c>
      <c r="E141" s="74"/>
      <c r="F141" s="280" t="s">
        <v>2149</v>
      </c>
      <c r="G141" s="74"/>
      <c r="H141" s="74"/>
      <c r="I141" s="203"/>
      <c r="J141" s="74"/>
      <c r="K141" s="74"/>
      <c r="L141" s="72"/>
      <c r="M141" s="281"/>
      <c r="N141" s="47"/>
      <c r="O141" s="47"/>
      <c r="P141" s="47"/>
      <c r="Q141" s="47"/>
      <c r="R141" s="47"/>
      <c r="S141" s="47"/>
      <c r="T141" s="95"/>
      <c r="AT141" s="24" t="s">
        <v>493</v>
      </c>
      <c r="AU141" s="24" t="s">
        <v>76</v>
      </c>
    </row>
    <row r="142" spans="2:65" s="1" customFormat="1" ht="16.5" customHeight="1">
      <c r="B142" s="46"/>
      <c r="C142" s="235" t="s">
        <v>338</v>
      </c>
      <c r="D142" s="235" t="s">
        <v>203</v>
      </c>
      <c r="E142" s="236" t="s">
        <v>1310</v>
      </c>
      <c r="F142" s="237" t="s">
        <v>1357</v>
      </c>
      <c r="G142" s="238" t="s">
        <v>1229</v>
      </c>
      <c r="H142" s="239">
        <v>4</v>
      </c>
      <c r="I142" s="240"/>
      <c r="J142" s="241">
        <f>ROUND(I142*H142,2)</f>
        <v>0</v>
      </c>
      <c r="K142" s="237" t="s">
        <v>21</v>
      </c>
      <c r="L142" s="72"/>
      <c r="M142" s="242" t="s">
        <v>21</v>
      </c>
      <c r="N142" s="243" t="s">
        <v>40</v>
      </c>
      <c r="O142" s="47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AR142" s="24" t="s">
        <v>208</v>
      </c>
      <c r="AT142" s="24" t="s">
        <v>203</v>
      </c>
      <c r="AU142" s="24" t="s">
        <v>76</v>
      </c>
      <c r="AY142" s="24" t="s">
        <v>201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4" t="s">
        <v>76</v>
      </c>
      <c r="BK142" s="246">
        <f>ROUND(I142*H142,2)</f>
        <v>0</v>
      </c>
      <c r="BL142" s="24" t="s">
        <v>208</v>
      </c>
      <c r="BM142" s="24" t="s">
        <v>474</v>
      </c>
    </row>
    <row r="143" spans="2:47" s="1" customFormat="1" ht="13.5">
      <c r="B143" s="46"/>
      <c r="C143" s="74"/>
      <c r="D143" s="249" t="s">
        <v>493</v>
      </c>
      <c r="E143" s="74"/>
      <c r="F143" s="280" t="s">
        <v>2149</v>
      </c>
      <c r="G143" s="74"/>
      <c r="H143" s="74"/>
      <c r="I143" s="203"/>
      <c r="J143" s="74"/>
      <c r="K143" s="74"/>
      <c r="L143" s="72"/>
      <c r="M143" s="281"/>
      <c r="N143" s="47"/>
      <c r="O143" s="47"/>
      <c r="P143" s="47"/>
      <c r="Q143" s="47"/>
      <c r="R143" s="47"/>
      <c r="S143" s="47"/>
      <c r="T143" s="95"/>
      <c r="AT143" s="24" t="s">
        <v>493</v>
      </c>
      <c r="AU143" s="24" t="s">
        <v>76</v>
      </c>
    </row>
    <row r="144" spans="2:65" s="1" customFormat="1" ht="16.5" customHeight="1">
      <c r="B144" s="46"/>
      <c r="C144" s="235" t="s">
        <v>343</v>
      </c>
      <c r="D144" s="235" t="s">
        <v>203</v>
      </c>
      <c r="E144" s="236" t="s">
        <v>1314</v>
      </c>
      <c r="F144" s="237" t="s">
        <v>1358</v>
      </c>
      <c r="G144" s="238" t="s">
        <v>1229</v>
      </c>
      <c r="H144" s="239">
        <v>1</v>
      </c>
      <c r="I144" s="240"/>
      <c r="J144" s="241">
        <f>ROUND(I144*H144,2)</f>
        <v>0</v>
      </c>
      <c r="K144" s="237" t="s">
        <v>21</v>
      </c>
      <c r="L144" s="72"/>
      <c r="M144" s="242" t="s">
        <v>21</v>
      </c>
      <c r="N144" s="243" t="s">
        <v>40</v>
      </c>
      <c r="O144" s="47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AR144" s="24" t="s">
        <v>208</v>
      </c>
      <c r="AT144" s="24" t="s">
        <v>203</v>
      </c>
      <c r="AU144" s="24" t="s">
        <v>76</v>
      </c>
      <c r="AY144" s="24" t="s">
        <v>201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24" t="s">
        <v>76</v>
      </c>
      <c r="BK144" s="246">
        <f>ROUND(I144*H144,2)</f>
        <v>0</v>
      </c>
      <c r="BL144" s="24" t="s">
        <v>208</v>
      </c>
      <c r="BM144" s="24" t="s">
        <v>484</v>
      </c>
    </row>
    <row r="145" spans="2:47" s="1" customFormat="1" ht="13.5">
      <c r="B145" s="46"/>
      <c r="C145" s="74"/>
      <c r="D145" s="249" t="s">
        <v>493</v>
      </c>
      <c r="E145" s="74"/>
      <c r="F145" s="280" t="s">
        <v>2149</v>
      </c>
      <c r="G145" s="74"/>
      <c r="H145" s="74"/>
      <c r="I145" s="203"/>
      <c r="J145" s="74"/>
      <c r="K145" s="74"/>
      <c r="L145" s="72"/>
      <c r="M145" s="281"/>
      <c r="N145" s="47"/>
      <c r="O145" s="47"/>
      <c r="P145" s="47"/>
      <c r="Q145" s="47"/>
      <c r="R145" s="47"/>
      <c r="S145" s="47"/>
      <c r="T145" s="95"/>
      <c r="AT145" s="24" t="s">
        <v>493</v>
      </c>
      <c r="AU145" s="24" t="s">
        <v>76</v>
      </c>
    </row>
    <row r="146" spans="2:65" s="1" customFormat="1" ht="16.5" customHeight="1">
      <c r="B146" s="46"/>
      <c r="C146" s="235" t="s">
        <v>349</v>
      </c>
      <c r="D146" s="235" t="s">
        <v>203</v>
      </c>
      <c r="E146" s="236" t="s">
        <v>1259</v>
      </c>
      <c r="F146" s="237" t="s">
        <v>1359</v>
      </c>
      <c r="G146" s="238" t="s">
        <v>1229</v>
      </c>
      <c r="H146" s="239">
        <v>1</v>
      </c>
      <c r="I146" s="240"/>
      <c r="J146" s="241">
        <f>ROUND(I146*H146,2)</f>
        <v>0</v>
      </c>
      <c r="K146" s="237" t="s">
        <v>21</v>
      </c>
      <c r="L146" s="72"/>
      <c r="M146" s="242" t="s">
        <v>21</v>
      </c>
      <c r="N146" s="243" t="s">
        <v>40</v>
      </c>
      <c r="O146" s="47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AR146" s="24" t="s">
        <v>208</v>
      </c>
      <c r="AT146" s="24" t="s">
        <v>203</v>
      </c>
      <c r="AU146" s="24" t="s">
        <v>76</v>
      </c>
      <c r="AY146" s="24" t="s">
        <v>201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4" t="s">
        <v>76</v>
      </c>
      <c r="BK146" s="246">
        <f>ROUND(I146*H146,2)</f>
        <v>0</v>
      </c>
      <c r="BL146" s="24" t="s">
        <v>208</v>
      </c>
      <c r="BM146" s="24" t="s">
        <v>497</v>
      </c>
    </row>
    <row r="147" spans="2:47" s="1" customFormat="1" ht="13.5">
      <c r="B147" s="46"/>
      <c r="C147" s="74"/>
      <c r="D147" s="249" t="s">
        <v>493</v>
      </c>
      <c r="E147" s="74"/>
      <c r="F147" s="280" t="s">
        <v>2149</v>
      </c>
      <c r="G147" s="74"/>
      <c r="H147" s="74"/>
      <c r="I147" s="203"/>
      <c r="J147" s="74"/>
      <c r="K147" s="74"/>
      <c r="L147" s="72"/>
      <c r="M147" s="281"/>
      <c r="N147" s="47"/>
      <c r="O147" s="47"/>
      <c r="P147" s="47"/>
      <c r="Q147" s="47"/>
      <c r="R147" s="47"/>
      <c r="S147" s="47"/>
      <c r="T147" s="95"/>
      <c r="AT147" s="24" t="s">
        <v>493</v>
      </c>
      <c r="AU147" s="24" t="s">
        <v>76</v>
      </c>
    </row>
    <row r="148" spans="2:63" s="11" customFormat="1" ht="37.4" customHeight="1">
      <c r="B148" s="219"/>
      <c r="C148" s="220"/>
      <c r="D148" s="221" t="s">
        <v>68</v>
      </c>
      <c r="E148" s="222" t="s">
        <v>1250</v>
      </c>
      <c r="F148" s="222" t="s">
        <v>1251</v>
      </c>
      <c r="G148" s="220"/>
      <c r="H148" s="220"/>
      <c r="I148" s="223"/>
      <c r="J148" s="224">
        <f>BK148</f>
        <v>0</v>
      </c>
      <c r="K148" s="220"/>
      <c r="L148" s="225"/>
      <c r="M148" s="226"/>
      <c r="N148" s="227"/>
      <c r="O148" s="227"/>
      <c r="P148" s="228">
        <f>SUM(P149:P164)</f>
        <v>0</v>
      </c>
      <c r="Q148" s="227"/>
      <c r="R148" s="228">
        <f>SUM(R149:R164)</f>
        <v>0</v>
      </c>
      <c r="S148" s="227"/>
      <c r="T148" s="229">
        <f>SUM(T149:T164)</f>
        <v>0</v>
      </c>
      <c r="AR148" s="230" t="s">
        <v>76</v>
      </c>
      <c r="AT148" s="231" t="s">
        <v>68</v>
      </c>
      <c r="AU148" s="231" t="s">
        <v>69</v>
      </c>
      <c r="AY148" s="230" t="s">
        <v>201</v>
      </c>
      <c r="BK148" s="232">
        <f>SUM(BK149:BK164)</f>
        <v>0</v>
      </c>
    </row>
    <row r="149" spans="2:65" s="1" customFormat="1" ht="16.5" customHeight="1">
      <c r="B149" s="46"/>
      <c r="C149" s="235" t="s">
        <v>355</v>
      </c>
      <c r="D149" s="235" t="s">
        <v>203</v>
      </c>
      <c r="E149" s="236" t="s">
        <v>1341</v>
      </c>
      <c r="F149" s="237" t="s">
        <v>1328</v>
      </c>
      <c r="G149" s="238" t="s">
        <v>1229</v>
      </c>
      <c r="H149" s="239">
        <v>2</v>
      </c>
      <c r="I149" s="240"/>
      <c r="J149" s="241">
        <f>ROUND(I149*H149,2)</f>
        <v>0</v>
      </c>
      <c r="K149" s="237" t="s">
        <v>21</v>
      </c>
      <c r="L149" s="72"/>
      <c r="M149" s="242" t="s">
        <v>21</v>
      </c>
      <c r="N149" s="243" t="s">
        <v>40</v>
      </c>
      <c r="O149" s="47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AR149" s="24" t="s">
        <v>208</v>
      </c>
      <c r="AT149" s="24" t="s">
        <v>203</v>
      </c>
      <c r="AU149" s="24" t="s">
        <v>76</v>
      </c>
      <c r="AY149" s="24" t="s">
        <v>201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4" t="s">
        <v>76</v>
      </c>
      <c r="BK149" s="246">
        <f>ROUND(I149*H149,2)</f>
        <v>0</v>
      </c>
      <c r="BL149" s="24" t="s">
        <v>208</v>
      </c>
      <c r="BM149" s="24" t="s">
        <v>507</v>
      </c>
    </row>
    <row r="150" spans="2:47" s="1" customFormat="1" ht="13.5">
      <c r="B150" s="46"/>
      <c r="C150" s="74"/>
      <c r="D150" s="249" t="s">
        <v>493</v>
      </c>
      <c r="E150" s="74"/>
      <c r="F150" s="280" t="s">
        <v>2149</v>
      </c>
      <c r="G150" s="74"/>
      <c r="H150" s="74"/>
      <c r="I150" s="203"/>
      <c r="J150" s="74"/>
      <c r="K150" s="74"/>
      <c r="L150" s="72"/>
      <c r="M150" s="281"/>
      <c r="N150" s="47"/>
      <c r="O150" s="47"/>
      <c r="P150" s="47"/>
      <c r="Q150" s="47"/>
      <c r="R150" s="47"/>
      <c r="S150" s="47"/>
      <c r="T150" s="95"/>
      <c r="AT150" s="24" t="s">
        <v>493</v>
      </c>
      <c r="AU150" s="24" t="s">
        <v>76</v>
      </c>
    </row>
    <row r="151" spans="2:65" s="1" customFormat="1" ht="16.5" customHeight="1">
      <c r="B151" s="46"/>
      <c r="C151" s="235" t="s">
        <v>364</v>
      </c>
      <c r="D151" s="235" t="s">
        <v>203</v>
      </c>
      <c r="E151" s="236" t="s">
        <v>1319</v>
      </c>
      <c r="F151" s="237" t="s">
        <v>1252</v>
      </c>
      <c r="G151" s="238" t="s">
        <v>1229</v>
      </c>
      <c r="H151" s="239">
        <v>1</v>
      </c>
      <c r="I151" s="240"/>
      <c r="J151" s="241">
        <f>ROUND(I151*H151,2)</f>
        <v>0</v>
      </c>
      <c r="K151" s="237" t="s">
        <v>21</v>
      </c>
      <c r="L151" s="72"/>
      <c r="M151" s="242" t="s">
        <v>21</v>
      </c>
      <c r="N151" s="243" t="s">
        <v>40</v>
      </c>
      <c r="O151" s="47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AR151" s="24" t="s">
        <v>208</v>
      </c>
      <c r="AT151" s="24" t="s">
        <v>203</v>
      </c>
      <c r="AU151" s="24" t="s">
        <v>76</v>
      </c>
      <c r="AY151" s="24" t="s">
        <v>201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4" t="s">
        <v>76</v>
      </c>
      <c r="BK151" s="246">
        <f>ROUND(I151*H151,2)</f>
        <v>0</v>
      </c>
      <c r="BL151" s="24" t="s">
        <v>208</v>
      </c>
      <c r="BM151" s="24" t="s">
        <v>516</v>
      </c>
    </row>
    <row r="152" spans="2:47" s="1" customFormat="1" ht="13.5">
      <c r="B152" s="46"/>
      <c r="C152" s="74"/>
      <c r="D152" s="249" t="s">
        <v>493</v>
      </c>
      <c r="E152" s="74"/>
      <c r="F152" s="280" t="s">
        <v>2149</v>
      </c>
      <c r="G152" s="74"/>
      <c r="H152" s="74"/>
      <c r="I152" s="203"/>
      <c r="J152" s="74"/>
      <c r="K152" s="74"/>
      <c r="L152" s="72"/>
      <c r="M152" s="281"/>
      <c r="N152" s="47"/>
      <c r="O152" s="47"/>
      <c r="P152" s="47"/>
      <c r="Q152" s="47"/>
      <c r="R152" s="47"/>
      <c r="S152" s="47"/>
      <c r="T152" s="95"/>
      <c r="AT152" s="24" t="s">
        <v>493</v>
      </c>
      <c r="AU152" s="24" t="s">
        <v>76</v>
      </c>
    </row>
    <row r="153" spans="2:65" s="1" customFormat="1" ht="16.5" customHeight="1">
      <c r="B153" s="46"/>
      <c r="C153" s="235" t="s">
        <v>369</v>
      </c>
      <c r="D153" s="235" t="s">
        <v>203</v>
      </c>
      <c r="E153" s="236" t="s">
        <v>1321</v>
      </c>
      <c r="F153" s="237" t="s">
        <v>2156</v>
      </c>
      <c r="G153" s="238" t="s">
        <v>1229</v>
      </c>
      <c r="H153" s="239">
        <v>1</v>
      </c>
      <c r="I153" s="240"/>
      <c r="J153" s="241">
        <f>ROUND(I153*H153,2)</f>
        <v>0</v>
      </c>
      <c r="K153" s="237" t="s">
        <v>21</v>
      </c>
      <c r="L153" s="72"/>
      <c r="M153" s="242" t="s">
        <v>21</v>
      </c>
      <c r="N153" s="243" t="s">
        <v>40</v>
      </c>
      <c r="O153" s="47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AR153" s="24" t="s">
        <v>208</v>
      </c>
      <c r="AT153" s="24" t="s">
        <v>203</v>
      </c>
      <c r="AU153" s="24" t="s">
        <v>76</v>
      </c>
      <c r="AY153" s="24" t="s">
        <v>201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24" t="s">
        <v>76</v>
      </c>
      <c r="BK153" s="246">
        <f>ROUND(I153*H153,2)</f>
        <v>0</v>
      </c>
      <c r="BL153" s="24" t="s">
        <v>208</v>
      </c>
      <c r="BM153" s="24" t="s">
        <v>528</v>
      </c>
    </row>
    <row r="154" spans="2:47" s="1" customFormat="1" ht="13.5">
      <c r="B154" s="46"/>
      <c r="C154" s="74"/>
      <c r="D154" s="249" t="s">
        <v>493</v>
      </c>
      <c r="E154" s="74"/>
      <c r="F154" s="280" t="s">
        <v>2149</v>
      </c>
      <c r="G154" s="74"/>
      <c r="H154" s="74"/>
      <c r="I154" s="203"/>
      <c r="J154" s="74"/>
      <c r="K154" s="74"/>
      <c r="L154" s="72"/>
      <c r="M154" s="281"/>
      <c r="N154" s="47"/>
      <c r="O154" s="47"/>
      <c r="P154" s="47"/>
      <c r="Q154" s="47"/>
      <c r="R154" s="47"/>
      <c r="S154" s="47"/>
      <c r="T154" s="95"/>
      <c r="AT154" s="24" t="s">
        <v>493</v>
      </c>
      <c r="AU154" s="24" t="s">
        <v>76</v>
      </c>
    </row>
    <row r="155" spans="2:65" s="1" customFormat="1" ht="16.5" customHeight="1">
      <c r="B155" s="46"/>
      <c r="C155" s="235" t="s">
        <v>374</v>
      </c>
      <c r="D155" s="235" t="s">
        <v>203</v>
      </c>
      <c r="E155" s="236" t="s">
        <v>1361</v>
      </c>
      <c r="F155" s="237" t="s">
        <v>1360</v>
      </c>
      <c r="G155" s="238" t="s">
        <v>1229</v>
      </c>
      <c r="H155" s="239">
        <v>1</v>
      </c>
      <c r="I155" s="240"/>
      <c r="J155" s="241">
        <f>ROUND(I155*H155,2)</f>
        <v>0</v>
      </c>
      <c r="K155" s="237" t="s">
        <v>21</v>
      </c>
      <c r="L155" s="72"/>
      <c r="M155" s="242" t="s">
        <v>21</v>
      </c>
      <c r="N155" s="243" t="s">
        <v>40</v>
      </c>
      <c r="O155" s="47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AR155" s="24" t="s">
        <v>208</v>
      </c>
      <c r="AT155" s="24" t="s">
        <v>203</v>
      </c>
      <c r="AU155" s="24" t="s">
        <v>76</v>
      </c>
      <c r="AY155" s="24" t="s">
        <v>201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4" t="s">
        <v>76</v>
      </c>
      <c r="BK155" s="246">
        <f>ROUND(I155*H155,2)</f>
        <v>0</v>
      </c>
      <c r="BL155" s="24" t="s">
        <v>208</v>
      </c>
      <c r="BM155" s="24" t="s">
        <v>538</v>
      </c>
    </row>
    <row r="156" spans="2:47" s="1" customFormat="1" ht="13.5">
      <c r="B156" s="46"/>
      <c r="C156" s="74"/>
      <c r="D156" s="249" t="s">
        <v>493</v>
      </c>
      <c r="E156" s="74"/>
      <c r="F156" s="280" t="s">
        <v>2149</v>
      </c>
      <c r="G156" s="74"/>
      <c r="H156" s="74"/>
      <c r="I156" s="203"/>
      <c r="J156" s="74"/>
      <c r="K156" s="74"/>
      <c r="L156" s="72"/>
      <c r="M156" s="281"/>
      <c r="N156" s="47"/>
      <c r="O156" s="47"/>
      <c r="P156" s="47"/>
      <c r="Q156" s="47"/>
      <c r="R156" s="47"/>
      <c r="S156" s="47"/>
      <c r="T156" s="95"/>
      <c r="AT156" s="24" t="s">
        <v>493</v>
      </c>
      <c r="AU156" s="24" t="s">
        <v>76</v>
      </c>
    </row>
    <row r="157" spans="2:65" s="1" customFormat="1" ht="16.5" customHeight="1">
      <c r="B157" s="46"/>
      <c r="C157" s="235" t="s">
        <v>379</v>
      </c>
      <c r="D157" s="235" t="s">
        <v>203</v>
      </c>
      <c r="E157" s="236" t="s">
        <v>1261</v>
      </c>
      <c r="F157" s="237" t="s">
        <v>1253</v>
      </c>
      <c r="G157" s="238" t="s">
        <v>1229</v>
      </c>
      <c r="H157" s="239">
        <v>26</v>
      </c>
      <c r="I157" s="240"/>
      <c r="J157" s="241">
        <f>ROUND(I157*H157,2)</f>
        <v>0</v>
      </c>
      <c r="K157" s="237" t="s">
        <v>21</v>
      </c>
      <c r="L157" s="72"/>
      <c r="M157" s="242" t="s">
        <v>21</v>
      </c>
      <c r="N157" s="243" t="s">
        <v>40</v>
      </c>
      <c r="O157" s="47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AR157" s="24" t="s">
        <v>208</v>
      </c>
      <c r="AT157" s="24" t="s">
        <v>203</v>
      </c>
      <c r="AU157" s="24" t="s">
        <v>76</v>
      </c>
      <c r="AY157" s="24" t="s">
        <v>201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4" t="s">
        <v>76</v>
      </c>
      <c r="BK157" s="246">
        <f>ROUND(I157*H157,2)</f>
        <v>0</v>
      </c>
      <c r="BL157" s="24" t="s">
        <v>208</v>
      </c>
      <c r="BM157" s="24" t="s">
        <v>549</v>
      </c>
    </row>
    <row r="158" spans="2:47" s="1" customFormat="1" ht="13.5">
      <c r="B158" s="46"/>
      <c r="C158" s="74"/>
      <c r="D158" s="249" t="s">
        <v>493</v>
      </c>
      <c r="E158" s="74"/>
      <c r="F158" s="280" t="s">
        <v>2149</v>
      </c>
      <c r="G158" s="74"/>
      <c r="H158" s="74"/>
      <c r="I158" s="203"/>
      <c r="J158" s="74"/>
      <c r="K158" s="74"/>
      <c r="L158" s="72"/>
      <c r="M158" s="281"/>
      <c r="N158" s="47"/>
      <c r="O158" s="47"/>
      <c r="P158" s="47"/>
      <c r="Q158" s="47"/>
      <c r="R158" s="47"/>
      <c r="S158" s="47"/>
      <c r="T158" s="95"/>
      <c r="AT158" s="24" t="s">
        <v>493</v>
      </c>
      <c r="AU158" s="24" t="s">
        <v>76</v>
      </c>
    </row>
    <row r="159" spans="2:65" s="1" customFormat="1" ht="16.5" customHeight="1">
      <c r="B159" s="46"/>
      <c r="C159" s="235" t="s">
        <v>384</v>
      </c>
      <c r="D159" s="235" t="s">
        <v>203</v>
      </c>
      <c r="E159" s="236" t="s">
        <v>1254</v>
      </c>
      <c r="F159" s="237" t="s">
        <v>1362</v>
      </c>
      <c r="G159" s="238" t="s">
        <v>1229</v>
      </c>
      <c r="H159" s="239">
        <v>4</v>
      </c>
      <c r="I159" s="240"/>
      <c r="J159" s="241">
        <f>ROUND(I159*H159,2)</f>
        <v>0</v>
      </c>
      <c r="K159" s="237" t="s">
        <v>21</v>
      </c>
      <c r="L159" s="72"/>
      <c r="M159" s="242" t="s">
        <v>21</v>
      </c>
      <c r="N159" s="243" t="s">
        <v>40</v>
      </c>
      <c r="O159" s="47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AR159" s="24" t="s">
        <v>208</v>
      </c>
      <c r="AT159" s="24" t="s">
        <v>203</v>
      </c>
      <c r="AU159" s="24" t="s">
        <v>76</v>
      </c>
      <c r="AY159" s="24" t="s">
        <v>201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4" t="s">
        <v>76</v>
      </c>
      <c r="BK159" s="246">
        <f>ROUND(I159*H159,2)</f>
        <v>0</v>
      </c>
      <c r="BL159" s="24" t="s">
        <v>208</v>
      </c>
      <c r="BM159" s="24" t="s">
        <v>559</v>
      </c>
    </row>
    <row r="160" spans="2:47" s="1" customFormat="1" ht="13.5">
      <c r="B160" s="46"/>
      <c r="C160" s="74"/>
      <c r="D160" s="249" t="s">
        <v>493</v>
      </c>
      <c r="E160" s="74"/>
      <c r="F160" s="280" t="s">
        <v>2149</v>
      </c>
      <c r="G160" s="74"/>
      <c r="H160" s="74"/>
      <c r="I160" s="203"/>
      <c r="J160" s="74"/>
      <c r="K160" s="74"/>
      <c r="L160" s="72"/>
      <c r="M160" s="281"/>
      <c r="N160" s="47"/>
      <c r="O160" s="47"/>
      <c r="P160" s="47"/>
      <c r="Q160" s="47"/>
      <c r="R160" s="47"/>
      <c r="S160" s="47"/>
      <c r="T160" s="95"/>
      <c r="AT160" s="24" t="s">
        <v>493</v>
      </c>
      <c r="AU160" s="24" t="s">
        <v>76</v>
      </c>
    </row>
    <row r="161" spans="2:65" s="1" customFormat="1" ht="16.5" customHeight="1">
      <c r="B161" s="46"/>
      <c r="C161" s="235" t="s">
        <v>389</v>
      </c>
      <c r="D161" s="235" t="s">
        <v>203</v>
      </c>
      <c r="E161" s="236" t="s">
        <v>1265</v>
      </c>
      <c r="F161" s="237" t="s">
        <v>1255</v>
      </c>
      <c r="G161" s="238" t="s">
        <v>358</v>
      </c>
      <c r="H161" s="239">
        <v>15</v>
      </c>
      <c r="I161" s="240"/>
      <c r="J161" s="241">
        <f>ROUND(I161*H161,2)</f>
        <v>0</v>
      </c>
      <c r="K161" s="237" t="s">
        <v>21</v>
      </c>
      <c r="L161" s="72"/>
      <c r="M161" s="242" t="s">
        <v>21</v>
      </c>
      <c r="N161" s="243" t="s">
        <v>40</v>
      </c>
      <c r="O161" s="47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AR161" s="24" t="s">
        <v>208</v>
      </c>
      <c r="AT161" s="24" t="s">
        <v>203</v>
      </c>
      <c r="AU161" s="24" t="s">
        <v>76</v>
      </c>
      <c r="AY161" s="24" t="s">
        <v>201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24" t="s">
        <v>76</v>
      </c>
      <c r="BK161" s="246">
        <f>ROUND(I161*H161,2)</f>
        <v>0</v>
      </c>
      <c r="BL161" s="24" t="s">
        <v>208</v>
      </c>
      <c r="BM161" s="24" t="s">
        <v>568</v>
      </c>
    </row>
    <row r="162" spans="2:47" s="1" customFormat="1" ht="13.5">
      <c r="B162" s="46"/>
      <c r="C162" s="74"/>
      <c r="D162" s="249" t="s">
        <v>493</v>
      </c>
      <c r="E162" s="74"/>
      <c r="F162" s="280" t="s">
        <v>2149</v>
      </c>
      <c r="G162" s="74"/>
      <c r="H162" s="74"/>
      <c r="I162" s="203"/>
      <c r="J162" s="74"/>
      <c r="K162" s="74"/>
      <c r="L162" s="72"/>
      <c r="M162" s="281"/>
      <c r="N162" s="47"/>
      <c r="O162" s="47"/>
      <c r="P162" s="47"/>
      <c r="Q162" s="47"/>
      <c r="R162" s="47"/>
      <c r="S162" s="47"/>
      <c r="T162" s="95"/>
      <c r="AT162" s="24" t="s">
        <v>493</v>
      </c>
      <c r="AU162" s="24" t="s">
        <v>76</v>
      </c>
    </row>
    <row r="163" spans="2:65" s="1" customFormat="1" ht="16.5" customHeight="1">
      <c r="B163" s="46"/>
      <c r="C163" s="235" t="s">
        <v>395</v>
      </c>
      <c r="D163" s="235" t="s">
        <v>203</v>
      </c>
      <c r="E163" s="236" t="s">
        <v>1363</v>
      </c>
      <c r="F163" s="237" t="s">
        <v>1256</v>
      </c>
      <c r="G163" s="238" t="s">
        <v>358</v>
      </c>
      <c r="H163" s="239">
        <v>15</v>
      </c>
      <c r="I163" s="240"/>
      <c r="J163" s="241">
        <f>ROUND(I163*H163,2)</f>
        <v>0</v>
      </c>
      <c r="K163" s="237" t="s">
        <v>21</v>
      </c>
      <c r="L163" s="72"/>
      <c r="M163" s="242" t="s">
        <v>21</v>
      </c>
      <c r="N163" s="243" t="s">
        <v>40</v>
      </c>
      <c r="O163" s="47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AR163" s="24" t="s">
        <v>208</v>
      </c>
      <c r="AT163" s="24" t="s">
        <v>203</v>
      </c>
      <c r="AU163" s="24" t="s">
        <v>76</v>
      </c>
      <c r="AY163" s="24" t="s">
        <v>201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24" t="s">
        <v>76</v>
      </c>
      <c r="BK163" s="246">
        <f>ROUND(I163*H163,2)</f>
        <v>0</v>
      </c>
      <c r="BL163" s="24" t="s">
        <v>208</v>
      </c>
      <c r="BM163" s="24" t="s">
        <v>576</v>
      </c>
    </row>
    <row r="164" spans="2:47" s="1" customFormat="1" ht="13.5">
      <c r="B164" s="46"/>
      <c r="C164" s="74"/>
      <c r="D164" s="249" t="s">
        <v>493</v>
      </c>
      <c r="E164" s="74"/>
      <c r="F164" s="280" t="s">
        <v>2149</v>
      </c>
      <c r="G164" s="74"/>
      <c r="H164" s="74"/>
      <c r="I164" s="203"/>
      <c r="J164" s="74"/>
      <c r="K164" s="74"/>
      <c r="L164" s="72"/>
      <c r="M164" s="281"/>
      <c r="N164" s="47"/>
      <c r="O164" s="47"/>
      <c r="P164" s="47"/>
      <c r="Q164" s="47"/>
      <c r="R164" s="47"/>
      <c r="S164" s="47"/>
      <c r="T164" s="95"/>
      <c r="AT164" s="24" t="s">
        <v>493</v>
      </c>
      <c r="AU164" s="24" t="s">
        <v>76</v>
      </c>
    </row>
    <row r="165" spans="2:63" s="11" customFormat="1" ht="37.4" customHeight="1">
      <c r="B165" s="219"/>
      <c r="C165" s="220"/>
      <c r="D165" s="221" t="s">
        <v>68</v>
      </c>
      <c r="E165" s="222" t="s">
        <v>256</v>
      </c>
      <c r="F165" s="222" t="s">
        <v>1257</v>
      </c>
      <c r="G165" s="220"/>
      <c r="H165" s="220"/>
      <c r="I165" s="223"/>
      <c r="J165" s="224">
        <f>BK165</f>
        <v>0</v>
      </c>
      <c r="K165" s="220"/>
      <c r="L165" s="225"/>
      <c r="M165" s="226"/>
      <c r="N165" s="227"/>
      <c r="O165" s="227"/>
      <c r="P165" s="228">
        <f>P166+SUM(P167:P226)</f>
        <v>0</v>
      </c>
      <c r="Q165" s="227"/>
      <c r="R165" s="228">
        <f>R166+SUM(R167:R226)</f>
        <v>0</v>
      </c>
      <c r="S165" s="227"/>
      <c r="T165" s="229">
        <f>T166+SUM(T167:T226)</f>
        <v>0</v>
      </c>
      <c r="AR165" s="230" t="s">
        <v>76</v>
      </c>
      <c r="AT165" s="231" t="s">
        <v>68</v>
      </c>
      <c r="AU165" s="231" t="s">
        <v>69</v>
      </c>
      <c r="AY165" s="230" t="s">
        <v>201</v>
      </c>
      <c r="BK165" s="232">
        <f>BK166+SUM(BK167:BK226)</f>
        <v>0</v>
      </c>
    </row>
    <row r="166" spans="2:65" s="1" customFormat="1" ht="16.5" customHeight="1">
      <c r="B166" s="46"/>
      <c r="C166" s="235" t="s">
        <v>400</v>
      </c>
      <c r="D166" s="235" t="s">
        <v>203</v>
      </c>
      <c r="E166" s="236" t="s">
        <v>1365</v>
      </c>
      <c r="F166" s="237" t="s">
        <v>1366</v>
      </c>
      <c r="G166" s="238" t="s">
        <v>1274</v>
      </c>
      <c r="H166" s="239">
        <v>1</v>
      </c>
      <c r="I166" s="240"/>
      <c r="J166" s="241">
        <f>ROUND(I166*H166,2)</f>
        <v>0</v>
      </c>
      <c r="K166" s="237" t="s">
        <v>21</v>
      </c>
      <c r="L166" s="72"/>
      <c r="M166" s="242" t="s">
        <v>21</v>
      </c>
      <c r="N166" s="243" t="s">
        <v>40</v>
      </c>
      <c r="O166" s="47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AR166" s="24" t="s">
        <v>208</v>
      </c>
      <c r="AT166" s="24" t="s">
        <v>203</v>
      </c>
      <c r="AU166" s="24" t="s">
        <v>76</v>
      </c>
      <c r="AY166" s="24" t="s">
        <v>201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24" t="s">
        <v>76</v>
      </c>
      <c r="BK166" s="246">
        <f>ROUND(I166*H166,2)</f>
        <v>0</v>
      </c>
      <c r="BL166" s="24" t="s">
        <v>208</v>
      </c>
      <c r="BM166" s="24" t="s">
        <v>587</v>
      </c>
    </row>
    <row r="167" spans="2:47" s="1" customFormat="1" ht="13.5">
      <c r="B167" s="46"/>
      <c r="C167" s="74"/>
      <c r="D167" s="249" t="s">
        <v>493</v>
      </c>
      <c r="E167" s="74"/>
      <c r="F167" s="280" t="s">
        <v>2149</v>
      </c>
      <c r="G167" s="74"/>
      <c r="H167" s="74"/>
      <c r="I167" s="203"/>
      <c r="J167" s="74"/>
      <c r="K167" s="74"/>
      <c r="L167" s="72"/>
      <c r="M167" s="281"/>
      <c r="N167" s="47"/>
      <c r="O167" s="47"/>
      <c r="P167" s="47"/>
      <c r="Q167" s="47"/>
      <c r="R167" s="47"/>
      <c r="S167" s="47"/>
      <c r="T167" s="95"/>
      <c r="AT167" s="24" t="s">
        <v>493</v>
      </c>
      <c r="AU167" s="24" t="s">
        <v>76</v>
      </c>
    </row>
    <row r="168" spans="2:65" s="1" customFormat="1" ht="16.5" customHeight="1">
      <c r="B168" s="46"/>
      <c r="C168" s="235" t="s">
        <v>405</v>
      </c>
      <c r="D168" s="235" t="s">
        <v>203</v>
      </c>
      <c r="E168" s="236" t="s">
        <v>1367</v>
      </c>
      <c r="F168" s="237" t="s">
        <v>2157</v>
      </c>
      <c r="G168" s="238" t="s">
        <v>256</v>
      </c>
      <c r="H168" s="239">
        <v>35</v>
      </c>
      <c r="I168" s="240"/>
      <c r="J168" s="241">
        <f>ROUND(I168*H168,2)</f>
        <v>0</v>
      </c>
      <c r="K168" s="237" t="s">
        <v>21</v>
      </c>
      <c r="L168" s="72"/>
      <c r="M168" s="242" t="s">
        <v>21</v>
      </c>
      <c r="N168" s="243" t="s">
        <v>40</v>
      </c>
      <c r="O168" s="47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AR168" s="24" t="s">
        <v>208</v>
      </c>
      <c r="AT168" s="24" t="s">
        <v>203</v>
      </c>
      <c r="AU168" s="24" t="s">
        <v>76</v>
      </c>
      <c r="AY168" s="24" t="s">
        <v>201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24" t="s">
        <v>76</v>
      </c>
      <c r="BK168" s="246">
        <f>ROUND(I168*H168,2)</f>
        <v>0</v>
      </c>
      <c r="BL168" s="24" t="s">
        <v>208</v>
      </c>
      <c r="BM168" s="24" t="s">
        <v>597</v>
      </c>
    </row>
    <row r="169" spans="2:47" s="1" customFormat="1" ht="13.5">
      <c r="B169" s="46"/>
      <c r="C169" s="74"/>
      <c r="D169" s="249" t="s">
        <v>493</v>
      </c>
      <c r="E169" s="74"/>
      <c r="F169" s="280" t="s">
        <v>2149</v>
      </c>
      <c r="G169" s="74"/>
      <c r="H169" s="74"/>
      <c r="I169" s="203"/>
      <c r="J169" s="74"/>
      <c r="K169" s="74"/>
      <c r="L169" s="72"/>
      <c r="M169" s="281"/>
      <c r="N169" s="47"/>
      <c r="O169" s="47"/>
      <c r="P169" s="47"/>
      <c r="Q169" s="47"/>
      <c r="R169" s="47"/>
      <c r="S169" s="47"/>
      <c r="T169" s="95"/>
      <c r="AT169" s="24" t="s">
        <v>493</v>
      </c>
      <c r="AU169" s="24" t="s">
        <v>76</v>
      </c>
    </row>
    <row r="170" spans="2:65" s="1" customFormat="1" ht="16.5" customHeight="1">
      <c r="B170" s="46"/>
      <c r="C170" s="235" t="s">
        <v>410</v>
      </c>
      <c r="D170" s="235" t="s">
        <v>203</v>
      </c>
      <c r="E170" s="236" t="s">
        <v>1390</v>
      </c>
      <c r="F170" s="237" t="s">
        <v>1258</v>
      </c>
      <c r="G170" s="238" t="s">
        <v>256</v>
      </c>
      <c r="H170" s="239">
        <v>13</v>
      </c>
      <c r="I170" s="240"/>
      <c r="J170" s="241">
        <f>ROUND(I170*H170,2)</f>
        <v>0</v>
      </c>
      <c r="K170" s="237" t="s">
        <v>21</v>
      </c>
      <c r="L170" s="72"/>
      <c r="M170" s="242" t="s">
        <v>21</v>
      </c>
      <c r="N170" s="243" t="s">
        <v>40</v>
      </c>
      <c r="O170" s="47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AR170" s="24" t="s">
        <v>208</v>
      </c>
      <c r="AT170" s="24" t="s">
        <v>203</v>
      </c>
      <c r="AU170" s="24" t="s">
        <v>76</v>
      </c>
      <c r="AY170" s="24" t="s">
        <v>201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4" t="s">
        <v>76</v>
      </c>
      <c r="BK170" s="246">
        <f>ROUND(I170*H170,2)</f>
        <v>0</v>
      </c>
      <c r="BL170" s="24" t="s">
        <v>208</v>
      </c>
      <c r="BM170" s="24" t="s">
        <v>608</v>
      </c>
    </row>
    <row r="171" spans="2:47" s="1" customFormat="1" ht="13.5">
      <c r="B171" s="46"/>
      <c r="C171" s="74"/>
      <c r="D171" s="249" t="s">
        <v>493</v>
      </c>
      <c r="E171" s="74"/>
      <c r="F171" s="280" t="s">
        <v>2149</v>
      </c>
      <c r="G171" s="74"/>
      <c r="H171" s="74"/>
      <c r="I171" s="203"/>
      <c r="J171" s="74"/>
      <c r="K171" s="74"/>
      <c r="L171" s="72"/>
      <c r="M171" s="281"/>
      <c r="N171" s="47"/>
      <c r="O171" s="47"/>
      <c r="P171" s="47"/>
      <c r="Q171" s="47"/>
      <c r="R171" s="47"/>
      <c r="S171" s="47"/>
      <c r="T171" s="95"/>
      <c r="AT171" s="24" t="s">
        <v>493</v>
      </c>
      <c r="AU171" s="24" t="s">
        <v>76</v>
      </c>
    </row>
    <row r="172" spans="2:65" s="1" customFormat="1" ht="16.5" customHeight="1">
      <c r="B172" s="46"/>
      <c r="C172" s="235" t="s">
        <v>416</v>
      </c>
      <c r="D172" s="235" t="s">
        <v>203</v>
      </c>
      <c r="E172" s="236" t="s">
        <v>1369</v>
      </c>
      <c r="F172" s="237" t="s">
        <v>1260</v>
      </c>
      <c r="G172" s="238" t="s">
        <v>256</v>
      </c>
      <c r="H172" s="239">
        <v>120</v>
      </c>
      <c r="I172" s="240"/>
      <c r="J172" s="241">
        <f>ROUND(I172*H172,2)</f>
        <v>0</v>
      </c>
      <c r="K172" s="237" t="s">
        <v>21</v>
      </c>
      <c r="L172" s="72"/>
      <c r="M172" s="242" t="s">
        <v>21</v>
      </c>
      <c r="N172" s="243" t="s">
        <v>40</v>
      </c>
      <c r="O172" s="47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AR172" s="24" t="s">
        <v>208</v>
      </c>
      <c r="AT172" s="24" t="s">
        <v>203</v>
      </c>
      <c r="AU172" s="24" t="s">
        <v>76</v>
      </c>
      <c r="AY172" s="24" t="s">
        <v>201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4" t="s">
        <v>76</v>
      </c>
      <c r="BK172" s="246">
        <f>ROUND(I172*H172,2)</f>
        <v>0</v>
      </c>
      <c r="BL172" s="24" t="s">
        <v>208</v>
      </c>
      <c r="BM172" s="24" t="s">
        <v>619</v>
      </c>
    </row>
    <row r="173" spans="2:47" s="1" customFormat="1" ht="13.5">
      <c r="B173" s="46"/>
      <c r="C173" s="74"/>
      <c r="D173" s="249" t="s">
        <v>493</v>
      </c>
      <c r="E173" s="74"/>
      <c r="F173" s="280" t="s">
        <v>2149</v>
      </c>
      <c r="G173" s="74"/>
      <c r="H173" s="74"/>
      <c r="I173" s="203"/>
      <c r="J173" s="74"/>
      <c r="K173" s="74"/>
      <c r="L173" s="72"/>
      <c r="M173" s="281"/>
      <c r="N173" s="47"/>
      <c r="O173" s="47"/>
      <c r="P173" s="47"/>
      <c r="Q173" s="47"/>
      <c r="R173" s="47"/>
      <c r="S173" s="47"/>
      <c r="T173" s="95"/>
      <c r="AT173" s="24" t="s">
        <v>493</v>
      </c>
      <c r="AU173" s="24" t="s">
        <v>76</v>
      </c>
    </row>
    <row r="174" spans="2:65" s="1" customFormat="1" ht="16.5" customHeight="1">
      <c r="B174" s="46"/>
      <c r="C174" s="235" t="s">
        <v>423</v>
      </c>
      <c r="D174" s="235" t="s">
        <v>203</v>
      </c>
      <c r="E174" s="236" t="s">
        <v>1370</v>
      </c>
      <c r="F174" s="237" t="s">
        <v>1262</v>
      </c>
      <c r="G174" s="238" t="s">
        <v>256</v>
      </c>
      <c r="H174" s="239">
        <v>110</v>
      </c>
      <c r="I174" s="240"/>
      <c r="J174" s="241">
        <f>ROUND(I174*H174,2)</f>
        <v>0</v>
      </c>
      <c r="K174" s="237" t="s">
        <v>21</v>
      </c>
      <c r="L174" s="72"/>
      <c r="M174" s="242" t="s">
        <v>21</v>
      </c>
      <c r="N174" s="243" t="s">
        <v>40</v>
      </c>
      <c r="O174" s="47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AR174" s="24" t="s">
        <v>208</v>
      </c>
      <c r="AT174" s="24" t="s">
        <v>203</v>
      </c>
      <c r="AU174" s="24" t="s">
        <v>76</v>
      </c>
      <c r="AY174" s="24" t="s">
        <v>201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4" t="s">
        <v>76</v>
      </c>
      <c r="BK174" s="246">
        <f>ROUND(I174*H174,2)</f>
        <v>0</v>
      </c>
      <c r="BL174" s="24" t="s">
        <v>208</v>
      </c>
      <c r="BM174" s="24" t="s">
        <v>629</v>
      </c>
    </row>
    <row r="175" spans="2:47" s="1" customFormat="1" ht="13.5">
      <c r="B175" s="46"/>
      <c r="C175" s="74"/>
      <c r="D175" s="249" t="s">
        <v>493</v>
      </c>
      <c r="E175" s="74"/>
      <c r="F175" s="280" t="s">
        <v>2149</v>
      </c>
      <c r="G175" s="74"/>
      <c r="H175" s="74"/>
      <c r="I175" s="203"/>
      <c r="J175" s="74"/>
      <c r="K175" s="74"/>
      <c r="L175" s="72"/>
      <c r="M175" s="281"/>
      <c r="N175" s="47"/>
      <c r="O175" s="47"/>
      <c r="P175" s="47"/>
      <c r="Q175" s="47"/>
      <c r="R175" s="47"/>
      <c r="S175" s="47"/>
      <c r="T175" s="95"/>
      <c r="AT175" s="24" t="s">
        <v>493</v>
      </c>
      <c r="AU175" s="24" t="s">
        <v>76</v>
      </c>
    </row>
    <row r="176" spans="2:65" s="1" customFormat="1" ht="16.5" customHeight="1">
      <c r="B176" s="46"/>
      <c r="C176" s="235" t="s">
        <v>428</v>
      </c>
      <c r="D176" s="235" t="s">
        <v>203</v>
      </c>
      <c r="E176" s="236" t="s">
        <v>1805</v>
      </c>
      <c r="F176" s="237" t="s">
        <v>1372</v>
      </c>
      <c r="G176" s="238" t="s">
        <v>256</v>
      </c>
      <c r="H176" s="239">
        <v>20</v>
      </c>
      <c r="I176" s="240"/>
      <c r="J176" s="241">
        <f>ROUND(I176*H176,2)</f>
        <v>0</v>
      </c>
      <c r="K176" s="237" t="s">
        <v>21</v>
      </c>
      <c r="L176" s="72"/>
      <c r="M176" s="242" t="s">
        <v>21</v>
      </c>
      <c r="N176" s="243" t="s">
        <v>40</v>
      </c>
      <c r="O176" s="47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AR176" s="24" t="s">
        <v>208</v>
      </c>
      <c r="AT176" s="24" t="s">
        <v>203</v>
      </c>
      <c r="AU176" s="24" t="s">
        <v>76</v>
      </c>
      <c r="AY176" s="24" t="s">
        <v>201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4" t="s">
        <v>76</v>
      </c>
      <c r="BK176" s="246">
        <f>ROUND(I176*H176,2)</f>
        <v>0</v>
      </c>
      <c r="BL176" s="24" t="s">
        <v>208</v>
      </c>
      <c r="BM176" s="24" t="s">
        <v>639</v>
      </c>
    </row>
    <row r="177" spans="2:47" s="1" customFormat="1" ht="13.5">
      <c r="B177" s="46"/>
      <c r="C177" s="74"/>
      <c r="D177" s="249" t="s">
        <v>493</v>
      </c>
      <c r="E177" s="74"/>
      <c r="F177" s="280" t="s">
        <v>2149</v>
      </c>
      <c r="G177" s="74"/>
      <c r="H177" s="74"/>
      <c r="I177" s="203"/>
      <c r="J177" s="74"/>
      <c r="K177" s="74"/>
      <c r="L177" s="72"/>
      <c r="M177" s="281"/>
      <c r="N177" s="47"/>
      <c r="O177" s="47"/>
      <c r="P177" s="47"/>
      <c r="Q177" s="47"/>
      <c r="R177" s="47"/>
      <c r="S177" s="47"/>
      <c r="T177" s="95"/>
      <c r="AT177" s="24" t="s">
        <v>493</v>
      </c>
      <c r="AU177" s="24" t="s">
        <v>76</v>
      </c>
    </row>
    <row r="178" spans="2:65" s="1" customFormat="1" ht="16.5" customHeight="1">
      <c r="B178" s="46"/>
      <c r="C178" s="235" t="s">
        <v>432</v>
      </c>
      <c r="D178" s="235" t="s">
        <v>203</v>
      </c>
      <c r="E178" s="236" t="s">
        <v>1371</v>
      </c>
      <c r="F178" s="237" t="s">
        <v>1373</v>
      </c>
      <c r="G178" s="238" t="s">
        <v>1229</v>
      </c>
      <c r="H178" s="239">
        <v>1</v>
      </c>
      <c r="I178" s="240"/>
      <c r="J178" s="241">
        <f>ROUND(I178*H178,2)</f>
        <v>0</v>
      </c>
      <c r="K178" s="237" t="s">
        <v>21</v>
      </c>
      <c r="L178" s="72"/>
      <c r="M178" s="242" t="s">
        <v>21</v>
      </c>
      <c r="N178" s="243" t="s">
        <v>40</v>
      </c>
      <c r="O178" s="47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AR178" s="24" t="s">
        <v>208</v>
      </c>
      <c r="AT178" s="24" t="s">
        <v>203</v>
      </c>
      <c r="AU178" s="24" t="s">
        <v>76</v>
      </c>
      <c r="AY178" s="24" t="s">
        <v>201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4" t="s">
        <v>76</v>
      </c>
      <c r="BK178" s="246">
        <f>ROUND(I178*H178,2)</f>
        <v>0</v>
      </c>
      <c r="BL178" s="24" t="s">
        <v>208</v>
      </c>
      <c r="BM178" s="24" t="s">
        <v>648</v>
      </c>
    </row>
    <row r="179" spans="2:47" s="1" customFormat="1" ht="13.5">
      <c r="B179" s="46"/>
      <c r="C179" s="74"/>
      <c r="D179" s="249" t="s">
        <v>493</v>
      </c>
      <c r="E179" s="74"/>
      <c r="F179" s="280" t="s">
        <v>2149</v>
      </c>
      <c r="G179" s="74"/>
      <c r="H179" s="74"/>
      <c r="I179" s="203"/>
      <c r="J179" s="74"/>
      <c r="K179" s="74"/>
      <c r="L179" s="72"/>
      <c r="M179" s="281"/>
      <c r="N179" s="47"/>
      <c r="O179" s="47"/>
      <c r="P179" s="47"/>
      <c r="Q179" s="47"/>
      <c r="R179" s="47"/>
      <c r="S179" s="47"/>
      <c r="T179" s="95"/>
      <c r="AT179" s="24" t="s">
        <v>493</v>
      </c>
      <c r="AU179" s="24" t="s">
        <v>76</v>
      </c>
    </row>
    <row r="180" spans="2:65" s="1" customFormat="1" ht="16.5" customHeight="1">
      <c r="B180" s="46"/>
      <c r="C180" s="235" t="s">
        <v>437</v>
      </c>
      <c r="D180" s="235" t="s">
        <v>203</v>
      </c>
      <c r="E180" s="236" t="s">
        <v>1806</v>
      </c>
      <c r="F180" s="237" t="s">
        <v>1374</v>
      </c>
      <c r="G180" s="238" t="s">
        <v>1274</v>
      </c>
      <c r="H180" s="239">
        <v>1</v>
      </c>
      <c r="I180" s="240"/>
      <c r="J180" s="241">
        <f>ROUND(I180*H180,2)</f>
        <v>0</v>
      </c>
      <c r="K180" s="237" t="s">
        <v>21</v>
      </c>
      <c r="L180" s="72"/>
      <c r="M180" s="242" t="s">
        <v>21</v>
      </c>
      <c r="N180" s="243" t="s">
        <v>40</v>
      </c>
      <c r="O180" s="47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AR180" s="24" t="s">
        <v>208</v>
      </c>
      <c r="AT180" s="24" t="s">
        <v>203</v>
      </c>
      <c r="AU180" s="24" t="s">
        <v>76</v>
      </c>
      <c r="AY180" s="24" t="s">
        <v>201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4" t="s">
        <v>76</v>
      </c>
      <c r="BK180" s="246">
        <f>ROUND(I180*H180,2)</f>
        <v>0</v>
      </c>
      <c r="BL180" s="24" t="s">
        <v>208</v>
      </c>
      <c r="BM180" s="24" t="s">
        <v>659</v>
      </c>
    </row>
    <row r="181" spans="2:47" s="1" customFormat="1" ht="13.5">
      <c r="B181" s="46"/>
      <c r="C181" s="74"/>
      <c r="D181" s="249" t="s">
        <v>493</v>
      </c>
      <c r="E181" s="74"/>
      <c r="F181" s="280" t="s">
        <v>2149</v>
      </c>
      <c r="G181" s="74"/>
      <c r="H181" s="74"/>
      <c r="I181" s="203"/>
      <c r="J181" s="74"/>
      <c r="K181" s="74"/>
      <c r="L181" s="72"/>
      <c r="M181" s="281"/>
      <c r="N181" s="47"/>
      <c r="O181" s="47"/>
      <c r="P181" s="47"/>
      <c r="Q181" s="47"/>
      <c r="R181" s="47"/>
      <c r="S181" s="47"/>
      <c r="T181" s="95"/>
      <c r="AT181" s="24" t="s">
        <v>493</v>
      </c>
      <c r="AU181" s="24" t="s">
        <v>76</v>
      </c>
    </row>
    <row r="182" spans="2:65" s="1" customFormat="1" ht="16.5" customHeight="1">
      <c r="B182" s="46"/>
      <c r="C182" s="235" t="s">
        <v>442</v>
      </c>
      <c r="D182" s="235" t="s">
        <v>203</v>
      </c>
      <c r="E182" s="236" t="s">
        <v>1781</v>
      </c>
      <c r="F182" s="237" t="s">
        <v>2121</v>
      </c>
      <c r="G182" s="238" t="s">
        <v>1269</v>
      </c>
      <c r="H182" s="239">
        <v>24</v>
      </c>
      <c r="I182" s="240"/>
      <c r="J182" s="241">
        <f>ROUND(I182*H182,2)</f>
        <v>0</v>
      </c>
      <c r="K182" s="237" t="s">
        <v>21</v>
      </c>
      <c r="L182" s="72"/>
      <c r="M182" s="242" t="s">
        <v>21</v>
      </c>
      <c r="N182" s="243" t="s">
        <v>40</v>
      </c>
      <c r="O182" s="47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AR182" s="24" t="s">
        <v>208</v>
      </c>
      <c r="AT182" s="24" t="s">
        <v>203</v>
      </c>
      <c r="AU182" s="24" t="s">
        <v>76</v>
      </c>
      <c r="AY182" s="24" t="s">
        <v>201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76</v>
      </c>
      <c r="BK182" s="246">
        <f>ROUND(I182*H182,2)</f>
        <v>0</v>
      </c>
      <c r="BL182" s="24" t="s">
        <v>208</v>
      </c>
      <c r="BM182" s="24" t="s">
        <v>669</v>
      </c>
    </row>
    <row r="183" spans="2:47" s="1" customFormat="1" ht="13.5">
      <c r="B183" s="46"/>
      <c r="C183" s="74"/>
      <c r="D183" s="249" t="s">
        <v>493</v>
      </c>
      <c r="E183" s="74"/>
      <c r="F183" s="280" t="s">
        <v>2149</v>
      </c>
      <c r="G183" s="74"/>
      <c r="H183" s="74"/>
      <c r="I183" s="203"/>
      <c r="J183" s="74"/>
      <c r="K183" s="74"/>
      <c r="L183" s="72"/>
      <c r="M183" s="281"/>
      <c r="N183" s="47"/>
      <c r="O183" s="47"/>
      <c r="P183" s="47"/>
      <c r="Q183" s="47"/>
      <c r="R183" s="47"/>
      <c r="S183" s="47"/>
      <c r="T183" s="95"/>
      <c r="AT183" s="24" t="s">
        <v>493</v>
      </c>
      <c r="AU183" s="24" t="s">
        <v>76</v>
      </c>
    </row>
    <row r="184" spans="2:65" s="1" customFormat="1" ht="16.5" customHeight="1">
      <c r="B184" s="46"/>
      <c r="C184" s="235" t="s">
        <v>447</v>
      </c>
      <c r="D184" s="235" t="s">
        <v>203</v>
      </c>
      <c r="E184" s="236" t="s">
        <v>1375</v>
      </c>
      <c r="F184" s="237" t="s">
        <v>2122</v>
      </c>
      <c r="G184" s="238" t="s">
        <v>1269</v>
      </c>
      <c r="H184" s="239">
        <v>6</v>
      </c>
      <c r="I184" s="240"/>
      <c r="J184" s="241">
        <f>ROUND(I184*H184,2)</f>
        <v>0</v>
      </c>
      <c r="K184" s="237" t="s">
        <v>21</v>
      </c>
      <c r="L184" s="72"/>
      <c r="M184" s="242" t="s">
        <v>21</v>
      </c>
      <c r="N184" s="243" t="s">
        <v>40</v>
      </c>
      <c r="O184" s="47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AR184" s="24" t="s">
        <v>208</v>
      </c>
      <c r="AT184" s="24" t="s">
        <v>203</v>
      </c>
      <c r="AU184" s="24" t="s">
        <v>76</v>
      </c>
      <c r="AY184" s="24" t="s">
        <v>201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208</v>
      </c>
      <c r="BM184" s="24" t="s">
        <v>679</v>
      </c>
    </row>
    <row r="185" spans="2:47" s="1" customFormat="1" ht="13.5">
      <c r="B185" s="46"/>
      <c r="C185" s="74"/>
      <c r="D185" s="249" t="s">
        <v>493</v>
      </c>
      <c r="E185" s="74"/>
      <c r="F185" s="280" t="s">
        <v>2149</v>
      </c>
      <c r="G185" s="74"/>
      <c r="H185" s="74"/>
      <c r="I185" s="203"/>
      <c r="J185" s="74"/>
      <c r="K185" s="74"/>
      <c r="L185" s="72"/>
      <c r="M185" s="281"/>
      <c r="N185" s="47"/>
      <c r="O185" s="47"/>
      <c r="P185" s="47"/>
      <c r="Q185" s="47"/>
      <c r="R185" s="47"/>
      <c r="S185" s="47"/>
      <c r="T185" s="95"/>
      <c r="AT185" s="24" t="s">
        <v>493</v>
      </c>
      <c r="AU185" s="24" t="s">
        <v>76</v>
      </c>
    </row>
    <row r="186" spans="2:65" s="1" customFormat="1" ht="16.5" customHeight="1">
      <c r="B186" s="46"/>
      <c r="C186" s="235" t="s">
        <v>452</v>
      </c>
      <c r="D186" s="235" t="s">
        <v>203</v>
      </c>
      <c r="E186" s="236" t="s">
        <v>1267</v>
      </c>
      <c r="F186" s="237" t="s">
        <v>2123</v>
      </c>
      <c r="G186" s="238" t="s">
        <v>1274</v>
      </c>
      <c r="H186" s="239">
        <v>8</v>
      </c>
      <c r="I186" s="240"/>
      <c r="J186" s="241">
        <f>ROUND(I186*H186,2)</f>
        <v>0</v>
      </c>
      <c r="K186" s="237" t="s">
        <v>21</v>
      </c>
      <c r="L186" s="72"/>
      <c r="M186" s="242" t="s">
        <v>21</v>
      </c>
      <c r="N186" s="243" t="s">
        <v>40</v>
      </c>
      <c r="O186" s="47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AR186" s="24" t="s">
        <v>208</v>
      </c>
      <c r="AT186" s="24" t="s">
        <v>203</v>
      </c>
      <c r="AU186" s="24" t="s">
        <v>76</v>
      </c>
      <c r="AY186" s="24" t="s">
        <v>201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76</v>
      </c>
      <c r="BK186" s="246">
        <f>ROUND(I186*H186,2)</f>
        <v>0</v>
      </c>
      <c r="BL186" s="24" t="s">
        <v>208</v>
      </c>
      <c r="BM186" s="24" t="s">
        <v>689</v>
      </c>
    </row>
    <row r="187" spans="2:47" s="1" customFormat="1" ht="13.5">
      <c r="B187" s="46"/>
      <c r="C187" s="74"/>
      <c r="D187" s="249" t="s">
        <v>493</v>
      </c>
      <c r="E187" s="74"/>
      <c r="F187" s="280" t="s">
        <v>2149</v>
      </c>
      <c r="G187" s="74"/>
      <c r="H187" s="74"/>
      <c r="I187" s="203"/>
      <c r="J187" s="74"/>
      <c r="K187" s="74"/>
      <c r="L187" s="72"/>
      <c r="M187" s="281"/>
      <c r="N187" s="47"/>
      <c r="O187" s="47"/>
      <c r="P187" s="47"/>
      <c r="Q187" s="47"/>
      <c r="R187" s="47"/>
      <c r="S187" s="47"/>
      <c r="T187" s="95"/>
      <c r="AT187" s="24" t="s">
        <v>493</v>
      </c>
      <c r="AU187" s="24" t="s">
        <v>76</v>
      </c>
    </row>
    <row r="188" spans="2:65" s="1" customFormat="1" ht="16.5" customHeight="1">
      <c r="B188" s="46"/>
      <c r="C188" s="235" t="s">
        <v>457</v>
      </c>
      <c r="D188" s="235" t="s">
        <v>203</v>
      </c>
      <c r="E188" s="236" t="s">
        <v>1270</v>
      </c>
      <c r="F188" s="237" t="s">
        <v>2124</v>
      </c>
      <c r="G188" s="238" t="s">
        <v>1274</v>
      </c>
      <c r="H188" s="239">
        <v>4</v>
      </c>
      <c r="I188" s="240"/>
      <c r="J188" s="241">
        <f>ROUND(I188*H188,2)</f>
        <v>0</v>
      </c>
      <c r="K188" s="237" t="s">
        <v>21</v>
      </c>
      <c r="L188" s="72"/>
      <c r="M188" s="242" t="s">
        <v>21</v>
      </c>
      <c r="N188" s="243" t="s">
        <v>40</v>
      </c>
      <c r="O188" s="47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AR188" s="24" t="s">
        <v>208</v>
      </c>
      <c r="AT188" s="24" t="s">
        <v>203</v>
      </c>
      <c r="AU188" s="24" t="s">
        <v>76</v>
      </c>
      <c r="AY188" s="24" t="s">
        <v>201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24" t="s">
        <v>76</v>
      </c>
      <c r="BK188" s="246">
        <f>ROUND(I188*H188,2)</f>
        <v>0</v>
      </c>
      <c r="BL188" s="24" t="s">
        <v>208</v>
      </c>
      <c r="BM188" s="24" t="s">
        <v>698</v>
      </c>
    </row>
    <row r="189" spans="2:47" s="1" customFormat="1" ht="13.5">
      <c r="B189" s="46"/>
      <c r="C189" s="74"/>
      <c r="D189" s="249" t="s">
        <v>493</v>
      </c>
      <c r="E189" s="74"/>
      <c r="F189" s="280" t="s">
        <v>2149</v>
      </c>
      <c r="G189" s="74"/>
      <c r="H189" s="74"/>
      <c r="I189" s="203"/>
      <c r="J189" s="74"/>
      <c r="K189" s="74"/>
      <c r="L189" s="72"/>
      <c r="M189" s="281"/>
      <c r="N189" s="47"/>
      <c r="O189" s="47"/>
      <c r="P189" s="47"/>
      <c r="Q189" s="47"/>
      <c r="R189" s="47"/>
      <c r="S189" s="47"/>
      <c r="T189" s="95"/>
      <c r="AT189" s="24" t="s">
        <v>493</v>
      </c>
      <c r="AU189" s="24" t="s">
        <v>76</v>
      </c>
    </row>
    <row r="190" spans="2:65" s="1" customFormat="1" ht="16.5" customHeight="1">
      <c r="B190" s="46"/>
      <c r="C190" s="235" t="s">
        <v>461</v>
      </c>
      <c r="D190" s="235" t="s">
        <v>203</v>
      </c>
      <c r="E190" s="236" t="s">
        <v>277</v>
      </c>
      <c r="F190" s="237" t="s">
        <v>2125</v>
      </c>
      <c r="G190" s="238" t="s">
        <v>1274</v>
      </c>
      <c r="H190" s="239">
        <v>4</v>
      </c>
      <c r="I190" s="240"/>
      <c r="J190" s="241">
        <f>ROUND(I190*H190,2)</f>
        <v>0</v>
      </c>
      <c r="K190" s="237" t="s">
        <v>21</v>
      </c>
      <c r="L190" s="72"/>
      <c r="M190" s="242" t="s">
        <v>21</v>
      </c>
      <c r="N190" s="243" t="s">
        <v>40</v>
      </c>
      <c r="O190" s="47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AR190" s="24" t="s">
        <v>208</v>
      </c>
      <c r="AT190" s="24" t="s">
        <v>203</v>
      </c>
      <c r="AU190" s="24" t="s">
        <v>76</v>
      </c>
      <c r="AY190" s="24" t="s">
        <v>201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24" t="s">
        <v>76</v>
      </c>
      <c r="BK190" s="246">
        <f>ROUND(I190*H190,2)</f>
        <v>0</v>
      </c>
      <c r="BL190" s="24" t="s">
        <v>208</v>
      </c>
      <c r="BM190" s="24" t="s">
        <v>706</v>
      </c>
    </row>
    <row r="191" spans="2:47" s="1" customFormat="1" ht="13.5">
      <c r="B191" s="46"/>
      <c r="C191" s="74"/>
      <c r="D191" s="249" t="s">
        <v>493</v>
      </c>
      <c r="E191" s="74"/>
      <c r="F191" s="280" t="s">
        <v>2149</v>
      </c>
      <c r="G191" s="74"/>
      <c r="H191" s="74"/>
      <c r="I191" s="203"/>
      <c r="J191" s="74"/>
      <c r="K191" s="74"/>
      <c r="L191" s="72"/>
      <c r="M191" s="281"/>
      <c r="N191" s="47"/>
      <c r="O191" s="47"/>
      <c r="P191" s="47"/>
      <c r="Q191" s="47"/>
      <c r="R191" s="47"/>
      <c r="S191" s="47"/>
      <c r="T191" s="95"/>
      <c r="AT191" s="24" t="s">
        <v>493</v>
      </c>
      <c r="AU191" s="24" t="s">
        <v>76</v>
      </c>
    </row>
    <row r="192" spans="2:65" s="1" customFormat="1" ht="16.5" customHeight="1">
      <c r="B192" s="46"/>
      <c r="C192" s="235" t="s">
        <v>466</v>
      </c>
      <c r="D192" s="235" t="s">
        <v>203</v>
      </c>
      <c r="E192" s="236" t="s">
        <v>1329</v>
      </c>
      <c r="F192" s="237" t="s">
        <v>2144</v>
      </c>
      <c r="G192" s="238" t="s">
        <v>1274</v>
      </c>
      <c r="H192" s="239">
        <v>1</v>
      </c>
      <c r="I192" s="240"/>
      <c r="J192" s="241">
        <f>ROUND(I192*H192,2)</f>
        <v>0</v>
      </c>
      <c r="K192" s="237" t="s">
        <v>21</v>
      </c>
      <c r="L192" s="72"/>
      <c r="M192" s="242" t="s">
        <v>21</v>
      </c>
      <c r="N192" s="243" t="s">
        <v>40</v>
      </c>
      <c r="O192" s="47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AR192" s="24" t="s">
        <v>208</v>
      </c>
      <c r="AT192" s="24" t="s">
        <v>203</v>
      </c>
      <c r="AU192" s="24" t="s">
        <v>76</v>
      </c>
      <c r="AY192" s="24" t="s">
        <v>201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24" t="s">
        <v>76</v>
      </c>
      <c r="BK192" s="246">
        <f>ROUND(I192*H192,2)</f>
        <v>0</v>
      </c>
      <c r="BL192" s="24" t="s">
        <v>208</v>
      </c>
      <c r="BM192" s="24" t="s">
        <v>715</v>
      </c>
    </row>
    <row r="193" spans="2:47" s="1" customFormat="1" ht="13.5">
      <c r="B193" s="46"/>
      <c r="C193" s="74"/>
      <c r="D193" s="249" t="s">
        <v>493</v>
      </c>
      <c r="E193" s="74"/>
      <c r="F193" s="280" t="s">
        <v>2149</v>
      </c>
      <c r="G193" s="74"/>
      <c r="H193" s="74"/>
      <c r="I193" s="203"/>
      <c r="J193" s="74"/>
      <c r="K193" s="74"/>
      <c r="L193" s="72"/>
      <c r="M193" s="281"/>
      <c r="N193" s="47"/>
      <c r="O193" s="47"/>
      <c r="P193" s="47"/>
      <c r="Q193" s="47"/>
      <c r="R193" s="47"/>
      <c r="S193" s="47"/>
      <c r="T193" s="95"/>
      <c r="AT193" s="24" t="s">
        <v>493</v>
      </c>
      <c r="AU193" s="24" t="s">
        <v>76</v>
      </c>
    </row>
    <row r="194" spans="2:65" s="1" customFormat="1" ht="16.5" customHeight="1">
      <c r="B194" s="46"/>
      <c r="C194" s="235" t="s">
        <v>470</v>
      </c>
      <c r="D194" s="235" t="s">
        <v>203</v>
      </c>
      <c r="E194" s="236" t="s">
        <v>287</v>
      </c>
      <c r="F194" s="237" t="s">
        <v>2126</v>
      </c>
      <c r="G194" s="238" t="s">
        <v>1274</v>
      </c>
      <c r="H194" s="239">
        <v>1</v>
      </c>
      <c r="I194" s="240"/>
      <c r="J194" s="241">
        <f>ROUND(I194*H194,2)</f>
        <v>0</v>
      </c>
      <c r="K194" s="237" t="s">
        <v>21</v>
      </c>
      <c r="L194" s="72"/>
      <c r="M194" s="242" t="s">
        <v>21</v>
      </c>
      <c r="N194" s="243" t="s">
        <v>40</v>
      </c>
      <c r="O194" s="47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AR194" s="24" t="s">
        <v>208</v>
      </c>
      <c r="AT194" s="24" t="s">
        <v>203</v>
      </c>
      <c r="AU194" s="24" t="s">
        <v>76</v>
      </c>
      <c r="AY194" s="24" t="s">
        <v>201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24" t="s">
        <v>76</v>
      </c>
      <c r="BK194" s="246">
        <f>ROUND(I194*H194,2)</f>
        <v>0</v>
      </c>
      <c r="BL194" s="24" t="s">
        <v>208</v>
      </c>
      <c r="BM194" s="24" t="s">
        <v>725</v>
      </c>
    </row>
    <row r="195" spans="2:47" s="1" customFormat="1" ht="13.5">
      <c r="B195" s="46"/>
      <c r="C195" s="74"/>
      <c r="D195" s="249" t="s">
        <v>493</v>
      </c>
      <c r="E195" s="74"/>
      <c r="F195" s="280" t="s">
        <v>2149</v>
      </c>
      <c r="G195" s="74"/>
      <c r="H195" s="74"/>
      <c r="I195" s="203"/>
      <c r="J195" s="74"/>
      <c r="K195" s="74"/>
      <c r="L195" s="72"/>
      <c r="M195" s="281"/>
      <c r="N195" s="47"/>
      <c r="O195" s="47"/>
      <c r="P195" s="47"/>
      <c r="Q195" s="47"/>
      <c r="R195" s="47"/>
      <c r="S195" s="47"/>
      <c r="T195" s="95"/>
      <c r="AT195" s="24" t="s">
        <v>493</v>
      </c>
      <c r="AU195" s="24" t="s">
        <v>76</v>
      </c>
    </row>
    <row r="196" spans="2:65" s="1" customFormat="1" ht="16.5" customHeight="1">
      <c r="B196" s="46"/>
      <c r="C196" s="235" t="s">
        <v>474</v>
      </c>
      <c r="D196" s="235" t="s">
        <v>203</v>
      </c>
      <c r="E196" s="236" t="s">
        <v>1276</v>
      </c>
      <c r="F196" s="237" t="s">
        <v>2127</v>
      </c>
      <c r="G196" s="238" t="s">
        <v>1274</v>
      </c>
      <c r="H196" s="239">
        <v>7</v>
      </c>
      <c r="I196" s="240"/>
      <c r="J196" s="241">
        <f>ROUND(I196*H196,2)</f>
        <v>0</v>
      </c>
      <c r="K196" s="237" t="s">
        <v>21</v>
      </c>
      <c r="L196" s="72"/>
      <c r="M196" s="242" t="s">
        <v>21</v>
      </c>
      <c r="N196" s="243" t="s">
        <v>40</v>
      </c>
      <c r="O196" s="47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AR196" s="24" t="s">
        <v>208</v>
      </c>
      <c r="AT196" s="24" t="s">
        <v>203</v>
      </c>
      <c r="AU196" s="24" t="s">
        <v>76</v>
      </c>
      <c r="AY196" s="24" t="s">
        <v>201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24" t="s">
        <v>76</v>
      </c>
      <c r="BK196" s="246">
        <f>ROUND(I196*H196,2)</f>
        <v>0</v>
      </c>
      <c r="BL196" s="24" t="s">
        <v>208</v>
      </c>
      <c r="BM196" s="24" t="s">
        <v>734</v>
      </c>
    </row>
    <row r="197" spans="2:47" s="1" customFormat="1" ht="13.5">
      <c r="B197" s="46"/>
      <c r="C197" s="74"/>
      <c r="D197" s="249" t="s">
        <v>493</v>
      </c>
      <c r="E197" s="74"/>
      <c r="F197" s="280" t="s">
        <v>2149</v>
      </c>
      <c r="G197" s="74"/>
      <c r="H197" s="74"/>
      <c r="I197" s="203"/>
      <c r="J197" s="74"/>
      <c r="K197" s="74"/>
      <c r="L197" s="72"/>
      <c r="M197" s="281"/>
      <c r="N197" s="47"/>
      <c r="O197" s="47"/>
      <c r="P197" s="47"/>
      <c r="Q197" s="47"/>
      <c r="R197" s="47"/>
      <c r="S197" s="47"/>
      <c r="T197" s="95"/>
      <c r="AT197" s="24" t="s">
        <v>493</v>
      </c>
      <c r="AU197" s="24" t="s">
        <v>76</v>
      </c>
    </row>
    <row r="198" spans="2:65" s="1" customFormat="1" ht="16.5" customHeight="1">
      <c r="B198" s="46"/>
      <c r="C198" s="235" t="s">
        <v>479</v>
      </c>
      <c r="D198" s="235" t="s">
        <v>203</v>
      </c>
      <c r="E198" s="236" t="s">
        <v>1279</v>
      </c>
      <c r="F198" s="237" t="s">
        <v>1379</v>
      </c>
      <c r="G198" s="238" t="s">
        <v>1274</v>
      </c>
      <c r="H198" s="239">
        <v>2</v>
      </c>
      <c r="I198" s="240"/>
      <c r="J198" s="241">
        <f>ROUND(I198*H198,2)</f>
        <v>0</v>
      </c>
      <c r="K198" s="237" t="s">
        <v>21</v>
      </c>
      <c r="L198" s="72"/>
      <c r="M198" s="242" t="s">
        <v>21</v>
      </c>
      <c r="N198" s="243" t="s">
        <v>40</v>
      </c>
      <c r="O198" s="47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AR198" s="24" t="s">
        <v>208</v>
      </c>
      <c r="AT198" s="24" t="s">
        <v>203</v>
      </c>
      <c r="AU198" s="24" t="s">
        <v>76</v>
      </c>
      <c r="AY198" s="24" t="s">
        <v>201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24" t="s">
        <v>76</v>
      </c>
      <c r="BK198" s="246">
        <f>ROUND(I198*H198,2)</f>
        <v>0</v>
      </c>
      <c r="BL198" s="24" t="s">
        <v>208</v>
      </c>
      <c r="BM198" s="24" t="s">
        <v>743</v>
      </c>
    </row>
    <row r="199" spans="2:47" s="1" customFormat="1" ht="13.5">
      <c r="B199" s="46"/>
      <c r="C199" s="74"/>
      <c r="D199" s="249" t="s">
        <v>493</v>
      </c>
      <c r="E199" s="74"/>
      <c r="F199" s="280" t="s">
        <v>2149</v>
      </c>
      <c r="G199" s="74"/>
      <c r="H199" s="74"/>
      <c r="I199" s="203"/>
      <c r="J199" s="74"/>
      <c r="K199" s="74"/>
      <c r="L199" s="72"/>
      <c r="M199" s="281"/>
      <c r="N199" s="47"/>
      <c r="O199" s="47"/>
      <c r="P199" s="47"/>
      <c r="Q199" s="47"/>
      <c r="R199" s="47"/>
      <c r="S199" s="47"/>
      <c r="T199" s="95"/>
      <c r="AT199" s="24" t="s">
        <v>493</v>
      </c>
      <c r="AU199" s="24" t="s">
        <v>76</v>
      </c>
    </row>
    <row r="200" spans="2:65" s="1" customFormat="1" ht="16.5" customHeight="1">
      <c r="B200" s="46"/>
      <c r="C200" s="235" t="s">
        <v>484</v>
      </c>
      <c r="D200" s="235" t="s">
        <v>203</v>
      </c>
      <c r="E200" s="236" t="s">
        <v>1378</v>
      </c>
      <c r="F200" s="237" t="s">
        <v>2128</v>
      </c>
      <c r="G200" s="238" t="s">
        <v>1274</v>
      </c>
      <c r="H200" s="239">
        <v>9</v>
      </c>
      <c r="I200" s="240"/>
      <c r="J200" s="241">
        <f>ROUND(I200*H200,2)</f>
        <v>0</v>
      </c>
      <c r="K200" s="237" t="s">
        <v>21</v>
      </c>
      <c r="L200" s="72"/>
      <c r="M200" s="242" t="s">
        <v>21</v>
      </c>
      <c r="N200" s="243" t="s">
        <v>40</v>
      </c>
      <c r="O200" s="47"/>
      <c r="P200" s="244">
        <f>O200*H200</f>
        <v>0</v>
      </c>
      <c r="Q200" s="244">
        <v>0</v>
      </c>
      <c r="R200" s="244">
        <f>Q200*H200</f>
        <v>0</v>
      </c>
      <c r="S200" s="244">
        <v>0</v>
      </c>
      <c r="T200" s="245">
        <f>S200*H200</f>
        <v>0</v>
      </c>
      <c r="AR200" s="24" t="s">
        <v>208</v>
      </c>
      <c r="AT200" s="24" t="s">
        <v>203</v>
      </c>
      <c r="AU200" s="24" t="s">
        <v>76</v>
      </c>
      <c r="AY200" s="24" t="s">
        <v>201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24" t="s">
        <v>76</v>
      </c>
      <c r="BK200" s="246">
        <f>ROUND(I200*H200,2)</f>
        <v>0</v>
      </c>
      <c r="BL200" s="24" t="s">
        <v>208</v>
      </c>
      <c r="BM200" s="24" t="s">
        <v>751</v>
      </c>
    </row>
    <row r="201" spans="2:47" s="1" customFormat="1" ht="13.5">
      <c r="B201" s="46"/>
      <c r="C201" s="74"/>
      <c r="D201" s="249" t="s">
        <v>493</v>
      </c>
      <c r="E201" s="74"/>
      <c r="F201" s="280" t="s">
        <v>2149</v>
      </c>
      <c r="G201" s="74"/>
      <c r="H201" s="74"/>
      <c r="I201" s="203"/>
      <c r="J201" s="74"/>
      <c r="K201" s="74"/>
      <c r="L201" s="72"/>
      <c r="M201" s="281"/>
      <c r="N201" s="47"/>
      <c r="O201" s="47"/>
      <c r="P201" s="47"/>
      <c r="Q201" s="47"/>
      <c r="R201" s="47"/>
      <c r="S201" s="47"/>
      <c r="T201" s="95"/>
      <c r="AT201" s="24" t="s">
        <v>493</v>
      </c>
      <c r="AU201" s="24" t="s">
        <v>76</v>
      </c>
    </row>
    <row r="202" spans="2:65" s="1" customFormat="1" ht="16.5" customHeight="1">
      <c r="B202" s="46"/>
      <c r="C202" s="235" t="s">
        <v>489</v>
      </c>
      <c r="D202" s="235" t="s">
        <v>203</v>
      </c>
      <c r="E202" s="236" t="s">
        <v>1281</v>
      </c>
      <c r="F202" s="237" t="s">
        <v>2129</v>
      </c>
      <c r="G202" s="238" t="s">
        <v>1274</v>
      </c>
      <c r="H202" s="239">
        <v>3</v>
      </c>
      <c r="I202" s="240"/>
      <c r="J202" s="241">
        <f>ROUND(I202*H202,2)</f>
        <v>0</v>
      </c>
      <c r="K202" s="237" t="s">
        <v>21</v>
      </c>
      <c r="L202" s="72"/>
      <c r="M202" s="242" t="s">
        <v>21</v>
      </c>
      <c r="N202" s="243" t="s">
        <v>40</v>
      </c>
      <c r="O202" s="47"/>
      <c r="P202" s="244">
        <f>O202*H202</f>
        <v>0</v>
      </c>
      <c r="Q202" s="244">
        <v>0</v>
      </c>
      <c r="R202" s="244">
        <f>Q202*H202</f>
        <v>0</v>
      </c>
      <c r="S202" s="244">
        <v>0</v>
      </c>
      <c r="T202" s="245">
        <f>S202*H202</f>
        <v>0</v>
      </c>
      <c r="AR202" s="24" t="s">
        <v>208</v>
      </c>
      <c r="AT202" s="24" t="s">
        <v>203</v>
      </c>
      <c r="AU202" s="24" t="s">
        <v>76</v>
      </c>
      <c r="AY202" s="24" t="s">
        <v>201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24" t="s">
        <v>76</v>
      </c>
      <c r="BK202" s="246">
        <f>ROUND(I202*H202,2)</f>
        <v>0</v>
      </c>
      <c r="BL202" s="24" t="s">
        <v>208</v>
      </c>
      <c r="BM202" s="24" t="s">
        <v>759</v>
      </c>
    </row>
    <row r="203" spans="2:47" s="1" customFormat="1" ht="13.5">
      <c r="B203" s="46"/>
      <c r="C203" s="74"/>
      <c r="D203" s="249" t="s">
        <v>493</v>
      </c>
      <c r="E203" s="74"/>
      <c r="F203" s="280" t="s">
        <v>2149</v>
      </c>
      <c r="G203" s="74"/>
      <c r="H203" s="74"/>
      <c r="I203" s="203"/>
      <c r="J203" s="74"/>
      <c r="K203" s="74"/>
      <c r="L203" s="72"/>
      <c r="M203" s="281"/>
      <c r="N203" s="47"/>
      <c r="O203" s="47"/>
      <c r="P203" s="47"/>
      <c r="Q203" s="47"/>
      <c r="R203" s="47"/>
      <c r="S203" s="47"/>
      <c r="T203" s="95"/>
      <c r="AT203" s="24" t="s">
        <v>493</v>
      </c>
      <c r="AU203" s="24" t="s">
        <v>76</v>
      </c>
    </row>
    <row r="204" spans="2:65" s="1" customFormat="1" ht="16.5" customHeight="1">
      <c r="B204" s="46"/>
      <c r="C204" s="235" t="s">
        <v>497</v>
      </c>
      <c r="D204" s="235" t="s">
        <v>203</v>
      </c>
      <c r="E204" s="236" t="s">
        <v>1283</v>
      </c>
      <c r="F204" s="237" t="s">
        <v>1286</v>
      </c>
      <c r="G204" s="238" t="s">
        <v>1269</v>
      </c>
      <c r="H204" s="239">
        <v>8</v>
      </c>
      <c r="I204" s="240"/>
      <c r="J204" s="241">
        <f>ROUND(I204*H204,2)</f>
        <v>0</v>
      </c>
      <c r="K204" s="237" t="s">
        <v>21</v>
      </c>
      <c r="L204" s="72"/>
      <c r="M204" s="242" t="s">
        <v>21</v>
      </c>
      <c r="N204" s="243" t="s">
        <v>40</v>
      </c>
      <c r="O204" s="47"/>
      <c r="P204" s="244">
        <f>O204*H204</f>
        <v>0</v>
      </c>
      <c r="Q204" s="244">
        <v>0</v>
      </c>
      <c r="R204" s="244">
        <f>Q204*H204</f>
        <v>0</v>
      </c>
      <c r="S204" s="244">
        <v>0</v>
      </c>
      <c r="T204" s="245">
        <f>S204*H204</f>
        <v>0</v>
      </c>
      <c r="AR204" s="24" t="s">
        <v>208</v>
      </c>
      <c r="AT204" s="24" t="s">
        <v>203</v>
      </c>
      <c r="AU204" s="24" t="s">
        <v>76</v>
      </c>
      <c r="AY204" s="24" t="s">
        <v>201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24" t="s">
        <v>76</v>
      </c>
      <c r="BK204" s="246">
        <f>ROUND(I204*H204,2)</f>
        <v>0</v>
      </c>
      <c r="BL204" s="24" t="s">
        <v>208</v>
      </c>
      <c r="BM204" s="24" t="s">
        <v>767</v>
      </c>
    </row>
    <row r="205" spans="2:47" s="1" customFormat="1" ht="13.5">
      <c r="B205" s="46"/>
      <c r="C205" s="74"/>
      <c r="D205" s="249" t="s">
        <v>493</v>
      </c>
      <c r="E205" s="74"/>
      <c r="F205" s="280" t="s">
        <v>2149</v>
      </c>
      <c r="G205" s="74"/>
      <c r="H205" s="74"/>
      <c r="I205" s="203"/>
      <c r="J205" s="74"/>
      <c r="K205" s="74"/>
      <c r="L205" s="72"/>
      <c r="M205" s="281"/>
      <c r="N205" s="47"/>
      <c r="O205" s="47"/>
      <c r="P205" s="47"/>
      <c r="Q205" s="47"/>
      <c r="R205" s="47"/>
      <c r="S205" s="47"/>
      <c r="T205" s="95"/>
      <c r="AT205" s="24" t="s">
        <v>493</v>
      </c>
      <c r="AU205" s="24" t="s">
        <v>76</v>
      </c>
    </row>
    <row r="206" spans="2:65" s="1" customFormat="1" ht="16.5" customHeight="1">
      <c r="B206" s="46"/>
      <c r="C206" s="235" t="s">
        <v>503</v>
      </c>
      <c r="D206" s="235" t="s">
        <v>203</v>
      </c>
      <c r="E206" s="236" t="s">
        <v>1285</v>
      </c>
      <c r="F206" s="237" t="s">
        <v>1288</v>
      </c>
      <c r="G206" s="238" t="s">
        <v>1269</v>
      </c>
      <c r="H206" s="239">
        <v>19</v>
      </c>
      <c r="I206" s="240"/>
      <c r="J206" s="241">
        <f>ROUND(I206*H206,2)</f>
        <v>0</v>
      </c>
      <c r="K206" s="237" t="s">
        <v>21</v>
      </c>
      <c r="L206" s="72"/>
      <c r="M206" s="242" t="s">
        <v>21</v>
      </c>
      <c r="N206" s="243" t="s">
        <v>40</v>
      </c>
      <c r="O206" s="47"/>
      <c r="P206" s="244">
        <f>O206*H206</f>
        <v>0</v>
      </c>
      <c r="Q206" s="244">
        <v>0</v>
      </c>
      <c r="R206" s="244">
        <f>Q206*H206</f>
        <v>0</v>
      </c>
      <c r="S206" s="244">
        <v>0</v>
      </c>
      <c r="T206" s="245">
        <f>S206*H206</f>
        <v>0</v>
      </c>
      <c r="AR206" s="24" t="s">
        <v>208</v>
      </c>
      <c r="AT206" s="24" t="s">
        <v>203</v>
      </c>
      <c r="AU206" s="24" t="s">
        <v>76</v>
      </c>
      <c r="AY206" s="24" t="s">
        <v>201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24" t="s">
        <v>76</v>
      </c>
      <c r="BK206" s="246">
        <f>ROUND(I206*H206,2)</f>
        <v>0</v>
      </c>
      <c r="BL206" s="24" t="s">
        <v>208</v>
      </c>
      <c r="BM206" s="24" t="s">
        <v>777</v>
      </c>
    </row>
    <row r="207" spans="2:47" s="1" customFormat="1" ht="13.5">
      <c r="B207" s="46"/>
      <c r="C207" s="74"/>
      <c r="D207" s="249" t="s">
        <v>493</v>
      </c>
      <c r="E207" s="74"/>
      <c r="F207" s="280" t="s">
        <v>2149</v>
      </c>
      <c r="G207" s="74"/>
      <c r="H207" s="74"/>
      <c r="I207" s="203"/>
      <c r="J207" s="74"/>
      <c r="K207" s="74"/>
      <c r="L207" s="72"/>
      <c r="M207" s="281"/>
      <c r="N207" s="47"/>
      <c r="O207" s="47"/>
      <c r="P207" s="47"/>
      <c r="Q207" s="47"/>
      <c r="R207" s="47"/>
      <c r="S207" s="47"/>
      <c r="T207" s="95"/>
      <c r="AT207" s="24" t="s">
        <v>493</v>
      </c>
      <c r="AU207" s="24" t="s">
        <v>76</v>
      </c>
    </row>
    <row r="208" spans="2:65" s="1" customFormat="1" ht="16.5" customHeight="1">
      <c r="B208" s="46"/>
      <c r="C208" s="235" t="s">
        <v>507</v>
      </c>
      <c r="D208" s="235" t="s">
        <v>203</v>
      </c>
      <c r="E208" s="236" t="s">
        <v>1287</v>
      </c>
      <c r="F208" s="237" t="s">
        <v>2158</v>
      </c>
      <c r="G208" s="238" t="s">
        <v>256</v>
      </c>
      <c r="H208" s="239">
        <v>25</v>
      </c>
      <c r="I208" s="240"/>
      <c r="J208" s="241">
        <f>ROUND(I208*H208,2)</f>
        <v>0</v>
      </c>
      <c r="K208" s="237" t="s">
        <v>21</v>
      </c>
      <c r="L208" s="72"/>
      <c r="M208" s="242" t="s">
        <v>21</v>
      </c>
      <c r="N208" s="243" t="s">
        <v>40</v>
      </c>
      <c r="O208" s="47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AR208" s="24" t="s">
        <v>208</v>
      </c>
      <c r="AT208" s="24" t="s">
        <v>203</v>
      </c>
      <c r="AU208" s="24" t="s">
        <v>76</v>
      </c>
      <c r="AY208" s="24" t="s">
        <v>201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24" t="s">
        <v>76</v>
      </c>
      <c r="BK208" s="246">
        <f>ROUND(I208*H208,2)</f>
        <v>0</v>
      </c>
      <c r="BL208" s="24" t="s">
        <v>208</v>
      </c>
      <c r="BM208" s="24" t="s">
        <v>785</v>
      </c>
    </row>
    <row r="209" spans="2:47" s="1" customFormat="1" ht="13.5">
      <c r="B209" s="46"/>
      <c r="C209" s="74"/>
      <c r="D209" s="249" t="s">
        <v>493</v>
      </c>
      <c r="E209" s="74"/>
      <c r="F209" s="280" t="s">
        <v>2149</v>
      </c>
      <c r="G209" s="74"/>
      <c r="H209" s="74"/>
      <c r="I209" s="203"/>
      <c r="J209" s="74"/>
      <c r="K209" s="74"/>
      <c r="L209" s="72"/>
      <c r="M209" s="281"/>
      <c r="N209" s="47"/>
      <c r="O209" s="47"/>
      <c r="P209" s="47"/>
      <c r="Q209" s="47"/>
      <c r="R209" s="47"/>
      <c r="S209" s="47"/>
      <c r="T209" s="95"/>
      <c r="AT209" s="24" t="s">
        <v>493</v>
      </c>
      <c r="AU209" s="24" t="s">
        <v>76</v>
      </c>
    </row>
    <row r="210" spans="2:65" s="1" customFormat="1" ht="16.5" customHeight="1">
      <c r="B210" s="46"/>
      <c r="C210" s="235" t="s">
        <v>512</v>
      </c>
      <c r="D210" s="235" t="s">
        <v>203</v>
      </c>
      <c r="E210" s="236" t="s">
        <v>1784</v>
      </c>
      <c r="F210" s="237" t="s">
        <v>1333</v>
      </c>
      <c r="G210" s="238" t="s">
        <v>256</v>
      </c>
      <c r="H210" s="239">
        <v>10</v>
      </c>
      <c r="I210" s="240"/>
      <c r="J210" s="241">
        <f>ROUND(I210*H210,2)</f>
        <v>0</v>
      </c>
      <c r="K210" s="237" t="s">
        <v>21</v>
      </c>
      <c r="L210" s="72"/>
      <c r="M210" s="242" t="s">
        <v>21</v>
      </c>
      <c r="N210" s="243" t="s">
        <v>40</v>
      </c>
      <c r="O210" s="47"/>
      <c r="P210" s="244">
        <f>O210*H210</f>
        <v>0</v>
      </c>
      <c r="Q210" s="244">
        <v>0</v>
      </c>
      <c r="R210" s="244">
        <f>Q210*H210</f>
        <v>0</v>
      </c>
      <c r="S210" s="244">
        <v>0</v>
      </c>
      <c r="T210" s="245">
        <f>S210*H210</f>
        <v>0</v>
      </c>
      <c r="AR210" s="24" t="s">
        <v>208</v>
      </c>
      <c r="AT210" s="24" t="s">
        <v>203</v>
      </c>
      <c r="AU210" s="24" t="s">
        <v>76</v>
      </c>
      <c r="AY210" s="24" t="s">
        <v>201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24" t="s">
        <v>76</v>
      </c>
      <c r="BK210" s="246">
        <f>ROUND(I210*H210,2)</f>
        <v>0</v>
      </c>
      <c r="BL210" s="24" t="s">
        <v>208</v>
      </c>
      <c r="BM210" s="24" t="s">
        <v>794</v>
      </c>
    </row>
    <row r="211" spans="2:47" s="1" customFormat="1" ht="13.5">
      <c r="B211" s="46"/>
      <c r="C211" s="74"/>
      <c r="D211" s="249" t="s">
        <v>493</v>
      </c>
      <c r="E211" s="74"/>
      <c r="F211" s="280" t="s">
        <v>2149</v>
      </c>
      <c r="G211" s="74"/>
      <c r="H211" s="74"/>
      <c r="I211" s="203"/>
      <c r="J211" s="74"/>
      <c r="K211" s="74"/>
      <c r="L211" s="72"/>
      <c r="M211" s="281"/>
      <c r="N211" s="47"/>
      <c r="O211" s="47"/>
      <c r="P211" s="47"/>
      <c r="Q211" s="47"/>
      <c r="R211" s="47"/>
      <c r="S211" s="47"/>
      <c r="T211" s="95"/>
      <c r="AT211" s="24" t="s">
        <v>493</v>
      </c>
      <c r="AU211" s="24" t="s">
        <v>76</v>
      </c>
    </row>
    <row r="212" spans="2:65" s="1" customFormat="1" ht="16.5" customHeight="1">
      <c r="B212" s="46"/>
      <c r="C212" s="235" t="s">
        <v>516</v>
      </c>
      <c r="D212" s="235" t="s">
        <v>203</v>
      </c>
      <c r="E212" s="236" t="s">
        <v>1381</v>
      </c>
      <c r="F212" s="237" t="s">
        <v>2159</v>
      </c>
      <c r="G212" s="238" t="s">
        <v>1274</v>
      </c>
      <c r="H212" s="239">
        <v>2</v>
      </c>
      <c r="I212" s="240"/>
      <c r="J212" s="241">
        <f>ROUND(I212*H212,2)</f>
        <v>0</v>
      </c>
      <c r="K212" s="237" t="s">
        <v>21</v>
      </c>
      <c r="L212" s="72"/>
      <c r="M212" s="242" t="s">
        <v>21</v>
      </c>
      <c r="N212" s="243" t="s">
        <v>40</v>
      </c>
      <c r="O212" s="47"/>
      <c r="P212" s="244">
        <f>O212*H212</f>
        <v>0</v>
      </c>
      <c r="Q212" s="244">
        <v>0</v>
      </c>
      <c r="R212" s="244">
        <f>Q212*H212</f>
        <v>0</v>
      </c>
      <c r="S212" s="244">
        <v>0</v>
      </c>
      <c r="T212" s="245">
        <f>S212*H212</f>
        <v>0</v>
      </c>
      <c r="AR212" s="24" t="s">
        <v>208</v>
      </c>
      <c r="AT212" s="24" t="s">
        <v>203</v>
      </c>
      <c r="AU212" s="24" t="s">
        <v>76</v>
      </c>
      <c r="AY212" s="24" t="s">
        <v>201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24" t="s">
        <v>76</v>
      </c>
      <c r="BK212" s="246">
        <f>ROUND(I212*H212,2)</f>
        <v>0</v>
      </c>
      <c r="BL212" s="24" t="s">
        <v>208</v>
      </c>
      <c r="BM212" s="24" t="s">
        <v>803</v>
      </c>
    </row>
    <row r="213" spans="2:47" s="1" customFormat="1" ht="13.5">
      <c r="B213" s="46"/>
      <c r="C213" s="74"/>
      <c r="D213" s="249" t="s">
        <v>493</v>
      </c>
      <c r="E213" s="74"/>
      <c r="F213" s="280" t="s">
        <v>2149</v>
      </c>
      <c r="G213" s="74"/>
      <c r="H213" s="74"/>
      <c r="I213" s="203"/>
      <c r="J213" s="74"/>
      <c r="K213" s="74"/>
      <c r="L213" s="72"/>
      <c r="M213" s="281"/>
      <c r="N213" s="47"/>
      <c r="O213" s="47"/>
      <c r="P213" s="47"/>
      <c r="Q213" s="47"/>
      <c r="R213" s="47"/>
      <c r="S213" s="47"/>
      <c r="T213" s="95"/>
      <c r="AT213" s="24" t="s">
        <v>493</v>
      </c>
      <c r="AU213" s="24" t="s">
        <v>76</v>
      </c>
    </row>
    <row r="214" spans="2:65" s="1" customFormat="1" ht="16.5" customHeight="1">
      <c r="B214" s="46"/>
      <c r="C214" s="235" t="s">
        <v>520</v>
      </c>
      <c r="D214" s="235" t="s">
        <v>203</v>
      </c>
      <c r="E214" s="236" t="s">
        <v>349</v>
      </c>
      <c r="F214" s="237" t="s">
        <v>2130</v>
      </c>
      <c r="G214" s="238" t="s">
        <v>1274</v>
      </c>
      <c r="H214" s="239">
        <v>1</v>
      </c>
      <c r="I214" s="240"/>
      <c r="J214" s="241">
        <f>ROUND(I214*H214,2)</f>
        <v>0</v>
      </c>
      <c r="K214" s="237" t="s">
        <v>21</v>
      </c>
      <c r="L214" s="72"/>
      <c r="M214" s="242" t="s">
        <v>21</v>
      </c>
      <c r="N214" s="243" t="s">
        <v>40</v>
      </c>
      <c r="O214" s="47"/>
      <c r="P214" s="244">
        <f>O214*H214</f>
        <v>0</v>
      </c>
      <c r="Q214" s="244">
        <v>0</v>
      </c>
      <c r="R214" s="244">
        <f>Q214*H214</f>
        <v>0</v>
      </c>
      <c r="S214" s="244">
        <v>0</v>
      </c>
      <c r="T214" s="245">
        <f>S214*H214</f>
        <v>0</v>
      </c>
      <c r="AR214" s="24" t="s">
        <v>208</v>
      </c>
      <c r="AT214" s="24" t="s">
        <v>203</v>
      </c>
      <c r="AU214" s="24" t="s">
        <v>76</v>
      </c>
      <c r="AY214" s="24" t="s">
        <v>201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24" t="s">
        <v>76</v>
      </c>
      <c r="BK214" s="246">
        <f>ROUND(I214*H214,2)</f>
        <v>0</v>
      </c>
      <c r="BL214" s="24" t="s">
        <v>208</v>
      </c>
      <c r="BM214" s="24" t="s">
        <v>811</v>
      </c>
    </row>
    <row r="215" spans="2:47" s="1" customFormat="1" ht="13.5">
      <c r="B215" s="46"/>
      <c r="C215" s="74"/>
      <c r="D215" s="249" t="s">
        <v>493</v>
      </c>
      <c r="E215" s="74"/>
      <c r="F215" s="280" t="s">
        <v>2149</v>
      </c>
      <c r="G215" s="74"/>
      <c r="H215" s="74"/>
      <c r="I215" s="203"/>
      <c r="J215" s="74"/>
      <c r="K215" s="74"/>
      <c r="L215" s="72"/>
      <c r="M215" s="281"/>
      <c r="N215" s="47"/>
      <c r="O215" s="47"/>
      <c r="P215" s="47"/>
      <c r="Q215" s="47"/>
      <c r="R215" s="47"/>
      <c r="S215" s="47"/>
      <c r="T215" s="95"/>
      <c r="AT215" s="24" t="s">
        <v>493</v>
      </c>
      <c r="AU215" s="24" t="s">
        <v>76</v>
      </c>
    </row>
    <row r="216" spans="2:65" s="1" customFormat="1" ht="16.5" customHeight="1">
      <c r="B216" s="46"/>
      <c r="C216" s="235" t="s">
        <v>528</v>
      </c>
      <c r="D216" s="235" t="s">
        <v>203</v>
      </c>
      <c r="E216" s="236" t="s">
        <v>355</v>
      </c>
      <c r="F216" s="237" t="s">
        <v>2160</v>
      </c>
      <c r="G216" s="238" t="s">
        <v>1274</v>
      </c>
      <c r="H216" s="239">
        <v>2</v>
      </c>
      <c r="I216" s="240"/>
      <c r="J216" s="241">
        <f>ROUND(I216*H216,2)</f>
        <v>0</v>
      </c>
      <c r="K216" s="237" t="s">
        <v>21</v>
      </c>
      <c r="L216" s="72"/>
      <c r="M216" s="242" t="s">
        <v>21</v>
      </c>
      <c r="N216" s="243" t="s">
        <v>40</v>
      </c>
      <c r="O216" s="47"/>
      <c r="P216" s="244">
        <f>O216*H216</f>
        <v>0</v>
      </c>
      <c r="Q216" s="244">
        <v>0</v>
      </c>
      <c r="R216" s="244">
        <f>Q216*H216</f>
        <v>0</v>
      </c>
      <c r="S216" s="244">
        <v>0</v>
      </c>
      <c r="T216" s="245">
        <f>S216*H216</f>
        <v>0</v>
      </c>
      <c r="AR216" s="24" t="s">
        <v>208</v>
      </c>
      <c r="AT216" s="24" t="s">
        <v>203</v>
      </c>
      <c r="AU216" s="24" t="s">
        <v>76</v>
      </c>
      <c r="AY216" s="24" t="s">
        <v>201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24" t="s">
        <v>76</v>
      </c>
      <c r="BK216" s="246">
        <f>ROUND(I216*H216,2)</f>
        <v>0</v>
      </c>
      <c r="BL216" s="24" t="s">
        <v>208</v>
      </c>
      <c r="BM216" s="24" t="s">
        <v>820</v>
      </c>
    </row>
    <row r="217" spans="2:47" s="1" customFormat="1" ht="13.5">
      <c r="B217" s="46"/>
      <c r="C217" s="74"/>
      <c r="D217" s="249" t="s">
        <v>493</v>
      </c>
      <c r="E217" s="74"/>
      <c r="F217" s="280" t="s">
        <v>2149</v>
      </c>
      <c r="G217" s="74"/>
      <c r="H217" s="74"/>
      <c r="I217" s="203"/>
      <c r="J217" s="74"/>
      <c r="K217" s="74"/>
      <c r="L217" s="72"/>
      <c r="M217" s="281"/>
      <c r="N217" s="47"/>
      <c r="O217" s="47"/>
      <c r="P217" s="47"/>
      <c r="Q217" s="47"/>
      <c r="R217" s="47"/>
      <c r="S217" s="47"/>
      <c r="T217" s="95"/>
      <c r="AT217" s="24" t="s">
        <v>493</v>
      </c>
      <c r="AU217" s="24" t="s">
        <v>76</v>
      </c>
    </row>
    <row r="218" spans="2:65" s="1" customFormat="1" ht="16.5" customHeight="1">
      <c r="B218" s="46"/>
      <c r="C218" s="235" t="s">
        <v>533</v>
      </c>
      <c r="D218" s="235" t="s">
        <v>203</v>
      </c>
      <c r="E218" s="236" t="s">
        <v>364</v>
      </c>
      <c r="F218" s="237" t="s">
        <v>2131</v>
      </c>
      <c r="G218" s="238" t="s">
        <v>1274</v>
      </c>
      <c r="H218" s="239">
        <v>2</v>
      </c>
      <c r="I218" s="240"/>
      <c r="J218" s="241">
        <f>ROUND(I218*H218,2)</f>
        <v>0</v>
      </c>
      <c r="K218" s="237" t="s">
        <v>21</v>
      </c>
      <c r="L218" s="72"/>
      <c r="M218" s="242" t="s">
        <v>21</v>
      </c>
      <c r="N218" s="243" t="s">
        <v>40</v>
      </c>
      <c r="O218" s="47"/>
      <c r="P218" s="244">
        <f>O218*H218</f>
        <v>0</v>
      </c>
      <c r="Q218" s="244">
        <v>0</v>
      </c>
      <c r="R218" s="244">
        <f>Q218*H218</f>
        <v>0</v>
      </c>
      <c r="S218" s="244">
        <v>0</v>
      </c>
      <c r="T218" s="245">
        <f>S218*H218</f>
        <v>0</v>
      </c>
      <c r="AR218" s="24" t="s">
        <v>208</v>
      </c>
      <c r="AT218" s="24" t="s">
        <v>203</v>
      </c>
      <c r="AU218" s="24" t="s">
        <v>76</v>
      </c>
      <c r="AY218" s="24" t="s">
        <v>201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24" t="s">
        <v>76</v>
      </c>
      <c r="BK218" s="246">
        <f>ROUND(I218*H218,2)</f>
        <v>0</v>
      </c>
      <c r="BL218" s="24" t="s">
        <v>208</v>
      </c>
      <c r="BM218" s="24" t="s">
        <v>828</v>
      </c>
    </row>
    <row r="219" spans="2:47" s="1" customFormat="1" ht="13.5">
      <c r="B219" s="46"/>
      <c r="C219" s="74"/>
      <c r="D219" s="249" t="s">
        <v>493</v>
      </c>
      <c r="E219" s="74"/>
      <c r="F219" s="280" t="s">
        <v>2149</v>
      </c>
      <c r="G219" s="74"/>
      <c r="H219" s="74"/>
      <c r="I219" s="203"/>
      <c r="J219" s="74"/>
      <c r="K219" s="74"/>
      <c r="L219" s="72"/>
      <c r="M219" s="281"/>
      <c r="N219" s="47"/>
      <c r="O219" s="47"/>
      <c r="P219" s="47"/>
      <c r="Q219" s="47"/>
      <c r="R219" s="47"/>
      <c r="S219" s="47"/>
      <c r="T219" s="95"/>
      <c r="AT219" s="24" t="s">
        <v>493</v>
      </c>
      <c r="AU219" s="24" t="s">
        <v>76</v>
      </c>
    </row>
    <row r="220" spans="2:65" s="1" customFormat="1" ht="16.5" customHeight="1">
      <c r="B220" s="46"/>
      <c r="C220" s="235" t="s">
        <v>538</v>
      </c>
      <c r="D220" s="235" t="s">
        <v>203</v>
      </c>
      <c r="E220" s="236" t="s">
        <v>369</v>
      </c>
      <c r="F220" s="237" t="s">
        <v>2132</v>
      </c>
      <c r="G220" s="238" t="s">
        <v>1274</v>
      </c>
      <c r="H220" s="239">
        <v>19</v>
      </c>
      <c r="I220" s="240"/>
      <c r="J220" s="241">
        <f>ROUND(I220*H220,2)</f>
        <v>0</v>
      </c>
      <c r="K220" s="237" t="s">
        <v>21</v>
      </c>
      <c r="L220" s="72"/>
      <c r="M220" s="242" t="s">
        <v>21</v>
      </c>
      <c r="N220" s="243" t="s">
        <v>40</v>
      </c>
      <c r="O220" s="47"/>
      <c r="P220" s="244">
        <f>O220*H220</f>
        <v>0</v>
      </c>
      <c r="Q220" s="244">
        <v>0</v>
      </c>
      <c r="R220" s="244">
        <f>Q220*H220</f>
        <v>0</v>
      </c>
      <c r="S220" s="244">
        <v>0</v>
      </c>
      <c r="T220" s="245">
        <f>S220*H220</f>
        <v>0</v>
      </c>
      <c r="AR220" s="24" t="s">
        <v>208</v>
      </c>
      <c r="AT220" s="24" t="s">
        <v>203</v>
      </c>
      <c r="AU220" s="24" t="s">
        <v>76</v>
      </c>
      <c r="AY220" s="24" t="s">
        <v>201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24" t="s">
        <v>76</v>
      </c>
      <c r="BK220" s="246">
        <f>ROUND(I220*H220,2)</f>
        <v>0</v>
      </c>
      <c r="BL220" s="24" t="s">
        <v>208</v>
      </c>
      <c r="BM220" s="24" t="s">
        <v>836</v>
      </c>
    </row>
    <row r="221" spans="2:47" s="1" customFormat="1" ht="13.5">
      <c r="B221" s="46"/>
      <c r="C221" s="74"/>
      <c r="D221" s="249" t="s">
        <v>493</v>
      </c>
      <c r="E221" s="74"/>
      <c r="F221" s="280" t="s">
        <v>2149</v>
      </c>
      <c r="G221" s="74"/>
      <c r="H221" s="74"/>
      <c r="I221" s="203"/>
      <c r="J221" s="74"/>
      <c r="K221" s="74"/>
      <c r="L221" s="72"/>
      <c r="M221" s="281"/>
      <c r="N221" s="47"/>
      <c r="O221" s="47"/>
      <c r="P221" s="47"/>
      <c r="Q221" s="47"/>
      <c r="R221" s="47"/>
      <c r="S221" s="47"/>
      <c r="T221" s="95"/>
      <c r="AT221" s="24" t="s">
        <v>493</v>
      </c>
      <c r="AU221" s="24" t="s">
        <v>76</v>
      </c>
    </row>
    <row r="222" spans="2:65" s="1" customFormat="1" ht="16.5" customHeight="1">
      <c r="B222" s="46"/>
      <c r="C222" s="235" t="s">
        <v>544</v>
      </c>
      <c r="D222" s="235" t="s">
        <v>203</v>
      </c>
      <c r="E222" s="236" t="s">
        <v>374</v>
      </c>
      <c r="F222" s="237" t="s">
        <v>1292</v>
      </c>
      <c r="G222" s="238" t="s">
        <v>1269</v>
      </c>
      <c r="H222" s="239">
        <v>2</v>
      </c>
      <c r="I222" s="240"/>
      <c r="J222" s="241">
        <f>ROUND(I222*H222,2)</f>
        <v>0</v>
      </c>
      <c r="K222" s="237" t="s">
        <v>21</v>
      </c>
      <c r="L222" s="72"/>
      <c r="M222" s="242" t="s">
        <v>21</v>
      </c>
      <c r="N222" s="243" t="s">
        <v>40</v>
      </c>
      <c r="O222" s="47"/>
      <c r="P222" s="244">
        <f>O222*H222</f>
        <v>0</v>
      </c>
      <c r="Q222" s="244">
        <v>0</v>
      </c>
      <c r="R222" s="244">
        <f>Q222*H222</f>
        <v>0</v>
      </c>
      <c r="S222" s="244">
        <v>0</v>
      </c>
      <c r="T222" s="245">
        <f>S222*H222</f>
        <v>0</v>
      </c>
      <c r="AR222" s="24" t="s">
        <v>208</v>
      </c>
      <c r="AT222" s="24" t="s">
        <v>203</v>
      </c>
      <c r="AU222" s="24" t="s">
        <v>76</v>
      </c>
      <c r="AY222" s="24" t="s">
        <v>201</v>
      </c>
      <c r="BE222" s="246">
        <f>IF(N222="základní",J222,0)</f>
        <v>0</v>
      </c>
      <c r="BF222" s="246">
        <f>IF(N222="snížená",J222,0)</f>
        <v>0</v>
      </c>
      <c r="BG222" s="246">
        <f>IF(N222="zákl. přenesená",J222,0)</f>
        <v>0</v>
      </c>
      <c r="BH222" s="246">
        <f>IF(N222="sníž. přenesená",J222,0)</f>
        <v>0</v>
      </c>
      <c r="BI222" s="246">
        <f>IF(N222="nulová",J222,0)</f>
        <v>0</v>
      </c>
      <c r="BJ222" s="24" t="s">
        <v>76</v>
      </c>
      <c r="BK222" s="246">
        <f>ROUND(I222*H222,2)</f>
        <v>0</v>
      </c>
      <c r="BL222" s="24" t="s">
        <v>208</v>
      </c>
      <c r="BM222" s="24" t="s">
        <v>844</v>
      </c>
    </row>
    <row r="223" spans="2:47" s="1" customFormat="1" ht="13.5">
      <c r="B223" s="46"/>
      <c r="C223" s="74"/>
      <c r="D223" s="249" t="s">
        <v>493</v>
      </c>
      <c r="E223" s="74"/>
      <c r="F223" s="280" t="s">
        <v>2149</v>
      </c>
      <c r="G223" s="74"/>
      <c r="H223" s="74"/>
      <c r="I223" s="203"/>
      <c r="J223" s="74"/>
      <c r="K223" s="74"/>
      <c r="L223" s="72"/>
      <c r="M223" s="281"/>
      <c r="N223" s="47"/>
      <c r="O223" s="47"/>
      <c r="P223" s="47"/>
      <c r="Q223" s="47"/>
      <c r="R223" s="47"/>
      <c r="S223" s="47"/>
      <c r="T223" s="95"/>
      <c r="AT223" s="24" t="s">
        <v>493</v>
      </c>
      <c r="AU223" s="24" t="s">
        <v>76</v>
      </c>
    </row>
    <row r="224" spans="2:65" s="1" customFormat="1" ht="16.5" customHeight="1">
      <c r="B224" s="46"/>
      <c r="C224" s="235" t="s">
        <v>549</v>
      </c>
      <c r="D224" s="235" t="s">
        <v>203</v>
      </c>
      <c r="E224" s="236" t="s">
        <v>379</v>
      </c>
      <c r="F224" s="237" t="s">
        <v>2133</v>
      </c>
      <c r="G224" s="238" t="s">
        <v>1274</v>
      </c>
      <c r="H224" s="239">
        <v>91</v>
      </c>
      <c r="I224" s="240"/>
      <c r="J224" s="241">
        <f>ROUND(I224*H224,2)</f>
        <v>0</v>
      </c>
      <c r="K224" s="237" t="s">
        <v>21</v>
      </c>
      <c r="L224" s="72"/>
      <c r="M224" s="242" t="s">
        <v>21</v>
      </c>
      <c r="N224" s="243" t="s">
        <v>40</v>
      </c>
      <c r="O224" s="47"/>
      <c r="P224" s="244">
        <f>O224*H224</f>
        <v>0</v>
      </c>
      <c r="Q224" s="244">
        <v>0</v>
      </c>
      <c r="R224" s="244">
        <f>Q224*H224</f>
        <v>0</v>
      </c>
      <c r="S224" s="244">
        <v>0</v>
      </c>
      <c r="T224" s="245">
        <f>S224*H224</f>
        <v>0</v>
      </c>
      <c r="AR224" s="24" t="s">
        <v>208</v>
      </c>
      <c r="AT224" s="24" t="s">
        <v>203</v>
      </c>
      <c r="AU224" s="24" t="s">
        <v>76</v>
      </c>
      <c r="AY224" s="24" t="s">
        <v>201</v>
      </c>
      <c r="BE224" s="246">
        <f>IF(N224="základní",J224,0)</f>
        <v>0</v>
      </c>
      <c r="BF224" s="246">
        <f>IF(N224="snížená",J224,0)</f>
        <v>0</v>
      </c>
      <c r="BG224" s="246">
        <f>IF(N224="zákl. přenesená",J224,0)</f>
        <v>0</v>
      </c>
      <c r="BH224" s="246">
        <f>IF(N224="sníž. přenesená",J224,0)</f>
        <v>0</v>
      </c>
      <c r="BI224" s="246">
        <f>IF(N224="nulová",J224,0)</f>
        <v>0</v>
      </c>
      <c r="BJ224" s="24" t="s">
        <v>76</v>
      </c>
      <c r="BK224" s="246">
        <f>ROUND(I224*H224,2)</f>
        <v>0</v>
      </c>
      <c r="BL224" s="24" t="s">
        <v>208</v>
      </c>
      <c r="BM224" s="24" t="s">
        <v>852</v>
      </c>
    </row>
    <row r="225" spans="2:47" s="1" customFormat="1" ht="13.5">
      <c r="B225" s="46"/>
      <c r="C225" s="74"/>
      <c r="D225" s="249" t="s">
        <v>493</v>
      </c>
      <c r="E225" s="74"/>
      <c r="F225" s="280" t="s">
        <v>2149</v>
      </c>
      <c r="G225" s="74"/>
      <c r="H225" s="74"/>
      <c r="I225" s="203"/>
      <c r="J225" s="74"/>
      <c r="K225" s="74"/>
      <c r="L225" s="72"/>
      <c r="M225" s="281"/>
      <c r="N225" s="47"/>
      <c r="O225" s="47"/>
      <c r="P225" s="47"/>
      <c r="Q225" s="47"/>
      <c r="R225" s="47"/>
      <c r="S225" s="47"/>
      <c r="T225" s="95"/>
      <c r="AT225" s="24" t="s">
        <v>493</v>
      </c>
      <c r="AU225" s="24" t="s">
        <v>76</v>
      </c>
    </row>
    <row r="226" spans="2:63" s="11" customFormat="1" ht="29.85" customHeight="1">
      <c r="B226" s="219"/>
      <c r="C226" s="220"/>
      <c r="D226" s="221" t="s">
        <v>68</v>
      </c>
      <c r="E226" s="233" t="s">
        <v>1294</v>
      </c>
      <c r="F226" s="233" t="s">
        <v>1295</v>
      </c>
      <c r="G226" s="220"/>
      <c r="H226" s="220"/>
      <c r="I226" s="223"/>
      <c r="J226" s="234">
        <f>BK226</f>
        <v>0</v>
      </c>
      <c r="K226" s="220"/>
      <c r="L226" s="225"/>
      <c r="M226" s="226"/>
      <c r="N226" s="227"/>
      <c r="O226" s="227"/>
      <c r="P226" s="228">
        <f>SUM(P227:P230)</f>
        <v>0</v>
      </c>
      <c r="Q226" s="227"/>
      <c r="R226" s="228">
        <f>SUM(R227:R230)</f>
        <v>0</v>
      </c>
      <c r="S226" s="227"/>
      <c r="T226" s="229">
        <f>SUM(T227:T230)</f>
        <v>0</v>
      </c>
      <c r="AR226" s="230" t="s">
        <v>216</v>
      </c>
      <c r="AT226" s="231" t="s">
        <v>68</v>
      </c>
      <c r="AU226" s="231" t="s">
        <v>76</v>
      </c>
      <c r="AY226" s="230" t="s">
        <v>201</v>
      </c>
      <c r="BK226" s="232">
        <f>SUM(BK227:BK230)</f>
        <v>0</v>
      </c>
    </row>
    <row r="227" spans="2:65" s="1" customFormat="1" ht="16.5" customHeight="1">
      <c r="B227" s="46"/>
      <c r="C227" s="235" t="s">
        <v>554</v>
      </c>
      <c r="D227" s="235" t="s">
        <v>203</v>
      </c>
      <c r="E227" s="236" t="s">
        <v>1296</v>
      </c>
      <c r="F227" s="237" t="s">
        <v>1297</v>
      </c>
      <c r="G227" s="238" t="s">
        <v>241</v>
      </c>
      <c r="H227" s="239">
        <v>1</v>
      </c>
      <c r="I227" s="240"/>
      <c r="J227" s="241">
        <f>ROUND(I227*H227,2)</f>
        <v>0</v>
      </c>
      <c r="K227" s="237" t="s">
        <v>21</v>
      </c>
      <c r="L227" s="72"/>
      <c r="M227" s="242" t="s">
        <v>21</v>
      </c>
      <c r="N227" s="243" t="s">
        <v>40</v>
      </c>
      <c r="O227" s="47"/>
      <c r="P227" s="244">
        <f>O227*H227</f>
        <v>0</v>
      </c>
      <c r="Q227" s="244">
        <v>0</v>
      </c>
      <c r="R227" s="244">
        <f>Q227*H227</f>
        <v>0</v>
      </c>
      <c r="S227" s="244">
        <v>0</v>
      </c>
      <c r="T227" s="245">
        <f>S227*H227</f>
        <v>0</v>
      </c>
      <c r="AR227" s="24" t="s">
        <v>538</v>
      </c>
      <c r="AT227" s="24" t="s">
        <v>203</v>
      </c>
      <c r="AU227" s="24" t="s">
        <v>79</v>
      </c>
      <c r="AY227" s="24" t="s">
        <v>201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24" t="s">
        <v>76</v>
      </c>
      <c r="BK227" s="246">
        <f>ROUND(I227*H227,2)</f>
        <v>0</v>
      </c>
      <c r="BL227" s="24" t="s">
        <v>538</v>
      </c>
      <c r="BM227" s="24" t="s">
        <v>2161</v>
      </c>
    </row>
    <row r="228" spans="2:65" s="1" customFormat="1" ht="16.5" customHeight="1">
      <c r="B228" s="46"/>
      <c r="C228" s="235" t="s">
        <v>559</v>
      </c>
      <c r="D228" s="235" t="s">
        <v>203</v>
      </c>
      <c r="E228" s="236" t="s">
        <v>1299</v>
      </c>
      <c r="F228" s="237" t="s">
        <v>1300</v>
      </c>
      <c r="G228" s="238" t="s">
        <v>241</v>
      </c>
      <c r="H228" s="239">
        <v>1</v>
      </c>
      <c r="I228" s="240"/>
      <c r="J228" s="241">
        <f>ROUND(I228*H228,2)</f>
        <v>0</v>
      </c>
      <c r="K228" s="237" t="s">
        <v>21</v>
      </c>
      <c r="L228" s="72"/>
      <c r="M228" s="242" t="s">
        <v>21</v>
      </c>
      <c r="N228" s="243" t="s">
        <v>40</v>
      </c>
      <c r="O228" s="47"/>
      <c r="P228" s="244">
        <f>O228*H228</f>
        <v>0</v>
      </c>
      <c r="Q228" s="244">
        <v>0</v>
      </c>
      <c r="R228" s="244">
        <f>Q228*H228</f>
        <v>0</v>
      </c>
      <c r="S228" s="244">
        <v>0</v>
      </c>
      <c r="T228" s="245">
        <f>S228*H228</f>
        <v>0</v>
      </c>
      <c r="AR228" s="24" t="s">
        <v>538</v>
      </c>
      <c r="AT228" s="24" t="s">
        <v>203</v>
      </c>
      <c r="AU228" s="24" t="s">
        <v>79</v>
      </c>
      <c r="AY228" s="24" t="s">
        <v>201</v>
      </c>
      <c r="BE228" s="246">
        <f>IF(N228="základní",J228,0)</f>
        <v>0</v>
      </c>
      <c r="BF228" s="246">
        <f>IF(N228="snížená",J228,0)</f>
        <v>0</v>
      </c>
      <c r="BG228" s="246">
        <f>IF(N228="zákl. přenesená",J228,0)</f>
        <v>0</v>
      </c>
      <c r="BH228" s="246">
        <f>IF(N228="sníž. přenesená",J228,0)</f>
        <v>0</v>
      </c>
      <c r="BI228" s="246">
        <f>IF(N228="nulová",J228,0)</f>
        <v>0</v>
      </c>
      <c r="BJ228" s="24" t="s">
        <v>76</v>
      </c>
      <c r="BK228" s="246">
        <f>ROUND(I228*H228,2)</f>
        <v>0</v>
      </c>
      <c r="BL228" s="24" t="s">
        <v>538</v>
      </c>
      <c r="BM228" s="24" t="s">
        <v>2162</v>
      </c>
    </row>
    <row r="229" spans="2:65" s="1" customFormat="1" ht="16.5" customHeight="1">
      <c r="B229" s="46"/>
      <c r="C229" s="235" t="s">
        <v>564</v>
      </c>
      <c r="D229" s="235" t="s">
        <v>203</v>
      </c>
      <c r="E229" s="236" t="s">
        <v>1302</v>
      </c>
      <c r="F229" s="237" t="s">
        <v>1303</v>
      </c>
      <c r="G229" s="238" t="s">
        <v>241</v>
      </c>
      <c r="H229" s="239">
        <v>1</v>
      </c>
      <c r="I229" s="240"/>
      <c r="J229" s="241">
        <f>ROUND(I229*H229,2)</f>
        <v>0</v>
      </c>
      <c r="K229" s="237" t="s">
        <v>21</v>
      </c>
      <c r="L229" s="72"/>
      <c r="M229" s="242" t="s">
        <v>21</v>
      </c>
      <c r="N229" s="243" t="s">
        <v>40</v>
      </c>
      <c r="O229" s="47"/>
      <c r="P229" s="244">
        <f>O229*H229</f>
        <v>0</v>
      </c>
      <c r="Q229" s="244">
        <v>0</v>
      </c>
      <c r="R229" s="244">
        <f>Q229*H229</f>
        <v>0</v>
      </c>
      <c r="S229" s="244">
        <v>0</v>
      </c>
      <c r="T229" s="245">
        <f>S229*H229</f>
        <v>0</v>
      </c>
      <c r="AR229" s="24" t="s">
        <v>538</v>
      </c>
      <c r="AT229" s="24" t="s">
        <v>203</v>
      </c>
      <c r="AU229" s="24" t="s">
        <v>79</v>
      </c>
      <c r="AY229" s="24" t="s">
        <v>201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24" t="s">
        <v>76</v>
      </c>
      <c r="BK229" s="246">
        <f>ROUND(I229*H229,2)</f>
        <v>0</v>
      </c>
      <c r="BL229" s="24" t="s">
        <v>538</v>
      </c>
      <c r="BM229" s="24" t="s">
        <v>2163</v>
      </c>
    </row>
    <row r="230" spans="2:65" s="1" customFormat="1" ht="16.5" customHeight="1">
      <c r="B230" s="46"/>
      <c r="C230" s="235" t="s">
        <v>568</v>
      </c>
      <c r="D230" s="235" t="s">
        <v>203</v>
      </c>
      <c r="E230" s="236" t="s">
        <v>1305</v>
      </c>
      <c r="F230" s="237" t="s">
        <v>1306</v>
      </c>
      <c r="G230" s="238" t="s">
        <v>241</v>
      </c>
      <c r="H230" s="239">
        <v>1</v>
      </c>
      <c r="I230" s="240"/>
      <c r="J230" s="241">
        <f>ROUND(I230*H230,2)</f>
        <v>0</v>
      </c>
      <c r="K230" s="237" t="s">
        <v>21</v>
      </c>
      <c r="L230" s="72"/>
      <c r="M230" s="242" t="s">
        <v>21</v>
      </c>
      <c r="N230" s="243" t="s">
        <v>40</v>
      </c>
      <c r="O230" s="47"/>
      <c r="P230" s="244">
        <f>O230*H230</f>
        <v>0</v>
      </c>
      <c r="Q230" s="244">
        <v>0</v>
      </c>
      <c r="R230" s="244">
        <f>Q230*H230</f>
        <v>0</v>
      </c>
      <c r="S230" s="244">
        <v>0</v>
      </c>
      <c r="T230" s="245">
        <f>S230*H230</f>
        <v>0</v>
      </c>
      <c r="AR230" s="24" t="s">
        <v>538</v>
      </c>
      <c r="AT230" s="24" t="s">
        <v>203</v>
      </c>
      <c r="AU230" s="24" t="s">
        <v>79</v>
      </c>
      <c r="AY230" s="24" t="s">
        <v>201</v>
      </c>
      <c r="BE230" s="246">
        <f>IF(N230="základní",J230,0)</f>
        <v>0</v>
      </c>
      <c r="BF230" s="246">
        <f>IF(N230="snížená",J230,0)</f>
        <v>0</v>
      </c>
      <c r="BG230" s="246">
        <f>IF(N230="zákl. přenesená",J230,0)</f>
        <v>0</v>
      </c>
      <c r="BH230" s="246">
        <f>IF(N230="sníž. přenesená",J230,0)</f>
        <v>0</v>
      </c>
      <c r="BI230" s="246">
        <f>IF(N230="nulová",J230,0)</f>
        <v>0</v>
      </c>
      <c r="BJ230" s="24" t="s">
        <v>76</v>
      </c>
      <c r="BK230" s="246">
        <f>ROUND(I230*H230,2)</f>
        <v>0</v>
      </c>
      <c r="BL230" s="24" t="s">
        <v>538</v>
      </c>
      <c r="BM230" s="24" t="s">
        <v>2164</v>
      </c>
    </row>
    <row r="231" spans="2:63" s="11" customFormat="1" ht="37.4" customHeight="1">
      <c r="B231" s="219"/>
      <c r="C231" s="220"/>
      <c r="D231" s="221" t="s">
        <v>68</v>
      </c>
      <c r="E231" s="222" t="s">
        <v>1338</v>
      </c>
      <c r="F231" s="222" t="s">
        <v>1309</v>
      </c>
      <c r="G231" s="220"/>
      <c r="H231" s="220"/>
      <c r="I231" s="223"/>
      <c r="J231" s="224">
        <f>BK231</f>
        <v>0</v>
      </c>
      <c r="K231" s="220"/>
      <c r="L231" s="225"/>
      <c r="M231" s="226"/>
      <c r="N231" s="227"/>
      <c r="O231" s="227"/>
      <c r="P231" s="228">
        <f>SUM(P232:P233)</f>
        <v>0</v>
      </c>
      <c r="Q231" s="227"/>
      <c r="R231" s="228">
        <f>SUM(R232:R233)</f>
        <v>0</v>
      </c>
      <c r="S231" s="227"/>
      <c r="T231" s="229">
        <f>SUM(T232:T233)</f>
        <v>0</v>
      </c>
      <c r="AR231" s="230" t="s">
        <v>76</v>
      </c>
      <c r="AT231" s="231" t="s">
        <v>68</v>
      </c>
      <c r="AU231" s="231" t="s">
        <v>69</v>
      </c>
      <c r="AY231" s="230" t="s">
        <v>201</v>
      </c>
      <c r="BK231" s="232">
        <f>SUM(BK232:BK233)</f>
        <v>0</v>
      </c>
    </row>
    <row r="232" spans="2:65" s="1" customFormat="1" ht="16.5" customHeight="1">
      <c r="B232" s="46"/>
      <c r="C232" s="235" t="s">
        <v>572</v>
      </c>
      <c r="D232" s="235" t="s">
        <v>203</v>
      </c>
      <c r="E232" s="236" t="s">
        <v>1389</v>
      </c>
      <c r="F232" s="237" t="s">
        <v>2165</v>
      </c>
      <c r="G232" s="238" t="s">
        <v>1269</v>
      </c>
      <c r="H232" s="239">
        <v>1</v>
      </c>
      <c r="I232" s="240"/>
      <c r="J232" s="241">
        <f>ROUND(I232*H232,2)</f>
        <v>0</v>
      </c>
      <c r="K232" s="237" t="s">
        <v>21</v>
      </c>
      <c r="L232" s="72"/>
      <c r="M232" s="242" t="s">
        <v>21</v>
      </c>
      <c r="N232" s="243" t="s">
        <v>40</v>
      </c>
      <c r="O232" s="47"/>
      <c r="P232" s="244">
        <f>O232*H232</f>
        <v>0</v>
      </c>
      <c r="Q232" s="244">
        <v>0</v>
      </c>
      <c r="R232" s="244">
        <f>Q232*H232</f>
        <v>0</v>
      </c>
      <c r="S232" s="244">
        <v>0</v>
      </c>
      <c r="T232" s="245">
        <f>S232*H232</f>
        <v>0</v>
      </c>
      <c r="AR232" s="24" t="s">
        <v>208</v>
      </c>
      <c r="AT232" s="24" t="s">
        <v>203</v>
      </c>
      <c r="AU232" s="24" t="s">
        <v>76</v>
      </c>
      <c r="AY232" s="24" t="s">
        <v>201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24" t="s">
        <v>76</v>
      </c>
      <c r="BK232" s="246">
        <f>ROUND(I232*H232,2)</f>
        <v>0</v>
      </c>
      <c r="BL232" s="24" t="s">
        <v>208</v>
      </c>
      <c r="BM232" s="24" t="s">
        <v>860</v>
      </c>
    </row>
    <row r="233" spans="2:65" s="1" customFormat="1" ht="16.5" customHeight="1">
      <c r="B233" s="46"/>
      <c r="C233" s="235" t="s">
        <v>576</v>
      </c>
      <c r="D233" s="235" t="s">
        <v>203</v>
      </c>
      <c r="E233" s="236" t="s">
        <v>1811</v>
      </c>
      <c r="F233" s="237" t="s">
        <v>2166</v>
      </c>
      <c r="G233" s="238" t="s">
        <v>1274</v>
      </c>
      <c r="H233" s="239">
        <v>1</v>
      </c>
      <c r="I233" s="240"/>
      <c r="J233" s="241">
        <f>ROUND(I233*H233,2)</f>
        <v>0</v>
      </c>
      <c r="K233" s="237" t="s">
        <v>21</v>
      </c>
      <c r="L233" s="72"/>
      <c r="M233" s="242" t="s">
        <v>21</v>
      </c>
      <c r="N233" s="243" t="s">
        <v>40</v>
      </c>
      <c r="O233" s="47"/>
      <c r="P233" s="244">
        <f>O233*H233</f>
        <v>0</v>
      </c>
      <c r="Q233" s="244">
        <v>0</v>
      </c>
      <c r="R233" s="244">
        <f>Q233*H233</f>
        <v>0</v>
      </c>
      <c r="S233" s="244">
        <v>0</v>
      </c>
      <c r="T233" s="245">
        <f>S233*H233</f>
        <v>0</v>
      </c>
      <c r="AR233" s="24" t="s">
        <v>208</v>
      </c>
      <c r="AT233" s="24" t="s">
        <v>203</v>
      </c>
      <c r="AU233" s="24" t="s">
        <v>76</v>
      </c>
      <c r="AY233" s="24" t="s">
        <v>201</v>
      </c>
      <c r="BE233" s="246">
        <f>IF(N233="základní",J233,0)</f>
        <v>0</v>
      </c>
      <c r="BF233" s="246">
        <f>IF(N233="snížená",J233,0)</f>
        <v>0</v>
      </c>
      <c r="BG233" s="246">
        <f>IF(N233="zákl. přenesená",J233,0)</f>
        <v>0</v>
      </c>
      <c r="BH233" s="246">
        <f>IF(N233="sníž. přenesená",J233,0)</f>
        <v>0</v>
      </c>
      <c r="BI233" s="246">
        <f>IF(N233="nulová",J233,0)</f>
        <v>0</v>
      </c>
      <c r="BJ233" s="24" t="s">
        <v>76</v>
      </c>
      <c r="BK233" s="246">
        <f>ROUND(I233*H233,2)</f>
        <v>0</v>
      </c>
      <c r="BL233" s="24" t="s">
        <v>208</v>
      </c>
      <c r="BM233" s="24" t="s">
        <v>869</v>
      </c>
    </row>
    <row r="234" spans="2:63" s="11" customFormat="1" ht="37.4" customHeight="1">
      <c r="B234" s="219"/>
      <c r="C234" s="220"/>
      <c r="D234" s="221" t="s">
        <v>68</v>
      </c>
      <c r="E234" s="222" t="s">
        <v>720</v>
      </c>
      <c r="F234" s="222" t="s">
        <v>1316</v>
      </c>
      <c r="G234" s="220"/>
      <c r="H234" s="220"/>
      <c r="I234" s="223"/>
      <c r="J234" s="224">
        <f>BK234</f>
        <v>0</v>
      </c>
      <c r="K234" s="220"/>
      <c r="L234" s="225"/>
      <c r="M234" s="226"/>
      <c r="N234" s="227"/>
      <c r="O234" s="227"/>
      <c r="P234" s="228">
        <f>SUM(P235:P237)</f>
        <v>0</v>
      </c>
      <c r="Q234" s="227"/>
      <c r="R234" s="228">
        <f>SUM(R235:R237)</f>
        <v>0</v>
      </c>
      <c r="S234" s="227"/>
      <c r="T234" s="229">
        <f>SUM(T235:T237)</f>
        <v>0</v>
      </c>
      <c r="AR234" s="230" t="s">
        <v>76</v>
      </c>
      <c r="AT234" s="231" t="s">
        <v>68</v>
      </c>
      <c r="AU234" s="231" t="s">
        <v>69</v>
      </c>
      <c r="AY234" s="230" t="s">
        <v>201</v>
      </c>
      <c r="BK234" s="232">
        <f>SUM(BK235:BK237)</f>
        <v>0</v>
      </c>
    </row>
    <row r="235" spans="2:65" s="1" customFormat="1" ht="16.5" customHeight="1">
      <c r="B235" s="46"/>
      <c r="C235" s="235" t="s">
        <v>582</v>
      </c>
      <c r="D235" s="235" t="s">
        <v>203</v>
      </c>
      <c r="E235" s="236" t="s">
        <v>1388</v>
      </c>
      <c r="F235" s="237" t="s">
        <v>1317</v>
      </c>
      <c r="G235" s="238" t="s">
        <v>1318</v>
      </c>
      <c r="H235" s="239">
        <v>3</v>
      </c>
      <c r="I235" s="240"/>
      <c r="J235" s="241">
        <f>ROUND(I235*H235,2)</f>
        <v>0</v>
      </c>
      <c r="K235" s="237" t="s">
        <v>21</v>
      </c>
      <c r="L235" s="72"/>
      <c r="M235" s="242" t="s">
        <v>21</v>
      </c>
      <c r="N235" s="243" t="s">
        <v>40</v>
      </c>
      <c r="O235" s="47"/>
      <c r="P235" s="244">
        <f>O235*H235</f>
        <v>0</v>
      </c>
      <c r="Q235" s="244">
        <v>0</v>
      </c>
      <c r="R235" s="244">
        <f>Q235*H235</f>
        <v>0</v>
      </c>
      <c r="S235" s="244">
        <v>0</v>
      </c>
      <c r="T235" s="245">
        <f>S235*H235</f>
        <v>0</v>
      </c>
      <c r="AR235" s="24" t="s">
        <v>208</v>
      </c>
      <c r="AT235" s="24" t="s">
        <v>203</v>
      </c>
      <c r="AU235" s="24" t="s">
        <v>76</v>
      </c>
      <c r="AY235" s="24" t="s">
        <v>201</v>
      </c>
      <c r="BE235" s="246">
        <f>IF(N235="základní",J235,0)</f>
        <v>0</v>
      </c>
      <c r="BF235" s="246">
        <f>IF(N235="snížená",J235,0)</f>
        <v>0</v>
      </c>
      <c r="BG235" s="246">
        <f>IF(N235="zákl. přenesená",J235,0)</f>
        <v>0</v>
      </c>
      <c r="BH235" s="246">
        <f>IF(N235="sníž. přenesená",J235,0)</f>
        <v>0</v>
      </c>
      <c r="BI235" s="246">
        <f>IF(N235="nulová",J235,0)</f>
        <v>0</v>
      </c>
      <c r="BJ235" s="24" t="s">
        <v>76</v>
      </c>
      <c r="BK235" s="246">
        <f>ROUND(I235*H235,2)</f>
        <v>0</v>
      </c>
      <c r="BL235" s="24" t="s">
        <v>208</v>
      </c>
      <c r="BM235" s="24" t="s">
        <v>877</v>
      </c>
    </row>
    <row r="236" spans="2:65" s="1" customFormat="1" ht="16.5" customHeight="1">
      <c r="B236" s="46"/>
      <c r="C236" s="235" t="s">
        <v>587</v>
      </c>
      <c r="D236" s="235" t="s">
        <v>203</v>
      </c>
      <c r="E236" s="236" t="s">
        <v>2167</v>
      </c>
      <c r="F236" s="237" t="s">
        <v>1320</v>
      </c>
      <c r="G236" s="238" t="s">
        <v>1318</v>
      </c>
      <c r="H236" s="239">
        <v>6</v>
      </c>
      <c r="I236" s="240"/>
      <c r="J236" s="241">
        <f>ROUND(I236*H236,2)</f>
        <v>0</v>
      </c>
      <c r="K236" s="237" t="s">
        <v>21</v>
      </c>
      <c r="L236" s="72"/>
      <c r="M236" s="242" t="s">
        <v>21</v>
      </c>
      <c r="N236" s="243" t="s">
        <v>40</v>
      </c>
      <c r="O236" s="47"/>
      <c r="P236" s="244">
        <f>O236*H236</f>
        <v>0</v>
      </c>
      <c r="Q236" s="244">
        <v>0</v>
      </c>
      <c r="R236" s="244">
        <f>Q236*H236</f>
        <v>0</v>
      </c>
      <c r="S236" s="244">
        <v>0</v>
      </c>
      <c r="T236" s="245">
        <f>S236*H236</f>
        <v>0</v>
      </c>
      <c r="AR236" s="24" t="s">
        <v>208</v>
      </c>
      <c r="AT236" s="24" t="s">
        <v>203</v>
      </c>
      <c r="AU236" s="24" t="s">
        <v>76</v>
      </c>
      <c r="AY236" s="24" t="s">
        <v>201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24" t="s">
        <v>76</v>
      </c>
      <c r="BK236" s="246">
        <f>ROUND(I236*H236,2)</f>
        <v>0</v>
      </c>
      <c r="BL236" s="24" t="s">
        <v>208</v>
      </c>
      <c r="BM236" s="24" t="s">
        <v>887</v>
      </c>
    </row>
    <row r="237" spans="2:65" s="1" customFormat="1" ht="16.5" customHeight="1">
      <c r="B237" s="46"/>
      <c r="C237" s="235" t="s">
        <v>593</v>
      </c>
      <c r="D237" s="235" t="s">
        <v>203</v>
      </c>
      <c r="E237" s="236" t="s">
        <v>1809</v>
      </c>
      <c r="F237" s="237" t="s">
        <v>1322</v>
      </c>
      <c r="G237" s="238" t="s">
        <v>1318</v>
      </c>
      <c r="H237" s="239">
        <v>16</v>
      </c>
      <c r="I237" s="240"/>
      <c r="J237" s="241">
        <f>ROUND(I237*H237,2)</f>
        <v>0</v>
      </c>
      <c r="K237" s="237" t="s">
        <v>21</v>
      </c>
      <c r="L237" s="72"/>
      <c r="M237" s="242" t="s">
        <v>21</v>
      </c>
      <c r="N237" s="296" t="s">
        <v>40</v>
      </c>
      <c r="O237" s="284"/>
      <c r="P237" s="297">
        <f>O237*H237</f>
        <v>0</v>
      </c>
      <c r="Q237" s="297">
        <v>0</v>
      </c>
      <c r="R237" s="297">
        <f>Q237*H237</f>
        <v>0</v>
      </c>
      <c r="S237" s="297">
        <v>0</v>
      </c>
      <c r="T237" s="298">
        <f>S237*H237</f>
        <v>0</v>
      </c>
      <c r="AR237" s="24" t="s">
        <v>208</v>
      </c>
      <c r="AT237" s="24" t="s">
        <v>203</v>
      </c>
      <c r="AU237" s="24" t="s">
        <v>76</v>
      </c>
      <c r="AY237" s="24" t="s">
        <v>201</v>
      </c>
      <c r="BE237" s="246">
        <f>IF(N237="základní",J237,0)</f>
        <v>0</v>
      </c>
      <c r="BF237" s="246">
        <f>IF(N237="snížená",J237,0)</f>
        <v>0</v>
      </c>
      <c r="BG237" s="246">
        <f>IF(N237="zákl. přenesená",J237,0)</f>
        <v>0</v>
      </c>
      <c r="BH237" s="246">
        <f>IF(N237="sníž. přenesená",J237,0)</f>
        <v>0</v>
      </c>
      <c r="BI237" s="246">
        <f>IF(N237="nulová",J237,0)</f>
        <v>0</v>
      </c>
      <c r="BJ237" s="24" t="s">
        <v>76</v>
      </c>
      <c r="BK237" s="246">
        <f>ROUND(I237*H237,2)</f>
        <v>0</v>
      </c>
      <c r="BL237" s="24" t="s">
        <v>208</v>
      </c>
      <c r="BM237" s="24" t="s">
        <v>895</v>
      </c>
    </row>
    <row r="238" spans="2:12" s="1" customFormat="1" ht="6.95" customHeight="1">
      <c r="B238" s="67"/>
      <c r="C238" s="68"/>
      <c r="D238" s="68"/>
      <c r="E238" s="68"/>
      <c r="F238" s="68"/>
      <c r="G238" s="68"/>
      <c r="H238" s="68"/>
      <c r="I238" s="178"/>
      <c r="J238" s="68"/>
      <c r="K238" s="68"/>
      <c r="L238" s="72"/>
    </row>
  </sheetData>
  <sheetProtection password="CC35" sheet="1" objects="1" scenarios="1" formatColumns="0" formatRows="0" autoFilter="0"/>
  <autoFilter ref="C88:K237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7:H77"/>
    <mergeCell ref="E79:H79"/>
    <mergeCell ref="E81:H81"/>
    <mergeCell ref="G1:H1"/>
    <mergeCell ref="L2:V2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141</v>
      </c>
      <c r="G1" s="151" t="s">
        <v>142</v>
      </c>
      <c r="H1" s="151"/>
      <c r="I1" s="152"/>
      <c r="J1" s="151" t="s">
        <v>143</v>
      </c>
      <c r="K1" s="150" t="s">
        <v>144</v>
      </c>
      <c r="L1" s="151" t="s">
        <v>145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135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146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ZŠ Karviná - školy II - stavba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147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1826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149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1394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ROUND(J86,2)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ROUND(SUM(BE86:BE216),2)</f>
        <v>0</v>
      </c>
      <c r="G32" s="47"/>
      <c r="H32" s="47"/>
      <c r="I32" s="170">
        <v>0.21</v>
      </c>
      <c r="J32" s="169">
        <f>ROUND(ROUND((SUM(BE86:BE216)),2)*I32,2)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ROUND(SUM(BF86:BF216),2)</f>
        <v>0</v>
      </c>
      <c r="G33" s="47"/>
      <c r="H33" s="47"/>
      <c r="I33" s="170">
        <v>0.15</v>
      </c>
      <c r="J33" s="169">
        <f>ROUND(ROUND((SUM(BF86:BF216)),2)*I33,2)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ROUND(SUM(BG86:BG216),2)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ROUND(SUM(BH86:BH216),2)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ROUND(SUM(BI86:BI216),2)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151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ZŠ Karviná - školy II - stavba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147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1826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149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013 - IT do stavby 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152</v>
      </c>
      <c r="D58" s="171"/>
      <c r="E58" s="171"/>
      <c r="F58" s="171"/>
      <c r="G58" s="171"/>
      <c r="H58" s="171"/>
      <c r="I58" s="185"/>
      <c r="J58" s="186" t="s">
        <v>153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154</v>
      </c>
      <c r="D60" s="47"/>
      <c r="E60" s="47"/>
      <c r="F60" s="47"/>
      <c r="G60" s="47"/>
      <c r="H60" s="47"/>
      <c r="I60" s="156"/>
      <c r="J60" s="167">
        <f>J86</f>
        <v>0</v>
      </c>
      <c r="K60" s="51"/>
      <c r="AU60" s="24" t="s">
        <v>155</v>
      </c>
    </row>
    <row r="61" spans="2:11" s="8" customFormat="1" ht="24.95" customHeight="1">
      <c r="B61" s="189"/>
      <c r="C61" s="190"/>
      <c r="D61" s="191" t="s">
        <v>1818</v>
      </c>
      <c r="E61" s="192"/>
      <c r="F61" s="192"/>
      <c r="G61" s="192"/>
      <c r="H61" s="192"/>
      <c r="I61" s="193"/>
      <c r="J61" s="194">
        <f>J87</f>
        <v>0</v>
      </c>
      <c r="K61" s="195"/>
    </row>
    <row r="62" spans="2:11" s="9" customFormat="1" ht="19.9" customHeight="1">
      <c r="B62" s="196"/>
      <c r="C62" s="197"/>
      <c r="D62" s="198" t="s">
        <v>2168</v>
      </c>
      <c r="E62" s="199"/>
      <c r="F62" s="199"/>
      <c r="G62" s="199"/>
      <c r="H62" s="199"/>
      <c r="I62" s="200"/>
      <c r="J62" s="201">
        <f>J122</f>
        <v>0</v>
      </c>
      <c r="K62" s="202"/>
    </row>
    <row r="63" spans="2:11" s="9" customFormat="1" ht="19.9" customHeight="1">
      <c r="B63" s="196"/>
      <c r="C63" s="197"/>
      <c r="D63" s="198" t="s">
        <v>2169</v>
      </c>
      <c r="E63" s="199"/>
      <c r="F63" s="199"/>
      <c r="G63" s="199"/>
      <c r="H63" s="199"/>
      <c r="I63" s="200"/>
      <c r="J63" s="201">
        <f>J165</f>
        <v>0</v>
      </c>
      <c r="K63" s="202"/>
    </row>
    <row r="64" spans="2:11" s="8" customFormat="1" ht="24.95" customHeight="1">
      <c r="B64" s="189"/>
      <c r="C64" s="190"/>
      <c r="D64" s="191" t="s">
        <v>1398</v>
      </c>
      <c r="E64" s="192"/>
      <c r="F64" s="192"/>
      <c r="G64" s="192"/>
      <c r="H64" s="192"/>
      <c r="I64" s="193"/>
      <c r="J64" s="194">
        <f>J188</f>
        <v>0</v>
      </c>
      <c r="K64" s="195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56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78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81"/>
      <c r="J70" s="71"/>
      <c r="K70" s="71"/>
      <c r="L70" s="72"/>
    </row>
    <row r="71" spans="2:12" s="1" customFormat="1" ht="36.95" customHeight="1">
      <c r="B71" s="46"/>
      <c r="C71" s="73" t="s">
        <v>185</v>
      </c>
      <c r="D71" s="74"/>
      <c r="E71" s="74"/>
      <c r="F71" s="74"/>
      <c r="G71" s="74"/>
      <c r="H71" s="74"/>
      <c r="I71" s="203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6.5" customHeight="1">
      <c r="B74" s="46"/>
      <c r="C74" s="74"/>
      <c r="D74" s="74"/>
      <c r="E74" s="204" t="str">
        <f>E7</f>
        <v>Rekonstrukce odborných učeben ZŠ Karviná - školy II - stavba</v>
      </c>
      <c r="F74" s="76"/>
      <c r="G74" s="76"/>
      <c r="H74" s="76"/>
      <c r="I74" s="203"/>
      <c r="J74" s="74"/>
      <c r="K74" s="74"/>
      <c r="L74" s="72"/>
    </row>
    <row r="75" spans="2:12" ht="13.5">
      <c r="B75" s="28"/>
      <c r="C75" s="76" t="s">
        <v>147</v>
      </c>
      <c r="D75" s="205"/>
      <c r="E75" s="205"/>
      <c r="F75" s="205"/>
      <c r="G75" s="205"/>
      <c r="H75" s="205"/>
      <c r="I75" s="148"/>
      <c r="J75" s="205"/>
      <c r="K75" s="205"/>
      <c r="L75" s="206"/>
    </row>
    <row r="76" spans="2:12" s="1" customFormat="1" ht="16.5" customHeight="1">
      <c r="B76" s="46"/>
      <c r="C76" s="74"/>
      <c r="D76" s="74"/>
      <c r="E76" s="204" t="s">
        <v>1826</v>
      </c>
      <c r="F76" s="74"/>
      <c r="G76" s="74"/>
      <c r="H76" s="74"/>
      <c r="I76" s="203"/>
      <c r="J76" s="74"/>
      <c r="K76" s="74"/>
      <c r="L76" s="72"/>
    </row>
    <row r="77" spans="2:12" s="1" customFormat="1" ht="14.4" customHeight="1">
      <c r="B77" s="46"/>
      <c r="C77" s="76" t="s">
        <v>149</v>
      </c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7.25" customHeight="1">
      <c r="B78" s="46"/>
      <c r="C78" s="74"/>
      <c r="D78" s="74"/>
      <c r="E78" s="82" t="str">
        <f>E11</f>
        <v xml:space="preserve">013 - IT do stavby </v>
      </c>
      <c r="F78" s="74"/>
      <c r="G78" s="74"/>
      <c r="H78" s="74"/>
      <c r="I78" s="203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8" customHeight="1">
      <c r="B80" s="46"/>
      <c r="C80" s="76" t="s">
        <v>23</v>
      </c>
      <c r="D80" s="74"/>
      <c r="E80" s="74"/>
      <c r="F80" s="207" t="str">
        <f>F14</f>
        <v xml:space="preserve"> </v>
      </c>
      <c r="G80" s="74"/>
      <c r="H80" s="74"/>
      <c r="I80" s="208" t="s">
        <v>25</v>
      </c>
      <c r="J80" s="85" t="str">
        <f>IF(J14="","",J14)</f>
        <v>4. 9. 2017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3.5">
      <c r="B82" s="46"/>
      <c r="C82" s="76" t="s">
        <v>27</v>
      </c>
      <c r="D82" s="74"/>
      <c r="E82" s="74"/>
      <c r="F82" s="207" t="str">
        <f>E17</f>
        <v xml:space="preserve"> </v>
      </c>
      <c r="G82" s="74"/>
      <c r="H82" s="74"/>
      <c r="I82" s="208" t="s">
        <v>32</v>
      </c>
      <c r="J82" s="207" t="str">
        <f>E23</f>
        <v xml:space="preserve"> </v>
      </c>
      <c r="K82" s="74"/>
      <c r="L82" s="72"/>
    </row>
    <row r="83" spans="2:12" s="1" customFormat="1" ht="14.4" customHeight="1">
      <c r="B83" s="46"/>
      <c r="C83" s="76" t="s">
        <v>30</v>
      </c>
      <c r="D83" s="74"/>
      <c r="E83" s="74"/>
      <c r="F83" s="207" t="str">
        <f>IF(E20="","",E20)</f>
        <v/>
      </c>
      <c r="G83" s="74"/>
      <c r="H83" s="74"/>
      <c r="I83" s="203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20" s="10" customFormat="1" ht="29.25" customHeight="1">
      <c r="B85" s="209"/>
      <c r="C85" s="210" t="s">
        <v>186</v>
      </c>
      <c r="D85" s="211" t="s">
        <v>54</v>
      </c>
      <c r="E85" s="211" t="s">
        <v>50</v>
      </c>
      <c r="F85" s="211" t="s">
        <v>187</v>
      </c>
      <c r="G85" s="211" t="s">
        <v>188</v>
      </c>
      <c r="H85" s="211" t="s">
        <v>189</v>
      </c>
      <c r="I85" s="212" t="s">
        <v>190</v>
      </c>
      <c r="J85" s="211" t="s">
        <v>153</v>
      </c>
      <c r="K85" s="213" t="s">
        <v>191</v>
      </c>
      <c r="L85" s="214"/>
      <c r="M85" s="102" t="s">
        <v>192</v>
      </c>
      <c r="N85" s="103" t="s">
        <v>39</v>
      </c>
      <c r="O85" s="103" t="s">
        <v>193</v>
      </c>
      <c r="P85" s="103" t="s">
        <v>194</v>
      </c>
      <c r="Q85" s="103" t="s">
        <v>195</v>
      </c>
      <c r="R85" s="103" t="s">
        <v>196</v>
      </c>
      <c r="S85" s="103" t="s">
        <v>197</v>
      </c>
      <c r="T85" s="104" t="s">
        <v>198</v>
      </c>
    </row>
    <row r="86" spans="2:63" s="1" customFormat="1" ht="29.25" customHeight="1">
      <c r="B86" s="46"/>
      <c r="C86" s="108" t="s">
        <v>154</v>
      </c>
      <c r="D86" s="74"/>
      <c r="E86" s="74"/>
      <c r="F86" s="74"/>
      <c r="G86" s="74"/>
      <c r="H86" s="74"/>
      <c r="I86" s="203"/>
      <c r="J86" s="215">
        <f>BK86</f>
        <v>0</v>
      </c>
      <c r="K86" s="74"/>
      <c r="L86" s="72"/>
      <c r="M86" s="105"/>
      <c r="N86" s="106"/>
      <c r="O86" s="106"/>
      <c r="P86" s="216">
        <f>P87+P188</f>
        <v>0</v>
      </c>
      <c r="Q86" s="106"/>
      <c r="R86" s="216">
        <f>R87+R188</f>
        <v>0</v>
      </c>
      <c r="S86" s="106"/>
      <c r="T86" s="217">
        <f>T87+T188</f>
        <v>0</v>
      </c>
      <c r="AT86" s="24" t="s">
        <v>68</v>
      </c>
      <c r="AU86" s="24" t="s">
        <v>155</v>
      </c>
      <c r="BK86" s="218">
        <f>BK87+BK188</f>
        <v>0</v>
      </c>
    </row>
    <row r="87" spans="2:63" s="11" customFormat="1" ht="37.4" customHeight="1">
      <c r="B87" s="219"/>
      <c r="C87" s="220"/>
      <c r="D87" s="221" t="s">
        <v>68</v>
      </c>
      <c r="E87" s="222" t="s">
        <v>1399</v>
      </c>
      <c r="F87" s="222" t="s">
        <v>1820</v>
      </c>
      <c r="G87" s="220"/>
      <c r="H87" s="220"/>
      <c r="I87" s="223"/>
      <c r="J87" s="224">
        <f>BK87</f>
        <v>0</v>
      </c>
      <c r="K87" s="220"/>
      <c r="L87" s="225"/>
      <c r="M87" s="226"/>
      <c r="N87" s="227"/>
      <c r="O87" s="227"/>
      <c r="P87" s="228">
        <f>P88+SUM(P89:P122)+P165</f>
        <v>0</v>
      </c>
      <c r="Q87" s="227"/>
      <c r="R87" s="228">
        <f>R88+SUM(R89:R122)+R165</f>
        <v>0</v>
      </c>
      <c r="S87" s="227"/>
      <c r="T87" s="229">
        <f>T88+SUM(T89:T122)+T165</f>
        <v>0</v>
      </c>
      <c r="AR87" s="230" t="s">
        <v>76</v>
      </c>
      <c r="AT87" s="231" t="s">
        <v>68</v>
      </c>
      <c r="AU87" s="231" t="s">
        <v>69</v>
      </c>
      <c r="AY87" s="230" t="s">
        <v>201</v>
      </c>
      <c r="BK87" s="232">
        <f>BK88+SUM(BK89:BK122)+BK165</f>
        <v>0</v>
      </c>
    </row>
    <row r="88" spans="2:65" s="1" customFormat="1" ht="16.5" customHeight="1">
      <c r="B88" s="46"/>
      <c r="C88" s="235" t="s">
        <v>69</v>
      </c>
      <c r="D88" s="235" t="s">
        <v>203</v>
      </c>
      <c r="E88" s="236" t="s">
        <v>1404</v>
      </c>
      <c r="F88" s="237" t="s">
        <v>1405</v>
      </c>
      <c r="G88" s="238" t="s">
        <v>248</v>
      </c>
      <c r="H88" s="239">
        <v>3</v>
      </c>
      <c r="I88" s="240"/>
      <c r="J88" s="241">
        <f>ROUND(I88*H88,2)</f>
        <v>0</v>
      </c>
      <c r="K88" s="237" t="s">
        <v>21</v>
      </c>
      <c r="L88" s="72"/>
      <c r="M88" s="242" t="s">
        <v>21</v>
      </c>
      <c r="N88" s="243" t="s">
        <v>40</v>
      </c>
      <c r="O88" s="47"/>
      <c r="P88" s="244">
        <f>O88*H88</f>
        <v>0</v>
      </c>
      <c r="Q88" s="244">
        <v>0</v>
      </c>
      <c r="R88" s="244">
        <f>Q88*H88</f>
        <v>0</v>
      </c>
      <c r="S88" s="244">
        <v>0</v>
      </c>
      <c r="T88" s="245">
        <f>S88*H88</f>
        <v>0</v>
      </c>
      <c r="AR88" s="24" t="s">
        <v>208</v>
      </c>
      <c r="AT88" s="24" t="s">
        <v>203</v>
      </c>
      <c r="AU88" s="24" t="s">
        <v>76</v>
      </c>
      <c r="AY88" s="24" t="s">
        <v>201</v>
      </c>
      <c r="BE88" s="246">
        <f>IF(N88="základní",J88,0)</f>
        <v>0</v>
      </c>
      <c r="BF88" s="246">
        <f>IF(N88="snížená",J88,0)</f>
        <v>0</v>
      </c>
      <c r="BG88" s="246">
        <f>IF(N88="zákl. přenesená",J88,0)</f>
        <v>0</v>
      </c>
      <c r="BH88" s="246">
        <f>IF(N88="sníž. přenesená",J88,0)</f>
        <v>0</v>
      </c>
      <c r="BI88" s="246">
        <f>IF(N88="nulová",J88,0)</f>
        <v>0</v>
      </c>
      <c r="BJ88" s="24" t="s">
        <v>76</v>
      </c>
      <c r="BK88" s="246">
        <f>ROUND(I88*H88,2)</f>
        <v>0</v>
      </c>
      <c r="BL88" s="24" t="s">
        <v>208</v>
      </c>
      <c r="BM88" s="24" t="s">
        <v>79</v>
      </c>
    </row>
    <row r="89" spans="2:47" s="1" customFormat="1" ht="13.5">
      <c r="B89" s="46"/>
      <c r="C89" s="74"/>
      <c r="D89" s="249" t="s">
        <v>493</v>
      </c>
      <c r="E89" s="74"/>
      <c r="F89" s="280" t="s">
        <v>1822</v>
      </c>
      <c r="G89" s="74"/>
      <c r="H89" s="74"/>
      <c r="I89" s="203"/>
      <c r="J89" s="74"/>
      <c r="K89" s="74"/>
      <c r="L89" s="72"/>
      <c r="M89" s="281"/>
      <c r="N89" s="47"/>
      <c r="O89" s="47"/>
      <c r="P89" s="47"/>
      <c r="Q89" s="47"/>
      <c r="R89" s="47"/>
      <c r="S89" s="47"/>
      <c r="T89" s="95"/>
      <c r="AT89" s="24" t="s">
        <v>493</v>
      </c>
      <c r="AU89" s="24" t="s">
        <v>76</v>
      </c>
    </row>
    <row r="90" spans="2:65" s="1" customFormat="1" ht="25.5" customHeight="1">
      <c r="B90" s="46"/>
      <c r="C90" s="235" t="s">
        <v>69</v>
      </c>
      <c r="D90" s="235" t="s">
        <v>203</v>
      </c>
      <c r="E90" s="236" t="s">
        <v>1407</v>
      </c>
      <c r="F90" s="237" t="s">
        <v>1408</v>
      </c>
      <c r="G90" s="238" t="s">
        <v>358</v>
      </c>
      <c r="H90" s="239">
        <v>340</v>
      </c>
      <c r="I90" s="240"/>
      <c r="J90" s="241">
        <f>ROUND(I90*H90,2)</f>
        <v>0</v>
      </c>
      <c r="K90" s="237" t="s">
        <v>21</v>
      </c>
      <c r="L90" s="72"/>
      <c r="M90" s="242" t="s">
        <v>21</v>
      </c>
      <c r="N90" s="243" t="s">
        <v>40</v>
      </c>
      <c r="O90" s="47"/>
      <c r="P90" s="244">
        <f>O90*H90</f>
        <v>0</v>
      </c>
      <c r="Q90" s="244">
        <v>0</v>
      </c>
      <c r="R90" s="244">
        <f>Q90*H90</f>
        <v>0</v>
      </c>
      <c r="S90" s="244">
        <v>0</v>
      </c>
      <c r="T90" s="245">
        <f>S90*H90</f>
        <v>0</v>
      </c>
      <c r="AR90" s="24" t="s">
        <v>208</v>
      </c>
      <c r="AT90" s="24" t="s">
        <v>203</v>
      </c>
      <c r="AU90" s="24" t="s">
        <v>76</v>
      </c>
      <c r="AY90" s="24" t="s">
        <v>201</v>
      </c>
      <c r="BE90" s="246">
        <f>IF(N90="základní",J90,0)</f>
        <v>0</v>
      </c>
      <c r="BF90" s="246">
        <f>IF(N90="snížená",J90,0)</f>
        <v>0</v>
      </c>
      <c r="BG90" s="246">
        <f>IF(N90="zákl. přenesená",J90,0)</f>
        <v>0</v>
      </c>
      <c r="BH90" s="246">
        <f>IF(N90="sníž. přenesená",J90,0)</f>
        <v>0</v>
      </c>
      <c r="BI90" s="246">
        <f>IF(N90="nulová",J90,0)</f>
        <v>0</v>
      </c>
      <c r="BJ90" s="24" t="s">
        <v>76</v>
      </c>
      <c r="BK90" s="246">
        <f>ROUND(I90*H90,2)</f>
        <v>0</v>
      </c>
      <c r="BL90" s="24" t="s">
        <v>208</v>
      </c>
      <c r="BM90" s="24" t="s">
        <v>208</v>
      </c>
    </row>
    <row r="91" spans="2:47" s="1" customFormat="1" ht="13.5">
      <c r="B91" s="46"/>
      <c r="C91" s="74"/>
      <c r="D91" s="249" t="s">
        <v>493</v>
      </c>
      <c r="E91" s="74"/>
      <c r="F91" s="280" t="s">
        <v>1409</v>
      </c>
      <c r="G91" s="74"/>
      <c r="H91" s="74"/>
      <c r="I91" s="203"/>
      <c r="J91" s="74"/>
      <c r="K91" s="74"/>
      <c r="L91" s="72"/>
      <c r="M91" s="281"/>
      <c r="N91" s="47"/>
      <c r="O91" s="47"/>
      <c r="P91" s="47"/>
      <c r="Q91" s="47"/>
      <c r="R91" s="47"/>
      <c r="S91" s="47"/>
      <c r="T91" s="95"/>
      <c r="AT91" s="24" t="s">
        <v>493</v>
      </c>
      <c r="AU91" s="24" t="s">
        <v>76</v>
      </c>
    </row>
    <row r="92" spans="2:65" s="1" customFormat="1" ht="16.5" customHeight="1">
      <c r="B92" s="46"/>
      <c r="C92" s="235" t="s">
        <v>69</v>
      </c>
      <c r="D92" s="235" t="s">
        <v>203</v>
      </c>
      <c r="E92" s="236" t="s">
        <v>1410</v>
      </c>
      <c r="F92" s="237" t="s">
        <v>1411</v>
      </c>
      <c r="G92" s="238" t="s">
        <v>248</v>
      </c>
      <c r="H92" s="239">
        <v>64</v>
      </c>
      <c r="I92" s="240"/>
      <c r="J92" s="241">
        <f>ROUND(I92*H92,2)</f>
        <v>0</v>
      </c>
      <c r="K92" s="237" t="s">
        <v>21</v>
      </c>
      <c r="L92" s="72"/>
      <c r="M92" s="242" t="s">
        <v>21</v>
      </c>
      <c r="N92" s="243" t="s">
        <v>40</v>
      </c>
      <c r="O92" s="47"/>
      <c r="P92" s="244">
        <f>O92*H92</f>
        <v>0</v>
      </c>
      <c r="Q92" s="244">
        <v>0</v>
      </c>
      <c r="R92" s="244">
        <f>Q92*H92</f>
        <v>0</v>
      </c>
      <c r="S92" s="244">
        <v>0</v>
      </c>
      <c r="T92" s="245">
        <f>S92*H92</f>
        <v>0</v>
      </c>
      <c r="AR92" s="24" t="s">
        <v>208</v>
      </c>
      <c r="AT92" s="24" t="s">
        <v>203</v>
      </c>
      <c r="AU92" s="24" t="s">
        <v>76</v>
      </c>
      <c r="AY92" s="24" t="s">
        <v>201</v>
      </c>
      <c r="BE92" s="246">
        <f>IF(N92="základní",J92,0)</f>
        <v>0</v>
      </c>
      <c r="BF92" s="246">
        <f>IF(N92="snížená",J92,0)</f>
        <v>0</v>
      </c>
      <c r="BG92" s="246">
        <f>IF(N92="zákl. přenesená",J92,0)</f>
        <v>0</v>
      </c>
      <c r="BH92" s="246">
        <f>IF(N92="sníž. přenesená",J92,0)</f>
        <v>0</v>
      </c>
      <c r="BI92" s="246">
        <f>IF(N92="nulová",J92,0)</f>
        <v>0</v>
      </c>
      <c r="BJ92" s="24" t="s">
        <v>76</v>
      </c>
      <c r="BK92" s="246">
        <f>ROUND(I92*H92,2)</f>
        <v>0</v>
      </c>
      <c r="BL92" s="24" t="s">
        <v>208</v>
      </c>
      <c r="BM92" s="24" t="s">
        <v>232</v>
      </c>
    </row>
    <row r="93" spans="2:47" s="1" customFormat="1" ht="13.5">
      <c r="B93" s="46"/>
      <c r="C93" s="74"/>
      <c r="D93" s="249" t="s">
        <v>493</v>
      </c>
      <c r="E93" s="74"/>
      <c r="F93" s="280" t="s">
        <v>1409</v>
      </c>
      <c r="G93" s="74"/>
      <c r="H93" s="74"/>
      <c r="I93" s="203"/>
      <c r="J93" s="74"/>
      <c r="K93" s="74"/>
      <c r="L93" s="72"/>
      <c r="M93" s="281"/>
      <c r="N93" s="47"/>
      <c r="O93" s="47"/>
      <c r="P93" s="47"/>
      <c r="Q93" s="47"/>
      <c r="R93" s="47"/>
      <c r="S93" s="47"/>
      <c r="T93" s="95"/>
      <c r="AT93" s="24" t="s">
        <v>493</v>
      </c>
      <c r="AU93" s="24" t="s">
        <v>76</v>
      </c>
    </row>
    <row r="94" spans="2:65" s="1" customFormat="1" ht="25.5" customHeight="1">
      <c r="B94" s="46"/>
      <c r="C94" s="235" t="s">
        <v>69</v>
      </c>
      <c r="D94" s="235" t="s">
        <v>203</v>
      </c>
      <c r="E94" s="236" t="s">
        <v>1412</v>
      </c>
      <c r="F94" s="237" t="s">
        <v>1413</v>
      </c>
      <c r="G94" s="238" t="s">
        <v>248</v>
      </c>
      <c r="H94" s="239">
        <v>8</v>
      </c>
      <c r="I94" s="240"/>
      <c r="J94" s="241">
        <f>ROUND(I94*H94,2)</f>
        <v>0</v>
      </c>
      <c r="K94" s="237" t="s">
        <v>21</v>
      </c>
      <c r="L94" s="72"/>
      <c r="M94" s="242" t="s">
        <v>21</v>
      </c>
      <c r="N94" s="243" t="s">
        <v>40</v>
      </c>
      <c r="O94" s="47"/>
      <c r="P94" s="244">
        <f>O94*H94</f>
        <v>0</v>
      </c>
      <c r="Q94" s="244">
        <v>0</v>
      </c>
      <c r="R94" s="244">
        <f>Q94*H94</f>
        <v>0</v>
      </c>
      <c r="S94" s="244">
        <v>0</v>
      </c>
      <c r="T94" s="245">
        <f>S94*H94</f>
        <v>0</v>
      </c>
      <c r="AR94" s="24" t="s">
        <v>208</v>
      </c>
      <c r="AT94" s="24" t="s">
        <v>203</v>
      </c>
      <c r="AU94" s="24" t="s">
        <v>76</v>
      </c>
      <c r="AY94" s="24" t="s">
        <v>201</v>
      </c>
      <c r="BE94" s="246">
        <f>IF(N94="základní",J94,0)</f>
        <v>0</v>
      </c>
      <c r="BF94" s="246">
        <f>IF(N94="snížená",J94,0)</f>
        <v>0</v>
      </c>
      <c r="BG94" s="246">
        <f>IF(N94="zákl. přenesená",J94,0)</f>
        <v>0</v>
      </c>
      <c r="BH94" s="246">
        <f>IF(N94="sníž. přenesená",J94,0)</f>
        <v>0</v>
      </c>
      <c r="BI94" s="246">
        <f>IF(N94="nulová",J94,0)</f>
        <v>0</v>
      </c>
      <c r="BJ94" s="24" t="s">
        <v>76</v>
      </c>
      <c r="BK94" s="246">
        <f>ROUND(I94*H94,2)</f>
        <v>0</v>
      </c>
      <c r="BL94" s="24" t="s">
        <v>208</v>
      </c>
      <c r="BM94" s="24" t="s">
        <v>245</v>
      </c>
    </row>
    <row r="95" spans="2:47" s="1" customFormat="1" ht="13.5">
      <c r="B95" s="46"/>
      <c r="C95" s="74"/>
      <c r="D95" s="249" t="s">
        <v>493</v>
      </c>
      <c r="E95" s="74"/>
      <c r="F95" s="280" t="s">
        <v>1409</v>
      </c>
      <c r="G95" s="74"/>
      <c r="H95" s="74"/>
      <c r="I95" s="203"/>
      <c r="J95" s="74"/>
      <c r="K95" s="74"/>
      <c r="L95" s="72"/>
      <c r="M95" s="281"/>
      <c r="N95" s="47"/>
      <c r="O95" s="47"/>
      <c r="P95" s="47"/>
      <c r="Q95" s="47"/>
      <c r="R95" s="47"/>
      <c r="S95" s="47"/>
      <c r="T95" s="95"/>
      <c r="AT95" s="24" t="s">
        <v>493</v>
      </c>
      <c r="AU95" s="24" t="s">
        <v>76</v>
      </c>
    </row>
    <row r="96" spans="2:65" s="1" customFormat="1" ht="16.5" customHeight="1">
      <c r="B96" s="46"/>
      <c r="C96" s="235" t="s">
        <v>69</v>
      </c>
      <c r="D96" s="235" t="s">
        <v>203</v>
      </c>
      <c r="E96" s="236" t="s">
        <v>1414</v>
      </c>
      <c r="F96" s="237" t="s">
        <v>1415</v>
      </c>
      <c r="G96" s="238" t="s">
        <v>248</v>
      </c>
      <c r="H96" s="239">
        <v>64</v>
      </c>
      <c r="I96" s="240"/>
      <c r="J96" s="241">
        <f>ROUND(I96*H96,2)</f>
        <v>0</v>
      </c>
      <c r="K96" s="237" t="s">
        <v>21</v>
      </c>
      <c r="L96" s="72"/>
      <c r="M96" s="242" t="s">
        <v>21</v>
      </c>
      <c r="N96" s="243" t="s">
        <v>40</v>
      </c>
      <c r="O96" s="47"/>
      <c r="P96" s="244">
        <f>O96*H96</f>
        <v>0</v>
      </c>
      <c r="Q96" s="244">
        <v>0</v>
      </c>
      <c r="R96" s="244">
        <f>Q96*H96</f>
        <v>0</v>
      </c>
      <c r="S96" s="244">
        <v>0</v>
      </c>
      <c r="T96" s="245">
        <f>S96*H96</f>
        <v>0</v>
      </c>
      <c r="AR96" s="24" t="s">
        <v>208</v>
      </c>
      <c r="AT96" s="24" t="s">
        <v>203</v>
      </c>
      <c r="AU96" s="24" t="s">
        <v>76</v>
      </c>
      <c r="AY96" s="24" t="s">
        <v>201</v>
      </c>
      <c r="BE96" s="246">
        <f>IF(N96="základní",J96,0)</f>
        <v>0</v>
      </c>
      <c r="BF96" s="246">
        <f>IF(N96="snížená",J96,0)</f>
        <v>0</v>
      </c>
      <c r="BG96" s="246">
        <f>IF(N96="zákl. přenesená",J96,0)</f>
        <v>0</v>
      </c>
      <c r="BH96" s="246">
        <f>IF(N96="sníž. přenesená",J96,0)</f>
        <v>0</v>
      </c>
      <c r="BI96" s="246">
        <f>IF(N96="nulová",J96,0)</f>
        <v>0</v>
      </c>
      <c r="BJ96" s="24" t="s">
        <v>76</v>
      </c>
      <c r="BK96" s="246">
        <f>ROUND(I96*H96,2)</f>
        <v>0</v>
      </c>
      <c r="BL96" s="24" t="s">
        <v>208</v>
      </c>
      <c r="BM96" s="24" t="s">
        <v>255</v>
      </c>
    </row>
    <row r="97" spans="2:47" s="1" customFormat="1" ht="13.5">
      <c r="B97" s="46"/>
      <c r="C97" s="74"/>
      <c r="D97" s="249" t="s">
        <v>493</v>
      </c>
      <c r="E97" s="74"/>
      <c r="F97" s="280" t="s">
        <v>1409</v>
      </c>
      <c r="G97" s="74"/>
      <c r="H97" s="74"/>
      <c r="I97" s="203"/>
      <c r="J97" s="74"/>
      <c r="K97" s="74"/>
      <c r="L97" s="72"/>
      <c r="M97" s="281"/>
      <c r="N97" s="47"/>
      <c r="O97" s="47"/>
      <c r="P97" s="47"/>
      <c r="Q97" s="47"/>
      <c r="R97" s="47"/>
      <c r="S97" s="47"/>
      <c r="T97" s="95"/>
      <c r="AT97" s="24" t="s">
        <v>493</v>
      </c>
      <c r="AU97" s="24" t="s">
        <v>76</v>
      </c>
    </row>
    <row r="98" spans="2:65" s="1" customFormat="1" ht="16.5" customHeight="1">
      <c r="B98" s="46"/>
      <c r="C98" s="235" t="s">
        <v>69</v>
      </c>
      <c r="D98" s="235" t="s">
        <v>203</v>
      </c>
      <c r="E98" s="236" t="s">
        <v>1416</v>
      </c>
      <c r="F98" s="237" t="s">
        <v>1417</v>
      </c>
      <c r="G98" s="238" t="s">
        <v>248</v>
      </c>
      <c r="H98" s="239">
        <v>8</v>
      </c>
      <c r="I98" s="240"/>
      <c r="J98" s="241">
        <f>ROUND(I98*H98,2)</f>
        <v>0</v>
      </c>
      <c r="K98" s="237" t="s">
        <v>21</v>
      </c>
      <c r="L98" s="72"/>
      <c r="M98" s="242" t="s">
        <v>21</v>
      </c>
      <c r="N98" s="243" t="s">
        <v>40</v>
      </c>
      <c r="O98" s="47"/>
      <c r="P98" s="244">
        <f>O98*H98</f>
        <v>0</v>
      </c>
      <c r="Q98" s="244">
        <v>0</v>
      </c>
      <c r="R98" s="244">
        <f>Q98*H98</f>
        <v>0</v>
      </c>
      <c r="S98" s="244">
        <v>0</v>
      </c>
      <c r="T98" s="245">
        <f>S98*H98</f>
        <v>0</v>
      </c>
      <c r="AR98" s="24" t="s">
        <v>208</v>
      </c>
      <c r="AT98" s="24" t="s">
        <v>203</v>
      </c>
      <c r="AU98" s="24" t="s">
        <v>76</v>
      </c>
      <c r="AY98" s="24" t="s">
        <v>201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4" t="s">
        <v>76</v>
      </c>
      <c r="BK98" s="246">
        <f>ROUND(I98*H98,2)</f>
        <v>0</v>
      </c>
      <c r="BL98" s="24" t="s">
        <v>208</v>
      </c>
      <c r="BM98" s="24" t="s">
        <v>265</v>
      </c>
    </row>
    <row r="99" spans="2:47" s="1" customFormat="1" ht="13.5">
      <c r="B99" s="46"/>
      <c r="C99" s="74"/>
      <c r="D99" s="249" t="s">
        <v>493</v>
      </c>
      <c r="E99" s="74"/>
      <c r="F99" s="280" t="s">
        <v>1409</v>
      </c>
      <c r="G99" s="74"/>
      <c r="H99" s="74"/>
      <c r="I99" s="203"/>
      <c r="J99" s="74"/>
      <c r="K99" s="74"/>
      <c r="L99" s="72"/>
      <c r="M99" s="281"/>
      <c r="N99" s="47"/>
      <c r="O99" s="47"/>
      <c r="P99" s="47"/>
      <c r="Q99" s="47"/>
      <c r="R99" s="47"/>
      <c r="S99" s="47"/>
      <c r="T99" s="95"/>
      <c r="AT99" s="24" t="s">
        <v>493</v>
      </c>
      <c r="AU99" s="24" t="s">
        <v>76</v>
      </c>
    </row>
    <row r="100" spans="2:65" s="1" customFormat="1" ht="25.5" customHeight="1">
      <c r="B100" s="46"/>
      <c r="C100" s="235" t="s">
        <v>69</v>
      </c>
      <c r="D100" s="235" t="s">
        <v>203</v>
      </c>
      <c r="E100" s="236" t="s">
        <v>1418</v>
      </c>
      <c r="F100" s="237" t="s">
        <v>1419</v>
      </c>
      <c r="G100" s="238" t="s">
        <v>358</v>
      </c>
      <c r="H100" s="239">
        <v>3520</v>
      </c>
      <c r="I100" s="240"/>
      <c r="J100" s="241">
        <f>ROUND(I100*H100,2)</f>
        <v>0</v>
      </c>
      <c r="K100" s="237" t="s">
        <v>21</v>
      </c>
      <c r="L100" s="72"/>
      <c r="M100" s="242" t="s">
        <v>21</v>
      </c>
      <c r="N100" s="243" t="s">
        <v>40</v>
      </c>
      <c r="O100" s="47"/>
      <c r="P100" s="244">
        <f>O100*H100</f>
        <v>0</v>
      </c>
      <c r="Q100" s="244">
        <v>0</v>
      </c>
      <c r="R100" s="244">
        <f>Q100*H100</f>
        <v>0</v>
      </c>
      <c r="S100" s="244">
        <v>0</v>
      </c>
      <c r="T100" s="245">
        <f>S100*H100</f>
        <v>0</v>
      </c>
      <c r="AR100" s="24" t="s">
        <v>208</v>
      </c>
      <c r="AT100" s="24" t="s">
        <v>203</v>
      </c>
      <c r="AU100" s="24" t="s">
        <v>76</v>
      </c>
      <c r="AY100" s="24" t="s">
        <v>201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4" t="s">
        <v>76</v>
      </c>
      <c r="BK100" s="246">
        <f>ROUND(I100*H100,2)</f>
        <v>0</v>
      </c>
      <c r="BL100" s="24" t="s">
        <v>208</v>
      </c>
      <c r="BM100" s="24" t="s">
        <v>277</v>
      </c>
    </row>
    <row r="101" spans="2:47" s="1" customFormat="1" ht="13.5">
      <c r="B101" s="46"/>
      <c r="C101" s="74"/>
      <c r="D101" s="249" t="s">
        <v>493</v>
      </c>
      <c r="E101" s="74"/>
      <c r="F101" s="280" t="s">
        <v>1409</v>
      </c>
      <c r="G101" s="74"/>
      <c r="H101" s="74"/>
      <c r="I101" s="203"/>
      <c r="J101" s="74"/>
      <c r="K101" s="74"/>
      <c r="L101" s="72"/>
      <c r="M101" s="281"/>
      <c r="N101" s="47"/>
      <c r="O101" s="47"/>
      <c r="P101" s="47"/>
      <c r="Q101" s="47"/>
      <c r="R101" s="47"/>
      <c r="S101" s="47"/>
      <c r="T101" s="95"/>
      <c r="AT101" s="24" t="s">
        <v>493</v>
      </c>
      <c r="AU101" s="24" t="s">
        <v>76</v>
      </c>
    </row>
    <row r="102" spans="2:65" s="1" customFormat="1" ht="16.5" customHeight="1">
      <c r="B102" s="46"/>
      <c r="C102" s="235" t="s">
        <v>69</v>
      </c>
      <c r="D102" s="235" t="s">
        <v>203</v>
      </c>
      <c r="E102" s="236" t="s">
        <v>1420</v>
      </c>
      <c r="F102" s="237" t="s">
        <v>1421</v>
      </c>
      <c r="G102" s="238" t="s">
        <v>248</v>
      </c>
      <c r="H102" s="239">
        <v>8</v>
      </c>
      <c r="I102" s="240"/>
      <c r="J102" s="241">
        <f>ROUND(I102*H102,2)</f>
        <v>0</v>
      </c>
      <c r="K102" s="237" t="s">
        <v>21</v>
      </c>
      <c r="L102" s="72"/>
      <c r="M102" s="242" t="s">
        <v>21</v>
      </c>
      <c r="N102" s="243" t="s">
        <v>40</v>
      </c>
      <c r="O102" s="47"/>
      <c r="P102" s="244">
        <f>O102*H102</f>
        <v>0</v>
      </c>
      <c r="Q102" s="244">
        <v>0</v>
      </c>
      <c r="R102" s="244">
        <f>Q102*H102</f>
        <v>0</v>
      </c>
      <c r="S102" s="244">
        <v>0</v>
      </c>
      <c r="T102" s="245">
        <f>S102*H102</f>
        <v>0</v>
      </c>
      <c r="AR102" s="24" t="s">
        <v>208</v>
      </c>
      <c r="AT102" s="24" t="s">
        <v>203</v>
      </c>
      <c r="AU102" s="24" t="s">
        <v>76</v>
      </c>
      <c r="AY102" s="24" t="s">
        <v>201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4" t="s">
        <v>76</v>
      </c>
      <c r="BK102" s="246">
        <f>ROUND(I102*H102,2)</f>
        <v>0</v>
      </c>
      <c r="BL102" s="24" t="s">
        <v>208</v>
      </c>
      <c r="BM102" s="24" t="s">
        <v>287</v>
      </c>
    </row>
    <row r="103" spans="2:47" s="1" customFormat="1" ht="13.5">
      <c r="B103" s="46"/>
      <c r="C103" s="74"/>
      <c r="D103" s="249" t="s">
        <v>493</v>
      </c>
      <c r="E103" s="74"/>
      <c r="F103" s="280" t="s">
        <v>1409</v>
      </c>
      <c r="G103" s="74"/>
      <c r="H103" s="74"/>
      <c r="I103" s="203"/>
      <c r="J103" s="74"/>
      <c r="K103" s="74"/>
      <c r="L103" s="72"/>
      <c r="M103" s="281"/>
      <c r="N103" s="47"/>
      <c r="O103" s="47"/>
      <c r="P103" s="47"/>
      <c r="Q103" s="47"/>
      <c r="R103" s="47"/>
      <c r="S103" s="47"/>
      <c r="T103" s="95"/>
      <c r="AT103" s="24" t="s">
        <v>493</v>
      </c>
      <c r="AU103" s="24" t="s">
        <v>76</v>
      </c>
    </row>
    <row r="104" spans="2:65" s="1" customFormat="1" ht="16.5" customHeight="1">
      <c r="B104" s="46"/>
      <c r="C104" s="235" t="s">
        <v>69</v>
      </c>
      <c r="D104" s="235" t="s">
        <v>203</v>
      </c>
      <c r="E104" s="236" t="s">
        <v>1422</v>
      </c>
      <c r="F104" s="237" t="s">
        <v>1423</v>
      </c>
      <c r="G104" s="238" t="s">
        <v>248</v>
      </c>
      <c r="H104" s="239">
        <v>67</v>
      </c>
      <c r="I104" s="240"/>
      <c r="J104" s="241">
        <f>ROUND(I104*H104,2)</f>
        <v>0</v>
      </c>
      <c r="K104" s="237" t="s">
        <v>21</v>
      </c>
      <c r="L104" s="72"/>
      <c r="M104" s="242" t="s">
        <v>21</v>
      </c>
      <c r="N104" s="243" t="s">
        <v>40</v>
      </c>
      <c r="O104" s="47"/>
      <c r="P104" s="244">
        <f>O104*H104</f>
        <v>0</v>
      </c>
      <c r="Q104" s="244">
        <v>0</v>
      </c>
      <c r="R104" s="244">
        <f>Q104*H104</f>
        <v>0</v>
      </c>
      <c r="S104" s="244">
        <v>0</v>
      </c>
      <c r="T104" s="245">
        <f>S104*H104</f>
        <v>0</v>
      </c>
      <c r="AR104" s="24" t="s">
        <v>208</v>
      </c>
      <c r="AT104" s="24" t="s">
        <v>203</v>
      </c>
      <c r="AU104" s="24" t="s">
        <v>76</v>
      </c>
      <c r="AY104" s="24" t="s">
        <v>201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4" t="s">
        <v>76</v>
      </c>
      <c r="BK104" s="246">
        <f>ROUND(I104*H104,2)</f>
        <v>0</v>
      </c>
      <c r="BL104" s="24" t="s">
        <v>208</v>
      </c>
      <c r="BM104" s="24" t="s">
        <v>297</v>
      </c>
    </row>
    <row r="105" spans="2:47" s="1" customFormat="1" ht="13.5">
      <c r="B105" s="46"/>
      <c r="C105" s="74"/>
      <c r="D105" s="249" t="s">
        <v>493</v>
      </c>
      <c r="E105" s="74"/>
      <c r="F105" s="280" t="s">
        <v>1409</v>
      </c>
      <c r="G105" s="74"/>
      <c r="H105" s="74"/>
      <c r="I105" s="203"/>
      <c r="J105" s="74"/>
      <c r="K105" s="74"/>
      <c r="L105" s="72"/>
      <c r="M105" s="281"/>
      <c r="N105" s="47"/>
      <c r="O105" s="47"/>
      <c r="P105" s="47"/>
      <c r="Q105" s="47"/>
      <c r="R105" s="47"/>
      <c r="S105" s="47"/>
      <c r="T105" s="95"/>
      <c r="AT105" s="24" t="s">
        <v>493</v>
      </c>
      <c r="AU105" s="24" t="s">
        <v>76</v>
      </c>
    </row>
    <row r="106" spans="2:65" s="1" customFormat="1" ht="16.5" customHeight="1">
      <c r="B106" s="46"/>
      <c r="C106" s="235" t="s">
        <v>69</v>
      </c>
      <c r="D106" s="235" t="s">
        <v>203</v>
      </c>
      <c r="E106" s="236" t="s">
        <v>1424</v>
      </c>
      <c r="F106" s="237" t="s">
        <v>1425</v>
      </c>
      <c r="G106" s="238" t="s">
        <v>248</v>
      </c>
      <c r="H106" s="239">
        <v>128</v>
      </c>
      <c r="I106" s="240"/>
      <c r="J106" s="241">
        <f>ROUND(I106*H106,2)</f>
        <v>0</v>
      </c>
      <c r="K106" s="237" t="s">
        <v>21</v>
      </c>
      <c r="L106" s="72"/>
      <c r="M106" s="242" t="s">
        <v>21</v>
      </c>
      <c r="N106" s="243" t="s">
        <v>40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208</v>
      </c>
      <c r="AT106" s="24" t="s">
        <v>203</v>
      </c>
      <c r="AU106" s="24" t="s">
        <v>76</v>
      </c>
      <c r="AY106" s="24" t="s">
        <v>201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76</v>
      </c>
      <c r="BK106" s="246">
        <f>ROUND(I106*H106,2)</f>
        <v>0</v>
      </c>
      <c r="BL106" s="24" t="s">
        <v>208</v>
      </c>
      <c r="BM106" s="24" t="s">
        <v>308</v>
      </c>
    </row>
    <row r="107" spans="2:47" s="1" customFormat="1" ht="13.5">
      <c r="B107" s="46"/>
      <c r="C107" s="74"/>
      <c r="D107" s="249" t="s">
        <v>493</v>
      </c>
      <c r="E107" s="74"/>
      <c r="F107" s="280" t="s">
        <v>1409</v>
      </c>
      <c r="G107" s="74"/>
      <c r="H107" s="74"/>
      <c r="I107" s="203"/>
      <c r="J107" s="74"/>
      <c r="K107" s="74"/>
      <c r="L107" s="72"/>
      <c r="M107" s="281"/>
      <c r="N107" s="47"/>
      <c r="O107" s="47"/>
      <c r="P107" s="47"/>
      <c r="Q107" s="47"/>
      <c r="R107" s="47"/>
      <c r="S107" s="47"/>
      <c r="T107" s="95"/>
      <c r="AT107" s="24" t="s">
        <v>493</v>
      </c>
      <c r="AU107" s="24" t="s">
        <v>76</v>
      </c>
    </row>
    <row r="108" spans="2:65" s="1" customFormat="1" ht="25.5" customHeight="1">
      <c r="B108" s="46"/>
      <c r="C108" s="235" t="s">
        <v>69</v>
      </c>
      <c r="D108" s="235" t="s">
        <v>203</v>
      </c>
      <c r="E108" s="236" t="s">
        <v>1426</v>
      </c>
      <c r="F108" s="237" t="s">
        <v>1427</v>
      </c>
      <c r="G108" s="238" t="s">
        <v>248</v>
      </c>
      <c r="H108" s="239">
        <v>16</v>
      </c>
      <c r="I108" s="240"/>
      <c r="J108" s="241">
        <f>ROUND(I108*H108,2)</f>
        <v>0</v>
      </c>
      <c r="K108" s="237" t="s">
        <v>21</v>
      </c>
      <c r="L108" s="72"/>
      <c r="M108" s="242" t="s">
        <v>21</v>
      </c>
      <c r="N108" s="243" t="s">
        <v>40</v>
      </c>
      <c r="O108" s="47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4" t="s">
        <v>208</v>
      </c>
      <c r="AT108" s="24" t="s">
        <v>203</v>
      </c>
      <c r="AU108" s="24" t="s">
        <v>76</v>
      </c>
      <c r="AY108" s="24" t="s">
        <v>201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4" t="s">
        <v>76</v>
      </c>
      <c r="BK108" s="246">
        <f>ROUND(I108*H108,2)</f>
        <v>0</v>
      </c>
      <c r="BL108" s="24" t="s">
        <v>208</v>
      </c>
      <c r="BM108" s="24" t="s">
        <v>316</v>
      </c>
    </row>
    <row r="109" spans="2:47" s="1" customFormat="1" ht="13.5">
      <c r="B109" s="46"/>
      <c r="C109" s="74"/>
      <c r="D109" s="249" t="s">
        <v>493</v>
      </c>
      <c r="E109" s="74"/>
      <c r="F109" s="280" t="s">
        <v>1409</v>
      </c>
      <c r="G109" s="74"/>
      <c r="H109" s="74"/>
      <c r="I109" s="203"/>
      <c r="J109" s="74"/>
      <c r="K109" s="74"/>
      <c r="L109" s="72"/>
      <c r="M109" s="281"/>
      <c r="N109" s="47"/>
      <c r="O109" s="47"/>
      <c r="P109" s="47"/>
      <c r="Q109" s="47"/>
      <c r="R109" s="47"/>
      <c r="S109" s="47"/>
      <c r="T109" s="95"/>
      <c r="AT109" s="24" t="s">
        <v>493</v>
      </c>
      <c r="AU109" s="24" t="s">
        <v>76</v>
      </c>
    </row>
    <row r="110" spans="2:65" s="1" customFormat="1" ht="25.5" customHeight="1">
      <c r="B110" s="46"/>
      <c r="C110" s="235" t="s">
        <v>69</v>
      </c>
      <c r="D110" s="235" t="s">
        <v>203</v>
      </c>
      <c r="E110" s="236" t="s">
        <v>1428</v>
      </c>
      <c r="F110" s="237" t="s">
        <v>1429</v>
      </c>
      <c r="G110" s="238" t="s">
        <v>248</v>
      </c>
      <c r="H110" s="239">
        <v>4</v>
      </c>
      <c r="I110" s="240"/>
      <c r="J110" s="241">
        <f>ROUND(I110*H110,2)</f>
        <v>0</v>
      </c>
      <c r="K110" s="237" t="s">
        <v>21</v>
      </c>
      <c r="L110" s="72"/>
      <c r="M110" s="242" t="s">
        <v>21</v>
      </c>
      <c r="N110" s="243" t="s">
        <v>40</v>
      </c>
      <c r="O110" s="47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4" t="s">
        <v>208</v>
      </c>
      <c r="AT110" s="24" t="s">
        <v>203</v>
      </c>
      <c r="AU110" s="24" t="s">
        <v>76</v>
      </c>
      <c r="AY110" s="24" t="s">
        <v>201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76</v>
      </c>
      <c r="BK110" s="246">
        <f>ROUND(I110*H110,2)</f>
        <v>0</v>
      </c>
      <c r="BL110" s="24" t="s">
        <v>208</v>
      </c>
      <c r="BM110" s="24" t="s">
        <v>330</v>
      </c>
    </row>
    <row r="111" spans="2:47" s="1" customFormat="1" ht="13.5">
      <c r="B111" s="46"/>
      <c r="C111" s="74"/>
      <c r="D111" s="249" t="s">
        <v>493</v>
      </c>
      <c r="E111" s="74"/>
      <c r="F111" s="280" t="s">
        <v>1409</v>
      </c>
      <c r="G111" s="74"/>
      <c r="H111" s="74"/>
      <c r="I111" s="203"/>
      <c r="J111" s="74"/>
      <c r="K111" s="74"/>
      <c r="L111" s="72"/>
      <c r="M111" s="281"/>
      <c r="N111" s="47"/>
      <c r="O111" s="47"/>
      <c r="P111" s="47"/>
      <c r="Q111" s="47"/>
      <c r="R111" s="47"/>
      <c r="S111" s="47"/>
      <c r="T111" s="95"/>
      <c r="AT111" s="24" t="s">
        <v>493</v>
      </c>
      <c r="AU111" s="24" t="s">
        <v>76</v>
      </c>
    </row>
    <row r="112" spans="2:65" s="1" customFormat="1" ht="25.5" customHeight="1">
      <c r="B112" s="46"/>
      <c r="C112" s="235" t="s">
        <v>69</v>
      </c>
      <c r="D112" s="235" t="s">
        <v>203</v>
      </c>
      <c r="E112" s="236" t="s">
        <v>1431</v>
      </c>
      <c r="F112" s="237" t="s">
        <v>1432</v>
      </c>
      <c r="G112" s="238" t="s">
        <v>248</v>
      </c>
      <c r="H112" s="239">
        <v>4</v>
      </c>
      <c r="I112" s="240"/>
      <c r="J112" s="241">
        <f>ROUND(I112*H112,2)</f>
        <v>0</v>
      </c>
      <c r="K112" s="237" t="s">
        <v>21</v>
      </c>
      <c r="L112" s="72"/>
      <c r="M112" s="242" t="s">
        <v>21</v>
      </c>
      <c r="N112" s="243" t="s">
        <v>40</v>
      </c>
      <c r="O112" s="47"/>
      <c r="P112" s="244">
        <f>O112*H112</f>
        <v>0</v>
      </c>
      <c r="Q112" s="244">
        <v>0</v>
      </c>
      <c r="R112" s="244">
        <f>Q112*H112</f>
        <v>0</v>
      </c>
      <c r="S112" s="244">
        <v>0</v>
      </c>
      <c r="T112" s="245">
        <f>S112*H112</f>
        <v>0</v>
      </c>
      <c r="AR112" s="24" t="s">
        <v>208</v>
      </c>
      <c r="AT112" s="24" t="s">
        <v>203</v>
      </c>
      <c r="AU112" s="24" t="s">
        <v>76</v>
      </c>
      <c r="AY112" s="24" t="s">
        <v>201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76</v>
      </c>
      <c r="BK112" s="246">
        <f>ROUND(I112*H112,2)</f>
        <v>0</v>
      </c>
      <c r="BL112" s="24" t="s">
        <v>208</v>
      </c>
      <c r="BM112" s="24" t="s">
        <v>338</v>
      </c>
    </row>
    <row r="113" spans="2:47" s="1" customFormat="1" ht="13.5">
      <c r="B113" s="46"/>
      <c r="C113" s="74"/>
      <c r="D113" s="249" t="s">
        <v>493</v>
      </c>
      <c r="E113" s="74"/>
      <c r="F113" s="280" t="s">
        <v>1409</v>
      </c>
      <c r="G113" s="74"/>
      <c r="H113" s="74"/>
      <c r="I113" s="203"/>
      <c r="J113" s="74"/>
      <c r="K113" s="74"/>
      <c r="L113" s="72"/>
      <c r="M113" s="281"/>
      <c r="N113" s="47"/>
      <c r="O113" s="47"/>
      <c r="P113" s="47"/>
      <c r="Q113" s="47"/>
      <c r="R113" s="47"/>
      <c r="S113" s="47"/>
      <c r="T113" s="95"/>
      <c r="AT113" s="24" t="s">
        <v>493</v>
      </c>
      <c r="AU113" s="24" t="s">
        <v>76</v>
      </c>
    </row>
    <row r="114" spans="2:65" s="1" customFormat="1" ht="16.5" customHeight="1">
      <c r="B114" s="46"/>
      <c r="C114" s="235" t="s">
        <v>69</v>
      </c>
      <c r="D114" s="235" t="s">
        <v>203</v>
      </c>
      <c r="E114" s="236" t="s">
        <v>1433</v>
      </c>
      <c r="F114" s="237" t="s">
        <v>1434</v>
      </c>
      <c r="G114" s="238" t="s">
        <v>358</v>
      </c>
      <c r="H114" s="239">
        <v>675</v>
      </c>
      <c r="I114" s="240"/>
      <c r="J114" s="241">
        <f>ROUND(I114*H114,2)</f>
        <v>0</v>
      </c>
      <c r="K114" s="237" t="s">
        <v>21</v>
      </c>
      <c r="L114" s="72"/>
      <c r="M114" s="242" t="s">
        <v>21</v>
      </c>
      <c r="N114" s="243" t="s">
        <v>40</v>
      </c>
      <c r="O114" s="47"/>
      <c r="P114" s="244">
        <f>O114*H114</f>
        <v>0</v>
      </c>
      <c r="Q114" s="244">
        <v>0</v>
      </c>
      <c r="R114" s="244">
        <f>Q114*H114</f>
        <v>0</v>
      </c>
      <c r="S114" s="244">
        <v>0</v>
      </c>
      <c r="T114" s="245">
        <f>S114*H114</f>
        <v>0</v>
      </c>
      <c r="AR114" s="24" t="s">
        <v>208</v>
      </c>
      <c r="AT114" s="24" t="s">
        <v>203</v>
      </c>
      <c r="AU114" s="24" t="s">
        <v>76</v>
      </c>
      <c r="AY114" s="24" t="s">
        <v>201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4" t="s">
        <v>76</v>
      </c>
      <c r="BK114" s="246">
        <f>ROUND(I114*H114,2)</f>
        <v>0</v>
      </c>
      <c r="BL114" s="24" t="s">
        <v>208</v>
      </c>
      <c r="BM114" s="24" t="s">
        <v>349</v>
      </c>
    </row>
    <row r="115" spans="2:47" s="1" customFormat="1" ht="13.5">
      <c r="B115" s="46"/>
      <c r="C115" s="74"/>
      <c r="D115" s="249" t="s">
        <v>493</v>
      </c>
      <c r="E115" s="74"/>
      <c r="F115" s="280" t="s">
        <v>1409</v>
      </c>
      <c r="G115" s="74"/>
      <c r="H115" s="74"/>
      <c r="I115" s="203"/>
      <c r="J115" s="74"/>
      <c r="K115" s="74"/>
      <c r="L115" s="72"/>
      <c r="M115" s="281"/>
      <c r="N115" s="47"/>
      <c r="O115" s="47"/>
      <c r="P115" s="47"/>
      <c r="Q115" s="47"/>
      <c r="R115" s="47"/>
      <c r="S115" s="47"/>
      <c r="T115" s="95"/>
      <c r="AT115" s="24" t="s">
        <v>493</v>
      </c>
      <c r="AU115" s="24" t="s">
        <v>76</v>
      </c>
    </row>
    <row r="116" spans="2:65" s="1" customFormat="1" ht="16.5" customHeight="1">
      <c r="B116" s="46"/>
      <c r="C116" s="235" t="s">
        <v>69</v>
      </c>
      <c r="D116" s="235" t="s">
        <v>203</v>
      </c>
      <c r="E116" s="236" t="s">
        <v>1437</v>
      </c>
      <c r="F116" s="237" t="s">
        <v>1438</v>
      </c>
      <c r="G116" s="238" t="s">
        <v>358</v>
      </c>
      <c r="H116" s="239">
        <v>720</v>
      </c>
      <c r="I116" s="240"/>
      <c r="J116" s="241">
        <f>ROUND(I116*H116,2)</f>
        <v>0</v>
      </c>
      <c r="K116" s="237" t="s">
        <v>21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208</v>
      </c>
      <c r="AT116" s="24" t="s">
        <v>203</v>
      </c>
      <c r="AU116" s="24" t="s">
        <v>76</v>
      </c>
      <c r="AY116" s="24" t="s">
        <v>201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208</v>
      </c>
      <c r="BM116" s="24" t="s">
        <v>364</v>
      </c>
    </row>
    <row r="117" spans="2:47" s="1" customFormat="1" ht="13.5">
      <c r="B117" s="46"/>
      <c r="C117" s="74"/>
      <c r="D117" s="249" t="s">
        <v>493</v>
      </c>
      <c r="E117" s="74"/>
      <c r="F117" s="280" t="s">
        <v>1409</v>
      </c>
      <c r="G117" s="74"/>
      <c r="H117" s="74"/>
      <c r="I117" s="203"/>
      <c r="J117" s="74"/>
      <c r="K117" s="74"/>
      <c r="L117" s="72"/>
      <c r="M117" s="281"/>
      <c r="N117" s="47"/>
      <c r="O117" s="47"/>
      <c r="P117" s="47"/>
      <c r="Q117" s="47"/>
      <c r="R117" s="47"/>
      <c r="S117" s="47"/>
      <c r="T117" s="95"/>
      <c r="AT117" s="24" t="s">
        <v>493</v>
      </c>
      <c r="AU117" s="24" t="s">
        <v>76</v>
      </c>
    </row>
    <row r="118" spans="2:65" s="1" customFormat="1" ht="16.5" customHeight="1">
      <c r="B118" s="46"/>
      <c r="C118" s="235" t="s">
        <v>69</v>
      </c>
      <c r="D118" s="235" t="s">
        <v>203</v>
      </c>
      <c r="E118" s="236" t="s">
        <v>1441</v>
      </c>
      <c r="F118" s="237" t="s">
        <v>1442</v>
      </c>
      <c r="G118" s="238" t="s">
        <v>248</v>
      </c>
      <c r="H118" s="239">
        <v>180</v>
      </c>
      <c r="I118" s="240"/>
      <c r="J118" s="241">
        <f>ROUND(I118*H118,2)</f>
        <v>0</v>
      </c>
      <c r="K118" s="237" t="s">
        <v>21</v>
      </c>
      <c r="L118" s="72"/>
      <c r="M118" s="242" t="s">
        <v>21</v>
      </c>
      <c r="N118" s="243" t="s">
        <v>40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208</v>
      </c>
      <c r="AT118" s="24" t="s">
        <v>203</v>
      </c>
      <c r="AU118" s="24" t="s">
        <v>76</v>
      </c>
      <c r="AY118" s="24" t="s">
        <v>201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76</v>
      </c>
      <c r="BK118" s="246">
        <f>ROUND(I118*H118,2)</f>
        <v>0</v>
      </c>
      <c r="BL118" s="24" t="s">
        <v>208</v>
      </c>
      <c r="BM118" s="24" t="s">
        <v>374</v>
      </c>
    </row>
    <row r="119" spans="2:47" s="1" customFormat="1" ht="13.5">
      <c r="B119" s="46"/>
      <c r="C119" s="74"/>
      <c r="D119" s="249" t="s">
        <v>493</v>
      </c>
      <c r="E119" s="74"/>
      <c r="F119" s="280" t="s">
        <v>1409</v>
      </c>
      <c r="G119" s="74"/>
      <c r="H119" s="74"/>
      <c r="I119" s="203"/>
      <c r="J119" s="74"/>
      <c r="K119" s="74"/>
      <c r="L119" s="72"/>
      <c r="M119" s="281"/>
      <c r="N119" s="47"/>
      <c r="O119" s="47"/>
      <c r="P119" s="47"/>
      <c r="Q119" s="47"/>
      <c r="R119" s="47"/>
      <c r="S119" s="47"/>
      <c r="T119" s="95"/>
      <c r="AT119" s="24" t="s">
        <v>493</v>
      </c>
      <c r="AU119" s="24" t="s">
        <v>76</v>
      </c>
    </row>
    <row r="120" spans="2:65" s="1" customFormat="1" ht="25.5" customHeight="1">
      <c r="B120" s="46"/>
      <c r="C120" s="235" t="s">
        <v>69</v>
      </c>
      <c r="D120" s="235" t="s">
        <v>203</v>
      </c>
      <c r="E120" s="236" t="s">
        <v>1445</v>
      </c>
      <c r="F120" s="237" t="s">
        <v>1446</v>
      </c>
      <c r="G120" s="238" t="s">
        <v>1447</v>
      </c>
      <c r="H120" s="239">
        <v>1</v>
      </c>
      <c r="I120" s="240"/>
      <c r="J120" s="241">
        <f>ROUND(I120*H120,2)</f>
        <v>0</v>
      </c>
      <c r="K120" s="237" t="s">
        <v>21</v>
      </c>
      <c r="L120" s="72"/>
      <c r="M120" s="242" t="s">
        <v>21</v>
      </c>
      <c r="N120" s="243" t="s">
        <v>40</v>
      </c>
      <c r="O120" s="47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4" t="s">
        <v>208</v>
      </c>
      <c r="AT120" s="24" t="s">
        <v>203</v>
      </c>
      <c r="AU120" s="24" t="s">
        <v>76</v>
      </c>
      <c r="AY120" s="24" t="s">
        <v>201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76</v>
      </c>
      <c r="BK120" s="246">
        <f>ROUND(I120*H120,2)</f>
        <v>0</v>
      </c>
      <c r="BL120" s="24" t="s">
        <v>208</v>
      </c>
      <c r="BM120" s="24" t="s">
        <v>384</v>
      </c>
    </row>
    <row r="121" spans="2:47" s="1" customFormat="1" ht="13.5">
      <c r="B121" s="46"/>
      <c r="C121" s="74"/>
      <c r="D121" s="249" t="s">
        <v>493</v>
      </c>
      <c r="E121" s="74"/>
      <c r="F121" s="280" t="s">
        <v>1409</v>
      </c>
      <c r="G121" s="74"/>
      <c r="H121" s="74"/>
      <c r="I121" s="203"/>
      <c r="J121" s="74"/>
      <c r="K121" s="74"/>
      <c r="L121" s="72"/>
      <c r="M121" s="281"/>
      <c r="N121" s="47"/>
      <c r="O121" s="47"/>
      <c r="P121" s="47"/>
      <c r="Q121" s="47"/>
      <c r="R121" s="47"/>
      <c r="S121" s="47"/>
      <c r="T121" s="95"/>
      <c r="AT121" s="24" t="s">
        <v>493</v>
      </c>
      <c r="AU121" s="24" t="s">
        <v>76</v>
      </c>
    </row>
    <row r="122" spans="2:63" s="11" customFormat="1" ht="29.85" customHeight="1">
      <c r="B122" s="219"/>
      <c r="C122" s="220"/>
      <c r="D122" s="221" t="s">
        <v>68</v>
      </c>
      <c r="E122" s="233" t="s">
        <v>1448</v>
      </c>
      <c r="F122" s="233" t="s">
        <v>2170</v>
      </c>
      <c r="G122" s="220"/>
      <c r="H122" s="220"/>
      <c r="I122" s="223"/>
      <c r="J122" s="234">
        <f>BK122</f>
        <v>0</v>
      </c>
      <c r="K122" s="220"/>
      <c r="L122" s="225"/>
      <c r="M122" s="226"/>
      <c r="N122" s="227"/>
      <c r="O122" s="227"/>
      <c r="P122" s="228">
        <f>SUM(P123:P164)</f>
        <v>0</v>
      </c>
      <c r="Q122" s="227"/>
      <c r="R122" s="228">
        <f>SUM(R123:R164)</f>
        <v>0</v>
      </c>
      <c r="S122" s="227"/>
      <c r="T122" s="229">
        <f>SUM(T123:T164)</f>
        <v>0</v>
      </c>
      <c r="AR122" s="230" t="s">
        <v>76</v>
      </c>
      <c r="AT122" s="231" t="s">
        <v>68</v>
      </c>
      <c r="AU122" s="231" t="s">
        <v>76</v>
      </c>
      <c r="AY122" s="230" t="s">
        <v>201</v>
      </c>
      <c r="BK122" s="232">
        <f>SUM(BK123:BK164)</f>
        <v>0</v>
      </c>
    </row>
    <row r="123" spans="2:65" s="1" customFormat="1" ht="25.5" customHeight="1">
      <c r="B123" s="46"/>
      <c r="C123" s="235" t="s">
        <v>69</v>
      </c>
      <c r="D123" s="235" t="s">
        <v>203</v>
      </c>
      <c r="E123" s="236" t="s">
        <v>1452</v>
      </c>
      <c r="F123" s="237" t="s">
        <v>1453</v>
      </c>
      <c r="G123" s="238" t="s">
        <v>248</v>
      </c>
      <c r="H123" s="239">
        <v>3</v>
      </c>
      <c r="I123" s="240"/>
      <c r="J123" s="241">
        <f>ROUND(I123*H123,2)</f>
        <v>0</v>
      </c>
      <c r="K123" s="237" t="s">
        <v>21</v>
      </c>
      <c r="L123" s="72"/>
      <c r="M123" s="242" t="s">
        <v>21</v>
      </c>
      <c r="N123" s="243" t="s">
        <v>40</v>
      </c>
      <c r="O123" s="47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AR123" s="24" t="s">
        <v>208</v>
      </c>
      <c r="AT123" s="24" t="s">
        <v>203</v>
      </c>
      <c r="AU123" s="24" t="s">
        <v>79</v>
      </c>
      <c r="AY123" s="24" t="s">
        <v>201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4" t="s">
        <v>76</v>
      </c>
      <c r="BK123" s="246">
        <f>ROUND(I123*H123,2)</f>
        <v>0</v>
      </c>
      <c r="BL123" s="24" t="s">
        <v>208</v>
      </c>
      <c r="BM123" s="24" t="s">
        <v>395</v>
      </c>
    </row>
    <row r="124" spans="2:47" s="1" customFormat="1" ht="13.5">
      <c r="B124" s="46"/>
      <c r="C124" s="74"/>
      <c r="D124" s="249" t="s">
        <v>493</v>
      </c>
      <c r="E124" s="74"/>
      <c r="F124" s="280" t="s">
        <v>1409</v>
      </c>
      <c r="G124" s="74"/>
      <c r="H124" s="74"/>
      <c r="I124" s="203"/>
      <c r="J124" s="74"/>
      <c r="K124" s="74"/>
      <c r="L124" s="72"/>
      <c r="M124" s="281"/>
      <c r="N124" s="47"/>
      <c r="O124" s="47"/>
      <c r="P124" s="47"/>
      <c r="Q124" s="47"/>
      <c r="R124" s="47"/>
      <c r="S124" s="47"/>
      <c r="T124" s="95"/>
      <c r="AT124" s="24" t="s">
        <v>493</v>
      </c>
      <c r="AU124" s="24" t="s">
        <v>79</v>
      </c>
    </row>
    <row r="125" spans="2:65" s="1" customFormat="1" ht="25.5" customHeight="1">
      <c r="B125" s="46"/>
      <c r="C125" s="235" t="s">
        <v>69</v>
      </c>
      <c r="D125" s="235" t="s">
        <v>203</v>
      </c>
      <c r="E125" s="236" t="s">
        <v>1454</v>
      </c>
      <c r="F125" s="237" t="s">
        <v>1455</v>
      </c>
      <c r="G125" s="238" t="s">
        <v>358</v>
      </c>
      <c r="H125" s="239">
        <v>340</v>
      </c>
      <c r="I125" s="240"/>
      <c r="J125" s="241">
        <f>ROUND(I125*H125,2)</f>
        <v>0</v>
      </c>
      <c r="K125" s="237" t="s">
        <v>21</v>
      </c>
      <c r="L125" s="72"/>
      <c r="M125" s="242" t="s">
        <v>21</v>
      </c>
      <c r="N125" s="243" t="s">
        <v>40</v>
      </c>
      <c r="O125" s="47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AR125" s="24" t="s">
        <v>208</v>
      </c>
      <c r="AT125" s="24" t="s">
        <v>203</v>
      </c>
      <c r="AU125" s="24" t="s">
        <v>79</v>
      </c>
      <c r="AY125" s="24" t="s">
        <v>201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76</v>
      </c>
      <c r="BK125" s="246">
        <f>ROUND(I125*H125,2)</f>
        <v>0</v>
      </c>
      <c r="BL125" s="24" t="s">
        <v>208</v>
      </c>
      <c r="BM125" s="24" t="s">
        <v>405</v>
      </c>
    </row>
    <row r="126" spans="2:47" s="1" customFormat="1" ht="13.5">
      <c r="B126" s="46"/>
      <c r="C126" s="74"/>
      <c r="D126" s="249" t="s">
        <v>493</v>
      </c>
      <c r="E126" s="74"/>
      <c r="F126" s="280" t="s">
        <v>1409</v>
      </c>
      <c r="G126" s="74"/>
      <c r="H126" s="74"/>
      <c r="I126" s="203"/>
      <c r="J126" s="74"/>
      <c r="K126" s="74"/>
      <c r="L126" s="72"/>
      <c r="M126" s="281"/>
      <c r="N126" s="47"/>
      <c r="O126" s="47"/>
      <c r="P126" s="47"/>
      <c r="Q126" s="47"/>
      <c r="R126" s="47"/>
      <c r="S126" s="47"/>
      <c r="T126" s="95"/>
      <c r="AT126" s="24" t="s">
        <v>493</v>
      </c>
      <c r="AU126" s="24" t="s">
        <v>79</v>
      </c>
    </row>
    <row r="127" spans="2:65" s="1" customFormat="1" ht="25.5" customHeight="1">
      <c r="B127" s="46"/>
      <c r="C127" s="235" t="s">
        <v>69</v>
      </c>
      <c r="D127" s="235" t="s">
        <v>203</v>
      </c>
      <c r="E127" s="236" t="s">
        <v>1456</v>
      </c>
      <c r="F127" s="237" t="s">
        <v>1457</v>
      </c>
      <c r="G127" s="238" t="s">
        <v>248</v>
      </c>
      <c r="H127" s="239">
        <v>64</v>
      </c>
      <c r="I127" s="240"/>
      <c r="J127" s="241">
        <f>ROUND(I127*H127,2)</f>
        <v>0</v>
      </c>
      <c r="K127" s="237" t="s">
        <v>21</v>
      </c>
      <c r="L127" s="72"/>
      <c r="M127" s="242" t="s">
        <v>21</v>
      </c>
      <c r="N127" s="243" t="s">
        <v>40</v>
      </c>
      <c r="O127" s="47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AR127" s="24" t="s">
        <v>208</v>
      </c>
      <c r="AT127" s="24" t="s">
        <v>203</v>
      </c>
      <c r="AU127" s="24" t="s">
        <v>79</v>
      </c>
      <c r="AY127" s="24" t="s">
        <v>201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76</v>
      </c>
      <c r="BK127" s="246">
        <f>ROUND(I127*H127,2)</f>
        <v>0</v>
      </c>
      <c r="BL127" s="24" t="s">
        <v>208</v>
      </c>
      <c r="BM127" s="24" t="s">
        <v>416</v>
      </c>
    </row>
    <row r="128" spans="2:47" s="1" customFormat="1" ht="13.5">
      <c r="B128" s="46"/>
      <c r="C128" s="74"/>
      <c r="D128" s="249" t="s">
        <v>493</v>
      </c>
      <c r="E128" s="74"/>
      <c r="F128" s="280" t="s">
        <v>1409</v>
      </c>
      <c r="G128" s="74"/>
      <c r="H128" s="74"/>
      <c r="I128" s="203"/>
      <c r="J128" s="74"/>
      <c r="K128" s="74"/>
      <c r="L128" s="72"/>
      <c r="M128" s="281"/>
      <c r="N128" s="47"/>
      <c r="O128" s="47"/>
      <c r="P128" s="47"/>
      <c r="Q128" s="47"/>
      <c r="R128" s="47"/>
      <c r="S128" s="47"/>
      <c r="T128" s="95"/>
      <c r="AT128" s="24" t="s">
        <v>493</v>
      </c>
      <c r="AU128" s="24" t="s">
        <v>79</v>
      </c>
    </row>
    <row r="129" spans="2:65" s="1" customFormat="1" ht="16.5" customHeight="1">
      <c r="B129" s="46"/>
      <c r="C129" s="235" t="s">
        <v>69</v>
      </c>
      <c r="D129" s="235" t="s">
        <v>203</v>
      </c>
      <c r="E129" s="236" t="s">
        <v>1458</v>
      </c>
      <c r="F129" s="237" t="s">
        <v>1459</v>
      </c>
      <c r="G129" s="238" t="s">
        <v>248</v>
      </c>
      <c r="H129" s="239">
        <v>64</v>
      </c>
      <c r="I129" s="240"/>
      <c r="J129" s="241">
        <f>ROUND(I129*H129,2)</f>
        <v>0</v>
      </c>
      <c r="K129" s="237" t="s">
        <v>21</v>
      </c>
      <c r="L129" s="72"/>
      <c r="M129" s="242" t="s">
        <v>21</v>
      </c>
      <c r="N129" s="243" t="s">
        <v>40</v>
      </c>
      <c r="O129" s="47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AR129" s="24" t="s">
        <v>208</v>
      </c>
      <c r="AT129" s="24" t="s">
        <v>203</v>
      </c>
      <c r="AU129" s="24" t="s">
        <v>79</v>
      </c>
      <c r="AY129" s="24" t="s">
        <v>201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24" t="s">
        <v>76</v>
      </c>
      <c r="BK129" s="246">
        <f>ROUND(I129*H129,2)</f>
        <v>0</v>
      </c>
      <c r="BL129" s="24" t="s">
        <v>208</v>
      </c>
      <c r="BM129" s="24" t="s">
        <v>428</v>
      </c>
    </row>
    <row r="130" spans="2:47" s="1" customFormat="1" ht="13.5">
      <c r="B130" s="46"/>
      <c r="C130" s="74"/>
      <c r="D130" s="249" t="s">
        <v>493</v>
      </c>
      <c r="E130" s="74"/>
      <c r="F130" s="280" t="s">
        <v>1409</v>
      </c>
      <c r="G130" s="74"/>
      <c r="H130" s="74"/>
      <c r="I130" s="203"/>
      <c r="J130" s="74"/>
      <c r="K130" s="74"/>
      <c r="L130" s="72"/>
      <c r="M130" s="281"/>
      <c r="N130" s="47"/>
      <c r="O130" s="47"/>
      <c r="P130" s="47"/>
      <c r="Q130" s="47"/>
      <c r="R130" s="47"/>
      <c r="S130" s="47"/>
      <c r="T130" s="95"/>
      <c r="AT130" s="24" t="s">
        <v>493</v>
      </c>
      <c r="AU130" s="24" t="s">
        <v>79</v>
      </c>
    </row>
    <row r="131" spans="2:65" s="1" customFormat="1" ht="16.5" customHeight="1">
      <c r="B131" s="46"/>
      <c r="C131" s="235" t="s">
        <v>69</v>
      </c>
      <c r="D131" s="235" t="s">
        <v>203</v>
      </c>
      <c r="E131" s="236" t="s">
        <v>1460</v>
      </c>
      <c r="F131" s="237" t="s">
        <v>1461</v>
      </c>
      <c r="G131" s="238" t="s">
        <v>248</v>
      </c>
      <c r="H131" s="239">
        <v>64</v>
      </c>
      <c r="I131" s="240"/>
      <c r="J131" s="241">
        <f>ROUND(I131*H131,2)</f>
        <v>0</v>
      </c>
      <c r="K131" s="237" t="s">
        <v>21</v>
      </c>
      <c r="L131" s="72"/>
      <c r="M131" s="242" t="s">
        <v>21</v>
      </c>
      <c r="N131" s="243" t="s">
        <v>40</v>
      </c>
      <c r="O131" s="47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AR131" s="24" t="s">
        <v>208</v>
      </c>
      <c r="AT131" s="24" t="s">
        <v>203</v>
      </c>
      <c r="AU131" s="24" t="s">
        <v>79</v>
      </c>
      <c r="AY131" s="24" t="s">
        <v>201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76</v>
      </c>
      <c r="BK131" s="246">
        <f>ROUND(I131*H131,2)</f>
        <v>0</v>
      </c>
      <c r="BL131" s="24" t="s">
        <v>208</v>
      </c>
      <c r="BM131" s="24" t="s">
        <v>437</v>
      </c>
    </row>
    <row r="132" spans="2:47" s="1" customFormat="1" ht="13.5">
      <c r="B132" s="46"/>
      <c r="C132" s="74"/>
      <c r="D132" s="249" t="s">
        <v>493</v>
      </c>
      <c r="E132" s="74"/>
      <c r="F132" s="280" t="s">
        <v>1409</v>
      </c>
      <c r="G132" s="74"/>
      <c r="H132" s="74"/>
      <c r="I132" s="203"/>
      <c r="J132" s="74"/>
      <c r="K132" s="74"/>
      <c r="L132" s="72"/>
      <c r="M132" s="281"/>
      <c r="N132" s="47"/>
      <c r="O132" s="47"/>
      <c r="P132" s="47"/>
      <c r="Q132" s="47"/>
      <c r="R132" s="47"/>
      <c r="S132" s="47"/>
      <c r="T132" s="95"/>
      <c r="AT132" s="24" t="s">
        <v>493</v>
      </c>
      <c r="AU132" s="24" t="s">
        <v>79</v>
      </c>
    </row>
    <row r="133" spans="2:65" s="1" customFormat="1" ht="25.5" customHeight="1">
      <c r="B133" s="46"/>
      <c r="C133" s="235" t="s">
        <v>69</v>
      </c>
      <c r="D133" s="235" t="s">
        <v>203</v>
      </c>
      <c r="E133" s="236" t="s">
        <v>1462</v>
      </c>
      <c r="F133" s="237" t="s">
        <v>1463</v>
      </c>
      <c r="G133" s="238" t="s">
        <v>248</v>
      </c>
      <c r="H133" s="239">
        <v>8</v>
      </c>
      <c r="I133" s="240"/>
      <c r="J133" s="241">
        <f>ROUND(I133*H133,2)</f>
        <v>0</v>
      </c>
      <c r="K133" s="237" t="s">
        <v>21</v>
      </c>
      <c r="L133" s="72"/>
      <c r="M133" s="242" t="s">
        <v>21</v>
      </c>
      <c r="N133" s="243" t="s">
        <v>40</v>
      </c>
      <c r="O133" s="47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AR133" s="24" t="s">
        <v>208</v>
      </c>
      <c r="AT133" s="24" t="s">
        <v>203</v>
      </c>
      <c r="AU133" s="24" t="s">
        <v>79</v>
      </c>
      <c r="AY133" s="24" t="s">
        <v>201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4" t="s">
        <v>76</v>
      </c>
      <c r="BK133" s="246">
        <f>ROUND(I133*H133,2)</f>
        <v>0</v>
      </c>
      <c r="BL133" s="24" t="s">
        <v>208</v>
      </c>
      <c r="BM133" s="24" t="s">
        <v>447</v>
      </c>
    </row>
    <row r="134" spans="2:47" s="1" customFormat="1" ht="13.5">
      <c r="B134" s="46"/>
      <c r="C134" s="74"/>
      <c r="D134" s="249" t="s">
        <v>493</v>
      </c>
      <c r="E134" s="74"/>
      <c r="F134" s="280" t="s">
        <v>1409</v>
      </c>
      <c r="G134" s="74"/>
      <c r="H134" s="74"/>
      <c r="I134" s="203"/>
      <c r="J134" s="74"/>
      <c r="K134" s="74"/>
      <c r="L134" s="72"/>
      <c r="M134" s="281"/>
      <c r="N134" s="47"/>
      <c r="O134" s="47"/>
      <c r="P134" s="47"/>
      <c r="Q134" s="47"/>
      <c r="R134" s="47"/>
      <c r="S134" s="47"/>
      <c r="T134" s="95"/>
      <c r="AT134" s="24" t="s">
        <v>493</v>
      </c>
      <c r="AU134" s="24" t="s">
        <v>79</v>
      </c>
    </row>
    <row r="135" spans="2:65" s="1" customFormat="1" ht="25.5" customHeight="1">
      <c r="B135" s="46"/>
      <c r="C135" s="235" t="s">
        <v>69</v>
      </c>
      <c r="D135" s="235" t="s">
        <v>203</v>
      </c>
      <c r="E135" s="236" t="s">
        <v>1464</v>
      </c>
      <c r="F135" s="237" t="s">
        <v>1465</v>
      </c>
      <c r="G135" s="238" t="s">
        <v>248</v>
      </c>
      <c r="H135" s="239">
        <v>64</v>
      </c>
      <c r="I135" s="240"/>
      <c r="J135" s="241">
        <f>ROUND(I135*H135,2)</f>
        <v>0</v>
      </c>
      <c r="K135" s="237" t="s">
        <v>21</v>
      </c>
      <c r="L135" s="72"/>
      <c r="M135" s="242" t="s">
        <v>21</v>
      </c>
      <c r="N135" s="243" t="s">
        <v>40</v>
      </c>
      <c r="O135" s="47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AR135" s="24" t="s">
        <v>208</v>
      </c>
      <c r="AT135" s="24" t="s">
        <v>203</v>
      </c>
      <c r="AU135" s="24" t="s">
        <v>79</v>
      </c>
      <c r="AY135" s="24" t="s">
        <v>201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4" t="s">
        <v>76</v>
      </c>
      <c r="BK135" s="246">
        <f>ROUND(I135*H135,2)</f>
        <v>0</v>
      </c>
      <c r="BL135" s="24" t="s">
        <v>208</v>
      </c>
      <c r="BM135" s="24" t="s">
        <v>457</v>
      </c>
    </row>
    <row r="136" spans="2:47" s="1" customFormat="1" ht="13.5">
      <c r="B136" s="46"/>
      <c r="C136" s="74"/>
      <c r="D136" s="249" t="s">
        <v>493</v>
      </c>
      <c r="E136" s="74"/>
      <c r="F136" s="280" t="s">
        <v>1409</v>
      </c>
      <c r="G136" s="74"/>
      <c r="H136" s="74"/>
      <c r="I136" s="203"/>
      <c r="J136" s="74"/>
      <c r="K136" s="74"/>
      <c r="L136" s="72"/>
      <c r="M136" s="281"/>
      <c r="N136" s="47"/>
      <c r="O136" s="47"/>
      <c r="P136" s="47"/>
      <c r="Q136" s="47"/>
      <c r="R136" s="47"/>
      <c r="S136" s="47"/>
      <c r="T136" s="95"/>
      <c r="AT136" s="24" t="s">
        <v>493</v>
      </c>
      <c r="AU136" s="24" t="s">
        <v>79</v>
      </c>
    </row>
    <row r="137" spans="2:65" s="1" customFormat="1" ht="25.5" customHeight="1">
      <c r="B137" s="46"/>
      <c r="C137" s="235" t="s">
        <v>69</v>
      </c>
      <c r="D137" s="235" t="s">
        <v>203</v>
      </c>
      <c r="E137" s="236" t="s">
        <v>1466</v>
      </c>
      <c r="F137" s="237" t="s">
        <v>1467</v>
      </c>
      <c r="G137" s="238" t="s">
        <v>358</v>
      </c>
      <c r="H137" s="239">
        <v>3520</v>
      </c>
      <c r="I137" s="240"/>
      <c r="J137" s="241">
        <f>ROUND(I137*H137,2)</f>
        <v>0</v>
      </c>
      <c r="K137" s="237" t="s">
        <v>21</v>
      </c>
      <c r="L137" s="72"/>
      <c r="M137" s="242" t="s">
        <v>21</v>
      </c>
      <c r="N137" s="243" t="s">
        <v>40</v>
      </c>
      <c r="O137" s="47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AR137" s="24" t="s">
        <v>208</v>
      </c>
      <c r="AT137" s="24" t="s">
        <v>203</v>
      </c>
      <c r="AU137" s="24" t="s">
        <v>79</v>
      </c>
      <c r="AY137" s="24" t="s">
        <v>201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24" t="s">
        <v>76</v>
      </c>
      <c r="BK137" s="246">
        <f>ROUND(I137*H137,2)</f>
        <v>0</v>
      </c>
      <c r="BL137" s="24" t="s">
        <v>208</v>
      </c>
      <c r="BM137" s="24" t="s">
        <v>466</v>
      </c>
    </row>
    <row r="138" spans="2:47" s="1" customFormat="1" ht="13.5">
      <c r="B138" s="46"/>
      <c r="C138" s="74"/>
      <c r="D138" s="249" t="s">
        <v>493</v>
      </c>
      <c r="E138" s="74"/>
      <c r="F138" s="280" t="s">
        <v>1409</v>
      </c>
      <c r="G138" s="74"/>
      <c r="H138" s="74"/>
      <c r="I138" s="203"/>
      <c r="J138" s="74"/>
      <c r="K138" s="74"/>
      <c r="L138" s="72"/>
      <c r="M138" s="281"/>
      <c r="N138" s="47"/>
      <c r="O138" s="47"/>
      <c r="P138" s="47"/>
      <c r="Q138" s="47"/>
      <c r="R138" s="47"/>
      <c r="S138" s="47"/>
      <c r="T138" s="95"/>
      <c r="AT138" s="24" t="s">
        <v>493</v>
      </c>
      <c r="AU138" s="24" t="s">
        <v>79</v>
      </c>
    </row>
    <row r="139" spans="2:65" s="1" customFormat="1" ht="16.5" customHeight="1">
      <c r="B139" s="46"/>
      <c r="C139" s="235" t="s">
        <v>69</v>
      </c>
      <c r="D139" s="235" t="s">
        <v>203</v>
      </c>
      <c r="E139" s="236" t="s">
        <v>1468</v>
      </c>
      <c r="F139" s="237" t="s">
        <v>1469</v>
      </c>
      <c r="G139" s="238" t="s">
        <v>248</v>
      </c>
      <c r="H139" s="239">
        <v>8</v>
      </c>
      <c r="I139" s="240"/>
      <c r="J139" s="241">
        <f>ROUND(I139*H139,2)</f>
        <v>0</v>
      </c>
      <c r="K139" s="237" t="s">
        <v>21</v>
      </c>
      <c r="L139" s="72"/>
      <c r="M139" s="242" t="s">
        <v>21</v>
      </c>
      <c r="N139" s="243" t="s">
        <v>40</v>
      </c>
      <c r="O139" s="47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AR139" s="24" t="s">
        <v>208</v>
      </c>
      <c r="AT139" s="24" t="s">
        <v>203</v>
      </c>
      <c r="AU139" s="24" t="s">
        <v>79</v>
      </c>
      <c r="AY139" s="24" t="s">
        <v>201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24" t="s">
        <v>76</v>
      </c>
      <c r="BK139" s="246">
        <f>ROUND(I139*H139,2)</f>
        <v>0</v>
      </c>
      <c r="BL139" s="24" t="s">
        <v>208</v>
      </c>
      <c r="BM139" s="24" t="s">
        <v>474</v>
      </c>
    </row>
    <row r="140" spans="2:47" s="1" customFormat="1" ht="13.5">
      <c r="B140" s="46"/>
      <c r="C140" s="74"/>
      <c r="D140" s="249" t="s">
        <v>493</v>
      </c>
      <c r="E140" s="74"/>
      <c r="F140" s="280" t="s">
        <v>1409</v>
      </c>
      <c r="G140" s="74"/>
      <c r="H140" s="74"/>
      <c r="I140" s="203"/>
      <c r="J140" s="74"/>
      <c r="K140" s="74"/>
      <c r="L140" s="72"/>
      <c r="M140" s="281"/>
      <c r="N140" s="47"/>
      <c r="O140" s="47"/>
      <c r="P140" s="47"/>
      <c r="Q140" s="47"/>
      <c r="R140" s="47"/>
      <c r="S140" s="47"/>
      <c r="T140" s="95"/>
      <c r="AT140" s="24" t="s">
        <v>493</v>
      </c>
      <c r="AU140" s="24" t="s">
        <v>79</v>
      </c>
    </row>
    <row r="141" spans="2:65" s="1" customFormat="1" ht="16.5" customHeight="1">
      <c r="B141" s="46"/>
      <c r="C141" s="235" t="s">
        <v>69</v>
      </c>
      <c r="D141" s="235" t="s">
        <v>203</v>
      </c>
      <c r="E141" s="236" t="s">
        <v>1470</v>
      </c>
      <c r="F141" s="237" t="s">
        <v>1471</v>
      </c>
      <c r="G141" s="238" t="s">
        <v>248</v>
      </c>
      <c r="H141" s="239">
        <v>128</v>
      </c>
      <c r="I141" s="240"/>
      <c r="J141" s="241">
        <f>ROUND(I141*H141,2)</f>
        <v>0</v>
      </c>
      <c r="K141" s="237" t="s">
        <v>21</v>
      </c>
      <c r="L141" s="72"/>
      <c r="M141" s="242" t="s">
        <v>21</v>
      </c>
      <c r="N141" s="243" t="s">
        <v>40</v>
      </c>
      <c r="O141" s="47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AR141" s="24" t="s">
        <v>208</v>
      </c>
      <c r="AT141" s="24" t="s">
        <v>203</v>
      </c>
      <c r="AU141" s="24" t="s">
        <v>79</v>
      </c>
      <c r="AY141" s="24" t="s">
        <v>201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24" t="s">
        <v>76</v>
      </c>
      <c r="BK141" s="246">
        <f>ROUND(I141*H141,2)</f>
        <v>0</v>
      </c>
      <c r="BL141" s="24" t="s">
        <v>208</v>
      </c>
      <c r="BM141" s="24" t="s">
        <v>484</v>
      </c>
    </row>
    <row r="142" spans="2:47" s="1" customFormat="1" ht="13.5">
      <c r="B142" s="46"/>
      <c r="C142" s="74"/>
      <c r="D142" s="249" t="s">
        <v>493</v>
      </c>
      <c r="E142" s="74"/>
      <c r="F142" s="280" t="s">
        <v>1409</v>
      </c>
      <c r="G142" s="74"/>
      <c r="H142" s="74"/>
      <c r="I142" s="203"/>
      <c r="J142" s="74"/>
      <c r="K142" s="74"/>
      <c r="L142" s="72"/>
      <c r="M142" s="281"/>
      <c r="N142" s="47"/>
      <c r="O142" s="47"/>
      <c r="P142" s="47"/>
      <c r="Q142" s="47"/>
      <c r="R142" s="47"/>
      <c r="S142" s="47"/>
      <c r="T142" s="95"/>
      <c r="AT142" s="24" t="s">
        <v>493</v>
      </c>
      <c r="AU142" s="24" t="s">
        <v>79</v>
      </c>
    </row>
    <row r="143" spans="2:65" s="1" customFormat="1" ht="16.5" customHeight="1">
      <c r="B143" s="46"/>
      <c r="C143" s="235" t="s">
        <v>69</v>
      </c>
      <c r="D143" s="235" t="s">
        <v>203</v>
      </c>
      <c r="E143" s="236" t="s">
        <v>1472</v>
      </c>
      <c r="F143" s="237" t="s">
        <v>1473</v>
      </c>
      <c r="G143" s="238" t="s">
        <v>248</v>
      </c>
      <c r="H143" s="239">
        <v>128</v>
      </c>
      <c r="I143" s="240"/>
      <c r="J143" s="241">
        <f>ROUND(I143*H143,2)</f>
        <v>0</v>
      </c>
      <c r="K143" s="237" t="s">
        <v>21</v>
      </c>
      <c r="L143" s="72"/>
      <c r="M143" s="242" t="s">
        <v>21</v>
      </c>
      <c r="N143" s="243" t="s">
        <v>40</v>
      </c>
      <c r="O143" s="47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AR143" s="24" t="s">
        <v>208</v>
      </c>
      <c r="AT143" s="24" t="s">
        <v>203</v>
      </c>
      <c r="AU143" s="24" t="s">
        <v>79</v>
      </c>
      <c r="AY143" s="24" t="s">
        <v>201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76</v>
      </c>
      <c r="BK143" s="246">
        <f>ROUND(I143*H143,2)</f>
        <v>0</v>
      </c>
      <c r="BL143" s="24" t="s">
        <v>208</v>
      </c>
      <c r="BM143" s="24" t="s">
        <v>497</v>
      </c>
    </row>
    <row r="144" spans="2:47" s="1" customFormat="1" ht="13.5">
      <c r="B144" s="46"/>
      <c r="C144" s="74"/>
      <c r="D144" s="249" t="s">
        <v>493</v>
      </c>
      <c r="E144" s="74"/>
      <c r="F144" s="280" t="s">
        <v>1409</v>
      </c>
      <c r="G144" s="74"/>
      <c r="H144" s="74"/>
      <c r="I144" s="203"/>
      <c r="J144" s="74"/>
      <c r="K144" s="74"/>
      <c r="L144" s="72"/>
      <c r="M144" s="281"/>
      <c r="N144" s="47"/>
      <c r="O144" s="47"/>
      <c r="P144" s="47"/>
      <c r="Q144" s="47"/>
      <c r="R144" s="47"/>
      <c r="S144" s="47"/>
      <c r="T144" s="95"/>
      <c r="AT144" s="24" t="s">
        <v>493</v>
      </c>
      <c r="AU144" s="24" t="s">
        <v>79</v>
      </c>
    </row>
    <row r="145" spans="2:65" s="1" customFormat="1" ht="16.5" customHeight="1">
      <c r="B145" s="46"/>
      <c r="C145" s="235" t="s">
        <v>69</v>
      </c>
      <c r="D145" s="235" t="s">
        <v>203</v>
      </c>
      <c r="E145" s="236" t="s">
        <v>1474</v>
      </c>
      <c r="F145" s="237" t="s">
        <v>1475</v>
      </c>
      <c r="G145" s="238" t="s">
        <v>248</v>
      </c>
      <c r="H145" s="239">
        <v>128</v>
      </c>
      <c r="I145" s="240"/>
      <c r="J145" s="241">
        <f>ROUND(I145*H145,2)</f>
        <v>0</v>
      </c>
      <c r="K145" s="237" t="s">
        <v>21</v>
      </c>
      <c r="L145" s="72"/>
      <c r="M145" s="242" t="s">
        <v>21</v>
      </c>
      <c r="N145" s="243" t="s">
        <v>40</v>
      </c>
      <c r="O145" s="47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AR145" s="24" t="s">
        <v>208</v>
      </c>
      <c r="AT145" s="24" t="s">
        <v>203</v>
      </c>
      <c r="AU145" s="24" t="s">
        <v>79</v>
      </c>
      <c r="AY145" s="24" t="s">
        <v>201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4" t="s">
        <v>76</v>
      </c>
      <c r="BK145" s="246">
        <f>ROUND(I145*H145,2)</f>
        <v>0</v>
      </c>
      <c r="BL145" s="24" t="s">
        <v>208</v>
      </c>
      <c r="BM145" s="24" t="s">
        <v>507</v>
      </c>
    </row>
    <row r="146" spans="2:47" s="1" customFormat="1" ht="13.5">
      <c r="B146" s="46"/>
      <c r="C146" s="74"/>
      <c r="D146" s="249" t="s">
        <v>493</v>
      </c>
      <c r="E146" s="74"/>
      <c r="F146" s="280" t="s">
        <v>1409</v>
      </c>
      <c r="G146" s="74"/>
      <c r="H146" s="74"/>
      <c r="I146" s="203"/>
      <c r="J146" s="74"/>
      <c r="K146" s="74"/>
      <c r="L146" s="72"/>
      <c r="M146" s="281"/>
      <c r="N146" s="47"/>
      <c r="O146" s="47"/>
      <c r="P146" s="47"/>
      <c r="Q146" s="47"/>
      <c r="R146" s="47"/>
      <c r="S146" s="47"/>
      <c r="T146" s="95"/>
      <c r="AT146" s="24" t="s">
        <v>493</v>
      </c>
      <c r="AU146" s="24" t="s">
        <v>79</v>
      </c>
    </row>
    <row r="147" spans="2:65" s="1" customFormat="1" ht="25.5" customHeight="1">
      <c r="B147" s="46"/>
      <c r="C147" s="235" t="s">
        <v>69</v>
      </c>
      <c r="D147" s="235" t="s">
        <v>203</v>
      </c>
      <c r="E147" s="236" t="s">
        <v>1476</v>
      </c>
      <c r="F147" s="237" t="s">
        <v>1477</v>
      </c>
      <c r="G147" s="238" t="s">
        <v>248</v>
      </c>
      <c r="H147" s="239">
        <v>67</v>
      </c>
      <c r="I147" s="240"/>
      <c r="J147" s="241">
        <f>ROUND(I147*H147,2)</f>
        <v>0</v>
      </c>
      <c r="K147" s="237" t="s">
        <v>21</v>
      </c>
      <c r="L147" s="72"/>
      <c r="M147" s="242" t="s">
        <v>21</v>
      </c>
      <c r="N147" s="243" t="s">
        <v>40</v>
      </c>
      <c r="O147" s="47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AR147" s="24" t="s">
        <v>208</v>
      </c>
      <c r="AT147" s="24" t="s">
        <v>203</v>
      </c>
      <c r="AU147" s="24" t="s">
        <v>79</v>
      </c>
      <c r="AY147" s="24" t="s">
        <v>201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4" t="s">
        <v>76</v>
      </c>
      <c r="BK147" s="246">
        <f>ROUND(I147*H147,2)</f>
        <v>0</v>
      </c>
      <c r="BL147" s="24" t="s">
        <v>208</v>
      </c>
      <c r="BM147" s="24" t="s">
        <v>516</v>
      </c>
    </row>
    <row r="148" spans="2:47" s="1" customFormat="1" ht="13.5">
      <c r="B148" s="46"/>
      <c r="C148" s="74"/>
      <c r="D148" s="249" t="s">
        <v>493</v>
      </c>
      <c r="E148" s="74"/>
      <c r="F148" s="280" t="s">
        <v>1409</v>
      </c>
      <c r="G148" s="74"/>
      <c r="H148" s="74"/>
      <c r="I148" s="203"/>
      <c r="J148" s="74"/>
      <c r="K148" s="74"/>
      <c r="L148" s="72"/>
      <c r="M148" s="281"/>
      <c r="N148" s="47"/>
      <c r="O148" s="47"/>
      <c r="P148" s="47"/>
      <c r="Q148" s="47"/>
      <c r="R148" s="47"/>
      <c r="S148" s="47"/>
      <c r="T148" s="95"/>
      <c r="AT148" s="24" t="s">
        <v>493</v>
      </c>
      <c r="AU148" s="24" t="s">
        <v>79</v>
      </c>
    </row>
    <row r="149" spans="2:65" s="1" customFormat="1" ht="25.5" customHeight="1">
      <c r="B149" s="46"/>
      <c r="C149" s="235" t="s">
        <v>69</v>
      </c>
      <c r="D149" s="235" t="s">
        <v>203</v>
      </c>
      <c r="E149" s="236" t="s">
        <v>1478</v>
      </c>
      <c r="F149" s="237" t="s">
        <v>1479</v>
      </c>
      <c r="G149" s="238" t="s">
        <v>248</v>
      </c>
      <c r="H149" s="239">
        <v>4</v>
      </c>
      <c r="I149" s="240"/>
      <c r="J149" s="241">
        <f>ROUND(I149*H149,2)</f>
        <v>0</v>
      </c>
      <c r="K149" s="237" t="s">
        <v>21</v>
      </c>
      <c r="L149" s="72"/>
      <c r="M149" s="242" t="s">
        <v>21</v>
      </c>
      <c r="N149" s="243" t="s">
        <v>40</v>
      </c>
      <c r="O149" s="47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AR149" s="24" t="s">
        <v>208</v>
      </c>
      <c r="AT149" s="24" t="s">
        <v>203</v>
      </c>
      <c r="AU149" s="24" t="s">
        <v>79</v>
      </c>
      <c r="AY149" s="24" t="s">
        <v>201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4" t="s">
        <v>76</v>
      </c>
      <c r="BK149" s="246">
        <f>ROUND(I149*H149,2)</f>
        <v>0</v>
      </c>
      <c r="BL149" s="24" t="s">
        <v>208</v>
      </c>
      <c r="BM149" s="24" t="s">
        <v>528</v>
      </c>
    </row>
    <row r="150" spans="2:47" s="1" customFormat="1" ht="13.5">
      <c r="B150" s="46"/>
      <c r="C150" s="74"/>
      <c r="D150" s="249" t="s">
        <v>493</v>
      </c>
      <c r="E150" s="74"/>
      <c r="F150" s="280" t="s">
        <v>2171</v>
      </c>
      <c r="G150" s="74"/>
      <c r="H150" s="74"/>
      <c r="I150" s="203"/>
      <c r="J150" s="74"/>
      <c r="K150" s="74"/>
      <c r="L150" s="72"/>
      <c r="M150" s="281"/>
      <c r="N150" s="47"/>
      <c r="O150" s="47"/>
      <c r="P150" s="47"/>
      <c r="Q150" s="47"/>
      <c r="R150" s="47"/>
      <c r="S150" s="47"/>
      <c r="T150" s="95"/>
      <c r="AT150" s="24" t="s">
        <v>493</v>
      </c>
      <c r="AU150" s="24" t="s">
        <v>79</v>
      </c>
    </row>
    <row r="151" spans="2:65" s="1" customFormat="1" ht="16.5" customHeight="1">
      <c r="B151" s="46"/>
      <c r="C151" s="235" t="s">
        <v>69</v>
      </c>
      <c r="D151" s="235" t="s">
        <v>203</v>
      </c>
      <c r="E151" s="236" t="s">
        <v>1480</v>
      </c>
      <c r="F151" s="237" t="s">
        <v>1481</v>
      </c>
      <c r="G151" s="238" t="s">
        <v>248</v>
      </c>
      <c r="H151" s="239">
        <v>4</v>
      </c>
      <c r="I151" s="240"/>
      <c r="J151" s="241">
        <f>ROUND(I151*H151,2)</f>
        <v>0</v>
      </c>
      <c r="K151" s="237" t="s">
        <v>21</v>
      </c>
      <c r="L151" s="72"/>
      <c r="M151" s="242" t="s">
        <v>21</v>
      </c>
      <c r="N151" s="243" t="s">
        <v>40</v>
      </c>
      <c r="O151" s="47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AR151" s="24" t="s">
        <v>208</v>
      </c>
      <c r="AT151" s="24" t="s">
        <v>203</v>
      </c>
      <c r="AU151" s="24" t="s">
        <v>79</v>
      </c>
      <c r="AY151" s="24" t="s">
        <v>201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4" t="s">
        <v>76</v>
      </c>
      <c r="BK151" s="246">
        <f>ROUND(I151*H151,2)</f>
        <v>0</v>
      </c>
      <c r="BL151" s="24" t="s">
        <v>208</v>
      </c>
      <c r="BM151" s="24" t="s">
        <v>538</v>
      </c>
    </row>
    <row r="152" spans="2:47" s="1" customFormat="1" ht="13.5">
      <c r="B152" s="46"/>
      <c r="C152" s="74"/>
      <c r="D152" s="249" t="s">
        <v>493</v>
      </c>
      <c r="E152" s="74"/>
      <c r="F152" s="280" t="s">
        <v>2171</v>
      </c>
      <c r="G152" s="74"/>
      <c r="H152" s="74"/>
      <c r="I152" s="203"/>
      <c r="J152" s="74"/>
      <c r="K152" s="74"/>
      <c r="L152" s="72"/>
      <c r="M152" s="281"/>
      <c r="N152" s="47"/>
      <c r="O152" s="47"/>
      <c r="P152" s="47"/>
      <c r="Q152" s="47"/>
      <c r="R152" s="47"/>
      <c r="S152" s="47"/>
      <c r="T152" s="95"/>
      <c r="AT152" s="24" t="s">
        <v>493</v>
      </c>
      <c r="AU152" s="24" t="s">
        <v>79</v>
      </c>
    </row>
    <row r="153" spans="2:65" s="1" customFormat="1" ht="16.5" customHeight="1">
      <c r="B153" s="46"/>
      <c r="C153" s="235" t="s">
        <v>69</v>
      </c>
      <c r="D153" s="235" t="s">
        <v>203</v>
      </c>
      <c r="E153" s="236" t="s">
        <v>1482</v>
      </c>
      <c r="F153" s="237" t="s">
        <v>1483</v>
      </c>
      <c r="G153" s="238" t="s">
        <v>358</v>
      </c>
      <c r="H153" s="239">
        <v>675</v>
      </c>
      <c r="I153" s="240"/>
      <c r="J153" s="241">
        <f>ROUND(I153*H153,2)</f>
        <v>0</v>
      </c>
      <c r="K153" s="237" t="s">
        <v>21</v>
      </c>
      <c r="L153" s="72"/>
      <c r="M153" s="242" t="s">
        <v>21</v>
      </c>
      <c r="N153" s="243" t="s">
        <v>40</v>
      </c>
      <c r="O153" s="47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AR153" s="24" t="s">
        <v>208</v>
      </c>
      <c r="AT153" s="24" t="s">
        <v>203</v>
      </c>
      <c r="AU153" s="24" t="s">
        <v>79</v>
      </c>
      <c r="AY153" s="24" t="s">
        <v>201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24" t="s">
        <v>76</v>
      </c>
      <c r="BK153" s="246">
        <f>ROUND(I153*H153,2)</f>
        <v>0</v>
      </c>
      <c r="BL153" s="24" t="s">
        <v>208</v>
      </c>
      <c r="BM153" s="24" t="s">
        <v>549</v>
      </c>
    </row>
    <row r="154" spans="2:47" s="1" customFormat="1" ht="13.5">
      <c r="B154" s="46"/>
      <c r="C154" s="74"/>
      <c r="D154" s="249" t="s">
        <v>493</v>
      </c>
      <c r="E154" s="74"/>
      <c r="F154" s="280" t="s">
        <v>1409</v>
      </c>
      <c r="G154" s="74"/>
      <c r="H154" s="74"/>
      <c r="I154" s="203"/>
      <c r="J154" s="74"/>
      <c r="K154" s="74"/>
      <c r="L154" s="72"/>
      <c r="M154" s="281"/>
      <c r="N154" s="47"/>
      <c r="O154" s="47"/>
      <c r="P154" s="47"/>
      <c r="Q154" s="47"/>
      <c r="R154" s="47"/>
      <c r="S154" s="47"/>
      <c r="T154" s="95"/>
      <c r="AT154" s="24" t="s">
        <v>493</v>
      </c>
      <c r="AU154" s="24" t="s">
        <v>79</v>
      </c>
    </row>
    <row r="155" spans="2:65" s="1" customFormat="1" ht="25.5" customHeight="1">
      <c r="B155" s="46"/>
      <c r="C155" s="235" t="s">
        <v>69</v>
      </c>
      <c r="D155" s="235" t="s">
        <v>203</v>
      </c>
      <c r="E155" s="236" t="s">
        <v>1484</v>
      </c>
      <c r="F155" s="237" t="s">
        <v>1485</v>
      </c>
      <c r="G155" s="238" t="s">
        <v>358</v>
      </c>
      <c r="H155" s="239">
        <v>720</v>
      </c>
      <c r="I155" s="240"/>
      <c r="J155" s="241">
        <f>ROUND(I155*H155,2)</f>
        <v>0</v>
      </c>
      <c r="K155" s="237" t="s">
        <v>21</v>
      </c>
      <c r="L155" s="72"/>
      <c r="M155" s="242" t="s">
        <v>21</v>
      </c>
      <c r="N155" s="243" t="s">
        <v>40</v>
      </c>
      <c r="O155" s="47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AR155" s="24" t="s">
        <v>208</v>
      </c>
      <c r="AT155" s="24" t="s">
        <v>203</v>
      </c>
      <c r="AU155" s="24" t="s">
        <v>79</v>
      </c>
      <c r="AY155" s="24" t="s">
        <v>201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4" t="s">
        <v>76</v>
      </c>
      <c r="BK155" s="246">
        <f>ROUND(I155*H155,2)</f>
        <v>0</v>
      </c>
      <c r="BL155" s="24" t="s">
        <v>208</v>
      </c>
      <c r="BM155" s="24" t="s">
        <v>559</v>
      </c>
    </row>
    <row r="156" spans="2:47" s="1" customFormat="1" ht="13.5">
      <c r="B156" s="46"/>
      <c r="C156" s="74"/>
      <c r="D156" s="249" t="s">
        <v>493</v>
      </c>
      <c r="E156" s="74"/>
      <c r="F156" s="280" t="s">
        <v>1409</v>
      </c>
      <c r="G156" s="74"/>
      <c r="H156" s="74"/>
      <c r="I156" s="203"/>
      <c r="J156" s="74"/>
      <c r="K156" s="74"/>
      <c r="L156" s="72"/>
      <c r="M156" s="281"/>
      <c r="N156" s="47"/>
      <c r="O156" s="47"/>
      <c r="P156" s="47"/>
      <c r="Q156" s="47"/>
      <c r="R156" s="47"/>
      <c r="S156" s="47"/>
      <c r="T156" s="95"/>
      <c r="AT156" s="24" t="s">
        <v>493</v>
      </c>
      <c r="AU156" s="24" t="s">
        <v>79</v>
      </c>
    </row>
    <row r="157" spans="2:65" s="1" customFormat="1" ht="16.5" customHeight="1">
      <c r="B157" s="46"/>
      <c r="C157" s="235" t="s">
        <v>69</v>
      </c>
      <c r="D157" s="235" t="s">
        <v>203</v>
      </c>
      <c r="E157" s="236" t="s">
        <v>1488</v>
      </c>
      <c r="F157" s="237" t="s">
        <v>1489</v>
      </c>
      <c r="G157" s="238" t="s">
        <v>248</v>
      </c>
      <c r="H157" s="239">
        <v>180</v>
      </c>
      <c r="I157" s="240"/>
      <c r="J157" s="241">
        <f>ROUND(I157*H157,2)</f>
        <v>0</v>
      </c>
      <c r="K157" s="237" t="s">
        <v>21</v>
      </c>
      <c r="L157" s="72"/>
      <c r="M157" s="242" t="s">
        <v>21</v>
      </c>
      <c r="N157" s="243" t="s">
        <v>40</v>
      </c>
      <c r="O157" s="47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AR157" s="24" t="s">
        <v>208</v>
      </c>
      <c r="AT157" s="24" t="s">
        <v>203</v>
      </c>
      <c r="AU157" s="24" t="s">
        <v>79</v>
      </c>
      <c r="AY157" s="24" t="s">
        <v>201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4" t="s">
        <v>76</v>
      </c>
      <c r="BK157" s="246">
        <f>ROUND(I157*H157,2)</f>
        <v>0</v>
      </c>
      <c r="BL157" s="24" t="s">
        <v>208</v>
      </c>
      <c r="BM157" s="24" t="s">
        <v>568</v>
      </c>
    </row>
    <row r="158" spans="2:47" s="1" customFormat="1" ht="13.5">
      <c r="B158" s="46"/>
      <c r="C158" s="74"/>
      <c r="D158" s="249" t="s">
        <v>493</v>
      </c>
      <c r="E158" s="74"/>
      <c r="F158" s="280" t="s">
        <v>1409</v>
      </c>
      <c r="G158" s="74"/>
      <c r="H158" s="74"/>
      <c r="I158" s="203"/>
      <c r="J158" s="74"/>
      <c r="K158" s="74"/>
      <c r="L158" s="72"/>
      <c r="M158" s="281"/>
      <c r="N158" s="47"/>
      <c r="O158" s="47"/>
      <c r="P158" s="47"/>
      <c r="Q158" s="47"/>
      <c r="R158" s="47"/>
      <c r="S158" s="47"/>
      <c r="T158" s="95"/>
      <c r="AT158" s="24" t="s">
        <v>493</v>
      </c>
      <c r="AU158" s="24" t="s">
        <v>79</v>
      </c>
    </row>
    <row r="159" spans="2:65" s="1" customFormat="1" ht="25.5" customHeight="1">
      <c r="B159" s="46"/>
      <c r="C159" s="235" t="s">
        <v>69</v>
      </c>
      <c r="D159" s="235" t="s">
        <v>203</v>
      </c>
      <c r="E159" s="236" t="s">
        <v>1490</v>
      </c>
      <c r="F159" s="237" t="s">
        <v>1491</v>
      </c>
      <c r="G159" s="238" t="s">
        <v>248</v>
      </c>
      <c r="H159" s="239">
        <v>7</v>
      </c>
      <c r="I159" s="240"/>
      <c r="J159" s="241">
        <f>ROUND(I159*H159,2)</f>
        <v>0</v>
      </c>
      <c r="K159" s="237" t="s">
        <v>21</v>
      </c>
      <c r="L159" s="72"/>
      <c r="M159" s="242" t="s">
        <v>21</v>
      </c>
      <c r="N159" s="243" t="s">
        <v>40</v>
      </c>
      <c r="O159" s="47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AR159" s="24" t="s">
        <v>208</v>
      </c>
      <c r="AT159" s="24" t="s">
        <v>203</v>
      </c>
      <c r="AU159" s="24" t="s">
        <v>79</v>
      </c>
      <c r="AY159" s="24" t="s">
        <v>201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4" t="s">
        <v>76</v>
      </c>
      <c r="BK159" s="246">
        <f>ROUND(I159*H159,2)</f>
        <v>0</v>
      </c>
      <c r="BL159" s="24" t="s">
        <v>208</v>
      </c>
      <c r="BM159" s="24" t="s">
        <v>576</v>
      </c>
    </row>
    <row r="160" spans="2:47" s="1" customFormat="1" ht="13.5">
      <c r="B160" s="46"/>
      <c r="C160" s="74"/>
      <c r="D160" s="249" t="s">
        <v>493</v>
      </c>
      <c r="E160" s="74"/>
      <c r="F160" s="280" t="s">
        <v>1409</v>
      </c>
      <c r="G160" s="74"/>
      <c r="H160" s="74"/>
      <c r="I160" s="203"/>
      <c r="J160" s="74"/>
      <c r="K160" s="74"/>
      <c r="L160" s="72"/>
      <c r="M160" s="281"/>
      <c r="N160" s="47"/>
      <c r="O160" s="47"/>
      <c r="P160" s="47"/>
      <c r="Q160" s="47"/>
      <c r="R160" s="47"/>
      <c r="S160" s="47"/>
      <c r="T160" s="95"/>
      <c r="AT160" s="24" t="s">
        <v>493</v>
      </c>
      <c r="AU160" s="24" t="s">
        <v>79</v>
      </c>
    </row>
    <row r="161" spans="2:65" s="1" customFormat="1" ht="25.5" customHeight="1">
      <c r="B161" s="46"/>
      <c r="C161" s="235" t="s">
        <v>69</v>
      </c>
      <c r="D161" s="235" t="s">
        <v>203</v>
      </c>
      <c r="E161" s="236" t="s">
        <v>1492</v>
      </c>
      <c r="F161" s="237" t="s">
        <v>1493</v>
      </c>
      <c r="G161" s="238" t="s">
        <v>248</v>
      </c>
      <c r="H161" s="239">
        <v>15</v>
      </c>
      <c r="I161" s="240"/>
      <c r="J161" s="241">
        <f>ROUND(I161*H161,2)</f>
        <v>0</v>
      </c>
      <c r="K161" s="237" t="s">
        <v>21</v>
      </c>
      <c r="L161" s="72"/>
      <c r="M161" s="242" t="s">
        <v>21</v>
      </c>
      <c r="N161" s="243" t="s">
        <v>40</v>
      </c>
      <c r="O161" s="47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AR161" s="24" t="s">
        <v>208</v>
      </c>
      <c r="AT161" s="24" t="s">
        <v>203</v>
      </c>
      <c r="AU161" s="24" t="s">
        <v>79</v>
      </c>
      <c r="AY161" s="24" t="s">
        <v>201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24" t="s">
        <v>76</v>
      </c>
      <c r="BK161" s="246">
        <f>ROUND(I161*H161,2)</f>
        <v>0</v>
      </c>
      <c r="BL161" s="24" t="s">
        <v>208</v>
      </c>
      <c r="BM161" s="24" t="s">
        <v>587</v>
      </c>
    </row>
    <row r="162" spans="2:47" s="1" customFormat="1" ht="13.5">
      <c r="B162" s="46"/>
      <c r="C162" s="74"/>
      <c r="D162" s="249" t="s">
        <v>493</v>
      </c>
      <c r="E162" s="74"/>
      <c r="F162" s="280" t="s">
        <v>1409</v>
      </c>
      <c r="G162" s="74"/>
      <c r="H162" s="74"/>
      <c r="I162" s="203"/>
      <c r="J162" s="74"/>
      <c r="K162" s="74"/>
      <c r="L162" s="72"/>
      <c r="M162" s="281"/>
      <c r="N162" s="47"/>
      <c r="O162" s="47"/>
      <c r="P162" s="47"/>
      <c r="Q162" s="47"/>
      <c r="R162" s="47"/>
      <c r="S162" s="47"/>
      <c r="T162" s="95"/>
      <c r="AT162" s="24" t="s">
        <v>493</v>
      </c>
      <c r="AU162" s="24" t="s">
        <v>79</v>
      </c>
    </row>
    <row r="163" spans="2:65" s="1" customFormat="1" ht="25.5" customHeight="1">
      <c r="B163" s="46"/>
      <c r="C163" s="235" t="s">
        <v>69</v>
      </c>
      <c r="D163" s="235" t="s">
        <v>203</v>
      </c>
      <c r="E163" s="236" t="s">
        <v>1494</v>
      </c>
      <c r="F163" s="237" t="s">
        <v>1495</v>
      </c>
      <c r="G163" s="238" t="s">
        <v>248</v>
      </c>
      <c r="H163" s="239">
        <v>20</v>
      </c>
      <c r="I163" s="240"/>
      <c r="J163" s="241">
        <f>ROUND(I163*H163,2)</f>
        <v>0</v>
      </c>
      <c r="K163" s="237" t="s">
        <v>21</v>
      </c>
      <c r="L163" s="72"/>
      <c r="M163" s="242" t="s">
        <v>21</v>
      </c>
      <c r="N163" s="243" t="s">
        <v>40</v>
      </c>
      <c r="O163" s="47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AR163" s="24" t="s">
        <v>208</v>
      </c>
      <c r="AT163" s="24" t="s">
        <v>203</v>
      </c>
      <c r="AU163" s="24" t="s">
        <v>79</v>
      </c>
      <c r="AY163" s="24" t="s">
        <v>201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24" t="s">
        <v>76</v>
      </c>
      <c r="BK163" s="246">
        <f>ROUND(I163*H163,2)</f>
        <v>0</v>
      </c>
      <c r="BL163" s="24" t="s">
        <v>208</v>
      </c>
      <c r="BM163" s="24" t="s">
        <v>597</v>
      </c>
    </row>
    <row r="164" spans="2:47" s="1" customFormat="1" ht="13.5">
      <c r="B164" s="46"/>
      <c r="C164" s="74"/>
      <c r="D164" s="249" t="s">
        <v>493</v>
      </c>
      <c r="E164" s="74"/>
      <c r="F164" s="280" t="s">
        <v>1409</v>
      </c>
      <c r="G164" s="74"/>
      <c r="H164" s="74"/>
      <c r="I164" s="203"/>
      <c r="J164" s="74"/>
      <c r="K164" s="74"/>
      <c r="L164" s="72"/>
      <c r="M164" s="281"/>
      <c r="N164" s="47"/>
      <c r="O164" s="47"/>
      <c r="P164" s="47"/>
      <c r="Q164" s="47"/>
      <c r="R164" s="47"/>
      <c r="S164" s="47"/>
      <c r="T164" s="95"/>
      <c r="AT164" s="24" t="s">
        <v>493</v>
      </c>
      <c r="AU164" s="24" t="s">
        <v>79</v>
      </c>
    </row>
    <row r="165" spans="2:63" s="11" customFormat="1" ht="29.85" customHeight="1">
      <c r="B165" s="219"/>
      <c r="C165" s="220"/>
      <c r="D165" s="221" t="s">
        <v>68</v>
      </c>
      <c r="E165" s="233" t="s">
        <v>1496</v>
      </c>
      <c r="F165" s="233" t="s">
        <v>2172</v>
      </c>
      <c r="G165" s="220"/>
      <c r="H165" s="220"/>
      <c r="I165" s="223"/>
      <c r="J165" s="234">
        <f>BK165</f>
        <v>0</v>
      </c>
      <c r="K165" s="220"/>
      <c r="L165" s="225"/>
      <c r="M165" s="226"/>
      <c r="N165" s="227"/>
      <c r="O165" s="227"/>
      <c r="P165" s="228">
        <f>SUM(P166:P187)</f>
        <v>0</v>
      </c>
      <c r="Q165" s="227"/>
      <c r="R165" s="228">
        <f>SUM(R166:R187)</f>
        <v>0</v>
      </c>
      <c r="S165" s="227"/>
      <c r="T165" s="229">
        <f>SUM(T166:T187)</f>
        <v>0</v>
      </c>
      <c r="AR165" s="230" t="s">
        <v>76</v>
      </c>
      <c r="AT165" s="231" t="s">
        <v>68</v>
      </c>
      <c r="AU165" s="231" t="s">
        <v>76</v>
      </c>
      <c r="AY165" s="230" t="s">
        <v>201</v>
      </c>
      <c r="BK165" s="232">
        <f>SUM(BK166:BK187)</f>
        <v>0</v>
      </c>
    </row>
    <row r="166" spans="2:65" s="1" customFormat="1" ht="25.5" customHeight="1">
      <c r="B166" s="46"/>
      <c r="C166" s="235" t="s">
        <v>69</v>
      </c>
      <c r="D166" s="235" t="s">
        <v>203</v>
      </c>
      <c r="E166" s="236" t="s">
        <v>1498</v>
      </c>
      <c r="F166" s="237" t="s">
        <v>1499</v>
      </c>
      <c r="G166" s="238" t="s">
        <v>248</v>
      </c>
      <c r="H166" s="239">
        <v>2</v>
      </c>
      <c r="I166" s="240"/>
      <c r="J166" s="241">
        <f>ROUND(I166*H166,2)</f>
        <v>0</v>
      </c>
      <c r="K166" s="237" t="s">
        <v>21</v>
      </c>
      <c r="L166" s="72"/>
      <c r="M166" s="242" t="s">
        <v>21</v>
      </c>
      <c r="N166" s="243" t="s">
        <v>40</v>
      </c>
      <c r="O166" s="47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AR166" s="24" t="s">
        <v>208</v>
      </c>
      <c r="AT166" s="24" t="s">
        <v>203</v>
      </c>
      <c r="AU166" s="24" t="s">
        <v>79</v>
      </c>
      <c r="AY166" s="24" t="s">
        <v>201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24" t="s">
        <v>76</v>
      </c>
      <c r="BK166" s="246">
        <f>ROUND(I166*H166,2)</f>
        <v>0</v>
      </c>
      <c r="BL166" s="24" t="s">
        <v>208</v>
      </c>
      <c r="BM166" s="24" t="s">
        <v>608</v>
      </c>
    </row>
    <row r="167" spans="2:47" s="1" customFormat="1" ht="13.5">
      <c r="B167" s="46"/>
      <c r="C167" s="74"/>
      <c r="D167" s="249" t="s">
        <v>493</v>
      </c>
      <c r="E167" s="74"/>
      <c r="F167" s="280" t="s">
        <v>1822</v>
      </c>
      <c r="G167" s="74"/>
      <c r="H167" s="74"/>
      <c r="I167" s="203"/>
      <c r="J167" s="74"/>
      <c r="K167" s="74"/>
      <c r="L167" s="72"/>
      <c r="M167" s="281"/>
      <c r="N167" s="47"/>
      <c r="O167" s="47"/>
      <c r="P167" s="47"/>
      <c r="Q167" s="47"/>
      <c r="R167" s="47"/>
      <c r="S167" s="47"/>
      <c r="T167" s="95"/>
      <c r="AT167" s="24" t="s">
        <v>493</v>
      </c>
      <c r="AU167" s="24" t="s">
        <v>79</v>
      </c>
    </row>
    <row r="168" spans="2:65" s="1" customFormat="1" ht="25.5" customHeight="1">
      <c r="B168" s="46"/>
      <c r="C168" s="235" t="s">
        <v>69</v>
      </c>
      <c r="D168" s="235" t="s">
        <v>203</v>
      </c>
      <c r="E168" s="236" t="s">
        <v>1501</v>
      </c>
      <c r="F168" s="237" t="s">
        <v>1419</v>
      </c>
      <c r="G168" s="238" t="s">
        <v>358</v>
      </c>
      <c r="H168" s="239">
        <v>2190</v>
      </c>
      <c r="I168" s="240"/>
      <c r="J168" s="241">
        <f>ROUND(I168*H168,2)</f>
        <v>0</v>
      </c>
      <c r="K168" s="237" t="s">
        <v>21</v>
      </c>
      <c r="L168" s="72"/>
      <c r="M168" s="242" t="s">
        <v>21</v>
      </c>
      <c r="N168" s="243" t="s">
        <v>40</v>
      </c>
      <c r="O168" s="47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AR168" s="24" t="s">
        <v>208</v>
      </c>
      <c r="AT168" s="24" t="s">
        <v>203</v>
      </c>
      <c r="AU168" s="24" t="s">
        <v>79</v>
      </c>
      <c r="AY168" s="24" t="s">
        <v>201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24" t="s">
        <v>76</v>
      </c>
      <c r="BK168" s="246">
        <f>ROUND(I168*H168,2)</f>
        <v>0</v>
      </c>
      <c r="BL168" s="24" t="s">
        <v>208</v>
      </c>
      <c r="BM168" s="24" t="s">
        <v>619</v>
      </c>
    </row>
    <row r="169" spans="2:47" s="1" customFormat="1" ht="13.5">
      <c r="B169" s="46"/>
      <c r="C169" s="74"/>
      <c r="D169" s="249" t="s">
        <v>493</v>
      </c>
      <c r="E169" s="74"/>
      <c r="F169" s="280" t="s">
        <v>1409</v>
      </c>
      <c r="G169" s="74"/>
      <c r="H169" s="74"/>
      <c r="I169" s="203"/>
      <c r="J169" s="74"/>
      <c r="K169" s="74"/>
      <c r="L169" s="72"/>
      <c r="M169" s="281"/>
      <c r="N169" s="47"/>
      <c r="O169" s="47"/>
      <c r="P169" s="47"/>
      <c r="Q169" s="47"/>
      <c r="R169" s="47"/>
      <c r="S169" s="47"/>
      <c r="T169" s="95"/>
      <c r="AT169" s="24" t="s">
        <v>493</v>
      </c>
      <c r="AU169" s="24" t="s">
        <v>79</v>
      </c>
    </row>
    <row r="170" spans="2:65" s="1" customFormat="1" ht="16.5" customHeight="1">
      <c r="B170" s="46"/>
      <c r="C170" s="235" t="s">
        <v>69</v>
      </c>
      <c r="D170" s="235" t="s">
        <v>203</v>
      </c>
      <c r="E170" s="236" t="s">
        <v>1502</v>
      </c>
      <c r="F170" s="237" t="s">
        <v>1421</v>
      </c>
      <c r="G170" s="238" t="s">
        <v>248</v>
      </c>
      <c r="H170" s="239">
        <v>4</v>
      </c>
      <c r="I170" s="240"/>
      <c r="J170" s="241">
        <f>ROUND(I170*H170,2)</f>
        <v>0</v>
      </c>
      <c r="K170" s="237" t="s">
        <v>21</v>
      </c>
      <c r="L170" s="72"/>
      <c r="M170" s="242" t="s">
        <v>21</v>
      </c>
      <c r="N170" s="243" t="s">
        <v>40</v>
      </c>
      <c r="O170" s="47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AR170" s="24" t="s">
        <v>208</v>
      </c>
      <c r="AT170" s="24" t="s">
        <v>203</v>
      </c>
      <c r="AU170" s="24" t="s">
        <v>79</v>
      </c>
      <c r="AY170" s="24" t="s">
        <v>201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4" t="s">
        <v>76</v>
      </c>
      <c r="BK170" s="246">
        <f>ROUND(I170*H170,2)</f>
        <v>0</v>
      </c>
      <c r="BL170" s="24" t="s">
        <v>208</v>
      </c>
      <c r="BM170" s="24" t="s">
        <v>629</v>
      </c>
    </row>
    <row r="171" spans="2:47" s="1" customFormat="1" ht="13.5">
      <c r="B171" s="46"/>
      <c r="C171" s="74"/>
      <c r="D171" s="249" t="s">
        <v>493</v>
      </c>
      <c r="E171" s="74"/>
      <c r="F171" s="280" t="s">
        <v>1409</v>
      </c>
      <c r="G171" s="74"/>
      <c r="H171" s="74"/>
      <c r="I171" s="203"/>
      <c r="J171" s="74"/>
      <c r="K171" s="74"/>
      <c r="L171" s="72"/>
      <c r="M171" s="281"/>
      <c r="N171" s="47"/>
      <c r="O171" s="47"/>
      <c r="P171" s="47"/>
      <c r="Q171" s="47"/>
      <c r="R171" s="47"/>
      <c r="S171" s="47"/>
      <c r="T171" s="95"/>
      <c r="AT171" s="24" t="s">
        <v>493</v>
      </c>
      <c r="AU171" s="24" t="s">
        <v>79</v>
      </c>
    </row>
    <row r="172" spans="2:65" s="1" customFormat="1" ht="16.5" customHeight="1">
      <c r="B172" s="46"/>
      <c r="C172" s="235" t="s">
        <v>69</v>
      </c>
      <c r="D172" s="235" t="s">
        <v>203</v>
      </c>
      <c r="E172" s="236" t="s">
        <v>1503</v>
      </c>
      <c r="F172" s="237" t="s">
        <v>1423</v>
      </c>
      <c r="G172" s="238" t="s">
        <v>248</v>
      </c>
      <c r="H172" s="239">
        <v>39</v>
      </c>
      <c r="I172" s="240"/>
      <c r="J172" s="241">
        <f>ROUND(I172*H172,2)</f>
        <v>0</v>
      </c>
      <c r="K172" s="237" t="s">
        <v>21</v>
      </c>
      <c r="L172" s="72"/>
      <c r="M172" s="242" t="s">
        <v>21</v>
      </c>
      <c r="N172" s="243" t="s">
        <v>40</v>
      </c>
      <c r="O172" s="47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AR172" s="24" t="s">
        <v>208</v>
      </c>
      <c r="AT172" s="24" t="s">
        <v>203</v>
      </c>
      <c r="AU172" s="24" t="s">
        <v>79</v>
      </c>
      <c r="AY172" s="24" t="s">
        <v>201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4" t="s">
        <v>76</v>
      </c>
      <c r="BK172" s="246">
        <f>ROUND(I172*H172,2)</f>
        <v>0</v>
      </c>
      <c r="BL172" s="24" t="s">
        <v>208</v>
      </c>
      <c r="BM172" s="24" t="s">
        <v>639</v>
      </c>
    </row>
    <row r="173" spans="2:47" s="1" customFormat="1" ht="13.5">
      <c r="B173" s="46"/>
      <c r="C173" s="74"/>
      <c r="D173" s="249" t="s">
        <v>493</v>
      </c>
      <c r="E173" s="74"/>
      <c r="F173" s="280" t="s">
        <v>1409</v>
      </c>
      <c r="G173" s="74"/>
      <c r="H173" s="74"/>
      <c r="I173" s="203"/>
      <c r="J173" s="74"/>
      <c r="K173" s="74"/>
      <c r="L173" s="72"/>
      <c r="M173" s="281"/>
      <c r="N173" s="47"/>
      <c r="O173" s="47"/>
      <c r="P173" s="47"/>
      <c r="Q173" s="47"/>
      <c r="R173" s="47"/>
      <c r="S173" s="47"/>
      <c r="T173" s="95"/>
      <c r="AT173" s="24" t="s">
        <v>493</v>
      </c>
      <c r="AU173" s="24" t="s">
        <v>79</v>
      </c>
    </row>
    <row r="174" spans="2:65" s="1" customFormat="1" ht="16.5" customHeight="1">
      <c r="B174" s="46"/>
      <c r="C174" s="235" t="s">
        <v>69</v>
      </c>
      <c r="D174" s="235" t="s">
        <v>203</v>
      </c>
      <c r="E174" s="236" t="s">
        <v>1504</v>
      </c>
      <c r="F174" s="237" t="s">
        <v>1425</v>
      </c>
      <c r="G174" s="238" t="s">
        <v>248</v>
      </c>
      <c r="H174" s="239">
        <v>75</v>
      </c>
      <c r="I174" s="240"/>
      <c r="J174" s="241">
        <f>ROUND(I174*H174,2)</f>
        <v>0</v>
      </c>
      <c r="K174" s="237" t="s">
        <v>21</v>
      </c>
      <c r="L174" s="72"/>
      <c r="M174" s="242" t="s">
        <v>21</v>
      </c>
      <c r="N174" s="243" t="s">
        <v>40</v>
      </c>
      <c r="O174" s="47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AR174" s="24" t="s">
        <v>208</v>
      </c>
      <c r="AT174" s="24" t="s">
        <v>203</v>
      </c>
      <c r="AU174" s="24" t="s">
        <v>79</v>
      </c>
      <c r="AY174" s="24" t="s">
        <v>201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4" t="s">
        <v>76</v>
      </c>
      <c r="BK174" s="246">
        <f>ROUND(I174*H174,2)</f>
        <v>0</v>
      </c>
      <c r="BL174" s="24" t="s">
        <v>208</v>
      </c>
      <c r="BM174" s="24" t="s">
        <v>648</v>
      </c>
    </row>
    <row r="175" spans="2:47" s="1" customFormat="1" ht="13.5">
      <c r="B175" s="46"/>
      <c r="C175" s="74"/>
      <c r="D175" s="249" t="s">
        <v>493</v>
      </c>
      <c r="E175" s="74"/>
      <c r="F175" s="280" t="s">
        <v>1409</v>
      </c>
      <c r="G175" s="74"/>
      <c r="H175" s="74"/>
      <c r="I175" s="203"/>
      <c r="J175" s="74"/>
      <c r="K175" s="74"/>
      <c r="L175" s="72"/>
      <c r="M175" s="281"/>
      <c r="N175" s="47"/>
      <c r="O175" s="47"/>
      <c r="P175" s="47"/>
      <c r="Q175" s="47"/>
      <c r="R175" s="47"/>
      <c r="S175" s="47"/>
      <c r="T175" s="95"/>
      <c r="AT175" s="24" t="s">
        <v>493</v>
      </c>
      <c r="AU175" s="24" t="s">
        <v>79</v>
      </c>
    </row>
    <row r="176" spans="2:65" s="1" customFormat="1" ht="25.5" customHeight="1">
      <c r="B176" s="46"/>
      <c r="C176" s="235" t="s">
        <v>69</v>
      </c>
      <c r="D176" s="235" t="s">
        <v>203</v>
      </c>
      <c r="E176" s="236" t="s">
        <v>1505</v>
      </c>
      <c r="F176" s="237" t="s">
        <v>1427</v>
      </c>
      <c r="G176" s="238" t="s">
        <v>248</v>
      </c>
      <c r="H176" s="239">
        <v>4</v>
      </c>
      <c r="I176" s="240"/>
      <c r="J176" s="241">
        <f>ROUND(I176*H176,2)</f>
        <v>0</v>
      </c>
      <c r="K176" s="237" t="s">
        <v>21</v>
      </c>
      <c r="L176" s="72"/>
      <c r="M176" s="242" t="s">
        <v>21</v>
      </c>
      <c r="N176" s="243" t="s">
        <v>40</v>
      </c>
      <c r="O176" s="47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AR176" s="24" t="s">
        <v>208</v>
      </c>
      <c r="AT176" s="24" t="s">
        <v>203</v>
      </c>
      <c r="AU176" s="24" t="s">
        <v>79</v>
      </c>
      <c r="AY176" s="24" t="s">
        <v>201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4" t="s">
        <v>76</v>
      </c>
      <c r="BK176" s="246">
        <f>ROUND(I176*H176,2)</f>
        <v>0</v>
      </c>
      <c r="BL176" s="24" t="s">
        <v>208</v>
      </c>
      <c r="BM176" s="24" t="s">
        <v>659</v>
      </c>
    </row>
    <row r="177" spans="2:47" s="1" customFormat="1" ht="13.5">
      <c r="B177" s="46"/>
      <c r="C177" s="74"/>
      <c r="D177" s="249" t="s">
        <v>493</v>
      </c>
      <c r="E177" s="74"/>
      <c r="F177" s="280" t="s">
        <v>1409</v>
      </c>
      <c r="G177" s="74"/>
      <c r="H177" s="74"/>
      <c r="I177" s="203"/>
      <c r="J177" s="74"/>
      <c r="K177" s="74"/>
      <c r="L177" s="72"/>
      <c r="M177" s="281"/>
      <c r="N177" s="47"/>
      <c r="O177" s="47"/>
      <c r="P177" s="47"/>
      <c r="Q177" s="47"/>
      <c r="R177" s="47"/>
      <c r="S177" s="47"/>
      <c r="T177" s="95"/>
      <c r="AT177" s="24" t="s">
        <v>493</v>
      </c>
      <c r="AU177" s="24" t="s">
        <v>79</v>
      </c>
    </row>
    <row r="178" spans="2:65" s="1" customFormat="1" ht="25.5" customHeight="1">
      <c r="B178" s="46"/>
      <c r="C178" s="235" t="s">
        <v>69</v>
      </c>
      <c r="D178" s="235" t="s">
        <v>203</v>
      </c>
      <c r="E178" s="236" t="s">
        <v>1506</v>
      </c>
      <c r="F178" s="237" t="s">
        <v>1429</v>
      </c>
      <c r="G178" s="238" t="s">
        <v>248</v>
      </c>
      <c r="H178" s="239">
        <v>6</v>
      </c>
      <c r="I178" s="240"/>
      <c r="J178" s="241">
        <f>ROUND(I178*H178,2)</f>
        <v>0</v>
      </c>
      <c r="K178" s="237" t="s">
        <v>21</v>
      </c>
      <c r="L178" s="72"/>
      <c r="M178" s="242" t="s">
        <v>21</v>
      </c>
      <c r="N178" s="243" t="s">
        <v>40</v>
      </c>
      <c r="O178" s="47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AR178" s="24" t="s">
        <v>208</v>
      </c>
      <c r="AT178" s="24" t="s">
        <v>203</v>
      </c>
      <c r="AU178" s="24" t="s">
        <v>79</v>
      </c>
      <c r="AY178" s="24" t="s">
        <v>201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4" t="s">
        <v>76</v>
      </c>
      <c r="BK178" s="246">
        <f>ROUND(I178*H178,2)</f>
        <v>0</v>
      </c>
      <c r="BL178" s="24" t="s">
        <v>208</v>
      </c>
      <c r="BM178" s="24" t="s">
        <v>669</v>
      </c>
    </row>
    <row r="179" spans="2:47" s="1" customFormat="1" ht="13.5">
      <c r="B179" s="46"/>
      <c r="C179" s="74"/>
      <c r="D179" s="249" t="s">
        <v>493</v>
      </c>
      <c r="E179" s="74"/>
      <c r="F179" s="280" t="s">
        <v>2171</v>
      </c>
      <c r="G179" s="74"/>
      <c r="H179" s="74"/>
      <c r="I179" s="203"/>
      <c r="J179" s="74"/>
      <c r="K179" s="74"/>
      <c r="L179" s="72"/>
      <c r="M179" s="281"/>
      <c r="N179" s="47"/>
      <c r="O179" s="47"/>
      <c r="P179" s="47"/>
      <c r="Q179" s="47"/>
      <c r="R179" s="47"/>
      <c r="S179" s="47"/>
      <c r="T179" s="95"/>
      <c r="AT179" s="24" t="s">
        <v>493</v>
      </c>
      <c r="AU179" s="24" t="s">
        <v>79</v>
      </c>
    </row>
    <row r="180" spans="2:65" s="1" customFormat="1" ht="16.5" customHeight="1">
      <c r="B180" s="46"/>
      <c r="C180" s="235" t="s">
        <v>69</v>
      </c>
      <c r="D180" s="235" t="s">
        <v>203</v>
      </c>
      <c r="E180" s="236" t="s">
        <v>1507</v>
      </c>
      <c r="F180" s="237" t="s">
        <v>1508</v>
      </c>
      <c r="G180" s="238" t="s">
        <v>248</v>
      </c>
      <c r="H180" s="239">
        <v>6</v>
      </c>
      <c r="I180" s="240"/>
      <c r="J180" s="241">
        <f>ROUND(I180*H180,2)</f>
        <v>0</v>
      </c>
      <c r="K180" s="237" t="s">
        <v>21</v>
      </c>
      <c r="L180" s="72"/>
      <c r="M180" s="242" t="s">
        <v>21</v>
      </c>
      <c r="N180" s="243" t="s">
        <v>40</v>
      </c>
      <c r="O180" s="47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AR180" s="24" t="s">
        <v>208</v>
      </c>
      <c r="AT180" s="24" t="s">
        <v>203</v>
      </c>
      <c r="AU180" s="24" t="s">
        <v>79</v>
      </c>
      <c r="AY180" s="24" t="s">
        <v>201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4" t="s">
        <v>76</v>
      </c>
      <c r="BK180" s="246">
        <f>ROUND(I180*H180,2)</f>
        <v>0</v>
      </c>
      <c r="BL180" s="24" t="s">
        <v>208</v>
      </c>
      <c r="BM180" s="24" t="s">
        <v>679</v>
      </c>
    </row>
    <row r="181" spans="2:47" s="1" customFormat="1" ht="13.5">
      <c r="B181" s="46"/>
      <c r="C181" s="74"/>
      <c r="D181" s="249" t="s">
        <v>493</v>
      </c>
      <c r="E181" s="74"/>
      <c r="F181" s="280" t="s">
        <v>2171</v>
      </c>
      <c r="G181" s="74"/>
      <c r="H181" s="74"/>
      <c r="I181" s="203"/>
      <c r="J181" s="74"/>
      <c r="K181" s="74"/>
      <c r="L181" s="72"/>
      <c r="M181" s="281"/>
      <c r="N181" s="47"/>
      <c r="O181" s="47"/>
      <c r="P181" s="47"/>
      <c r="Q181" s="47"/>
      <c r="R181" s="47"/>
      <c r="S181" s="47"/>
      <c r="T181" s="95"/>
      <c r="AT181" s="24" t="s">
        <v>493</v>
      </c>
      <c r="AU181" s="24" t="s">
        <v>79</v>
      </c>
    </row>
    <row r="182" spans="2:65" s="1" customFormat="1" ht="16.5" customHeight="1">
      <c r="B182" s="46"/>
      <c r="C182" s="235" t="s">
        <v>69</v>
      </c>
      <c r="D182" s="235" t="s">
        <v>203</v>
      </c>
      <c r="E182" s="236" t="s">
        <v>1509</v>
      </c>
      <c r="F182" s="237" t="s">
        <v>1438</v>
      </c>
      <c r="G182" s="238" t="s">
        <v>358</v>
      </c>
      <c r="H182" s="239">
        <v>490</v>
      </c>
      <c r="I182" s="240"/>
      <c r="J182" s="241">
        <f>ROUND(I182*H182,2)</f>
        <v>0</v>
      </c>
      <c r="K182" s="237" t="s">
        <v>21</v>
      </c>
      <c r="L182" s="72"/>
      <c r="M182" s="242" t="s">
        <v>21</v>
      </c>
      <c r="N182" s="243" t="s">
        <v>40</v>
      </c>
      <c r="O182" s="47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AR182" s="24" t="s">
        <v>208</v>
      </c>
      <c r="AT182" s="24" t="s">
        <v>203</v>
      </c>
      <c r="AU182" s="24" t="s">
        <v>79</v>
      </c>
      <c r="AY182" s="24" t="s">
        <v>201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76</v>
      </c>
      <c r="BK182" s="246">
        <f>ROUND(I182*H182,2)</f>
        <v>0</v>
      </c>
      <c r="BL182" s="24" t="s">
        <v>208</v>
      </c>
      <c r="BM182" s="24" t="s">
        <v>689</v>
      </c>
    </row>
    <row r="183" spans="2:47" s="1" customFormat="1" ht="13.5">
      <c r="B183" s="46"/>
      <c r="C183" s="74"/>
      <c r="D183" s="249" t="s">
        <v>493</v>
      </c>
      <c r="E183" s="74"/>
      <c r="F183" s="280" t="s">
        <v>1409</v>
      </c>
      <c r="G183" s="74"/>
      <c r="H183" s="74"/>
      <c r="I183" s="203"/>
      <c r="J183" s="74"/>
      <c r="K183" s="74"/>
      <c r="L183" s="72"/>
      <c r="M183" s="281"/>
      <c r="N183" s="47"/>
      <c r="O183" s="47"/>
      <c r="P183" s="47"/>
      <c r="Q183" s="47"/>
      <c r="R183" s="47"/>
      <c r="S183" s="47"/>
      <c r="T183" s="95"/>
      <c r="AT183" s="24" t="s">
        <v>493</v>
      </c>
      <c r="AU183" s="24" t="s">
        <v>79</v>
      </c>
    </row>
    <row r="184" spans="2:65" s="1" customFormat="1" ht="16.5" customHeight="1">
      <c r="B184" s="46"/>
      <c r="C184" s="235" t="s">
        <v>69</v>
      </c>
      <c r="D184" s="235" t="s">
        <v>203</v>
      </c>
      <c r="E184" s="236" t="s">
        <v>1510</v>
      </c>
      <c r="F184" s="237" t="s">
        <v>1511</v>
      </c>
      <c r="G184" s="238" t="s">
        <v>248</v>
      </c>
      <c r="H184" s="239">
        <v>125</v>
      </c>
      <c r="I184" s="240"/>
      <c r="J184" s="241">
        <f>ROUND(I184*H184,2)</f>
        <v>0</v>
      </c>
      <c r="K184" s="237" t="s">
        <v>21</v>
      </c>
      <c r="L184" s="72"/>
      <c r="M184" s="242" t="s">
        <v>21</v>
      </c>
      <c r="N184" s="243" t="s">
        <v>40</v>
      </c>
      <c r="O184" s="47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AR184" s="24" t="s">
        <v>208</v>
      </c>
      <c r="AT184" s="24" t="s">
        <v>203</v>
      </c>
      <c r="AU184" s="24" t="s">
        <v>79</v>
      </c>
      <c r="AY184" s="24" t="s">
        <v>201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208</v>
      </c>
      <c r="BM184" s="24" t="s">
        <v>698</v>
      </c>
    </row>
    <row r="185" spans="2:47" s="1" customFormat="1" ht="13.5">
      <c r="B185" s="46"/>
      <c r="C185" s="74"/>
      <c r="D185" s="249" t="s">
        <v>493</v>
      </c>
      <c r="E185" s="74"/>
      <c r="F185" s="280" t="s">
        <v>1409</v>
      </c>
      <c r="G185" s="74"/>
      <c r="H185" s="74"/>
      <c r="I185" s="203"/>
      <c r="J185" s="74"/>
      <c r="K185" s="74"/>
      <c r="L185" s="72"/>
      <c r="M185" s="281"/>
      <c r="N185" s="47"/>
      <c r="O185" s="47"/>
      <c r="P185" s="47"/>
      <c r="Q185" s="47"/>
      <c r="R185" s="47"/>
      <c r="S185" s="47"/>
      <c r="T185" s="95"/>
      <c r="AT185" s="24" t="s">
        <v>493</v>
      </c>
      <c r="AU185" s="24" t="s">
        <v>79</v>
      </c>
    </row>
    <row r="186" spans="2:65" s="1" customFormat="1" ht="25.5" customHeight="1">
      <c r="B186" s="46"/>
      <c r="C186" s="235" t="s">
        <v>69</v>
      </c>
      <c r="D186" s="235" t="s">
        <v>203</v>
      </c>
      <c r="E186" s="236" t="s">
        <v>1512</v>
      </c>
      <c r="F186" s="237" t="s">
        <v>1446</v>
      </c>
      <c r="G186" s="238" t="s">
        <v>1447</v>
      </c>
      <c r="H186" s="239">
        <v>1</v>
      </c>
      <c r="I186" s="240"/>
      <c r="J186" s="241">
        <f>ROUND(I186*H186,2)</f>
        <v>0</v>
      </c>
      <c r="K186" s="237" t="s">
        <v>21</v>
      </c>
      <c r="L186" s="72"/>
      <c r="M186" s="242" t="s">
        <v>21</v>
      </c>
      <c r="N186" s="243" t="s">
        <v>40</v>
      </c>
      <c r="O186" s="47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AR186" s="24" t="s">
        <v>208</v>
      </c>
      <c r="AT186" s="24" t="s">
        <v>203</v>
      </c>
      <c r="AU186" s="24" t="s">
        <v>79</v>
      </c>
      <c r="AY186" s="24" t="s">
        <v>201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76</v>
      </c>
      <c r="BK186" s="246">
        <f>ROUND(I186*H186,2)</f>
        <v>0</v>
      </c>
      <c r="BL186" s="24" t="s">
        <v>208</v>
      </c>
      <c r="BM186" s="24" t="s">
        <v>706</v>
      </c>
    </row>
    <row r="187" spans="2:47" s="1" customFormat="1" ht="13.5">
      <c r="B187" s="46"/>
      <c r="C187" s="74"/>
      <c r="D187" s="249" t="s">
        <v>493</v>
      </c>
      <c r="E187" s="74"/>
      <c r="F187" s="280" t="s">
        <v>1409</v>
      </c>
      <c r="G187" s="74"/>
      <c r="H187" s="74"/>
      <c r="I187" s="203"/>
      <c r="J187" s="74"/>
      <c r="K187" s="74"/>
      <c r="L187" s="72"/>
      <c r="M187" s="281"/>
      <c r="N187" s="47"/>
      <c r="O187" s="47"/>
      <c r="P187" s="47"/>
      <c r="Q187" s="47"/>
      <c r="R187" s="47"/>
      <c r="S187" s="47"/>
      <c r="T187" s="95"/>
      <c r="AT187" s="24" t="s">
        <v>493</v>
      </c>
      <c r="AU187" s="24" t="s">
        <v>79</v>
      </c>
    </row>
    <row r="188" spans="2:63" s="11" customFormat="1" ht="37.4" customHeight="1">
      <c r="B188" s="219"/>
      <c r="C188" s="220"/>
      <c r="D188" s="221" t="s">
        <v>68</v>
      </c>
      <c r="E188" s="222" t="s">
        <v>1513</v>
      </c>
      <c r="F188" s="222" t="s">
        <v>1514</v>
      </c>
      <c r="G188" s="220"/>
      <c r="H188" s="220"/>
      <c r="I188" s="223"/>
      <c r="J188" s="224">
        <f>BK188</f>
        <v>0</v>
      </c>
      <c r="K188" s="220"/>
      <c r="L188" s="225"/>
      <c r="M188" s="226"/>
      <c r="N188" s="227"/>
      <c r="O188" s="227"/>
      <c r="P188" s="228">
        <f>SUM(P189:P216)</f>
        <v>0</v>
      </c>
      <c r="Q188" s="227"/>
      <c r="R188" s="228">
        <f>SUM(R189:R216)</f>
        <v>0</v>
      </c>
      <c r="S188" s="227"/>
      <c r="T188" s="229">
        <f>SUM(T189:T216)</f>
        <v>0</v>
      </c>
      <c r="AR188" s="230" t="s">
        <v>76</v>
      </c>
      <c r="AT188" s="231" t="s">
        <v>68</v>
      </c>
      <c r="AU188" s="231" t="s">
        <v>69</v>
      </c>
      <c r="AY188" s="230" t="s">
        <v>201</v>
      </c>
      <c r="BK188" s="232">
        <f>SUM(BK189:BK216)</f>
        <v>0</v>
      </c>
    </row>
    <row r="189" spans="2:65" s="1" customFormat="1" ht="25.5" customHeight="1">
      <c r="B189" s="46"/>
      <c r="C189" s="235" t="s">
        <v>69</v>
      </c>
      <c r="D189" s="235" t="s">
        <v>203</v>
      </c>
      <c r="E189" s="236" t="s">
        <v>1515</v>
      </c>
      <c r="F189" s="237" t="s">
        <v>1516</v>
      </c>
      <c r="G189" s="238" t="s">
        <v>248</v>
      </c>
      <c r="H189" s="239">
        <v>2</v>
      </c>
      <c r="I189" s="240"/>
      <c r="J189" s="241">
        <f>ROUND(I189*H189,2)</f>
        <v>0</v>
      </c>
      <c r="K189" s="237" t="s">
        <v>21</v>
      </c>
      <c r="L189" s="72"/>
      <c r="M189" s="242" t="s">
        <v>21</v>
      </c>
      <c r="N189" s="243" t="s">
        <v>40</v>
      </c>
      <c r="O189" s="47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AR189" s="24" t="s">
        <v>208</v>
      </c>
      <c r="AT189" s="24" t="s">
        <v>203</v>
      </c>
      <c r="AU189" s="24" t="s">
        <v>76</v>
      </c>
      <c r="AY189" s="24" t="s">
        <v>201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24" t="s">
        <v>76</v>
      </c>
      <c r="BK189" s="246">
        <f>ROUND(I189*H189,2)</f>
        <v>0</v>
      </c>
      <c r="BL189" s="24" t="s">
        <v>208</v>
      </c>
      <c r="BM189" s="24" t="s">
        <v>715</v>
      </c>
    </row>
    <row r="190" spans="2:47" s="1" customFormat="1" ht="13.5">
      <c r="B190" s="46"/>
      <c r="C190" s="74"/>
      <c r="D190" s="249" t="s">
        <v>493</v>
      </c>
      <c r="E190" s="74"/>
      <c r="F190" s="280" t="s">
        <v>1500</v>
      </c>
      <c r="G190" s="74"/>
      <c r="H190" s="74"/>
      <c r="I190" s="203"/>
      <c r="J190" s="74"/>
      <c r="K190" s="74"/>
      <c r="L190" s="72"/>
      <c r="M190" s="281"/>
      <c r="N190" s="47"/>
      <c r="O190" s="47"/>
      <c r="P190" s="47"/>
      <c r="Q190" s="47"/>
      <c r="R190" s="47"/>
      <c r="S190" s="47"/>
      <c r="T190" s="95"/>
      <c r="AT190" s="24" t="s">
        <v>493</v>
      </c>
      <c r="AU190" s="24" t="s">
        <v>76</v>
      </c>
    </row>
    <row r="191" spans="2:65" s="1" customFormat="1" ht="25.5" customHeight="1">
      <c r="B191" s="46"/>
      <c r="C191" s="235" t="s">
        <v>69</v>
      </c>
      <c r="D191" s="235" t="s">
        <v>203</v>
      </c>
      <c r="E191" s="236" t="s">
        <v>1517</v>
      </c>
      <c r="F191" s="237" t="s">
        <v>1518</v>
      </c>
      <c r="G191" s="238" t="s">
        <v>358</v>
      </c>
      <c r="H191" s="239">
        <v>2190</v>
      </c>
      <c r="I191" s="240"/>
      <c r="J191" s="241">
        <f>ROUND(I191*H191,2)</f>
        <v>0</v>
      </c>
      <c r="K191" s="237" t="s">
        <v>21</v>
      </c>
      <c r="L191" s="72"/>
      <c r="M191" s="242" t="s">
        <v>21</v>
      </c>
      <c r="N191" s="243" t="s">
        <v>40</v>
      </c>
      <c r="O191" s="47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AR191" s="24" t="s">
        <v>208</v>
      </c>
      <c r="AT191" s="24" t="s">
        <v>203</v>
      </c>
      <c r="AU191" s="24" t="s">
        <v>76</v>
      </c>
      <c r="AY191" s="24" t="s">
        <v>201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24" t="s">
        <v>76</v>
      </c>
      <c r="BK191" s="246">
        <f>ROUND(I191*H191,2)</f>
        <v>0</v>
      </c>
      <c r="BL191" s="24" t="s">
        <v>208</v>
      </c>
      <c r="BM191" s="24" t="s">
        <v>725</v>
      </c>
    </row>
    <row r="192" spans="2:47" s="1" customFormat="1" ht="13.5">
      <c r="B192" s="46"/>
      <c r="C192" s="74"/>
      <c r="D192" s="249" t="s">
        <v>493</v>
      </c>
      <c r="E192" s="74"/>
      <c r="F192" s="280" t="s">
        <v>1409</v>
      </c>
      <c r="G192" s="74"/>
      <c r="H192" s="74"/>
      <c r="I192" s="203"/>
      <c r="J192" s="74"/>
      <c r="K192" s="74"/>
      <c r="L192" s="72"/>
      <c r="M192" s="281"/>
      <c r="N192" s="47"/>
      <c r="O192" s="47"/>
      <c r="P192" s="47"/>
      <c r="Q192" s="47"/>
      <c r="R192" s="47"/>
      <c r="S192" s="47"/>
      <c r="T192" s="95"/>
      <c r="AT192" s="24" t="s">
        <v>493</v>
      </c>
      <c r="AU192" s="24" t="s">
        <v>76</v>
      </c>
    </row>
    <row r="193" spans="2:65" s="1" customFormat="1" ht="16.5" customHeight="1">
      <c r="B193" s="46"/>
      <c r="C193" s="235" t="s">
        <v>69</v>
      </c>
      <c r="D193" s="235" t="s">
        <v>203</v>
      </c>
      <c r="E193" s="236" t="s">
        <v>1519</v>
      </c>
      <c r="F193" s="237" t="s">
        <v>1469</v>
      </c>
      <c r="G193" s="238" t="s">
        <v>248</v>
      </c>
      <c r="H193" s="239">
        <v>4</v>
      </c>
      <c r="I193" s="240"/>
      <c r="J193" s="241">
        <f>ROUND(I193*H193,2)</f>
        <v>0</v>
      </c>
      <c r="K193" s="237" t="s">
        <v>21</v>
      </c>
      <c r="L193" s="72"/>
      <c r="M193" s="242" t="s">
        <v>21</v>
      </c>
      <c r="N193" s="243" t="s">
        <v>40</v>
      </c>
      <c r="O193" s="47"/>
      <c r="P193" s="244">
        <f>O193*H193</f>
        <v>0</v>
      </c>
      <c r="Q193" s="244">
        <v>0</v>
      </c>
      <c r="R193" s="244">
        <f>Q193*H193</f>
        <v>0</v>
      </c>
      <c r="S193" s="244">
        <v>0</v>
      </c>
      <c r="T193" s="245">
        <f>S193*H193</f>
        <v>0</v>
      </c>
      <c r="AR193" s="24" t="s">
        <v>208</v>
      </c>
      <c r="AT193" s="24" t="s">
        <v>203</v>
      </c>
      <c r="AU193" s="24" t="s">
        <v>76</v>
      </c>
      <c r="AY193" s="24" t="s">
        <v>201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24" t="s">
        <v>76</v>
      </c>
      <c r="BK193" s="246">
        <f>ROUND(I193*H193,2)</f>
        <v>0</v>
      </c>
      <c r="BL193" s="24" t="s">
        <v>208</v>
      </c>
      <c r="BM193" s="24" t="s">
        <v>734</v>
      </c>
    </row>
    <row r="194" spans="2:47" s="1" customFormat="1" ht="13.5">
      <c r="B194" s="46"/>
      <c r="C194" s="74"/>
      <c r="D194" s="249" t="s">
        <v>493</v>
      </c>
      <c r="E194" s="74"/>
      <c r="F194" s="280" t="s">
        <v>1409</v>
      </c>
      <c r="G194" s="74"/>
      <c r="H194" s="74"/>
      <c r="I194" s="203"/>
      <c r="J194" s="74"/>
      <c r="K194" s="74"/>
      <c r="L194" s="72"/>
      <c r="M194" s="281"/>
      <c r="N194" s="47"/>
      <c r="O194" s="47"/>
      <c r="P194" s="47"/>
      <c r="Q194" s="47"/>
      <c r="R194" s="47"/>
      <c r="S194" s="47"/>
      <c r="T194" s="95"/>
      <c r="AT194" s="24" t="s">
        <v>493</v>
      </c>
      <c r="AU194" s="24" t="s">
        <v>76</v>
      </c>
    </row>
    <row r="195" spans="2:65" s="1" customFormat="1" ht="25.5" customHeight="1">
      <c r="B195" s="46"/>
      <c r="C195" s="235" t="s">
        <v>69</v>
      </c>
      <c r="D195" s="235" t="s">
        <v>203</v>
      </c>
      <c r="E195" s="236" t="s">
        <v>1520</v>
      </c>
      <c r="F195" s="237" t="s">
        <v>1521</v>
      </c>
      <c r="G195" s="238" t="s">
        <v>248</v>
      </c>
      <c r="H195" s="239">
        <v>75</v>
      </c>
      <c r="I195" s="240"/>
      <c r="J195" s="241">
        <f>ROUND(I195*H195,2)</f>
        <v>0</v>
      </c>
      <c r="K195" s="237" t="s">
        <v>21</v>
      </c>
      <c r="L195" s="72"/>
      <c r="M195" s="242" t="s">
        <v>21</v>
      </c>
      <c r="N195" s="243" t="s">
        <v>40</v>
      </c>
      <c r="O195" s="47"/>
      <c r="P195" s="244">
        <f>O195*H195</f>
        <v>0</v>
      </c>
      <c r="Q195" s="244">
        <v>0</v>
      </c>
      <c r="R195" s="244">
        <f>Q195*H195</f>
        <v>0</v>
      </c>
      <c r="S195" s="244">
        <v>0</v>
      </c>
      <c r="T195" s="245">
        <f>S195*H195</f>
        <v>0</v>
      </c>
      <c r="AR195" s="24" t="s">
        <v>208</v>
      </c>
      <c r="AT195" s="24" t="s">
        <v>203</v>
      </c>
      <c r="AU195" s="24" t="s">
        <v>76</v>
      </c>
      <c r="AY195" s="24" t="s">
        <v>201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24" t="s">
        <v>76</v>
      </c>
      <c r="BK195" s="246">
        <f>ROUND(I195*H195,2)</f>
        <v>0</v>
      </c>
      <c r="BL195" s="24" t="s">
        <v>208</v>
      </c>
      <c r="BM195" s="24" t="s">
        <v>743</v>
      </c>
    </row>
    <row r="196" spans="2:47" s="1" customFormat="1" ht="13.5">
      <c r="B196" s="46"/>
      <c r="C196" s="74"/>
      <c r="D196" s="249" t="s">
        <v>493</v>
      </c>
      <c r="E196" s="74"/>
      <c r="F196" s="280" t="s">
        <v>1409</v>
      </c>
      <c r="G196" s="74"/>
      <c r="H196" s="74"/>
      <c r="I196" s="203"/>
      <c r="J196" s="74"/>
      <c r="K196" s="74"/>
      <c r="L196" s="72"/>
      <c r="M196" s="281"/>
      <c r="N196" s="47"/>
      <c r="O196" s="47"/>
      <c r="P196" s="47"/>
      <c r="Q196" s="47"/>
      <c r="R196" s="47"/>
      <c r="S196" s="47"/>
      <c r="T196" s="95"/>
      <c r="AT196" s="24" t="s">
        <v>493</v>
      </c>
      <c r="AU196" s="24" t="s">
        <v>76</v>
      </c>
    </row>
    <row r="197" spans="2:65" s="1" customFormat="1" ht="25.5" customHeight="1">
      <c r="B197" s="46"/>
      <c r="C197" s="235" t="s">
        <v>69</v>
      </c>
      <c r="D197" s="235" t="s">
        <v>203</v>
      </c>
      <c r="E197" s="236" t="s">
        <v>1522</v>
      </c>
      <c r="F197" s="237" t="s">
        <v>1523</v>
      </c>
      <c r="G197" s="238" t="s">
        <v>248</v>
      </c>
      <c r="H197" s="239">
        <v>75</v>
      </c>
      <c r="I197" s="240"/>
      <c r="J197" s="241">
        <f>ROUND(I197*H197,2)</f>
        <v>0</v>
      </c>
      <c r="K197" s="237" t="s">
        <v>21</v>
      </c>
      <c r="L197" s="72"/>
      <c r="M197" s="242" t="s">
        <v>21</v>
      </c>
      <c r="N197" s="243" t="s">
        <v>40</v>
      </c>
      <c r="O197" s="47"/>
      <c r="P197" s="244">
        <f>O197*H197</f>
        <v>0</v>
      </c>
      <c r="Q197" s="244">
        <v>0</v>
      </c>
      <c r="R197" s="244">
        <f>Q197*H197</f>
        <v>0</v>
      </c>
      <c r="S197" s="244">
        <v>0</v>
      </c>
      <c r="T197" s="245">
        <f>S197*H197</f>
        <v>0</v>
      </c>
      <c r="AR197" s="24" t="s">
        <v>208</v>
      </c>
      <c r="AT197" s="24" t="s">
        <v>203</v>
      </c>
      <c r="AU197" s="24" t="s">
        <v>76</v>
      </c>
      <c r="AY197" s="24" t="s">
        <v>201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24" t="s">
        <v>76</v>
      </c>
      <c r="BK197" s="246">
        <f>ROUND(I197*H197,2)</f>
        <v>0</v>
      </c>
      <c r="BL197" s="24" t="s">
        <v>208</v>
      </c>
      <c r="BM197" s="24" t="s">
        <v>751</v>
      </c>
    </row>
    <row r="198" spans="2:47" s="1" customFormat="1" ht="13.5">
      <c r="B198" s="46"/>
      <c r="C198" s="74"/>
      <c r="D198" s="249" t="s">
        <v>493</v>
      </c>
      <c r="E198" s="74"/>
      <c r="F198" s="280" t="s">
        <v>1409</v>
      </c>
      <c r="G198" s="74"/>
      <c r="H198" s="74"/>
      <c r="I198" s="203"/>
      <c r="J198" s="74"/>
      <c r="K198" s="74"/>
      <c r="L198" s="72"/>
      <c r="M198" s="281"/>
      <c r="N198" s="47"/>
      <c r="O198" s="47"/>
      <c r="P198" s="47"/>
      <c r="Q198" s="47"/>
      <c r="R198" s="47"/>
      <c r="S198" s="47"/>
      <c r="T198" s="95"/>
      <c r="AT198" s="24" t="s">
        <v>493</v>
      </c>
      <c r="AU198" s="24" t="s">
        <v>76</v>
      </c>
    </row>
    <row r="199" spans="2:65" s="1" customFormat="1" ht="25.5" customHeight="1">
      <c r="B199" s="46"/>
      <c r="C199" s="235" t="s">
        <v>69</v>
      </c>
      <c r="D199" s="235" t="s">
        <v>203</v>
      </c>
      <c r="E199" s="236" t="s">
        <v>1524</v>
      </c>
      <c r="F199" s="237" t="s">
        <v>1525</v>
      </c>
      <c r="G199" s="238" t="s">
        <v>248</v>
      </c>
      <c r="H199" s="239">
        <v>75</v>
      </c>
      <c r="I199" s="240"/>
      <c r="J199" s="241">
        <f>ROUND(I199*H199,2)</f>
        <v>0</v>
      </c>
      <c r="K199" s="237" t="s">
        <v>21</v>
      </c>
      <c r="L199" s="72"/>
      <c r="M199" s="242" t="s">
        <v>21</v>
      </c>
      <c r="N199" s="243" t="s">
        <v>40</v>
      </c>
      <c r="O199" s="47"/>
      <c r="P199" s="244">
        <f>O199*H199</f>
        <v>0</v>
      </c>
      <c r="Q199" s="244">
        <v>0</v>
      </c>
      <c r="R199" s="244">
        <f>Q199*H199</f>
        <v>0</v>
      </c>
      <c r="S199" s="244">
        <v>0</v>
      </c>
      <c r="T199" s="245">
        <f>S199*H199</f>
        <v>0</v>
      </c>
      <c r="AR199" s="24" t="s">
        <v>208</v>
      </c>
      <c r="AT199" s="24" t="s">
        <v>203</v>
      </c>
      <c r="AU199" s="24" t="s">
        <v>76</v>
      </c>
      <c r="AY199" s="24" t="s">
        <v>201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24" t="s">
        <v>76</v>
      </c>
      <c r="BK199" s="246">
        <f>ROUND(I199*H199,2)</f>
        <v>0</v>
      </c>
      <c r="BL199" s="24" t="s">
        <v>208</v>
      </c>
      <c r="BM199" s="24" t="s">
        <v>759</v>
      </c>
    </row>
    <row r="200" spans="2:47" s="1" customFormat="1" ht="13.5">
      <c r="B200" s="46"/>
      <c r="C200" s="74"/>
      <c r="D200" s="249" t="s">
        <v>493</v>
      </c>
      <c r="E200" s="74"/>
      <c r="F200" s="280" t="s">
        <v>1409</v>
      </c>
      <c r="G200" s="74"/>
      <c r="H200" s="74"/>
      <c r="I200" s="203"/>
      <c r="J200" s="74"/>
      <c r="K200" s="74"/>
      <c r="L200" s="72"/>
      <c r="M200" s="281"/>
      <c r="N200" s="47"/>
      <c r="O200" s="47"/>
      <c r="P200" s="47"/>
      <c r="Q200" s="47"/>
      <c r="R200" s="47"/>
      <c r="S200" s="47"/>
      <c r="T200" s="95"/>
      <c r="AT200" s="24" t="s">
        <v>493</v>
      </c>
      <c r="AU200" s="24" t="s">
        <v>76</v>
      </c>
    </row>
    <row r="201" spans="2:65" s="1" customFormat="1" ht="25.5" customHeight="1">
      <c r="B201" s="46"/>
      <c r="C201" s="235" t="s">
        <v>69</v>
      </c>
      <c r="D201" s="235" t="s">
        <v>203</v>
      </c>
      <c r="E201" s="236" t="s">
        <v>1526</v>
      </c>
      <c r="F201" s="237" t="s">
        <v>1477</v>
      </c>
      <c r="G201" s="238" t="s">
        <v>248</v>
      </c>
      <c r="H201" s="239">
        <v>39</v>
      </c>
      <c r="I201" s="240"/>
      <c r="J201" s="241">
        <f>ROUND(I201*H201,2)</f>
        <v>0</v>
      </c>
      <c r="K201" s="237" t="s">
        <v>21</v>
      </c>
      <c r="L201" s="72"/>
      <c r="M201" s="242" t="s">
        <v>21</v>
      </c>
      <c r="N201" s="243" t="s">
        <v>40</v>
      </c>
      <c r="O201" s="47"/>
      <c r="P201" s="244">
        <f>O201*H201</f>
        <v>0</v>
      </c>
      <c r="Q201" s="244">
        <v>0</v>
      </c>
      <c r="R201" s="244">
        <f>Q201*H201</f>
        <v>0</v>
      </c>
      <c r="S201" s="244">
        <v>0</v>
      </c>
      <c r="T201" s="245">
        <f>S201*H201</f>
        <v>0</v>
      </c>
      <c r="AR201" s="24" t="s">
        <v>208</v>
      </c>
      <c r="AT201" s="24" t="s">
        <v>203</v>
      </c>
      <c r="AU201" s="24" t="s">
        <v>76</v>
      </c>
      <c r="AY201" s="24" t="s">
        <v>201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24" t="s">
        <v>76</v>
      </c>
      <c r="BK201" s="246">
        <f>ROUND(I201*H201,2)</f>
        <v>0</v>
      </c>
      <c r="BL201" s="24" t="s">
        <v>208</v>
      </c>
      <c r="BM201" s="24" t="s">
        <v>767</v>
      </c>
    </row>
    <row r="202" spans="2:47" s="1" customFormat="1" ht="13.5">
      <c r="B202" s="46"/>
      <c r="C202" s="74"/>
      <c r="D202" s="249" t="s">
        <v>493</v>
      </c>
      <c r="E202" s="74"/>
      <c r="F202" s="280" t="s">
        <v>1409</v>
      </c>
      <c r="G202" s="74"/>
      <c r="H202" s="74"/>
      <c r="I202" s="203"/>
      <c r="J202" s="74"/>
      <c r="K202" s="74"/>
      <c r="L202" s="72"/>
      <c r="M202" s="281"/>
      <c r="N202" s="47"/>
      <c r="O202" s="47"/>
      <c r="P202" s="47"/>
      <c r="Q202" s="47"/>
      <c r="R202" s="47"/>
      <c r="S202" s="47"/>
      <c r="T202" s="95"/>
      <c r="AT202" s="24" t="s">
        <v>493</v>
      </c>
      <c r="AU202" s="24" t="s">
        <v>76</v>
      </c>
    </row>
    <row r="203" spans="2:65" s="1" customFormat="1" ht="25.5" customHeight="1">
      <c r="B203" s="46"/>
      <c r="C203" s="235" t="s">
        <v>69</v>
      </c>
      <c r="D203" s="235" t="s">
        <v>203</v>
      </c>
      <c r="E203" s="236" t="s">
        <v>1527</v>
      </c>
      <c r="F203" s="237" t="s">
        <v>1479</v>
      </c>
      <c r="G203" s="238" t="s">
        <v>248</v>
      </c>
      <c r="H203" s="239">
        <v>6</v>
      </c>
      <c r="I203" s="240"/>
      <c r="J203" s="241">
        <f>ROUND(I203*H203,2)</f>
        <v>0</v>
      </c>
      <c r="K203" s="237" t="s">
        <v>21</v>
      </c>
      <c r="L203" s="72"/>
      <c r="M203" s="242" t="s">
        <v>21</v>
      </c>
      <c r="N203" s="243" t="s">
        <v>40</v>
      </c>
      <c r="O203" s="47"/>
      <c r="P203" s="244">
        <f>O203*H203</f>
        <v>0</v>
      </c>
      <c r="Q203" s="244">
        <v>0</v>
      </c>
      <c r="R203" s="244">
        <f>Q203*H203</f>
        <v>0</v>
      </c>
      <c r="S203" s="244">
        <v>0</v>
      </c>
      <c r="T203" s="245">
        <f>S203*H203</f>
        <v>0</v>
      </c>
      <c r="AR203" s="24" t="s">
        <v>208</v>
      </c>
      <c r="AT203" s="24" t="s">
        <v>203</v>
      </c>
      <c r="AU203" s="24" t="s">
        <v>76</v>
      </c>
      <c r="AY203" s="24" t="s">
        <v>201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24" t="s">
        <v>76</v>
      </c>
      <c r="BK203" s="246">
        <f>ROUND(I203*H203,2)</f>
        <v>0</v>
      </c>
      <c r="BL203" s="24" t="s">
        <v>208</v>
      </c>
      <c r="BM203" s="24" t="s">
        <v>777</v>
      </c>
    </row>
    <row r="204" spans="2:47" s="1" customFormat="1" ht="13.5">
      <c r="B204" s="46"/>
      <c r="C204" s="74"/>
      <c r="D204" s="249" t="s">
        <v>493</v>
      </c>
      <c r="E204" s="74"/>
      <c r="F204" s="280" t="s">
        <v>1409</v>
      </c>
      <c r="G204" s="74"/>
      <c r="H204" s="74"/>
      <c r="I204" s="203"/>
      <c r="J204" s="74"/>
      <c r="K204" s="74"/>
      <c r="L204" s="72"/>
      <c r="M204" s="281"/>
      <c r="N204" s="47"/>
      <c r="O204" s="47"/>
      <c r="P204" s="47"/>
      <c r="Q204" s="47"/>
      <c r="R204" s="47"/>
      <c r="S204" s="47"/>
      <c r="T204" s="95"/>
      <c r="AT204" s="24" t="s">
        <v>493</v>
      </c>
      <c r="AU204" s="24" t="s">
        <v>76</v>
      </c>
    </row>
    <row r="205" spans="2:65" s="1" customFormat="1" ht="25.5" customHeight="1">
      <c r="B205" s="46"/>
      <c r="C205" s="235" t="s">
        <v>69</v>
      </c>
      <c r="D205" s="235" t="s">
        <v>203</v>
      </c>
      <c r="E205" s="236" t="s">
        <v>1528</v>
      </c>
      <c r="F205" s="237" t="s">
        <v>1529</v>
      </c>
      <c r="G205" s="238" t="s">
        <v>248</v>
      </c>
      <c r="H205" s="239">
        <v>6</v>
      </c>
      <c r="I205" s="240"/>
      <c r="J205" s="241">
        <f>ROUND(I205*H205,2)</f>
        <v>0</v>
      </c>
      <c r="K205" s="237" t="s">
        <v>21</v>
      </c>
      <c r="L205" s="72"/>
      <c r="M205" s="242" t="s">
        <v>21</v>
      </c>
      <c r="N205" s="243" t="s">
        <v>40</v>
      </c>
      <c r="O205" s="47"/>
      <c r="P205" s="244">
        <f>O205*H205</f>
        <v>0</v>
      </c>
      <c r="Q205" s="244">
        <v>0</v>
      </c>
      <c r="R205" s="244">
        <f>Q205*H205</f>
        <v>0</v>
      </c>
      <c r="S205" s="244">
        <v>0</v>
      </c>
      <c r="T205" s="245">
        <f>S205*H205</f>
        <v>0</v>
      </c>
      <c r="AR205" s="24" t="s">
        <v>208</v>
      </c>
      <c r="AT205" s="24" t="s">
        <v>203</v>
      </c>
      <c r="AU205" s="24" t="s">
        <v>76</v>
      </c>
      <c r="AY205" s="24" t="s">
        <v>201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24" t="s">
        <v>76</v>
      </c>
      <c r="BK205" s="246">
        <f>ROUND(I205*H205,2)</f>
        <v>0</v>
      </c>
      <c r="BL205" s="24" t="s">
        <v>208</v>
      </c>
      <c r="BM205" s="24" t="s">
        <v>785</v>
      </c>
    </row>
    <row r="206" spans="2:47" s="1" customFormat="1" ht="13.5">
      <c r="B206" s="46"/>
      <c r="C206" s="74"/>
      <c r="D206" s="249" t="s">
        <v>493</v>
      </c>
      <c r="E206" s="74"/>
      <c r="F206" s="280" t="s">
        <v>1409</v>
      </c>
      <c r="G206" s="74"/>
      <c r="H206" s="74"/>
      <c r="I206" s="203"/>
      <c r="J206" s="74"/>
      <c r="K206" s="74"/>
      <c r="L206" s="72"/>
      <c r="M206" s="281"/>
      <c r="N206" s="47"/>
      <c r="O206" s="47"/>
      <c r="P206" s="47"/>
      <c r="Q206" s="47"/>
      <c r="R206" s="47"/>
      <c r="S206" s="47"/>
      <c r="T206" s="95"/>
      <c r="AT206" s="24" t="s">
        <v>493</v>
      </c>
      <c r="AU206" s="24" t="s">
        <v>76</v>
      </c>
    </row>
    <row r="207" spans="2:65" s="1" customFormat="1" ht="25.5" customHeight="1">
      <c r="B207" s="46"/>
      <c r="C207" s="235" t="s">
        <v>69</v>
      </c>
      <c r="D207" s="235" t="s">
        <v>203</v>
      </c>
      <c r="E207" s="236" t="s">
        <v>1530</v>
      </c>
      <c r="F207" s="237" t="s">
        <v>1485</v>
      </c>
      <c r="G207" s="238" t="s">
        <v>358</v>
      </c>
      <c r="H207" s="239">
        <v>490</v>
      </c>
      <c r="I207" s="240"/>
      <c r="J207" s="241">
        <f>ROUND(I207*H207,2)</f>
        <v>0</v>
      </c>
      <c r="K207" s="237" t="s">
        <v>21</v>
      </c>
      <c r="L207" s="72"/>
      <c r="M207" s="242" t="s">
        <v>21</v>
      </c>
      <c r="N207" s="243" t="s">
        <v>40</v>
      </c>
      <c r="O207" s="47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AR207" s="24" t="s">
        <v>208</v>
      </c>
      <c r="AT207" s="24" t="s">
        <v>203</v>
      </c>
      <c r="AU207" s="24" t="s">
        <v>76</v>
      </c>
      <c r="AY207" s="24" t="s">
        <v>201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24" t="s">
        <v>76</v>
      </c>
      <c r="BK207" s="246">
        <f>ROUND(I207*H207,2)</f>
        <v>0</v>
      </c>
      <c r="BL207" s="24" t="s">
        <v>208</v>
      </c>
      <c r="BM207" s="24" t="s">
        <v>794</v>
      </c>
    </row>
    <row r="208" spans="2:47" s="1" customFormat="1" ht="13.5">
      <c r="B208" s="46"/>
      <c r="C208" s="74"/>
      <c r="D208" s="249" t="s">
        <v>493</v>
      </c>
      <c r="E208" s="74"/>
      <c r="F208" s="280" t="s">
        <v>1409</v>
      </c>
      <c r="G208" s="74"/>
      <c r="H208" s="74"/>
      <c r="I208" s="203"/>
      <c r="J208" s="74"/>
      <c r="K208" s="74"/>
      <c r="L208" s="72"/>
      <c r="M208" s="281"/>
      <c r="N208" s="47"/>
      <c r="O208" s="47"/>
      <c r="P208" s="47"/>
      <c r="Q208" s="47"/>
      <c r="R208" s="47"/>
      <c r="S208" s="47"/>
      <c r="T208" s="95"/>
      <c r="AT208" s="24" t="s">
        <v>493</v>
      </c>
      <c r="AU208" s="24" t="s">
        <v>76</v>
      </c>
    </row>
    <row r="209" spans="2:65" s="1" customFormat="1" ht="16.5" customHeight="1">
      <c r="B209" s="46"/>
      <c r="C209" s="235" t="s">
        <v>69</v>
      </c>
      <c r="D209" s="235" t="s">
        <v>203</v>
      </c>
      <c r="E209" s="236" t="s">
        <v>1531</v>
      </c>
      <c r="F209" s="237" t="s">
        <v>1489</v>
      </c>
      <c r="G209" s="238" t="s">
        <v>248</v>
      </c>
      <c r="H209" s="239">
        <v>125</v>
      </c>
      <c r="I209" s="240"/>
      <c r="J209" s="241">
        <f>ROUND(I209*H209,2)</f>
        <v>0</v>
      </c>
      <c r="K209" s="237" t="s">
        <v>21</v>
      </c>
      <c r="L209" s="72"/>
      <c r="M209" s="242" t="s">
        <v>21</v>
      </c>
      <c r="N209" s="243" t="s">
        <v>40</v>
      </c>
      <c r="O209" s="47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AR209" s="24" t="s">
        <v>208</v>
      </c>
      <c r="AT209" s="24" t="s">
        <v>203</v>
      </c>
      <c r="AU209" s="24" t="s">
        <v>76</v>
      </c>
      <c r="AY209" s="24" t="s">
        <v>201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24" t="s">
        <v>76</v>
      </c>
      <c r="BK209" s="246">
        <f>ROUND(I209*H209,2)</f>
        <v>0</v>
      </c>
      <c r="BL209" s="24" t="s">
        <v>208</v>
      </c>
      <c r="BM209" s="24" t="s">
        <v>803</v>
      </c>
    </row>
    <row r="210" spans="2:47" s="1" customFormat="1" ht="13.5">
      <c r="B210" s="46"/>
      <c r="C210" s="74"/>
      <c r="D210" s="249" t="s">
        <v>493</v>
      </c>
      <c r="E210" s="74"/>
      <c r="F210" s="280" t="s">
        <v>1409</v>
      </c>
      <c r="G210" s="74"/>
      <c r="H210" s="74"/>
      <c r="I210" s="203"/>
      <c r="J210" s="74"/>
      <c r="K210" s="74"/>
      <c r="L210" s="72"/>
      <c r="M210" s="281"/>
      <c r="N210" s="47"/>
      <c r="O210" s="47"/>
      <c r="P210" s="47"/>
      <c r="Q210" s="47"/>
      <c r="R210" s="47"/>
      <c r="S210" s="47"/>
      <c r="T210" s="95"/>
      <c r="AT210" s="24" t="s">
        <v>493</v>
      </c>
      <c r="AU210" s="24" t="s">
        <v>76</v>
      </c>
    </row>
    <row r="211" spans="2:65" s="1" customFormat="1" ht="25.5" customHeight="1">
      <c r="B211" s="46"/>
      <c r="C211" s="235" t="s">
        <v>69</v>
      </c>
      <c r="D211" s="235" t="s">
        <v>203</v>
      </c>
      <c r="E211" s="236" t="s">
        <v>1532</v>
      </c>
      <c r="F211" s="237" t="s">
        <v>1491</v>
      </c>
      <c r="G211" s="238" t="s">
        <v>248</v>
      </c>
      <c r="H211" s="239">
        <v>3</v>
      </c>
      <c r="I211" s="240"/>
      <c r="J211" s="241">
        <f>ROUND(I211*H211,2)</f>
        <v>0</v>
      </c>
      <c r="K211" s="237" t="s">
        <v>21</v>
      </c>
      <c r="L211" s="72"/>
      <c r="M211" s="242" t="s">
        <v>21</v>
      </c>
      <c r="N211" s="243" t="s">
        <v>40</v>
      </c>
      <c r="O211" s="47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AR211" s="24" t="s">
        <v>208</v>
      </c>
      <c r="AT211" s="24" t="s">
        <v>203</v>
      </c>
      <c r="AU211" s="24" t="s">
        <v>76</v>
      </c>
      <c r="AY211" s="24" t="s">
        <v>201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24" t="s">
        <v>76</v>
      </c>
      <c r="BK211" s="246">
        <f>ROUND(I211*H211,2)</f>
        <v>0</v>
      </c>
      <c r="BL211" s="24" t="s">
        <v>208</v>
      </c>
      <c r="BM211" s="24" t="s">
        <v>811</v>
      </c>
    </row>
    <row r="212" spans="2:47" s="1" customFormat="1" ht="13.5">
      <c r="B212" s="46"/>
      <c r="C212" s="74"/>
      <c r="D212" s="249" t="s">
        <v>493</v>
      </c>
      <c r="E212" s="74"/>
      <c r="F212" s="280" t="s">
        <v>1409</v>
      </c>
      <c r="G212" s="74"/>
      <c r="H212" s="74"/>
      <c r="I212" s="203"/>
      <c r="J212" s="74"/>
      <c r="K212" s="74"/>
      <c r="L212" s="72"/>
      <c r="M212" s="281"/>
      <c r="N212" s="47"/>
      <c r="O212" s="47"/>
      <c r="P212" s="47"/>
      <c r="Q212" s="47"/>
      <c r="R212" s="47"/>
      <c r="S212" s="47"/>
      <c r="T212" s="95"/>
      <c r="AT212" s="24" t="s">
        <v>493</v>
      </c>
      <c r="AU212" s="24" t="s">
        <v>76</v>
      </c>
    </row>
    <row r="213" spans="2:65" s="1" customFormat="1" ht="25.5" customHeight="1">
      <c r="B213" s="46"/>
      <c r="C213" s="235" t="s">
        <v>69</v>
      </c>
      <c r="D213" s="235" t="s">
        <v>203</v>
      </c>
      <c r="E213" s="236" t="s">
        <v>1533</v>
      </c>
      <c r="F213" s="237" t="s">
        <v>1493</v>
      </c>
      <c r="G213" s="238" t="s">
        <v>248</v>
      </c>
      <c r="H213" s="239">
        <v>5</v>
      </c>
      <c r="I213" s="240"/>
      <c r="J213" s="241">
        <f>ROUND(I213*H213,2)</f>
        <v>0</v>
      </c>
      <c r="K213" s="237" t="s">
        <v>21</v>
      </c>
      <c r="L213" s="72"/>
      <c r="M213" s="242" t="s">
        <v>21</v>
      </c>
      <c r="N213" s="243" t="s">
        <v>40</v>
      </c>
      <c r="O213" s="47"/>
      <c r="P213" s="244">
        <f>O213*H213</f>
        <v>0</v>
      </c>
      <c r="Q213" s="244">
        <v>0</v>
      </c>
      <c r="R213" s="244">
        <f>Q213*H213</f>
        <v>0</v>
      </c>
      <c r="S213" s="244">
        <v>0</v>
      </c>
      <c r="T213" s="245">
        <f>S213*H213</f>
        <v>0</v>
      </c>
      <c r="AR213" s="24" t="s">
        <v>208</v>
      </c>
      <c r="AT213" s="24" t="s">
        <v>203</v>
      </c>
      <c r="AU213" s="24" t="s">
        <v>76</v>
      </c>
      <c r="AY213" s="24" t="s">
        <v>201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24" t="s">
        <v>76</v>
      </c>
      <c r="BK213" s="246">
        <f>ROUND(I213*H213,2)</f>
        <v>0</v>
      </c>
      <c r="BL213" s="24" t="s">
        <v>208</v>
      </c>
      <c r="BM213" s="24" t="s">
        <v>820</v>
      </c>
    </row>
    <row r="214" spans="2:47" s="1" customFormat="1" ht="13.5">
      <c r="B214" s="46"/>
      <c r="C214" s="74"/>
      <c r="D214" s="249" t="s">
        <v>493</v>
      </c>
      <c r="E214" s="74"/>
      <c r="F214" s="280" t="s">
        <v>1409</v>
      </c>
      <c r="G214" s="74"/>
      <c r="H214" s="74"/>
      <c r="I214" s="203"/>
      <c r="J214" s="74"/>
      <c r="K214" s="74"/>
      <c r="L214" s="72"/>
      <c r="M214" s="281"/>
      <c r="N214" s="47"/>
      <c r="O214" s="47"/>
      <c r="P214" s="47"/>
      <c r="Q214" s="47"/>
      <c r="R214" s="47"/>
      <c r="S214" s="47"/>
      <c r="T214" s="95"/>
      <c r="AT214" s="24" t="s">
        <v>493</v>
      </c>
      <c r="AU214" s="24" t="s">
        <v>76</v>
      </c>
    </row>
    <row r="215" spans="2:65" s="1" customFormat="1" ht="25.5" customHeight="1">
      <c r="B215" s="46"/>
      <c r="C215" s="235" t="s">
        <v>69</v>
      </c>
      <c r="D215" s="235" t="s">
        <v>203</v>
      </c>
      <c r="E215" s="236" t="s">
        <v>1534</v>
      </c>
      <c r="F215" s="237" t="s">
        <v>1495</v>
      </c>
      <c r="G215" s="238" t="s">
        <v>248</v>
      </c>
      <c r="H215" s="239">
        <v>15</v>
      </c>
      <c r="I215" s="240"/>
      <c r="J215" s="241">
        <f>ROUND(I215*H215,2)</f>
        <v>0</v>
      </c>
      <c r="K215" s="237" t="s">
        <v>21</v>
      </c>
      <c r="L215" s="72"/>
      <c r="M215" s="242" t="s">
        <v>21</v>
      </c>
      <c r="N215" s="243" t="s">
        <v>40</v>
      </c>
      <c r="O215" s="47"/>
      <c r="P215" s="244">
        <f>O215*H215</f>
        <v>0</v>
      </c>
      <c r="Q215" s="244">
        <v>0</v>
      </c>
      <c r="R215" s="244">
        <f>Q215*H215</f>
        <v>0</v>
      </c>
      <c r="S215" s="244">
        <v>0</v>
      </c>
      <c r="T215" s="245">
        <f>S215*H215</f>
        <v>0</v>
      </c>
      <c r="AR215" s="24" t="s">
        <v>208</v>
      </c>
      <c r="AT215" s="24" t="s">
        <v>203</v>
      </c>
      <c r="AU215" s="24" t="s">
        <v>76</v>
      </c>
      <c r="AY215" s="24" t="s">
        <v>201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24" t="s">
        <v>76</v>
      </c>
      <c r="BK215" s="246">
        <f>ROUND(I215*H215,2)</f>
        <v>0</v>
      </c>
      <c r="BL215" s="24" t="s">
        <v>208</v>
      </c>
      <c r="BM215" s="24" t="s">
        <v>828</v>
      </c>
    </row>
    <row r="216" spans="2:47" s="1" customFormat="1" ht="13.5">
      <c r="B216" s="46"/>
      <c r="C216" s="74"/>
      <c r="D216" s="249" t="s">
        <v>493</v>
      </c>
      <c r="E216" s="74"/>
      <c r="F216" s="280" t="s">
        <v>1409</v>
      </c>
      <c r="G216" s="74"/>
      <c r="H216" s="74"/>
      <c r="I216" s="203"/>
      <c r="J216" s="74"/>
      <c r="K216" s="74"/>
      <c r="L216" s="72"/>
      <c r="M216" s="283"/>
      <c r="N216" s="284"/>
      <c r="O216" s="284"/>
      <c r="P216" s="284"/>
      <c r="Q216" s="284"/>
      <c r="R216" s="284"/>
      <c r="S216" s="284"/>
      <c r="T216" s="285"/>
      <c r="AT216" s="24" t="s">
        <v>493</v>
      </c>
      <c r="AU216" s="24" t="s">
        <v>76</v>
      </c>
    </row>
    <row r="217" spans="2:12" s="1" customFormat="1" ht="6.95" customHeight="1">
      <c r="B217" s="67"/>
      <c r="C217" s="68"/>
      <c r="D217" s="68"/>
      <c r="E217" s="68"/>
      <c r="F217" s="68"/>
      <c r="G217" s="68"/>
      <c r="H217" s="68"/>
      <c r="I217" s="178"/>
      <c r="J217" s="68"/>
      <c r="K217" s="68"/>
      <c r="L217" s="72"/>
    </row>
  </sheetData>
  <sheetProtection password="CC35" sheet="1" objects="1" scenarios="1" formatColumns="0" formatRows="0" autoFilter="0"/>
  <autoFilter ref="C85:K216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141</v>
      </c>
      <c r="G1" s="151" t="s">
        <v>142</v>
      </c>
      <c r="H1" s="151"/>
      <c r="I1" s="152"/>
      <c r="J1" s="151" t="s">
        <v>143</v>
      </c>
      <c r="K1" s="150" t="s">
        <v>144</v>
      </c>
      <c r="L1" s="151" t="s">
        <v>145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140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146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ZŠ Karviná - školy II - stavba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147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2173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149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2174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ROUND(J87,2)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ROUND(SUM(BE87:BE163),2)</f>
        <v>0</v>
      </c>
      <c r="G32" s="47"/>
      <c r="H32" s="47"/>
      <c r="I32" s="170">
        <v>0.21</v>
      </c>
      <c r="J32" s="169">
        <f>ROUND(ROUND((SUM(BE87:BE163)),2)*I32,2)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ROUND(SUM(BF87:BF163),2)</f>
        <v>0</v>
      </c>
      <c r="G33" s="47"/>
      <c r="H33" s="47"/>
      <c r="I33" s="170">
        <v>0.15</v>
      </c>
      <c r="J33" s="169">
        <f>ROUND(ROUND((SUM(BF87:BF163)),2)*I33,2)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ROUND(SUM(BG87:BG163),2)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ROUND(SUM(BH87:BH163),2)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ROUND(SUM(BI87:BI163),2)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151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ZŠ Karviná - školy II - stavba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147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2173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149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001 - Reitalizace zeleně u ZŠ Borovského 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152</v>
      </c>
      <c r="D58" s="171"/>
      <c r="E58" s="171"/>
      <c r="F58" s="171"/>
      <c r="G58" s="171"/>
      <c r="H58" s="171"/>
      <c r="I58" s="185"/>
      <c r="J58" s="186" t="s">
        <v>153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154</v>
      </c>
      <c r="D60" s="47"/>
      <c r="E60" s="47"/>
      <c r="F60" s="47"/>
      <c r="G60" s="47"/>
      <c r="H60" s="47"/>
      <c r="I60" s="156"/>
      <c r="J60" s="167">
        <f>J87</f>
        <v>0</v>
      </c>
      <c r="K60" s="51"/>
      <c r="AU60" s="24" t="s">
        <v>155</v>
      </c>
    </row>
    <row r="61" spans="2:11" s="8" customFormat="1" ht="24.95" customHeight="1">
      <c r="B61" s="189"/>
      <c r="C61" s="190"/>
      <c r="D61" s="191" t="s">
        <v>2175</v>
      </c>
      <c r="E61" s="192"/>
      <c r="F61" s="192"/>
      <c r="G61" s="192"/>
      <c r="H61" s="192"/>
      <c r="I61" s="193"/>
      <c r="J61" s="194">
        <f>J88</f>
        <v>0</v>
      </c>
      <c r="K61" s="195"/>
    </row>
    <row r="62" spans="2:11" s="8" customFormat="1" ht="24.95" customHeight="1">
      <c r="B62" s="189"/>
      <c r="C62" s="190"/>
      <c r="D62" s="191" t="s">
        <v>2176</v>
      </c>
      <c r="E62" s="192"/>
      <c r="F62" s="192"/>
      <c r="G62" s="192"/>
      <c r="H62" s="192"/>
      <c r="I62" s="193"/>
      <c r="J62" s="194">
        <f>J156</f>
        <v>0</v>
      </c>
      <c r="K62" s="195"/>
    </row>
    <row r="63" spans="2:11" s="8" customFormat="1" ht="24.95" customHeight="1">
      <c r="B63" s="189"/>
      <c r="C63" s="190"/>
      <c r="D63" s="191" t="s">
        <v>2177</v>
      </c>
      <c r="E63" s="192"/>
      <c r="F63" s="192"/>
      <c r="G63" s="192"/>
      <c r="H63" s="192"/>
      <c r="I63" s="193"/>
      <c r="J63" s="194">
        <f>J158</f>
        <v>0</v>
      </c>
      <c r="K63" s="195"/>
    </row>
    <row r="64" spans="2:11" s="8" customFormat="1" ht="24.95" customHeight="1">
      <c r="B64" s="189"/>
      <c r="C64" s="190"/>
      <c r="D64" s="191" t="s">
        <v>2178</v>
      </c>
      <c r="E64" s="192"/>
      <c r="F64" s="192"/>
      <c r="G64" s="192"/>
      <c r="H64" s="192"/>
      <c r="I64" s="193"/>
      <c r="J64" s="194">
        <f>J160</f>
        <v>0</v>
      </c>
      <c r="K64" s="195"/>
    </row>
    <row r="65" spans="2:11" s="9" customFormat="1" ht="19.9" customHeight="1">
      <c r="B65" s="196"/>
      <c r="C65" s="197"/>
      <c r="D65" s="198" t="s">
        <v>2179</v>
      </c>
      <c r="E65" s="199"/>
      <c r="F65" s="199"/>
      <c r="G65" s="199"/>
      <c r="H65" s="199"/>
      <c r="I65" s="200"/>
      <c r="J65" s="201">
        <f>J161</f>
        <v>0</v>
      </c>
      <c r="K65" s="202"/>
    </row>
    <row r="66" spans="2:11" s="1" customFormat="1" ht="21.8" customHeight="1">
      <c r="B66" s="46"/>
      <c r="C66" s="47"/>
      <c r="D66" s="47"/>
      <c r="E66" s="47"/>
      <c r="F66" s="47"/>
      <c r="G66" s="47"/>
      <c r="H66" s="47"/>
      <c r="I66" s="156"/>
      <c r="J66" s="47"/>
      <c r="K66" s="51"/>
    </row>
    <row r="67" spans="2:11" s="1" customFormat="1" ht="6.95" customHeight="1">
      <c r="B67" s="67"/>
      <c r="C67" s="68"/>
      <c r="D67" s="68"/>
      <c r="E67" s="68"/>
      <c r="F67" s="68"/>
      <c r="G67" s="68"/>
      <c r="H67" s="68"/>
      <c r="I67" s="178"/>
      <c r="J67" s="68"/>
      <c r="K67" s="69"/>
    </row>
    <row r="71" spans="2:12" s="1" customFormat="1" ht="6.95" customHeight="1">
      <c r="B71" s="70"/>
      <c r="C71" s="71"/>
      <c r="D71" s="71"/>
      <c r="E71" s="71"/>
      <c r="F71" s="71"/>
      <c r="G71" s="71"/>
      <c r="H71" s="71"/>
      <c r="I71" s="181"/>
      <c r="J71" s="71"/>
      <c r="K71" s="71"/>
      <c r="L71" s="72"/>
    </row>
    <row r="72" spans="2:12" s="1" customFormat="1" ht="36.95" customHeight="1">
      <c r="B72" s="46"/>
      <c r="C72" s="73" t="s">
        <v>185</v>
      </c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6.95" customHeight="1">
      <c r="B73" s="46"/>
      <c r="C73" s="74"/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4.4" customHeight="1">
      <c r="B74" s="46"/>
      <c r="C74" s="76" t="s">
        <v>18</v>
      </c>
      <c r="D74" s="74"/>
      <c r="E74" s="74"/>
      <c r="F74" s="74"/>
      <c r="G74" s="74"/>
      <c r="H74" s="74"/>
      <c r="I74" s="203"/>
      <c r="J74" s="74"/>
      <c r="K74" s="74"/>
      <c r="L74" s="72"/>
    </row>
    <row r="75" spans="2:12" s="1" customFormat="1" ht="16.5" customHeight="1">
      <c r="B75" s="46"/>
      <c r="C75" s="74"/>
      <c r="D75" s="74"/>
      <c r="E75" s="204" t="str">
        <f>E7</f>
        <v>Rekonstrukce odborných učeben ZŠ Karviná - školy II - stavba</v>
      </c>
      <c r="F75" s="76"/>
      <c r="G75" s="76"/>
      <c r="H75" s="76"/>
      <c r="I75" s="203"/>
      <c r="J75" s="74"/>
      <c r="K75" s="74"/>
      <c r="L75" s="72"/>
    </row>
    <row r="76" spans="2:12" ht="13.5">
      <c r="B76" s="28"/>
      <c r="C76" s="76" t="s">
        <v>147</v>
      </c>
      <c r="D76" s="205"/>
      <c r="E76" s="205"/>
      <c r="F76" s="205"/>
      <c r="G76" s="205"/>
      <c r="H76" s="205"/>
      <c r="I76" s="148"/>
      <c r="J76" s="205"/>
      <c r="K76" s="205"/>
      <c r="L76" s="206"/>
    </row>
    <row r="77" spans="2:12" s="1" customFormat="1" ht="16.5" customHeight="1">
      <c r="B77" s="46"/>
      <c r="C77" s="74"/>
      <c r="D77" s="74"/>
      <c r="E77" s="204" t="s">
        <v>2173</v>
      </c>
      <c r="F77" s="74"/>
      <c r="G77" s="74"/>
      <c r="H77" s="74"/>
      <c r="I77" s="203"/>
      <c r="J77" s="74"/>
      <c r="K77" s="74"/>
      <c r="L77" s="72"/>
    </row>
    <row r="78" spans="2:12" s="1" customFormat="1" ht="14.4" customHeight="1">
      <c r="B78" s="46"/>
      <c r="C78" s="76" t="s">
        <v>149</v>
      </c>
      <c r="D78" s="74"/>
      <c r="E78" s="74"/>
      <c r="F78" s="74"/>
      <c r="G78" s="74"/>
      <c r="H78" s="74"/>
      <c r="I78" s="203"/>
      <c r="J78" s="74"/>
      <c r="K78" s="74"/>
      <c r="L78" s="72"/>
    </row>
    <row r="79" spans="2:12" s="1" customFormat="1" ht="17.25" customHeight="1">
      <c r="B79" s="46"/>
      <c r="C79" s="74"/>
      <c r="D79" s="74"/>
      <c r="E79" s="82" t="str">
        <f>E11</f>
        <v xml:space="preserve">001 - Reitalizace zeleně u ZŠ Borovského </v>
      </c>
      <c r="F79" s="74"/>
      <c r="G79" s="74"/>
      <c r="H79" s="74"/>
      <c r="I79" s="203"/>
      <c r="J79" s="74"/>
      <c r="K79" s="74"/>
      <c r="L79" s="72"/>
    </row>
    <row r="80" spans="2:12" s="1" customFormat="1" ht="6.95" customHeight="1">
      <c r="B80" s="46"/>
      <c r="C80" s="74"/>
      <c r="D80" s="74"/>
      <c r="E80" s="74"/>
      <c r="F80" s="74"/>
      <c r="G80" s="74"/>
      <c r="H80" s="74"/>
      <c r="I80" s="203"/>
      <c r="J80" s="74"/>
      <c r="K80" s="74"/>
      <c r="L80" s="72"/>
    </row>
    <row r="81" spans="2:12" s="1" customFormat="1" ht="18" customHeight="1">
      <c r="B81" s="46"/>
      <c r="C81" s="76" t="s">
        <v>23</v>
      </c>
      <c r="D81" s="74"/>
      <c r="E81" s="74"/>
      <c r="F81" s="207" t="str">
        <f>F14</f>
        <v xml:space="preserve"> </v>
      </c>
      <c r="G81" s="74"/>
      <c r="H81" s="74"/>
      <c r="I81" s="208" t="s">
        <v>25</v>
      </c>
      <c r="J81" s="85" t="str">
        <f>IF(J14="","",J14)</f>
        <v>4. 9. 2017</v>
      </c>
      <c r="K81" s="74"/>
      <c r="L81" s="72"/>
    </row>
    <row r="82" spans="2:12" s="1" customFormat="1" ht="6.95" customHeight="1">
      <c r="B82" s="46"/>
      <c r="C82" s="74"/>
      <c r="D82" s="74"/>
      <c r="E82" s="74"/>
      <c r="F82" s="74"/>
      <c r="G82" s="74"/>
      <c r="H82" s="74"/>
      <c r="I82" s="203"/>
      <c r="J82" s="74"/>
      <c r="K82" s="74"/>
      <c r="L82" s="72"/>
    </row>
    <row r="83" spans="2:12" s="1" customFormat="1" ht="13.5">
      <c r="B83" s="46"/>
      <c r="C83" s="76" t="s">
        <v>27</v>
      </c>
      <c r="D83" s="74"/>
      <c r="E83" s="74"/>
      <c r="F83" s="207" t="str">
        <f>E17</f>
        <v xml:space="preserve"> </v>
      </c>
      <c r="G83" s="74"/>
      <c r="H83" s="74"/>
      <c r="I83" s="208" t="s">
        <v>32</v>
      </c>
      <c r="J83" s="207" t="str">
        <f>E23</f>
        <v xml:space="preserve"> </v>
      </c>
      <c r="K83" s="74"/>
      <c r="L83" s="72"/>
    </row>
    <row r="84" spans="2:12" s="1" customFormat="1" ht="14.4" customHeight="1">
      <c r="B84" s="46"/>
      <c r="C84" s="76" t="s">
        <v>30</v>
      </c>
      <c r="D84" s="74"/>
      <c r="E84" s="74"/>
      <c r="F84" s="207" t="str">
        <f>IF(E20="","",E20)</f>
        <v/>
      </c>
      <c r="G84" s="74"/>
      <c r="H84" s="74"/>
      <c r="I84" s="203"/>
      <c r="J84" s="74"/>
      <c r="K84" s="74"/>
      <c r="L84" s="72"/>
    </row>
    <row r="85" spans="2:12" s="1" customFormat="1" ht="10.3" customHeight="1">
      <c r="B85" s="46"/>
      <c r="C85" s="74"/>
      <c r="D85" s="74"/>
      <c r="E85" s="74"/>
      <c r="F85" s="74"/>
      <c r="G85" s="74"/>
      <c r="H85" s="74"/>
      <c r="I85" s="203"/>
      <c r="J85" s="74"/>
      <c r="K85" s="74"/>
      <c r="L85" s="72"/>
    </row>
    <row r="86" spans="2:20" s="10" customFormat="1" ht="29.25" customHeight="1">
      <c r="B86" s="209"/>
      <c r="C86" s="210" t="s">
        <v>186</v>
      </c>
      <c r="D86" s="211" t="s">
        <v>54</v>
      </c>
      <c r="E86" s="211" t="s">
        <v>50</v>
      </c>
      <c r="F86" s="211" t="s">
        <v>187</v>
      </c>
      <c r="G86" s="211" t="s">
        <v>188</v>
      </c>
      <c r="H86" s="211" t="s">
        <v>189</v>
      </c>
      <c r="I86" s="212" t="s">
        <v>190</v>
      </c>
      <c r="J86" s="211" t="s">
        <v>153</v>
      </c>
      <c r="K86" s="213" t="s">
        <v>191</v>
      </c>
      <c r="L86" s="214"/>
      <c r="M86" s="102" t="s">
        <v>192</v>
      </c>
      <c r="N86" s="103" t="s">
        <v>39</v>
      </c>
      <c r="O86" s="103" t="s">
        <v>193</v>
      </c>
      <c r="P86" s="103" t="s">
        <v>194</v>
      </c>
      <c r="Q86" s="103" t="s">
        <v>195</v>
      </c>
      <c r="R86" s="103" t="s">
        <v>196</v>
      </c>
      <c r="S86" s="103" t="s">
        <v>197</v>
      </c>
      <c r="T86" s="104" t="s">
        <v>198</v>
      </c>
    </row>
    <row r="87" spans="2:63" s="1" customFormat="1" ht="29.25" customHeight="1">
      <c r="B87" s="46"/>
      <c r="C87" s="108" t="s">
        <v>154</v>
      </c>
      <c r="D87" s="74"/>
      <c r="E87" s="74"/>
      <c r="F87" s="74"/>
      <c r="G87" s="74"/>
      <c r="H87" s="74"/>
      <c r="I87" s="203"/>
      <c r="J87" s="215">
        <f>BK87</f>
        <v>0</v>
      </c>
      <c r="K87" s="74"/>
      <c r="L87" s="72"/>
      <c r="M87" s="105"/>
      <c r="N87" s="106"/>
      <c r="O87" s="106"/>
      <c r="P87" s="216">
        <f>P88+P156+P158+P160</f>
        <v>0</v>
      </c>
      <c r="Q87" s="106"/>
      <c r="R87" s="216">
        <f>R88+R156+R158+R160</f>
        <v>0</v>
      </c>
      <c r="S87" s="106"/>
      <c r="T87" s="217">
        <f>T88+T156+T158+T160</f>
        <v>0</v>
      </c>
      <c r="AT87" s="24" t="s">
        <v>68</v>
      </c>
      <c r="AU87" s="24" t="s">
        <v>155</v>
      </c>
      <c r="BK87" s="218">
        <f>BK88+BK156+BK158+BK160</f>
        <v>0</v>
      </c>
    </row>
    <row r="88" spans="2:63" s="11" customFormat="1" ht="37.4" customHeight="1">
      <c r="B88" s="219"/>
      <c r="C88" s="220"/>
      <c r="D88" s="221" t="s">
        <v>68</v>
      </c>
      <c r="E88" s="222" t="s">
        <v>297</v>
      </c>
      <c r="F88" s="222" t="s">
        <v>2180</v>
      </c>
      <c r="G88" s="220"/>
      <c r="H88" s="220"/>
      <c r="I88" s="223"/>
      <c r="J88" s="224">
        <f>BK88</f>
        <v>0</v>
      </c>
      <c r="K88" s="220"/>
      <c r="L88" s="225"/>
      <c r="M88" s="226"/>
      <c r="N88" s="227"/>
      <c r="O88" s="227"/>
      <c r="P88" s="228">
        <f>SUM(P89:P155)</f>
        <v>0</v>
      </c>
      <c r="Q88" s="227"/>
      <c r="R88" s="228">
        <f>SUM(R89:R155)</f>
        <v>0</v>
      </c>
      <c r="S88" s="227"/>
      <c r="T88" s="229">
        <f>SUM(T89:T155)</f>
        <v>0</v>
      </c>
      <c r="AR88" s="230" t="s">
        <v>76</v>
      </c>
      <c r="AT88" s="231" t="s">
        <v>68</v>
      </c>
      <c r="AU88" s="231" t="s">
        <v>69</v>
      </c>
      <c r="AY88" s="230" t="s">
        <v>201</v>
      </c>
      <c r="BK88" s="232">
        <f>SUM(BK89:BK155)</f>
        <v>0</v>
      </c>
    </row>
    <row r="89" spans="2:65" s="1" customFormat="1" ht="16.5" customHeight="1">
      <c r="B89" s="46"/>
      <c r="C89" s="235" t="s">
        <v>76</v>
      </c>
      <c r="D89" s="235" t="s">
        <v>203</v>
      </c>
      <c r="E89" s="236" t="s">
        <v>2181</v>
      </c>
      <c r="F89" s="237" t="s">
        <v>2182</v>
      </c>
      <c r="G89" s="238" t="s">
        <v>2183</v>
      </c>
      <c r="H89" s="239">
        <v>1</v>
      </c>
      <c r="I89" s="240"/>
      <c r="J89" s="241">
        <f>ROUND(I89*H89,2)</f>
        <v>0</v>
      </c>
      <c r="K89" s="237" t="s">
        <v>21</v>
      </c>
      <c r="L89" s="72"/>
      <c r="M89" s="242" t="s">
        <v>21</v>
      </c>
      <c r="N89" s="243" t="s">
        <v>40</v>
      </c>
      <c r="O89" s="47"/>
      <c r="P89" s="244">
        <f>O89*H89</f>
        <v>0</v>
      </c>
      <c r="Q89" s="244">
        <v>0</v>
      </c>
      <c r="R89" s="244">
        <f>Q89*H89</f>
        <v>0</v>
      </c>
      <c r="S89" s="244">
        <v>0</v>
      </c>
      <c r="T89" s="245">
        <f>S89*H89</f>
        <v>0</v>
      </c>
      <c r="AR89" s="24" t="s">
        <v>208</v>
      </c>
      <c r="AT89" s="24" t="s">
        <v>203</v>
      </c>
      <c r="AU89" s="24" t="s">
        <v>76</v>
      </c>
      <c r="AY89" s="24" t="s">
        <v>201</v>
      </c>
      <c r="BE89" s="246">
        <f>IF(N89="základní",J89,0)</f>
        <v>0</v>
      </c>
      <c r="BF89" s="246">
        <f>IF(N89="snížená",J89,0)</f>
        <v>0</v>
      </c>
      <c r="BG89" s="246">
        <f>IF(N89="zákl. přenesená",J89,0)</f>
        <v>0</v>
      </c>
      <c r="BH89" s="246">
        <f>IF(N89="sníž. přenesená",J89,0)</f>
        <v>0</v>
      </c>
      <c r="BI89" s="246">
        <f>IF(N89="nulová",J89,0)</f>
        <v>0</v>
      </c>
      <c r="BJ89" s="24" t="s">
        <v>76</v>
      </c>
      <c r="BK89" s="246">
        <f>ROUND(I89*H89,2)</f>
        <v>0</v>
      </c>
      <c r="BL89" s="24" t="s">
        <v>208</v>
      </c>
      <c r="BM89" s="24" t="s">
        <v>2184</v>
      </c>
    </row>
    <row r="90" spans="2:65" s="1" customFormat="1" ht="16.5" customHeight="1">
      <c r="B90" s="46"/>
      <c r="C90" s="235" t="s">
        <v>79</v>
      </c>
      <c r="D90" s="235" t="s">
        <v>203</v>
      </c>
      <c r="E90" s="236" t="s">
        <v>2185</v>
      </c>
      <c r="F90" s="237" t="s">
        <v>2186</v>
      </c>
      <c r="G90" s="238" t="s">
        <v>219</v>
      </c>
      <c r="H90" s="239">
        <v>0.3</v>
      </c>
      <c r="I90" s="240"/>
      <c r="J90" s="241">
        <f>ROUND(I90*H90,2)</f>
        <v>0</v>
      </c>
      <c r="K90" s="237" t="s">
        <v>21</v>
      </c>
      <c r="L90" s="72"/>
      <c r="M90" s="242" t="s">
        <v>21</v>
      </c>
      <c r="N90" s="243" t="s">
        <v>40</v>
      </c>
      <c r="O90" s="47"/>
      <c r="P90" s="244">
        <f>O90*H90</f>
        <v>0</v>
      </c>
      <c r="Q90" s="244">
        <v>0</v>
      </c>
      <c r="R90" s="244">
        <f>Q90*H90</f>
        <v>0</v>
      </c>
      <c r="S90" s="244">
        <v>0</v>
      </c>
      <c r="T90" s="245">
        <f>S90*H90</f>
        <v>0</v>
      </c>
      <c r="AR90" s="24" t="s">
        <v>208</v>
      </c>
      <c r="AT90" s="24" t="s">
        <v>203</v>
      </c>
      <c r="AU90" s="24" t="s">
        <v>76</v>
      </c>
      <c r="AY90" s="24" t="s">
        <v>201</v>
      </c>
      <c r="BE90" s="246">
        <f>IF(N90="základní",J90,0)</f>
        <v>0</v>
      </c>
      <c r="BF90" s="246">
        <f>IF(N90="snížená",J90,0)</f>
        <v>0</v>
      </c>
      <c r="BG90" s="246">
        <f>IF(N90="zákl. přenesená",J90,0)</f>
        <v>0</v>
      </c>
      <c r="BH90" s="246">
        <f>IF(N90="sníž. přenesená",J90,0)</f>
        <v>0</v>
      </c>
      <c r="BI90" s="246">
        <f>IF(N90="nulová",J90,0)</f>
        <v>0</v>
      </c>
      <c r="BJ90" s="24" t="s">
        <v>76</v>
      </c>
      <c r="BK90" s="246">
        <f>ROUND(I90*H90,2)</f>
        <v>0</v>
      </c>
      <c r="BL90" s="24" t="s">
        <v>208</v>
      </c>
      <c r="BM90" s="24" t="s">
        <v>2187</v>
      </c>
    </row>
    <row r="91" spans="2:65" s="1" customFormat="1" ht="25.5" customHeight="1">
      <c r="B91" s="46"/>
      <c r="C91" s="235" t="s">
        <v>216</v>
      </c>
      <c r="D91" s="235" t="s">
        <v>203</v>
      </c>
      <c r="E91" s="236" t="s">
        <v>729</v>
      </c>
      <c r="F91" s="237" t="s">
        <v>2188</v>
      </c>
      <c r="G91" s="238" t="s">
        <v>219</v>
      </c>
      <c r="H91" s="239">
        <v>0.584</v>
      </c>
      <c r="I91" s="240"/>
      <c r="J91" s="241">
        <f>ROUND(I91*H91,2)</f>
        <v>0</v>
      </c>
      <c r="K91" s="237" t="s">
        <v>21</v>
      </c>
      <c r="L91" s="72"/>
      <c r="M91" s="242" t="s">
        <v>21</v>
      </c>
      <c r="N91" s="243" t="s">
        <v>40</v>
      </c>
      <c r="O91" s="47"/>
      <c r="P91" s="244">
        <f>O91*H91</f>
        <v>0</v>
      </c>
      <c r="Q91" s="244">
        <v>0</v>
      </c>
      <c r="R91" s="244">
        <f>Q91*H91</f>
        <v>0</v>
      </c>
      <c r="S91" s="244">
        <v>0</v>
      </c>
      <c r="T91" s="245">
        <f>S91*H91</f>
        <v>0</v>
      </c>
      <c r="AR91" s="24" t="s">
        <v>208</v>
      </c>
      <c r="AT91" s="24" t="s">
        <v>203</v>
      </c>
      <c r="AU91" s="24" t="s">
        <v>76</v>
      </c>
      <c r="AY91" s="24" t="s">
        <v>201</v>
      </c>
      <c r="BE91" s="246">
        <f>IF(N91="základní",J91,0)</f>
        <v>0</v>
      </c>
      <c r="BF91" s="246">
        <f>IF(N91="snížená",J91,0)</f>
        <v>0</v>
      </c>
      <c r="BG91" s="246">
        <f>IF(N91="zákl. přenesená",J91,0)</f>
        <v>0</v>
      </c>
      <c r="BH91" s="246">
        <f>IF(N91="sníž. přenesená",J91,0)</f>
        <v>0</v>
      </c>
      <c r="BI91" s="246">
        <f>IF(N91="nulová",J91,0)</f>
        <v>0</v>
      </c>
      <c r="BJ91" s="24" t="s">
        <v>76</v>
      </c>
      <c r="BK91" s="246">
        <f>ROUND(I91*H91,2)</f>
        <v>0</v>
      </c>
      <c r="BL91" s="24" t="s">
        <v>208</v>
      </c>
      <c r="BM91" s="24" t="s">
        <v>2189</v>
      </c>
    </row>
    <row r="92" spans="2:51" s="12" customFormat="1" ht="13.5">
      <c r="B92" s="247"/>
      <c r="C92" s="248"/>
      <c r="D92" s="249" t="s">
        <v>210</v>
      </c>
      <c r="E92" s="250" t="s">
        <v>21</v>
      </c>
      <c r="F92" s="251" t="s">
        <v>2190</v>
      </c>
      <c r="G92" s="248"/>
      <c r="H92" s="252">
        <v>0.284</v>
      </c>
      <c r="I92" s="253"/>
      <c r="J92" s="248"/>
      <c r="K92" s="248"/>
      <c r="L92" s="254"/>
      <c r="M92" s="255"/>
      <c r="N92" s="256"/>
      <c r="O92" s="256"/>
      <c r="P92" s="256"/>
      <c r="Q92" s="256"/>
      <c r="R92" s="256"/>
      <c r="S92" s="256"/>
      <c r="T92" s="257"/>
      <c r="AT92" s="258" t="s">
        <v>210</v>
      </c>
      <c r="AU92" s="258" t="s">
        <v>76</v>
      </c>
      <c r="AV92" s="12" t="s">
        <v>79</v>
      </c>
      <c r="AW92" s="12" t="s">
        <v>33</v>
      </c>
      <c r="AX92" s="12" t="s">
        <v>69</v>
      </c>
      <c r="AY92" s="258" t="s">
        <v>201</v>
      </c>
    </row>
    <row r="93" spans="2:51" s="12" customFormat="1" ht="13.5">
      <c r="B93" s="247"/>
      <c r="C93" s="248"/>
      <c r="D93" s="249" t="s">
        <v>210</v>
      </c>
      <c r="E93" s="250" t="s">
        <v>21</v>
      </c>
      <c r="F93" s="251" t="s">
        <v>2191</v>
      </c>
      <c r="G93" s="248"/>
      <c r="H93" s="252">
        <v>0.3</v>
      </c>
      <c r="I93" s="253"/>
      <c r="J93" s="248"/>
      <c r="K93" s="248"/>
      <c r="L93" s="254"/>
      <c r="M93" s="255"/>
      <c r="N93" s="256"/>
      <c r="O93" s="256"/>
      <c r="P93" s="256"/>
      <c r="Q93" s="256"/>
      <c r="R93" s="256"/>
      <c r="S93" s="256"/>
      <c r="T93" s="257"/>
      <c r="AT93" s="258" t="s">
        <v>210</v>
      </c>
      <c r="AU93" s="258" t="s">
        <v>76</v>
      </c>
      <c r="AV93" s="12" t="s">
        <v>79</v>
      </c>
      <c r="AW93" s="12" t="s">
        <v>33</v>
      </c>
      <c r="AX93" s="12" t="s">
        <v>69</v>
      </c>
      <c r="AY93" s="258" t="s">
        <v>201</v>
      </c>
    </row>
    <row r="94" spans="2:51" s="13" customFormat="1" ht="13.5">
      <c r="B94" s="269"/>
      <c r="C94" s="270"/>
      <c r="D94" s="249" t="s">
        <v>210</v>
      </c>
      <c r="E94" s="271" t="s">
        <v>21</v>
      </c>
      <c r="F94" s="272" t="s">
        <v>271</v>
      </c>
      <c r="G94" s="270"/>
      <c r="H94" s="273">
        <v>0.584</v>
      </c>
      <c r="I94" s="274"/>
      <c r="J94" s="270"/>
      <c r="K94" s="270"/>
      <c r="L94" s="275"/>
      <c r="M94" s="276"/>
      <c r="N94" s="277"/>
      <c r="O94" s="277"/>
      <c r="P94" s="277"/>
      <c r="Q94" s="277"/>
      <c r="R94" s="277"/>
      <c r="S94" s="277"/>
      <c r="T94" s="278"/>
      <c r="AT94" s="279" t="s">
        <v>210</v>
      </c>
      <c r="AU94" s="279" t="s">
        <v>76</v>
      </c>
      <c r="AV94" s="13" t="s">
        <v>208</v>
      </c>
      <c r="AW94" s="13" t="s">
        <v>33</v>
      </c>
      <c r="AX94" s="13" t="s">
        <v>76</v>
      </c>
      <c r="AY94" s="279" t="s">
        <v>201</v>
      </c>
    </row>
    <row r="95" spans="2:65" s="1" customFormat="1" ht="16.5" customHeight="1">
      <c r="B95" s="46"/>
      <c r="C95" s="235" t="s">
        <v>208</v>
      </c>
      <c r="D95" s="235" t="s">
        <v>203</v>
      </c>
      <c r="E95" s="236" t="s">
        <v>2192</v>
      </c>
      <c r="F95" s="237" t="s">
        <v>2193</v>
      </c>
      <c r="G95" s="238" t="s">
        <v>219</v>
      </c>
      <c r="H95" s="239">
        <v>4.2</v>
      </c>
      <c r="I95" s="240"/>
      <c r="J95" s="241">
        <f>ROUND(I95*H95,2)</f>
        <v>0</v>
      </c>
      <c r="K95" s="237" t="s">
        <v>21</v>
      </c>
      <c r="L95" s="72"/>
      <c r="M95" s="242" t="s">
        <v>21</v>
      </c>
      <c r="N95" s="243" t="s">
        <v>40</v>
      </c>
      <c r="O95" s="47"/>
      <c r="P95" s="244">
        <f>O95*H95</f>
        <v>0</v>
      </c>
      <c r="Q95" s="244">
        <v>0</v>
      </c>
      <c r="R95" s="244">
        <f>Q95*H95</f>
        <v>0</v>
      </c>
      <c r="S95" s="244">
        <v>0</v>
      </c>
      <c r="T95" s="245">
        <f>S95*H95</f>
        <v>0</v>
      </c>
      <c r="AR95" s="24" t="s">
        <v>208</v>
      </c>
      <c r="AT95" s="24" t="s">
        <v>203</v>
      </c>
      <c r="AU95" s="24" t="s">
        <v>76</v>
      </c>
      <c r="AY95" s="24" t="s">
        <v>201</v>
      </c>
      <c r="BE95" s="246">
        <f>IF(N95="základní",J95,0)</f>
        <v>0</v>
      </c>
      <c r="BF95" s="246">
        <f>IF(N95="snížená",J95,0)</f>
        <v>0</v>
      </c>
      <c r="BG95" s="246">
        <f>IF(N95="zákl. přenesená",J95,0)</f>
        <v>0</v>
      </c>
      <c r="BH95" s="246">
        <f>IF(N95="sníž. přenesená",J95,0)</f>
        <v>0</v>
      </c>
      <c r="BI95" s="246">
        <f>IF(N95="nulová",J95,0)</f>
        <v>0</v>
      </c>
      <c r="BJ95" s="24" t="s">
        <v>76</v>
      </c>
      <c r="BK95" s="246">
        <f>ROUND(I95*H95,2)</f>
        <v>0</v>
      </c>
      <c r="BL95" s="24" t="s">
        <v>208</v>
      </c>
      <c r="BM95" s="24" t="s">
        <v>2194</v>
      </c>
    </row>
    <row r="96" spans="2:51" s="12" customFormat="1" ht="13.5">
      <c r="B96" s="247"/>
      <c r="C96" s="248"/>
      <c r="D96" s="249" t="s">
        <v>210</v>
      </c>
      <c r="E96" s="250" t="s">
        <v>21</v>
      </c>
      <c r="F96" s="251" t="s">
        <v>2195</v>
      </c>
      <c r="G96" s="248"/>
      <c r="H96" s="252">
        <v>4.2</v>
      </c>
      <c r="I96" s="253"/>
      <c r="J96" s="248"/>
      <c r="K96" s="248"/>
      <c r="L96" s="254"/>
      <c r="M96" s="255"/>
      <c r="N96" s="256"/>
      <c r="O96" s="256"/>
      <c r="P96" s="256"/>
      <c r="Q96" s="256"/>
      <c r="R96" s="256"/>
      <c r="S96" s="256"/>
      <c r="T96" s="257"/>
      <c r="AT96" s="258" t="s">
        <v>210</v>
      </c>
      <c r="AU96" s="258" t="s">
        <v>76</v>
      </c>
      <c r="AV96" s="12" t="s">
        <v>79</v>
      </c>
      <c r="AW96" s="12" t="s">
        <v>33</v>
      </c>
      <c r="AX96" s="12" t="s">
        <v>76</v>
      </c>
      <c r="AY96" s="258" t="s">
        <v>201</v>
      </c>
    </row>
    <row r="97" spans="2:65" s="1" customFormat="1" ht="25.5" customHeight="1">
      <c r="B97" s="46"/>
      <c r="C97" s="235" t="s">
        <v>227</v>
      </c>
      <c r="D97" s="235" t="s">
        <v>203</v>
      </c>
      <c r="E97" s="236" t="s">
        <v>2196</v>
      </c>
      <c r="F97" s="237" t="s">
        <v>2197</v>
      </c>
      <c r="G97" s="238" t="s">
        <v>206</v>
      </c>
      <c r="H97" s="239">
        <v>50</v>
      </c>
      <c r="I97" s="240"/>
      <c r="J97" s="241">
        <f>ROUND(I97*H97,2)</f>
        <v>0</v>
      </c>
      <c r="K97" s="237" t="s">
        <v>220</v>
      </c>
      <c r="L97" s="72"/>
      <c r="M97" s="242" t="s">
        <v>21</v>
      </c>
      <c r="N97" s="243" t="s">
        <v>40</v>
      </c>
      <c r="O97" s="47"/>
      <c r="P97" s="244">
        <f>O97*H97</f>
        <v>0</v>
      </c>
      <c r="Q97" s="244">
        <v>0</v>
      </c>
      <c r="R97" s="244">
        <f>Q97*H97</f>
        <v>0</v>
      </c>
      <c r="S97" s="244">
        <v>0</v>
      </c>
      <c r="T97" s="245">
        <f>S97*H97</f>
        <v>0</v>
      </c>
      <c r="AR97" s="24" t="s">
        <v>208</v>
      </c>
      <c r="AT97" s="24" t="s">
        <v>203</v>
      </c>
      <c r="AU97" s="24" t="s">
        <v>76</v>
      </c>
      <c r="AY97" s="24" t="s">
        <v>201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4" t="s">
        <v>76</v>
      </c>
      <c r="BK97" s="246">
        <f>ROUND(I97*H97,2)</f>
        <v>0</v>
      </c>
      <c r="BL97" s="24" t="s">
        <v>208</v>
      </c>
      <c r="BM97" s="24" t="s">
        <v>2198</v>
      </c>
    </row>
    <row r="98" spans="2:51" s="12" customFormat="1" ht="13.5">
      <c r="B98" s="247"/>
      <c r="C98" s="248"/>
      <c r="D98" s="249" t="s">
        <v>210</v>
      </c>
      <c r="E98" s="250" t="s">
        <v>21</v>
      </c>
      <c r="F98" s="251" t="s">
        <v>466</v>
      </c>
      <c r="G98" s="248"/>
      <c r="H98" s="252">
        <v>50</v>
      </c>
      <c r="I98" s="253"/>
      <c r="J98" s="248"/>
      <c r="K98" s="248"/>
      <c r="L98" s="254"/>
      <c r="M98" s="255"/>
      <c r="N98" s="256"/>
      <c r="O98" s="256"/>
      <c r="P98" s="256"/>
      <c r="Q98" s="256"/>
      <c r="R98" s="256"/>
      <c r="S98" s="256"/>
      <c r="T98" s="257"/>
      <c r="AT98" s="258" t="s">
        <v>210</v>
      </c>
      <c r="AU98" s="258" t="s">
        <v>76</v>
      </c>
      <c r="AV98" s="12" t="s">
        <v>79</v>
      </c>
      <c r="AW98" s="12" t="s">
        <v>33</v>
      </c>
      <c r="AX98" s="12" t="s">
        <v>76</v>
      </c>
      <c r="AY98" s="258" t="s">
        <v>201</v>
      </c>
    </row>
    <row r="99" spans="2:65" s="1" customFormat="1" ht="16.5" customHeight="1">
      <c r="B99" s="46"/>
      <c r="C99" s="235" t="s">
        <v>232</v>
      </c>
      <c r="D99" s="235" t="s">
        <v>203</v>
      </c>
      <c r="E99" s="236" t="s">
        <v>2199</v>
      </c>
      <c r="F99" s="237" t="s">
        <v>2200</v>
      </c>
      <c r="G99" s="238" t="s">
        <v>206</v>
      </c>
      <c r="H99" s="239">
        <v>50</v>
      </c>
      <c r="I99" s="240"/>
      <c r="J99" s="241">
        <f>ROUND(I99*H99,2)</f>
        <v>0</v>
      </c>
      <c r="K99" s="237" t="s">
        <v>220</v>
      </c>
      <c r="L99" s="72"/>
      <c r="M99" s="242" t="s">
        <v>21</v>
      </c>
      <c r="N99" s="243" t="s">
        <v>40</v>
      </c>
      <c r="O99" s="47"/>
      <c r="P99" s="244">
        <f>O99*H99</f>
        <v>0</v>
      </c>
      <c r="Q99" s="244">
        <v>0</v>
      </c>
      <c r="R99" s="244">
        <f>Q99*H99</f>
        <v>0</v>
      </c>
      <c r="S99" s="244">
        <v>0</v>
      </c>
      <c r="T99" s="245">
        <f>S99*H99</f>
        <v>0</v>
      </c>
      <c r="AR99" s="24" t="s">
        <v>208</v>
      </c>
      <c r="AT99" s="24" t="s">
        <v>203</v>
      </c>
      <c r="AU99" s="24" t="s">
        <v>76</v>
      </c>
      <c r="AY99" s="24" t="s">
        <v>201</v>
      </c>
      <c r="BE99" s="246">
        <f>IF(N99="základní",J99,0)</f>
        <v>0</v>
      </c>
      <c r="BF99" s="246">
        <f>IF(N99="snížená",J99,0)</f>
        <v>0</v>
      </c>
      <c r="BG99" s="246">
        <f>IF(N99="zákl. přenesená",J99,0)</f>
        <v>0</v>
      </c>
      <c r="BH99" s="246">
        <f>IF(N99="sníž. přenesená",J99,0)</f>
        <v>0</v>
      </c>
      <c r="BI99" s="246">
        <f>IF(N99="nulová",J99,0)</f>
        <v>0</v>
      </c>
      <c r="BJ99" s="24" t="s">
        <v>76</v>
      </c>
      <c r="BK99" s="246">
        <f>ROUND(I99*H99,2)</f>
        <v>0</v>
      </c>
      <c r="BL99" s="24" t="s">
        <v>208</v>
      </c>
      <c r="BM99" s="24" t="s">
        <v>2201</v>
      </c>
    </row>
    <row r="100" spans="2:51" s="12" customFormat="1" ht="13.5">
      <c r="B100" s="247"/>
      <c r="C100" s="248"/>
      <c r="D100" s="249" t="s">
        <v>210</v>
      </c>
      <c r="E100" s="250" t="s">
        <v>21</v>
      </c>
      <c r="F100" s="251" t="s">
        <v>466</v>
      </c>
      <c r="G100" s="248"/>
      <c r="H100" s="252">
        <v>50</v>
      </c>
      <c r="I100" s="253"/>
      <c r="J100" s="248"/>
      <c r="K100" s="248"/>
      <c r="L100" s="254"/>
      <c r="M100" s="255"/>
      <c r="N100" s="256"/>
      <c r="O100" s="256"/>
      <c r="P100" s="256"/>
      <c r="Q100" s="256"/>
      <c r="R100" s="256"/>
      <c r="S100" s="256"/>
      <c r="T100" s="257"/>
      <c r="AT100" s="258" t="s">
        <v>210</v>
      </c>
      <c r="AU100" s="258" t="s">
        <v>76</v>
      </c>
      <c r="AV100" s="12" t="s">
        <v>79</v>
      </c>
      <c r="AW100" s="12" t="s">
        <v>33</v>
      </c>
      <c r="AX100" s="12" t="s">
        <v>76</v>
      </c>
      <c r="AY100" s="258" t="s">
        <v>201</v>
      </c>
    </row>
    <row r="101" spans="2:65" s="1" customFormat="1" ht="16.5" customHeight="1">
      <c r="B101" s="46"/>
      <c r="C101" s="235" t="s">
        <v>238</v>
      </c>
      <c r="D101" s="235" t="s">
        <v>203</v>
      </c>
      <c r="E101" s="236" t="s">
        <v>2202</v>
      </c>
      <c r="F101" s="237" t="s">
        <v>2203</v>
      </c>
      <c r="G101" s="238" t="s">
        <v>206</v>
      </c>
      <c r="H101" s="239">
        <v>450</v>
      </c>
      <c r="I101" s="240"/>
      <c r="J101" s="241">
        <f>ROUND(I101*H101,2)</f>
        <v>0</v>
      </c>
      <c r="K101" s="237" t="s">
        <v>220</v>
      </c>
      <c r="L101" s="72"/>
      <c r="M101" s="242" t="s">
        <v>21</v>
      </c>
      <c r="N101" s="243" t="s">
        <v>40</v>
      </c>
      <c r="O101" s="47"/>
      <c r="P101" s="244">
        <f>O101*H101</f>
        <v>0</v>
      </c>
      <c r="Q101" s="244">
        <v>0</v>
      </c>
      <c r="R101" s="244">
        <f>Q101*H101</f>
        <v>0</v>
      </c>
      <c r="S101" s="244">
        <v>0</v>
      </c>
      <c r="T101" s="245">
        <f>S101*H101</f>
        <v>0</v>
      </c>
      <c r="AR101" s="24" t="s">
        <v>208</v>
      </c>
      <c r="AT101" s="24" t="s">
        <v>203</v>
      </c>
      <c r="AU101" s="24" t="s">
        <v>76</v>
      </c>
      <c r="AY101" s="24" t="s">
        <v>201</v>
      </c>
      <c r="BE101" s="246">
        <f>IF(N101="základní",J101,0)</f>
        <v>0</v>
      </c>
      <c r="BF101" s="246">
        <f>IF(N101="snížená",J101,0)</f>
        <v>0</v>
      </c>
      <c r="BG101" s="246">
        <f>IF(N101="zákl. přenesená",J101,0)</f>
        <v>0</v>
      </c>
      <c r="BH101" s="246">
        <f>IF(N101="sníž. přenesená",J101,0)</f>
        <v>0</v>
      </c>
      <c r="BI101" s="246">
        <f>IF(N101="nulová",J101,0)</f>
        <v>0</v>
      </c>
      <c r="BJ101" s="24" t="s">
        <v>76</v>
      </c>
      <c r="BK101" s="246">
        <f>ROUND(I101*H101,2)</f>
        <v>0</v>
      </c>
      <c r="BL101" s="24" t="s">
        <v>208</v>
      </c>
      <c r="BM101" s="24" t="s">
        <v>2204</v>
      </c>
    </row>
    <row r="102" spans="2:51" s="12" customFormat="1" ht="13.5">
      <c r="B102" s="247"/>
      <c r="C102" s="248"/>
      <c r="D102" s="249" t="s">
        <v>210</v>
      </c>
      <c r="E102" s="250" t="s">
        <v>21</v>
      </c>
      <c r="F102" s="251" t="s">
        <v>2205</v>
      </c>
      <c r="G102" s="248"/>
      <c r="H102" s="252">
        <v>450</v>
      </c>
      <c r="I102" s="253"/>
      <c r="J102" s="248"/>
      <c r="K102" s="248"/>
      <c r="L102" s="254"/>
      <c r="M102" s="255"/>
      <c r="N102" s="256"/>
      <c r="O102" s="256"/>
      <c r="P102" s="256"/>
      <c r="Q102" s="256"/>
      <c r="R102" s="256"/>
      <c r="S102" s="256"/>
      <c r="T102" s="257"/>
      <c r="AT102" s="258" t="s">
        <v>210</v>
      </c>
      <c r="AU102" s="258" t="s">
        <v>76</v>
      </c>
      <c r="AV102" s="12" t="s">
        <v>79</v>
      </c>
      <c r="AW102" s="12" t="s">
        <v>33</v>
      </c>
      <c r="AX102" s="12" t="s">
        <v>76</v>
      </c>
      <c r="AY102" s="258" t="s">
        <v>201</v>
      </c>
    </row>
    <row r="103" spans="2:65" s="1" customFormat="1" ht="16.5" customHeight="1">
      <c r="B103" s="46"/>
      <c r="C103" s="235" t="s">
        <v>245</v>
      </c>
      <c r="D103" s="235" t="s">
        <v>203</v>
      </c>
      <c r="E103" s="236" t="s">
        <v>2206</v>
      </c>
      <c r="F103" s="237" t="s">
        <v>2207</v>
      </c>
      <c r="G103" s="238" t="s">
        <v>235</v>
      </c>
      <c r="H103" s="239">
        <v>90</v>
      </c>
      <c r="I103" s="240"/>
      <c r="J103" s="241">
        <f>ROUND(I103*H103,2)</f>
        <v>0</v>
      </c>
      <c r="K103" s="237" t="s">
        <v>21</v>
      </c>
      <c r="L103" s="72"/>
      <c r="M103" s="242" t="s">
        <v>21</v>
      </c>
      <c r="N103" s="243" t="s">
        <v>40</v>
      </c>
      <c r="O103" s="47"/>
      <c r="P103" s="244">
        <f>O103*H103</f>
        <v>0</v>
      </c>
      <c r="Q103" s="244">
        <v>0</v>
      </c>
      <c r="R103" s="244">
        <f>Q103*H103</f>
        <v>0</v>
      </c>
      <c r="S103" s="244">
        <v>0</v>
      </c>
      <c r="T103" s="245">
        <f>S103*H103</f>
        <v>0</v>
      </c>
      <c r="AR103" s="24" t="s">
        <v>208</v>
      </c>
      <c r="AT103" s="24" t="s">
        <v>203</v>
      </c>
      <c r="AU103" s="24" t="s">
        <v>76</v>
      </c>
      <c r="AY103" s="24" t="s">
        <v>201</v>
      </c>
      <c r="BE103" s="246">
        <f>IF(N103="základní",J103,0)</f>
        <v>0</v>
      </c>
      <c r="BF103" s="246">
        <f>IF(N103="snížená",J103,0)</f>
        <v>0</v>
      </c>
      <c r="BG103" s="246">
        <f>IF(N103="zákl. přenesená",J103,0)</f>
        <v>0</v>
      </c>
      <c r="BH103" s="246">
        <f>IF(N103="sníž. přenesená",J103,0)</f>
        <v>0</v>
      </c>
      <c r="BI103" s="246">
        <f>IF(N103="nulová",J103,0)</f>
        <v>0</v>
      </c>
      <c r="BJ103" s="24" t="s">
        <v>76</v>
      </c>
      <c r="BK103" s="246">
        <f>ROUND(I103*H103,2)</f>
        <v>0</v>
      </c>
      <c r="BL103" s="24" t="s">
        <v>208</v>
      </c>
      <c r="BM103" s="24" t="s">
        <v>2208</v>
      </c>
    </row>
    <row r="104" spans="2:51" s="12" customFormat="1" ht="13.5">
      <c r="B104" s="247"/>
      <c r="C104" s="248"/>
      <c r="D104" s="249" t="s">
        <v>210</v>
      </c>
      <c r="E104" s="250" t="s">
        <v>21</v>
      </c>
      <c r="F104" s="251" t="s">
        <v>2209</v>
      </c>
      <c r="G104" s="248"/>
      <c r="H104" s="252">
        <v>90</v>
      </c>
      <c r="I104" s="253"/>
      <c r="J104" s="248"/>
      <c r="K104" s="248"/>
      <c r="L104" s="254"/>
      <c r="M104" s="255"/>
      <c r="N104" s="256"/>
      <c r="O104" s="256"/>
      <c r="P104" s="256"/>
      <c r="Q104" s="256"/>
      <c r="R104" s="256"/>
      <c r="S104" s="256"/>
      <c r="T104" s="257"/>
      <c r="AT104" s="258" t="s">
        <v>210</v>
      </c>
      <c r="AU104" s="258" t="s">
        <v>76</v>
      </c>
      <c r="AV104" s="12" t="s">
        <v>79</v>
      </c>
      <c r="AW104" s="12" t="s">
        <v>33</v>
      </c>
      <c r="AX104" s="12" t="s">
        <v>76</v>
      </c>
      <c r="AY104" s="258" t="s">
        <v>201</v>
      </c>
    </row>
    <row r="105" spans="2:65" s="1" customFormat="1" ht="16.5" customHeight="1">
      <c r="B105" s="46"/>
      <c r="C105" s="235" t="s">
        <v>250</v>
      </c>
      <c r="D105" s="235" t="s">
        <v>203</v>
      </c>
      <c r="E105" s="236" t="s">
        <v>297</v>
      </c>
      <c r="F105" s="237" t="s">
        <v>2210</v>
      </c>
      <c r="G105" s="238" t="s">
        <v>248</v>
      </c>
      <c r="H105" s="239">
        <v>1</v>
      </c>
      <c r="I105" s="240"/>
      <c r="J105" s="241">
        <f>ROUND(I105*H105,2)</f>
        <v>0</v>
      </c>
      <c r="K105" s="237" t="s">
        <v>21</v>
      </c>
      <c r="L105" s="72"/>
      <c r="M105" s="242" t="s">
        <v>21</v>
      </c>
      <c r="N105" s="243" t="s">
        <v>40</v>
      </c>
      <c r="O105" s="47"/>
      <c r="P105" s="244">
        <f>O105*H105</f>
        <v>0</v>
      </c>
      <c r="Q105" s="244">
        <v>0</v>
      </c>
      <c r="R105" s="244">
        <f>Q105*H105</f>
        <v>0</v>
      </c>
      <c r="S105" s="244">
        <v>0</v>
      </c>
      <c r="T105" s="245">
        <f>S105*H105</f>
        <v>0</v>
      </c>
      <c r="AR105" s="24" t="s">
        <v>208</v>
      </c>
      <c r="AT105" s="24" t="s">
        <v>203</v>
      </c>
      <c r="AU105" s="24" t="s">
        <v>76</v>
      </c>
      <c r="AY105" s="24" t="s">
        <v>201</v>
      </c>
      <c r="BE105" s="246">
        <f>IF(N105="základní",J105,0)</f>
        <v>0</v>
      </c>
      <c r="BF105" s="246">
        <f>IF(N105="snížená",J105,0)</f>
        <v>0</v>
      </c>
      <c r="BG105" s="246">
        <f>IF(N105="zákl. přenesená",J105,0)</f>
        <v>0</v>
      </c>
      <c r="BH105" s="246">
        <f>IF(N105="sníž. přenesená",J105,0)</f>
        <v>0</v>
      </c>
      <c r="BI105" s="246">
        <f>IF(N105="nulová",J105,0)</f>
        <v>0</v>
      </c>
      <c r="BJ105" s="24" t="s">
        <v>76</v>
      </c>
      <c r="BK105" s="246">
        <f>ROUND(I105*H105,2)</f>
        <v>0</v>
      </c>
      <c r="BL105" s="24" t="s">
        <v>208</v>
      </c>
      <c r="BM105" s="24" t="s">
        <v>2211</v>
      </c>
    </row>
    <row r="106" spans="2:65" s="1" customFormat="1" ht="16.5" customHeight="1">
      <c r="B106" s="46"/>
      <c r="C106" s="235" t="s">
        <v>255</v>
      </c>
      <c r="D106" s="235" t="s">
        <v>203</v>
      </c>
      <c r="E106" s="236" t="s">
        <v>1377</v>
      </c>
      <c r="F106" s="237" t="s">
        <v>2212</v>
      </c>
      <c r="G106" s="238" t="s">
        <v>358</v>
      </c>
      <c r="H106" s="239">
        <v>3</v>
      </c>
      <c r="I106" s="240"/>
      <c r="J106" s="241">
        <f>ROUND(I106*H106,2)</f>
        <v>0</v>
      </c>
      <c r="K106" s="237" t="s">
        <v>21</v>
      </c>
      <c r="L106" s="72"/>
      <c r="M106" s="242" t="s">
        <v>21</v>
      </c>
      <c r="N106" s="243" t="s">
        <v>40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208</v>
      </c>
      <c r="AT106" s="24" t="s">
        <v>203</v>
      </c>
      <c r="AU106" s="24" t="s">
        <v>76</v>
      </c>
      <c r="AY106" s="24" t="s">
        <v>201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76</v>
      </c>
      <c r="BK106" s="246">
        <f>ROUND(I106*H106,2)</f>
        <v>0</v>
      </c>
      <c r="BL106" s="24" t="s">
        <v>208</v>
      </c>
      <c r="BM106" s="24" t="s">
        <v>2213</v>
      </c>
    </row>
    <row r="107" spans="2:51" s="12" customFormat="1" ht="13.5">
      <c r="B107" s="247"/>
      <c r="C107" s="248"/>
      <c r="D107" s="249" t="s">
        <v>210</v>
      </c>
      <c r="E107" s="250" t="s">
        <v>21</v>
      </c>
      <c r="F107" s="251" t="s">
        <v>216</v>
      </c>
      <c r="G107" s="248"/>
      <c r="H107" s="252">
        <v>3</v>
      </c>
      <c r="I107" s="253"/>
      <c r="J107" s="248"/>
      <c r="K107" s="248"/>
      <c r="L107" s="254"/>
      <c r="M107" s="255"/>
      <c r="N107" s="256"/>
      <c r="O107" s="256"/>
      <c r="P107" s="256"/>
      <c r="Q107" s="256"/>
      <c r="R107" s="256"/>
      <c r="S107" s="256"/>
      <c r="T107" s="257"/>
      <c r="AT107" s="258" t="s">
        <v>210</v>
      </c>
      <c r="AU107" s="258" t="s">
        <v>76</v>
      </c>
      <c r="AV107" s="12" t="s">
        <v>79</v>
      </c>
      <c r="AW107" s="12" t="s">
        <v>33</v>
      </c>
      <c r="AX107" s="12" t="s">
        <v>76</v>
      </c>
      <c r="AY107" s="258" t="s">
        <v>201</v>
      </c>
    </row>
    <row r="108" spans="2:65" s="1" customFormat="1" ht="16.5" customHeight="1">
      <c r="B108" s="46"/>
      <c r="C108" s="235" t="s">
        <v>260</v>
      </c>
      <c r="D108" s="235" t="s">
        <v>203</v>
      </c>
      <c r="E108" s="236" t="s">
        <v>2214</v>
      </c>
      <c r="F108" s="237" t="s">
        <v>2215</v>
      </c>
      <c r="G108" s="238" t="s">
        <v>206</v>
      </c>
      <c r="H108" s="239">
        <v>32.2</v>
      </c>
      <c r="I108" s="240"/>
      <c r="J108" s="241">
        <f>ROUND(I108*H108,2)</f>
        <v>0</v>
      </c>
      <c r="K108" s="237" t="s">
        <v>21</v>
      </c>
      <c r="L108" s="72"/>
      <c r="M108" s="242" t="s">
        <v>21</v>
      </c>
      <c r="N108" s="243" t="s">
        <v>40</v>
      </c>
      <c r="O108" s="47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4" t="s">
        <v>208</v>
      </c>
      <c r="AT108" s="24" t="s">
        <v>203</v>
      </c>
      <c r="AU108" s="24" t="s">
        <v>76</v>
      </c>
      <c r="AY108" s="24" t="s">
        <v>201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4" t="s">
        <v>76</v>
      </c>
      <c r="BK108" s="246">
        <f>ROUND(I108*H108,2)</f>
        <v>0</v>
      </c>
      <c r="BL108" s="24" t="s">
        <v>208</v>
      </c>
      <c r="BM108" s="24" t="s">
        <v>2216</v>
      </c>
    </row>
    <row r="109" spans="2:51" s="12" customFormat="1" ht="13.5">
      <c r="B109" s="247"/>
      <c r="C109" s="248"/>
      <c r="D109" s="249" t="s">
        <v>210</v>
      </c>
      <c r="E109" s="250" t="s">
        <v>21</v>
      </c>
      <c r="F109" s="251" t="s">
        <v>2217</v>
      </c>
      <c r="G109" s="248"/>
      <c r="H109" s="252">
        <v>32.2</v>
      </c>
      <c r="I109" s="253"/>
      <c r="J109" s="248"/>
      <c r="K109" s="248"/>
      <c r="L109" s="254"/>
      <c r="M109" s="255"/>
      <c r="N109" s="256"/>
      <c r="O109" s="256"/>
      <c r="P109" s="256"/>
      <c r="Q109" s="256"/>
      <c r="R109" s="256"/>
      <c r="S109" s="256"/>
      <c r="T109" s="257"/>
      <c r="AT109" s="258" t="s">
        <v>210</v>
      </c>
      <c r="AU109" s="258" t="s">
        <v>76</v>
      </c>
      <c r="AV109" s="12" t="s">
        <v>79</v>
      </c>
      <c r="AW109" s="12" t="s">
        <v>33</v>
      </c>
      <c r="AX109" s="12" t="s">
        <v>76</v>
      </c>
      <c r="AY109" s="258" t="s">
        <v>201</v>
      </c>
    </row>
    <row r="110" spans="2:65" s="1" customFormat="1" ht="16.5" customHeight="1">
      <c r="B110" s="46"/>
      <c r="C110" s="235" t="s">
        <v>265</v>
      </c>
      <c r="D110" s="235" t="s">
        <v>203</v>
      </c>
      <c r="E110" s="236" t="s">
        <v>2218</v>
      </c>
      <c r="F110" s="237" t="s">
        <v>2219</v>
      </c>
      <c r="G110" s="238" t="s">
        <v>2220</v>
      </c>
      <c r="H110" s="239">
        <v>10</v>
      </c>
      <c r="I110" s="240"/>
      <c r="J110" s="241">
        <f>ROUND(I110*H110,2)</f>
        <v>0</v>
      </c>
      <c r="K110" s="237" t="s">
        <v>21</v>
      </c>
      <c r="L110" s="72"/>
      <c r="M110" s="242" t="s">
        <v>21</v>
      </c>
      <c r="N110" s="243" t="s">
        <v>40</v>
      </c>
      <c r="O110" s="47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4" t="s">
        <v>208</v>
      </c>
      <c r="AT110" s="24" t="s">
        <v>203</v>
      </c>
      <c r="AU110" s="24" t="s">
        <v>76</v>
      </c>
      <c r="AY110" s="24" t="s">
        <v>201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76</v>
      </c>
      <c r="BK110" s="246">
        <f>ROUND(I110*H110,2)</f>
        <v>0</v>
      </c>
      <c r="BL110" s="24" t="s">
        <v>208</v>
      </c>
      <c r="BM110" s="24" t="s">
        <v>2221</v>
      </c>
    </row>
    <row r="111" spans="2:51" s="12" customFormat="1" ht="13.5">
      <c r="B111" s="247"/>
      <c r="C111" s="248"/>
      <c r="D111" s="249" t="s">
        <v>210</v>
      </c>
      <c r="E111" s="250" t="s">
        <v>21</v>
      </c>
      <c r="F111" s="251" t="s">
        <v>255</v>
      </c>
      <c r="G111" s="248"/>
      <c r="H111" s="252">
        <v>10</v>
      </c>
      <c r="I111" s="253"/>
      <c r="J111" s="248"/>
      <c r="K111" s="248"/>
      <c r="L111" s="254"/>
      <c r="M111" s="255"/>
      <c r="N111" s="256"/>
      <c r="O111" s="256"/>
      <c r="P111" s="256"/>
      <c r="Q111" s="256"/>
      <c r="R111" s="256"/>
      <c r="S111" s="256"/>
      <c r="T111" s="257"/>
      <c r="AT111" s="258" t="s">
        <v>210</v>
      </c>
      <c r="AU111" s="258" t="s">
        <v>76</v>
      </c>
      <c r="AV111" s="12" t="s">
        <v>79</v>
      </c>
      <c r="AW111" s="12" t="s">
        <v>33</v>
      </c>
      <c r="AX111" s="12" t="s">
        <v>76</v>
      </c>
      <c r="AY111" s="258" t="s">
        <v>201</v>
      </c>
    </row>
    <row r="112" spans="2:65" s="1" customFormat="1" ht="25.5" customHeight="1">
      <c r="B112" s="46"/>
      <c r="C112" s="235" t="s">
        <v>272</v>
      </c>
      <c r="D112" s="235" t="s">
        <v>203</v>
      </c>
      <c r="E112" s="236" t="s">
        <v>2222</v>
      </c>
      <c r="F112" s="237" t="s">
        <v>2223</v>
      </c>
      <c r="G112" s="238" t="s">
        <v>206</v>
      </c>
      <c r="H112" s="239">
        <v>32</v>
      </c>
      <c r="I112" s="240"/>
      <c r="J112" s="241">
        <f>ROUND(I112*H112,2)</f>
        <v>0</v>
      </c>
      <c r="K112" s="237" t="s">
        <v>21</v>
      </c>
      <c r="L112" s="72"/>
      <c r="M112" s="242" t="s">
        <v>21</v>
      </c>
      <c r="N112" s="243" t="s">
        <v>40</v>
      </c>
      <c r="O112" s="47"/>
      <c r="P112" s="244">
        <f>O112*H112</f>
        <v>0</v>
      </c>
      <c r="Q112" s="244">
        <v>0</v>
      </c>
      <c r="R112" s="244">
        <f>Q112*H112</f>
        <v>0</v>
      </c>
      <c r="S112" s="244">
        <v>0</v>
      </c>
      <c r="T112" s="245">
        <f>S112*H112</f>
        <v>0</v>
      </c>
      <c r="AR112" s="24" t="s">
        <v>208</v>
      </c>
      <c r="AT112" s="24" t="s">
        <v>203</v>
      </c>
      <c r="AU112" s="24" t="s">
        <v>76</v>
      </c>
      <c r="AY112" s="24" t="s">
        <v>201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76</v>
      </c>
      <c r="BK112" s="246">
        <f>ROUND(I112*H112,2)</f>
        <v>0</v>
      </c>
      <c r="BL112" s="24" t="s">
        <v>208</v>
      </c>
      <c r="BM112" s="24" t="s">
        <v>2224</v>
      </c>
    </row>
    <row r="113" spans="2:51" s="12" customFormat="1" ht="13.5">
      <c r="B113" s="247"/>
      <c r="C113" s="248"/>
      <c r="D113" s="249" t="s">
        <v>210</v>
      </c>
      <c r="E113" s="250" t="s">
        <v>21</v>
      </c>
      <c r="F113" s="251" t="s">
        <v>374</v>
      </c>
      <c r="G113" s="248"/>
      <c r="H113" s="252">
        <v>32</v>
      </c>
      <c r="I113" s="253"/>
      <c r="J113" s="248"/>
      <c r="K113" s="248"/>
      <c r="L113" s="254"/>
      <c r="M113" s="255"/>
      <c r="N113" s="256"/>
      <c r="O113" s="256"/>
      <c r="P113" s="256"/>
      <c r="Q113" s="256"/>
      <c r="R113" s="256"/>
      <c r="S113" s="256"/>
      <c r="T113" s="257"/>
      <c r="AT113" s="258" t="s">
        <v>210</v>
      </c>
      <c r="AU113" s="258" t="s">
        <v>76</v>
      </c>
      <c r="AV113" s="12" t="s">
        <v>79</v>
      </c>
      <c r="AW113" s="12" t="s">
        <v>33</v>
      </c>
      <c r="AX113" s="12" t="s">
        <v>76</v>
      </c>
      <c r="AY113" s="258" t="s">
        <v>201</v>
      </c>
    </row>
    <row r="114" spans="2:65" s="1" customFormat="1" ht="25.5" customHeight="1">
      <c r="B114" s="46"/>
      <c r="C114" s="235" t="s">
        <v>277</v>
      </c>
      <c r="D114" s="235" t="s">
        <v>203</v>
      </c>
      <c r="E114" s="236" t="s">
        <v>2225</v>
      </c>
      <c r="F114" s="237" t="s">
        <v>2226</v>
      </c>
      <c r="G114" s="238" t="s">
        <v>206</v>
      </c>
      <c r="H114" s="239">
        <v>32</v>
      </c>
      <c r="I114" s="240"/>
      <c r="J114" s="241">
        <f>ROUND(I114*H114,2)</f>
        <v>0</v>
      </c>
      <c r="K114" s="237" t="s">
        <v>21</v>
      </c>
      <c r="L114" s="72"/>
      <c r="M114" s="242" t="s">
        <v>21</v>
      </c>
      <c r="N114" s="243" t="s">
        <v>40</v>
      </c>
      <c r="O114" s="47"/>
      <c r="P114" s="244">
        <f>O114*H114</f>
        <v>0</v>
      </c>
      <c r="Q114" s="244">
        <v>0</v>
      </c>
      <c r="R114" s="244">
        <f>Q114*H114</f>
        <v>0</v>
      </c>
      <c r="S114" s="244">
        <v>0</v>
      </c>
      <c r="T114" s="245">
        <f>S114*H114</f>
        <v>0</v>
      </c>
      <c r="AR114" s="24" t="s">
        <v>208</v>
      </c>
      <c r="AT114" s="24" t="s">
        <v>203</v>
      </c>
      <c r="AU114" s="24" t="s">
        <v>76</v>
      </c>
      <c r="AY114" s="24" t="s">
        <v>201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4" t="s">
        <v>76</v>
      </c>
      <c r="BK114" s="246">
        <f>ROUND(I114*H114,2)</f>
        <v>0</v>
      </c>
      <c r="BL114" s="24" t="s">
        <v>208</v>
      </c>
      <c r="BM114" s="24" t="s">
        <v>2227</v>
      </c>
    </row>
    <row r="115" spans="2:51" s="12" customFormat="1" ht="13.5">
      <c r="B115" s="247"/>
      <c r="C115" s="248"/>
      <c r="D115" s="249" t="s">
        <v>210</v>
      </c>
      <c r="E115" s="250" t="s">
        <v>21</v>
      </c>
      <c r="F115" s="251" t="s">
        <v>374</v>
      </c>
      <c r="G115" s="248"/>
      <c r="H115" s="252">
        <v>32</v>
      </c>
      <c r="I115" s="253"/>
      <c r="J115" s="248"/>
      <c r="K115" s="248"/>
      <c r="L115" s="254"/>
      <c r="M115" s="255"/>
      <c r="N115" s="256"/>
      <c r="O115" s="256"/>
      <c r="P115" s="256"/>
      <c r="Q115" s="256"/>
      <c r="R115" s="256"/>
      <c r="S115" s="256"/>
      <c r="T115" s="257"/>
      <c r="AT115" s="258" t="s">
        <v>210</v>
      </c>
      <c r="AU115" s="258" t="s">
        <v>76</v>
      </c>
      <c r="AV115" s="12" t="s">
        <v>79</v>
      </c>
      <c r="AW115" s="12" t="s">
        <v>33</v>
      </c>
      <c r="AX115" s="12" t="s">
        <v>76</v>
      </c>
      <c r="AY115" s="258" t="s">
        <v>201</v>
      </c>
    </row>
    <row r="116" spans="2:65" s="1" customFormat="1" ht="25.5" customHeight="1">
      <c r="B116" s="46"/>
      <c r="C116" s="235" t="s">
        <v>10</v>
      </c>
      <c r="D116" s="235" t="s">
        <v>203</v>
      </c>
      <c r="E116" s="236" t="s">
        <v>2228</v>
      </c>
      <c r="F116" s="237" t="s">
        <v>2229</v>
      </c>
      <c r="G116" s="238" t="s">
        <v>206</v>
      </c>
      <c r="H116" s="239">
        <v>32</v>
      </c>
      <c r="I116" s="240"/>
      <c r="J116" s="241">
        <f>ROUND(I116*H116,2)</f>
        <v>0</v>
      </c>
      <c r="K116" s="237" t="s">
        <v>21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208</v>
      </c>
      <c r="AT116" s="24" t="s">
        <v>203</v>
      </c>
      <c r="AU116" s="24" t="s">
        <v>76</v>
      </c>
      <c r="AY116" s="24" t="s">
        <v>201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208</v>
      </c>
      <c r="BM116" s="24" t="s">
        <v>2230</v>
      </c>
    </row>
    <row r="117" spans="2:51" s="12" customFormat="1" ht="13.5">
      <c r="B117" s="247"/>
      <c r="C117" s="248"/>
      <c r="D117" s="249" t="s">
        <v>210</v>
      </c>
      <c r="E117" s="250" t="s">
        <v>21</v>
      </c>
      <c r="F117" s="251" t="s">
        <v>374</v>
      </c>
      <c r="G117" s="248"/>
      <c r="H117" s="252">
        <v>32</v>
      </c>
      <c r="I117" s="253"/>
      <c r="J117" s="248"/>
      <c r="K117" s="248"/>
      <c r="L117" s="254"/>
      <c r="M117" s="255"/>
      <c r="N117" s="256"/>
      <c r="O117" s="256"/>
      <c r="P117" s="256"/>
      <c r="Q117" s="256"/>
      <c r="R117" s="256"/>
      <c r="S117" s="256"/>
      <c r="T117" s="257"/>
      <c r="AT117" s="258" t="s">
        <v>210</v>
      </c>
      <c r="AU117" s="258" t="s">
        <v>76</v>
      </c>
      <c r="AV117" s="12" t="s">
        <v>79</v>
      </c>
      <c r="AW117" s="12" t="s">
        <v>33</v>
      </c>
      <c r="AX117" s="12" t="s">
        <v>76</v>
      </c>
      <c r="AY117" s="258" t="s">
        <v>201</v>
      </c>
    </row>
    <row r="118" spans="2:65" s="1" customFormat="1" ht="16.5" customHeight="1">
      <c r="B118" s="46"/>
      <c r="C118" s="235" t="s">
        <v>287</v>
      </c>
      <c r="D118" s="235" t="s">
        <v>203</v>
      </c>
      <c r="E118" s="236" t="s">
        <v>2231</v>
      </c>
      <c r="F118" s="237" t="s">
        <v>2232</v>
      </c>
      <c r="G118" s="238" t="s">
        <v>248</v>
      </c>
      <c r="H118" s="239">
        <v>10</v>
      </c>
      <c r="I118" s="240"/>
      <c r="J118" s="241">
        <f>ROUND(I118*H118,2)</f>
        <v>0</v>
      </c>
      <c r="K118" s="237" t="s">
        <v>21</v>
      </c>
      <c r="L118" s="72"/>
      <c r="M118" s="242" t="s">
        <v>21</v>
      </c>
      <c r="N118" s="243" t="s">
        <v>40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208</v>
      </c>
      <c r="AT118" s="24" t="s">
        <v>203</v>
      </c>
      <c r="AU118" s="24" t="s">
        <v>76</v>
      </c>
      <c r="AY118" s="24" t="s">
        <v>201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76</v>
      </c>
      <c r="BK118" s="246">
        <f>ROUND(I118*H118,2)</f>
        <v>0</v>
      </c>
      <c r="BL118" s="24" t="s">
        <v>208</v>
      </c>
      <c r="BM118" s="24" t="s">
        <v>2233</v>
      </c>
    </row>
    <row r="119" spans="2:51" s="12" customFormat="1" ht="13.5">
      <c r="B119" s="247"/>
      <c r="C119" s="248"/>
      <c r="D119" s="249" t="s">
        <v>210</v>
      </c>
      <c r="E119" s="250" t="s">
        <v>21</v>
      </c>
      <c r="F119" s="251" t="s">
        <v>2234</v>
      </c>
      <c r="G119" s="248"/>
      <c r="H119" s="252">
        <v>10</v>
      </c>
      <c r="I119" s="253"/>
      <c r="J119" s="248"/>
      <c r="K119" s="248"/>
      <c r="L119" s="254"/>
      <c r="M119" s="255"/>
      <c r="N119" s="256"/>
      <c r="O119" s="256"/>
      <c r="P119" s="256"/>
      <c r="Q119" s="256"/>
      <c r="R119" s="256"/>
      <c r="S119" s="256"/>
      <c r="T119" s="257"/>
      <c r="AT119" s="258" t="s">
        <v>210</v>
      </c>
      <c r="AU119" s="258" t="s">
        <v>76</v>
      </c>
      <c r="AV119" s="12" t="s">
        <v>79</v>
      </c>
      <c r="AW119" s="12" t="s">
        <v>33</v>
      </c>
      <c r="AX119" s="12" t="s">
        <v>76</v>
      </c>
      <c r="AY119" s="258" t="s">
        <v>201</v>
      </c>
    </row>
    <row r="120" spans="2:65" s="1" customFormat="1" ht="16.5" customHeight="1">
      <c r="B120" s="46"/>
      <c r="C120" s="235" t="s">
        <v>292</v>
      </c>
      <c r="D120" s="235" t="s">
        <v>203</v>
      </c>
      <c r="E120" s="236" t="s">
        <v>2235</v>
      </c>
      <c r="F120" s="237" t="s">
        <v>2236</v>
      </c>
      <c r="G120" s="238" t="s">
        <v>248</v>
      </c>
      <c r="H120" s="239">
        <v>1</v>
      </c>
      <c r="I120" s="240"/>
      <c r="J120" s="241">
        <f>ROUND(I120*H120,2)</f>
        <v>0</v>
      </c>
      <c r="K120" s="237" t="s">
        <v>21</v>
      </c>
      <c r="L120" s="72"/>
      <c r="M120" s="242" t="s">
        <v>21</v>
      </c>
      <c r="N120" s="243" t="s">
        <v>40</v>
      </c>
      <c r="O120" s="47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4" t="s">
        <v>208</v>
      </c>
      <c r="AT120" s="24" t="s">
        <v>203</v>
      </c>
      <c r="AU120" s="24" t="s">
        <v>76</v>
      </c>
      <c r="AY120" s="24" t="s">
        <v>201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76</v>
      </c>
      <c r="BK120" s="246">
        <f>ROUND(I120*H120,2)</f>
        <v>0</v>
      </c>
      <c r="BL120" s="24" t="s">
        <v>208</v>
      </c>
      <c r="BM120" s="24" t="s">
        <v>2237</v>
      </c>
    </row>
    <row r="121" spans="2:51" s="12" customFormat="1" ht="13.5">
      <c r="B121" s="247"/>
      <c r="C121" s="248"/>
      <c r="D121" s="249" t="s">
        <v>210</v>
      </c>
      <c r="E121" s="250" t="s">
        <v>21</v>
      </c>
      <c r="F121" s="251" t="s">
        <v>2238</v>
      </c>
      <c r="G121" s="248"/>
      <c r="H121" s="252">
        <v>1</v>
      </c>
      <c r="I121" s="253"/>
      <c r="J121" s="248"/>
      <c r="K121" s="248"/>
      <c r="L121" s="254"/>
      <c r="M121" s="255"/>
      <c r="N121" s="256"/>
      <c r="O121" s="256"/>
      <c r="P121" s="256"/>
      <c r="Q121" s="256"/>
      <c r="R121" s="256"/>
      <c r="S121" s="256"/>
      <c r="T121" s="257"/>
      <c r="AT121" s="258" t="s">
        <v>210</v>
      </c>
      <c r="AU121" s="258" t="s">
        <v>76</v>
      </c>
      <c r="AV121" s="12" t="s">
        <v>79</v>
      </c>
      <c r="AW121" s="12" t="s">
        <v>33</v>
      </c>
      <c r="AX121" s="12" t="s">
        <v>76</v>
      </c>
      <c r="AY121" s="258" t="s">
        <v>201</v>
      </c>
    </row>
    <row r="122" spans="2:65" s="1" customFormat="1" ht="25.5" customHeight="1">
      <c r="B122" s="46"/>
      <c r="C122" s="235" t="s">
        <v>297</v>
      </c>
      <c r="D122" s="235" t="s">
        <v>203</v>
      </c>
      <c r="E122" s="236" t="s">
        <v>2239</v>
      </c>
      <c r="F122" s="237" t="s">
        <v>2240</v>
      </c>
      <c r="G122" s="238" t="s">
        <v>206</v>
      </c>
      <c r="H122" s="239">
        <v>32</v>
      </c>
      <c r="I122" s="240"/>
      <c r="J122" s="241">
        <f>ROUND(I122*H122,2)</f>
        <v>0</v>
      </c>
      <c r="K122" s="237" t="s">
        <v>21</v>
      </c>
      <c r="L122" s="72"/>
      <c r="M122" s="242" t="s">
        <v>21</v>
      </c>
      <c r="N122" s="243" t="s">
        <v>40</v>
      </c>
      <c r="O122" s="47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AR122" s="24" t="s">
        <v>208</v>
      </c>
      <c r="AT122" s="24" t="s">
        <v>203</v>
      </c>
      <c r="AU122" s="24" t="s">
        <v>76</v>
      </c>
      <c r="AY122" s="24" t="s">
        <v>201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76</v>
      </c>
      <c r="BK122" s="246">
        <f>ROUND(I122*H122,2)</f>
        <v>0</v>
      </c>
      <c r="BL122" s="24" t="s">
        <v>208</v>
      </c>
      <c r="BM122" s="24" t="s">
        <v>2241</v>
      </c>
    </row>
    <row r="123" spans="2:51" s="12" customFormat="1" ht="13.5">
      <c r="B123" s="247"/>
      <c r="C123" s="248"/>
      <c r="D123" s="249" t="s">
        <v>210</v>
      </c>
      <c r="E123" s="250" t="s">
        <v>21</v>
      </c>
      <c r="F123" s="251" t="s">
        <v>374</v>
      </c>
      <c r="G123" s="248"/>
      <c r="H123" s="252">
        <v>32</v>
      </c>
      <c r="I123" s="253"/>
      <c r="J123" s="248"/>
      <c r="K123" s="248"/>
      <c r="L123" s="254"/>
      <c r="M123" s="255"/>
      <c r="N123" s="256"/>
      <c r="O123" s="256"/>
      <c r="P123" s="256"/>
      <c r="Q123" s="256"/>
      <c r="R123" s="256"/>
      <c r="S123" s="256"/>
      <c r="T123" s="257"/>
      <c r="AT123" s="258" t="s">
        <v>210</v>
      </c>
      <c r="AU123" s="258" t="s">
        <v>76</v>
      </c>
      <c r="AV123" s="12" t="s">
        <v>79</v>
      </c>
      <c r="AW123" s="12" t="s">
        <v>33</v>
      </c>
      <c r="AX123" s="12" t="s">
        <v>76</v>
      </c>
      <c r="AY123" s="258" t="s">
        <v>201</v>
      </c>
    </row>
    <row r="124" spans="2:65" s="1" customFormat="1" ht="16.5" customHeight="1">
      <c r="B124" s="46"/>
      <c r="C124" s="235" t="s">
        <v>303</v>
      </c>
      <c r="D124" s="235" t="s">
        <v>203</v>
      </c>
      <c r="E124" s="236" t="s">
        <v>2242</v>
      </c>
      <c r="F124" s="237" t="s">
        <v>2243</v>
      </c>
      <c r="G124" s="238" t="s">
        <v>206</v>
      </c>
      <c r="H124" s="239">
        <v>32</v>
      </c>
      <c r="I124" s="240"/>
      <c r="J124" s="241">
        <f>ROUND(I124*H124,2)</f>
        <v>0</v>
      </c>
      <c r="K124" s="237" t="s">
        <v>21</v>
      </c>
      <c r="L124" s="72"/>
      <c r="M124" s="242" t="s">
        <v>21</v>
      </c>
      <c r="N124" s="243" t="s">
        <v>40</v>
      </c>
      <c r="O124" s="47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208</v>
      </c>
      <c r="AT124" s="24" t="s">
        <v>203</v>
      </c>
      <c r="AU124" s="24" t="s">
        <v>76</v>
      </c>
      <c r="AY124" s="24" t="s">
        <v>201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4" t="s">
        <v>76</v>
      </c>
      <c r="BK124" s="246">
        <f>ROUND(I124*H124,2)</f>
        <v>0</v>
      </c>
      <c r="BL124" s="24" t="s">
        <v>208</v>
      </c>
      <c r="BM124" s="24" t="s">
        <v>2244</v>
      </c>
    </row>
    <row r="125" spans="2:51" s="12" customFormat="1" ht="13.5">
      <c r="B125" s="247"/>
      <c r="C125" s="248"/>
      <c r="D125" s="249" t="s">
        <v>210</v>
      </c>
      <c r="E125" s="250" t="s">
        <v>21</v>
      </c>
      <c r="F125" s="251" t="s">
        <v>374</v>
      </c>
      <c r="G125" s="248"/>
      <c r="H125" s="252">
        <v>32</v>
      </c>
      <c r="I125" s="253"/>
      <c r="J125" s="248"/>
      <c r="K125" s="248"/>
      <c r="L125" s="254"/>
      <c r="M125" s="255"/>
      <c r="N125" s="256"/>
      <c r="O125" s="256"/>
      <c r="P125" s="256"/>
      <c r="Q125" s="256"/>
      <c r="R125" s="256"/>
      <c r="S125" s="256"/>
      <c r="T125" s="257"/>
      <c r="AT125" s="258" t="s">
        <v>210</v>
      </c>
      <c r="AU125" s="258" t="s">
        <v>76</v>
      </c>
      <c r="AV125" s="12" t="s">
        <v>79</v>
      </c>
      <c r="AW125" s="12" t="s">
        <v>33</v>
      </c>
      <c r="AX125" s="12" t="s">
        <v>76</v>
      </c>
      <c r="AY125" s="258" t="s">
        <v>201</v>
      </c>
    </row>
    <row r="126" spans="2:65" s="1" customFormat="1" ht="25.5" customHeight="1">
      <c r="B126" s="46"/>
      <c r="C126" s="235" t="s">
        <v>308</v>
      </c>
      <c r="D126" s="235" t="s">
        <v>203</v>
      </c>
      <c r="E126" s="236" t="s">
        <v>2245</v>
      </c>
      <c r="F126" s="237" t="s">
        <v>2246</v>
      </c>
      <c r="G126" s="238" t="s">
        <v>206</v>
      </c>
      <c r="H126" s="239">
        <v>32</v>
      </c>
      <c r="I126" s="240"/>
      <c r="J126" s="241">
        <f>ROUND(I126*H126,2)</f>
        <v>0</v>
      </c>
      <c r="K126" s="237" t="s">
        <v>21</v>
      </c>
      <c r="L126" s="72"/>
      <c r="M126" s="242" t="s">
        <v>21</v>
      </c>
      <c r="N126" s="243" t="s">
        <v>40</v>
      </c>
      <c r="O126" s="47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AR126" s="24" t="s">
        <v>208</v>
      </c>
      <c r="AT126" s="24" t="s">
        <v>203</v>
      </c>
      <c r="AU126" s="24" t="s">
        <v>76</v>
      </c>
      <c r="AY126" s="24" t="s">
        <v>201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4" t="s">
        <v>76</v>
      </c>
      <c r="BK126" s="246">
        <f>ROUND(I126*H126,2)</f>
        <v>0</v>
      </c>
      <c r="BL126" s="24" t="s">
        <v>208</v>
      </c>
      <c r="BM126" s="24" t="s">
        <v>2247</v>
      </c>
    </row>
    <row r="127" spans="2:51" s="12" customFormat="1" ht="13.5">
      <c r="B127" s="247"/>
      <c r="C127" s="248"/>
      <c r="D127" s="249" t="s">
        <v>210</v>
      </c>
      <c r="E127" s="250" t="s">
        <v>21</v>
      </c>
      <c r="F127" s="251" t="s">
        <v>374</v>
      </c>
      <c r="G127" s="248"/>
      <c r="H127" s="252">
        <v>32</v>
      </c>
      <c r="I127" s="253"/>
      <c r="J127" s="248"/>
      <c r="K127" s="248"/>
      <c r="L127" s="254"/>
      <c r="M127" s="255"/>
      <c r="N127" s="256"/>
      <c r="O127" s="256"/>
      <c r="P127" s="256"/>
      <c r="Q127" s="256"/>
      <c r="R127" s="256"/>
      <c r="S127" s="256"/>
      <c r="T127" s="257"/>
      <c r="AT127" s="258" t="s">
        <v>210</v>
      </c>
      <c r="AU127" s="258" t="s">
        <v>76</v>
      </c>
      <c r="AV127" s="12" t="s">
        <v>79</v>
      </c>
      <c r="AW127" s="12" t="s">
        <v>33</v>
      </c>
      <c r="AX127" s="12" t="s">
        <v>76</v>
      </c>
      <c r="AY127" s="258" t="s">
        <v>201</v>
      </c>
    </row>
    <row r="128" spans="2:65" s="1" customFormat="1" ht="16.5" customHeight="1">
      <c r="B128" s="46"/>
      <c r="C128" s="235" t="s">
        <v>9</v>
      </c>
      <c r="D128" s="235" t="s">
        <v>203</v>
      </c>
      <c r="E128" s="236" t="s">
        <v>2248</v>
      </c>
      <c r="F128" s="237" t="s">
        <v>2249</v>
      </c>
      <c r="G128" s="238" t="s">
        <v>206</v>
      </c>
      <c r="H128" s="239">
        <v>32</v>
      </c>
      <c r="I128" s="240"/>
      <c r="J128" s="241">
        <f>ROUND(I128*H128,2)</f>
        <v>0</v>
      </c>
      <c r="K128" s="237" t="s">
        <v>21</v>
      </c>
      <c r="L128" s="72"/>
      <c r="M128" s="242" t="s">
        <v>21</v>
      </c>
      <c r="N128" s="243" t="s">
        <v>40</v>
      </c>
      <c r="O128" s="47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AR128" s="24" t="s">
        <v>208</v>
      </c>
      <c r="AT128" s="24" t="s">
        <v>203</v>
      </c>
      <c r="AU128" s="24" t="s">
        <v>76</v>
      </c>
      <c r="AY128" s="24" t="s">
        <v>201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4" t="s">
        <v>76</v>
      </c>
      <c r="BK128" s="246">
        <f>ROUND(I128*H128,2)</f>
        <v>0</v>
      </c>
      <c r="BL128" s="24" t="s">
        <v>208</v>
      </c>
      <c r="BM128" s="24" t="s">
        <v>2250</v>
      </c>
    </row>
    <row r="129" spans="2:51" s="12" customFormat="1" ht="13.5">
      <c r="B129" s="247"/>
      <c r="C129" s="248"/>
      <c r="D129" s="249" t="s">
        <v>210</v>
      </c>
      <c r="E129" s="250" t="s">
        <v>21</v>
      </c>
      <c r="F129" s="251" t="s">
        <v>374</v>
      </c>
      <c r="G129" s="248"/>
      <c r="H129" s="252">
        <v>32</v>
      </c>
      <c r="I129" s="253"/>
      <c r="J129" s="248"/>
      <c r="K129" s="248"/>
      <c r="L129" s="254"/>
      <c r="M129" s="255"/>
      <c r="N129" s="256"/>
      <c r="O129" s="256"/>
      <c r="P129" s="256"/>
      <c r="Q129" s="256"/>
      <c r="R129" s="256"/>
      <c r="S129" s="256"/>
      <c r="T129" s="257"/>
      <c r="AT129" s="258" t="s">
        <v>210</v>
      </c>
      <c r="AU129" s="258" t="s">
        <v>76</v>
      </c>
      <c r="AV129" s="12" t="s">
        <v>79</v>
      </c>
      <c r="AW129" s="12" t="s">
        <v>33</v>
      </c>
      <c r="AX129" s="12" t="s">
        <v>76</v>
      </c>
      <c r="AY129" s="258" t="s">
        <v>201</v>
      </c>
    </row>
    <row r="130" spans="2:65" s="1" customFormat="1" ht="16.5" customHeight="1">
      <c r="B130" s="46"/>
      <c r="C130" s="235" t="s">
        <v>316</v>
      </c>
      <c r="D130" s="235" t="s">
        <v>203</v>
      </c>
      <c r="E130" s="236" t="s">
        <v>2251</v>
      </c>
      <c r="F130" s="237" t="s">
        <v>2252</v>
      </c>
      <c r="G130" s="238" t="s">
        <v>206</v>
      </c>
      <c r="H130" s="239">
        <v>32</v>
      </c>
      <c r="I130" s="240"/>
      <c r="J130" s="241">
        <f>ROUND(I130*H130,2)</f>
        <v>0</v>
      </c>
      <c r="K130" s="237" t="s">
        <v>21</v>
      </c>
      <c r="L130" s="72"/>
      <c r="M130" s="242" t="s">
        <v>21</v>
      </c>
      <c r="N130" s="243" t="s">
        <v>40</v>
      </c>
      <c r="O130" s="47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AR130" s="24" t="s">
        <v>208</v>
      </c>
      <c r="AT130" s="24" t="s">
        <v>203</v>
      </c>
      <c r="AU130" s="24" t="s">
        <v>76</v>
      </c>
      <c r="AY130" s="24" t="s">
        <v>201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24" t="s">
        <v>76</v>
      </c>
      <c r="BK130" s="246">
        <f>ROUND(I130*H130,2)</f>
        <v>0</v>
      </c>
      <c r="BL130" s="24" t="s">
        <v>208</v>
      </c>
      <c r="BM130" s="24" t="s">
        <v>2253</v>
      </c>
    </row>
    <row r="131" spans="2:51" s="12" customFormat="1" ht="13.5">
      <c r="B131" s="247"/>
      <c r="C131" s="248"/>
      <c r="D131" s="249" t="s">
        <v>210</v>
      </c>
      <c r="E131" s="250" t="s">
        <v>21</v>
      </c>
      <c r="F131" s="251" t="s">
        <v>374</v>
      </c>
      <c r="G131" s="248"/>
      <c r="H131" s="252">
        <v>32</v>
      </c>
      <c r="I131" s="253"/>
      <c r="J131" s="248"/>
      <c r="K131" s="248"/>
      <c r="L131" s="254"/>
      <c r="M131" s="255"/>
      <c r="N131" s="256"/>
      <c r="O131" s="256"/>
      <c r="P131" s="256"/>
      <c r="Q131" s="256"/>
      <c r="R131" s="256"/>
      <c r="S131" s="256"/>
      <c r="T131" s="257"/>
      <c r="AT131" s="258" t="s">
        <v>210</v>
      </c>
      <c r="AU131" s="258" t="s">
        <v>76</v>
      </c>
      <c r="AV131" s="12" t="s">
        <v>79</v>
      </c>
      <c r="AW131" s="12" t="s">
        <v>33</v>
      </c>
      <c r="AX131" s="12" t="s">
        <v>76</v>
      </c>
      <c r="AY131" s="258" t="s">
        <v>201</v>
      </c>
    </row>
    <row r="132" spans="2:65" s="1" customFormat="1" ht="16.5" customHeight="1">
      <c r="B132" s="46"/>
      <c r="C132" s="235" t="s">
        <v>322</v>
      </c>
      <c r="D132" s="235" t="s">
        <v>203</v>
      </c>
      <c r="E132" s="236" t="s">
        <v>2254</v>
      </c>
      <c r="F132" s="237" t="s">
        <v>2255</v>
      </c>
      <c r="G132" s="238" t="s">
        <v>2256</v>
      </c>
      <c r="H132" s="239">
        <v>0.124</v>
      </c>
      <c r="I132" s="240"/>
      <c r="J132" s="241">
        <f>ROUND(I132*H132,2)</f>
        <v>0</v>
      </c>
      <c r="K132" s="237" t="s">
        <v>21</v>
      </c>
      <c r="L132" s="72"/>
      <c r="M132" s="242" t="s">
        <v>21</v>
      </c>
      <c r="N132" s="243" t="s">
        <v>40</v>
      </c>
      <c r="O132" s="47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AR132" s="24" t="s">
        <v>208</v>
      </c>
      <c r="AT132" s="24" t="s">
        <v>203</v>
      </c>
      <c r="AU132" s="24" t="s">
        <v>76</v>
      </c>
      <c r="AY132" s="24" t="s">
        <v>201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4" t="s">
        <v>76</v>
      </c>
      <c r="BK132" s="246">
        <f>ROUND(I132*H132,2)</f>
        <v>0</v>
      </c>
      <c r="BL132" s="24" t="s">
        <v>208</v>
      </c>
      <c r="BM132" s="24" t="s">
        <v>2257</v>
      </c>
    </row>
    <row r="133" spans="2:51" s="12" customFormat="1" ht="13.5">
      <c r="B133" s="247"/>
      <c r="C133" s="248"/>
      <c r="D133" s="249" t="s">
        <v>210</v>
      </c>
      <c r="E133" s="250" t="s">
        <v>21</v>
      </c>
      <c r="F133" s="251" t="s">
        <v>2258</v>
      </c>
      <c r="G133" s="248"/>
      <c r="H133" s="252">
        <v>0.124</v>
      </c>
      <c r="I133" s="253"/>
      <c r="J133" s="248"/>
      <c r="K133" s="248"/>
      <c r="L133" s="254"/>
      <c r="M133" s="255"/>
      <c r="N133" s="256"/>
      <c r="O133" s="256"/>
      <c r="P133" s="256"/>
      <c r="Q133" s="256"/>
      <c r="R133" s="256"/>
      <c r="S133" s="256"/>
      <c r="T133" s="257"/>
      <c r="AT133" s="258" t="s">
        <v>210</v>
      </c>
      <c r="AU133" s="258" t="s">
        <v>76</v>
      </c>
      <c r="AV133" s="12" t="s">
        <v>79</v>
      </c>
      <c r="AW133" s="12" t="s">
        <v>33</v>
      </c>
      <c r="AX133" s="12" t="s">
        <v>76</v>
      </c>
      <c r="AY133" s="258" t="s">
        <v>201</v>
      </c>
    </row>
    <row r="134" spans="2:65" s="1" customFormat="1" ht="16.5" customHeight="1">
      <c r="B134" s="46"/>
      <c r="C134" s="235" t="s">
        <v>330</v>
      </c>
      <c r="D134" s="235" t="s">
        <v>203</v>
      </c>
      <c r="E134" s="236" t="s">
        <v>2259</v>
      </c>
      <c r="F134" s="237" t="s">
        <v>2260</v>
      </c>
      <c r="G134" s="238" t="s">
        <v>248</v>
      </c>
      <c r="H134" s="239">
        <v>10</v>
      </c>
      <c r="I134" s="240"/>
      <c r="J134" s="241">
        <f>ROUND(I134*H134,2)</f>
        <v>0</v>
      </c>
      <c r="K134" s="237" t="s">
        <v>21</v>
      </c>
      <c r="L134" s="72"/>
      <c r="M134" s="242" t="s">
        <v>21</v>
      </c>
      <c r="N134" s="243" t="s">
        <v>40</v>
      </c>
      <c r="O134" s="47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AR134" s="24" t="s">
        <v>208</v>
      </c>
      <c r="AT134" s="24" t="s">
        <v>203</v>
      </c>
      <c r="AU134" s="24" t="s">
        <v>76</v>
      </c>
      <c r="AY134" s="24" t="s">
        <v>201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76</v>
      </c>
      <c r="BK134" s="246">
        <f>ROUND(I134*H134,2)</f>
        <v>0</v>
      </c>
      <c r="BL134" s="24" t="s">
        <v>208</v>
      </c>
      <c r="BM134" s="24" t="s">
        <v>2261</v>
      </c>
    </row>
    <row r="135" spans="2:51" s="12" customFormat="1" ht="13.5">
      <c r="B135" s="247"/>
      <c r="C135" s="248"/>
      <c r="D135" s="249" t="s">
        <v>210</v>
      </c>
      <c r="E135" s="250" t="s">
        <v>21</v>
      </c>
      <c r="F135" s="251" t="s">
        <v>2262</v>
      </c>
      <c r="G135" s="248"/>
      <c r="H135" s="252">
        <v>10</v>
      </c>
      <c r="I135" s="253"/>
      <c r="J135" s="248"/>
      <c r="K135" s="248"/>
      <c r="L135" s="254"/>
      <c r="M135" s="255"/>
      <c r="N135" s="256"/>
      <c r="O135" s="256"/>
      <c r="P135" s="256"/>
      <c r="Q135" s="256"/>
      <c r="R135" s="256"/>
      <c r="S135" s="256"/>
      <c r="T135" s="257"/>
      <c r="AT135" s="258" t="s">
        <v>210</v>
      </c>
      <c r="AU135" s="258" t="s">
        <v>76</v>
      </c>
      <c r="AV135" s="12" t="s">
        <v>79</v>
      </c>
      <c r="AW135" s="12" t="s">
        <v>33</v>
      </c>
      <c r="AX135" s="12" t="s">
        <v>76</v>
      </c>
      <c r="AY135" s="258" t="s">
        <v>201</v>
      </c>
    </row>
    <row r="136" spans="2:65" s="1" customFormat="1" ht="16.5" customHeight="1">
      <c r="B136" s="46"/>
      <c r="C136" s="235" t="s">
        <v>334</v>
      </c>
      <c r="D136" s="235" t="s">
        <v>203</v>
      </c>
      <c r="E136" s="236" t="s">
        <v>2263</v>
      </c>
      <c r="F136" s="237" t="s">
        <v>2264</v>
      </c>
      <c r="G136" s="238" t="s">
        <v>248</v>
      </c>
      <c r="H136" s="239">
        <v>1</v>
      </c>
      <c r="I136" s="240"/>
      <c r="J136" s="241">
        <f>ROUND(I136*H136,2)</f>
        <v>0</v>
      </c>
      <c r="K136" s="237" t="s">
        <v>21</v>
      </c>
      <c r="L136" s="72"/>
      <c r="M136" s="242" t="s">
        <v>21</v>
      </c>
      <c r="N136" s="243" t="s">
        <v>40</v>
      </c>
      <c r="O136" s="47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AR136" s="24" t="s">
        <v>208</v>
      </c>
      <c r="AT136" s="24" t="s">
        <v>203</v>
      </c>
      <c r="AU136" s="24" t="s">
        <v>76</v>
      </c>
      <c r="AY136" s="24" t="s">
        <v>201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24" t="s">
        <v>76</v>
      </c>
      <c r="BK136" s="246">
        <f>ROUND(I136*H136,2)</f>
        <v>0</v>
      </c>
      <c r="BL136" s="24" t="s">
        <v>208</v>
      </c>
      <c r="BM136" s="24" t="s">
        <v>2265</v>
      </c>
    </row>
    <row r="137" spans="2:51" s="12" customFormat="1" ht="13.5">
      <c r="B137" s="247"/>
      <c r="C137" s="248"/>
      <c r="D137" s="249" t="s">
        <v>210</v>
      </c>
      <c r="E137" s="250" t="s">
        <v>21</v>
      </c>
      <c r="F137" s="251" t="s">
        <v>2266</v>
      </c>
      <c r="G137" s="248"/>
      <c r="H137" s="252">
        <v>1</v>
      </c>
      <c r="I137" s="253"/>
      <c r="J137" s="248"/>
      <c r="K137" s="248"/>
      <c r="L137" s="254"/>
      <c r="M137" s="255"/>
      <c r="N137" s="256"/>
      <c r="O137" s="256"/>
      <c r="P137" s="256"/>
      <c r="Q137" s="256"/>
      <c r="R137" s="256"/>
      <c r="S137" s="256"/>
      <c r="T137" s="257"/>
      <c r="AT137" s="258" t="s">
        <v>210</v>
      </c>
      <c r="AU137" s="258" t="s">
        <v>76</v>
      </c>
      <c r="AV137" s="12" t="s">
        <v>79</v>
      </c>
      <c r="AW137" s="12" t="s">
        <v>33</v>
      </c>
      <c r="AX137" s="12" t="s">
        <v>76</v>
      </c>
      <c r="AY137" s="258" t="s">
        <v>201</v>
      </c>
    </row>
    <row r="138" spans="2:65" s="1" customFormat="1" ht="25.5" customHeight="1">
      <c r="B138" s="46"/>
      <c r="C138" s="235" t="s">
        <v>338</v>
      </c>
      <c r="D138" s="235" t="s">
        <v>203</v>
      </c>
      <c r="E138" s="236" t="s">
        <v>2267</v>
      </c>
      <c r="F138" s="237" t="s">
        <v>2268</v>
      </c>
      <c r="G138" s="238" t="s">
        <v>248</v>
      </c>
      <c r="H138" s="239">
        <v>3</v>
      </c>
      <c r="I138" s="240"/>
      <c r="J138" s="241">
        <f>ROUND(I138*H138,2)</f>
        <v>0</v>
      </c>
      <c r="K138" s="237" t="s">
        <v>21</v>
      </c>
      <c r="L138" s="72"/>
      <c r="M138" s="242" t="s">
        <v>21</v>
      </c>
      <c r="N138" s="243" t="s">
        <v>40</v>
      </c>
      <c r="O138" s="47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AR138" s="24" t="s">
        <v>208</v>
      </c>
      <c r="AT138" s="24" t="s">
        <v>203</v>
      </c>
      <c r="AU138" s="24" t="s">
        <v>76</v>
      </c>
      <c r="AY138" s="24" t="s">
        <v>201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24" t="s">
        <v>76</v>
      </c>
      <c r="BK138" s="246">
        <f>ROUND(I138*H138,2)</f>
        <v>0</v>
      </c>
      <c r="BL138" s="24" t="s">
        <v>208</v>
      </c>
      <c r="BM138" s="24" t="s">
        <v>2269</v>
      </c>
    </row>
    <row r="139" spans="2:51" s="12" customFormat="1" ht="13.5">
      <c r="B139" s="247"/>
      <c r="C139" s="248"/>
      <c r="D139" s="249" t="s">
        <v>210</v>
      </c>
      <c r="E139" s="250" t="s">
        <v>21</v>
      </c>
      <c r="F139" s="251" t="s">
        <v>2270</v>
      </c>
      <c r="G139" s="248"/>
      <c r="H139" s="252">
        <v>3</v>
      </c>
      <c r="I139" s="253"/>
      <c r="J139" s="248"/>
      <c r="K139" s="248"/>
      <c r="L139" s="254"/>
      <c r="M139" s="255"/>
      <c r="N139" s="256"/>
      <c r="O139" s="256"/>
      <c r="P139" s="256"/>
      <c r="Q139" s="256"/>
      <c r="R139" s="256"/>
      <c r="S139" s="256"/>
      <c r="T139" s="257"/>
      <c r="AT139" s="258" t="s">
        <v>210</v>
      </c>
      <c r="AU139" s="258" t="s">
        <v>76</v>
      </c>
      <c r="AV139" s="12" t="s">
        <v>79</v>
      </c>
      <c r="AW139" s="12" t="s">
        <v>33</v>
      </c>
      <c r="AX139" s="12" t="s">
        <v>76</v>
      </c>
      <c r="AY139" s="258" t="s">
        <v>201</v>
      </c>
    </row>
    <row r="140" spans="2:65" s="1" customFormat="1" ht="16.5" customHeight="1">
      <c r="B140" s="46"/>
      <c r="C140" s="235" t="s">
        <v>343</v>
      </c>
      <c r="D140" s="235" t="s">
        <v>203</v>
      </c>
      <c r="E140" s="236" t="s">
        <v>2271</v>
      </c>
      <c r="F140" s="237" t="s">
        <v>2272</v>
      </c>
      <c r="G140" s="238" t="s">
        <v>206</v>
      </c>
      <c r="H140" s="239">
        <v>1.256</v>
      </c>
      <c r="I140" s="240"/>
      <c r="J140" s="241">
        <f>ROUND(I140*H140,2)</f>
        <v>0</v>
      </c>
      <c r="K140" s="237" t="s">
        <v>21</v>
      </c>
      <c r="L140" s="72"/>
      <c r="M140" s="242" t="s">
        <v>21</v>
      </c>
      <c r="N140" s="243" t="s">
        <v>40</v>
      </c>
      <c r="O140" s="47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AR140" s="24" t="s">
        <v>208</v>
      </c>
      <c r="AT140" s="24" t="s">
        <v>203</v>
      </c>
      <c r="AU140" s="24" t="s">
        <v>76</v>
      </c>
      <c r="AY140" s="24" t="s">
        <v>201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4" t="s">
        <v>76</v>
      </c>
      <c r="BK140" s="246">
        <f>ROUND(I140*H140,2)</f>
        <v>0</v>
      </c>
      <c r="BL140" s="24" t="s">
        <v>208</v>
      </c>
      <c r="BM140" s="24" t="s">
        <v>2273</v>
      </c>
    </row>
    <row r="141" spans="2:51" s="12" customFormat="1" ht="13.5">
      <c r="B141" s="247"/>
      <c r="C141" s="248"/>
      <c r="D141" s="249" t="s">
        <v>210</v>
      </c>
      <c r="E141" s="250" t="s">
        <v>21</v>
      </c>
      <c r="F141" s="251" t="s">
        <v>2274</v>
      </c>
      <c r="G141" s="248"/>
      <c r="H141" s="252">
        <v>1.256</v>
      </c>
      <c r="I141" s="253"/>
      <c r="J141" s="248"/>
      <c r="K141" s="248"/>
      <c r="L141" s="254"/>
      <c r="M141" s="255"/>
      <c r="N141" s="256"/>
      <c r="O141" s="256"/>
      <c r="P141" s="256"/>
      <c r="Q141" s="256"/>
      <c r="R141" s="256"/>
      <c r="S141" s="256"/>
      <c r="T141" s="257"/>
      <c r="AT141" s="258" t="s">
        <v>210</v>
      </c>
      <c r="AU141" s="258" t="s">
        <v>76</v>
      </c>
      <c r="AV141" s="12" t="s">
        <v>79</v>
      </c>
      <c r="AW141" s="12" t="s">
        <v>33</v>
      </c>
      <c r="AX141" s="12" t="s">
        <v>76</v>
      </c>
      <c r="AY141" s="258" t="s">
        <v>201</v>
      </c>
    </row>
    <row r="142" spans="2:65" s="1" customFormat="1" ht="16.5" customHeight="1">
      <c r="B142" s="46"/>
      <c r="C142" s="235" t="s">
        <v>349</v>
      </c>
      <c r="D142" s="235" t="s">
        <v>203</v>
      </c>
      <c r="E142" s="236" t="s">
        <v>2275</v>
      </c>
      <c r="F142" s="237" t="s">
        <v>2276</v>
      </c>
      <c r="G142" s="238" t="s">
        <v>206</v>
      </c>
      <c r="H142" s="239">
        <v>50</v>
      </c>
      <c r="I142" s="240"/>
      <c r="J142" s="241">
        <f>ROUND(I142*H142,2)</f>
        <v>0</v>
      </c>
      <c r="K142" s="237" t="s">
        <v>21</v>
      </c>
      <c r="L142" s="72"/>
      <c r="M142" s="242" t="s">
        <v>21</v>
      </c>
      <c r="N142" s="243" t="s">
        <v>40</v>
      </c>
      <c r="O142" s="47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AR142" s="24" t="s">
        <v>208</v>
      </c>
      <c r="AT142" s="24" t="s">
        <v>203</v>
      </c>
      <c r="AU142" s="24" t="s">
        <v>76</v>
      </c>
      <c r="AY142" s="24" t="s">
        <v>201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4" t="s">
        <v>76</v>
      </c>
      <c r="BK142" s="246">
        <f>ROUND(I142*H142,2)</f>
        <v>0</v>
      </c>
      <c r="BL142" s="24" t="s">
        <v>208</v>
      </c>
      <c r="BM142" s="24" t="s">
        <v>2277</v>
      </c>
    </row>
    <row r="143" spans="2:51" s="12" customFormat="1" ht="13.5">
      <c r="B143" s="247"/>
      <c r="C143" s="248"/>
      <c r="D143" s="249" t="s">
        <v>210</v>
      </c>
      <c r="E143" s="250" t="s">
        <v>21</v>
      </c>
      <c r="F143" s="251" t="s">
        <v>466</v>
      </c>
      <c r="G143" s="248"/>
      <c r="H143" s="252">
        <v>50</v>
      </c>
      <c r="I143" s="253"/>
      <c r="J143" s="248"/>
      <c r="K143" s="248"/>
      <c r="L143" s="254"/>
      <c r="M143" s="255"/>
      <c r="N143" s="256"/>
      <c r="O143" s="256"/>
      <c r="P143" s="256"/>
      <c r="Q143" s="256"/>
      <c r="R143" s="256"/>
      <c r="S143" s="256"/>
      <c r="T143" s="257"/>
      <c r="AT143" s="258" t="s">
        <v>210</v>
      </c>
      <c r="AU143" s="258" t="s">
        <v>76</v>
      </c>
      <c r="AV143" s="12" t="s">
        <v>79</v>
      </c>
      <c r="AW143" s="12" t="s">
        <v>33</v>
      </c>
      <c r="AX143" s="12" t="s">
        <v>76</v>
      </c>
      <c r="AY143" s="258" t="s">
        <v>201</v>
      </c>
    </row>
    <row r="144" spans="2:65" s="1" customFormat="1" ht="25.5" customHeight="1">
      <c r="B144" s="46"/>
      <c r="C144" s="235" t="s">
        <v>355</v>
      </c>
      <c r="D144" s="235" t="s">
        <v>203</v>
      </c>
      <c r="E144" s="236" t="s">
        <v>2278</v>
      </c>
      <c r="F144" s="237" t="s">
        <v>2279</v>
      </c>
      <c r="G144" s="238" t="s">
        <v>206</v>
      </c>
      <c r="H144" s="239">
        <v>28</v>
      </c>
      <c r="I144" s="240"/>
      <c r="J144" s="241">
        <f>ROUND(I144*H144,2)</f>
        <v>0</v>
      </c>
      <c r="K144" s="237" t="s">
        <v>21</v>
      </c>
      <c r="L144" s="72"/>
      <c r="M144" s="242" t="s">
        <v>21</v>
      </c>
      <c r="N144" s="243" t="s">
        <v>40</v>
      </c>
      <c r="O144" s="47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AR144" s="24" t="s">
        <v>208</v>
      </c>
      <c r="AT144" s="24" t="s">
        <v>203</v>
      </c>
      <c r="AU144" s="24" t="s">
        <v>76</v>
      </c>
      <c r="AY144" s="24" t="s">
        <v>201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24" t="s">
        <v>76</v>
      </c>
      <c r="BK144" s="246">
        <f>ROUND(I144*H144,2)</f>
        <v>0</v>
      </c>
      <c r="BL144" s="24" t="s">
        <v>208</v>
      </c>
      <c r="BM144" s="24" t="s">
        <v>2280</v>
      </c>
    </row>
    <row r="145" spans="2:51" s="12" customFormat="1" ht="13.5">
      <c r="B145" s="247"/>
      <c r="C145" s="248"/>
      <c r="D145" s="249" t="s">
        <v>210</v>
      </c>
      <c r="E145" s="250" t="s">
        <v>21</v>
      </c>
      <c r="F145" s="251" t="s">
        <v>2281</v>
      </c>
      <c r="G145" s="248"/>
      <c r="H145" s="252">
        <v>28</v>
      </c>
      <c r="I145" s="253"/>
      <c r="J145" s="248"/>
      <c r="K145" s="248"/>
      <c r="L145" s="254"/>
      <c r="M145" s="255"/>
      <c r="N145" s="256"/>
      <c r="O145" s="256"/>
      <c r="P145" s="256"/>
      <c r="Q145" s="256"/>
      <c r="R145" s="256"/>
      <c r="S145" s="256"/>
      <c r="T145" s="257"/>
      <c r="AT145" s="258" t="s">
        <v>210</v>
      </c>
      <c r="AU145" s="258" t="s">
        <v>76</v>
      </c>
      <c r="AV145" s="12" t="s">
        <v>79</v>
      </c>
      <c r="AW145" s="12" t="s">
        <v>33</v>
      </c>
      <c r="AX145" s="12" t="s">
        <v>76</v>
      </c>
      <c r="AY145" s="258" t="s">
        <v>201</v>
      </c>
    </row>
    <row r="146" spans="2:65" s="1" customFormat="1" ht="16.5" customHeight="1">
      <c r="B146" s="46"/>
      <c r="C146" s="235" t="s">
        <v>364</v>
      </c>
      <c r="D146" s="235" t="s">
        <v>203</v>
      </c>
      <c r="E146" s="236" t="s">
        <v>2282</v>
      </c>
      <c r="F146" s="237" t="s">
        <v>2283</v>
      </c>
      <c r="G146" s="238" t="s">
        <v>219</v>
      </c>
      <c r="H146" s="239">
        <v>0.3</v>
      </c>
      <c r="I146" s="240"/>
      <c r="J146" s="241">
        <f>ROUND(I146*H146,2)</f>
        <v>0</v>
      </c>
      <c r="K146" s="237" t="s">
        <v>21</v>
      </c>
      <c r="L146" s="72"/>
      <c r="M146" s="242" t="s">
        <v>21</v>
      </c>
      <c r="N146" s="243" t="s">
        <v>40</v>
      </c>
      <c r="O146" s="47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AR146" s="24" t="s">
        <v>208</v>
      </c>
      <c r="AT146" s="24" t="s">
        <v>203</v>
      </c>
      <c r="AU146" s="24" t="s">
        <v>76</v>
      </c>
      <c r="AY146" s="24" t="s">
        <v>201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4" t="s">
        <v>76</v>
      </c>
      <c r="BK146" s="246">
        <f>ROUND(I146*H146,2)</f>
        <v>0</v>
      </c>
      <c r="BL146" s="24" t="s">
        <v>208</v>
      </c>
      <c r="BM146" s="24" t="s">
        <v>2284</v>
      </c>
    </row>
    <row r="147" spans="2:51" s="12" customFormat="1" ht="13.5">
      <c r="B147" s="247"/>
      <c r="C147" s="248"/>
      <c r="D147" s="249" t="s">
        <v>210</v>
      </c>
      <c r="E147" s="250" t="s">
        <v>21</v>
      </c>
      <c r="F147" s="251" t="s">
        <v>2285</v>
      </c>
      <c r="G147" s="248"/>
      <c r="H147" s="252">
        <v>0.3</v>
      </c>
      <c r="I147" s="253"/>
      <c r="J147" s="248"/>
      <c r="K147" s="248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210</v>
      </c>
      <c r="AU147" s="258" t="s">
        <v>76</v>
      </c>
      <c r="AV147" s="12" t="s">
        <v>79</v>
      </c>
      <c r="AW147" s="12" t="s">
        <v>33</v>
      </c>
      <c r="AX147" s="12" t="s">
        <v>76</v>
      </c>
      <c r="AY147" s="258" t="s">
        <v>201</v>
      </c>
    </row>
    <row r="148" spans="2:65" s="1" customFormat="1" ht="16.5" customHeight="1">
      <c r="B148" s="46"/>
      <c r="C148" s="235" t="s">
        <v>369</v>
      </c>
      <c r="D148" s="235" t="s">
        <v>203</v>
      </c>
      <c r="E148" s="236" t="s">
        <v>2286</v>
      </c>
      <c r="F148" s="237" t="s">
        <v>2287</v>
      </c>
      <c r="G148" s="238" t="s">
        <v>2288</v>
      </c>
      <c r="H148" s="239">
        <v>0.006</v>
      </c>
      <c r="I148" s="240"/>
      <c r="J148" s="241">
        <f>ROUND(I148*H148,2)</f>
        <v>0</v>
      </c>
      <c r="K148" s="237" t="s">
        <v>21</v>
      </c>
      <c r="L148" s="72"/>
      <c r="M148" s="242" t="s">
        <v>21</v>
      </c>
      <c r="N148" s="243" t="s">
        <v>40</v>
      </c>
      <c r="O148" s="47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AR148" s="24" t="s">
        <v>208</v>
      </c>
      <c r="AT148" s="24" t="s">
        <v>203</v>
      </c>
      <c r="AU148" s="24" t="s">
        <v>76</v>
      </c>
      <c r="AY148" s="24" t="s">
        <v>201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4" t="s">
        <v>76</v>
      </c>
      <c r="BK148" s="246">
        <f>ROUND(I148*H148,2)</f>
        <v>0</v>
      </c>
      <c r="BL148" s="24" t="s">
        <v>208</v>
      </c>
      <c r="BM148" s="24" t="s">
        <v>2289</v>
      </c>
    </row>
    <row r="149" spans="2:51" s="12" customFormat="1" ht="13.5">
      <c r="B149" s="247"/>
      <c r="C149" s="248"/>
      <c r="D149" s="249" t="s">
        <v>210</v>
      </c>
      <c r="E149" s="250" t="s">
        <v>21</v>
      </c>
      <c r="F149" s="251" t="s">
        <v>2290</v>
      </c>
      <c r="G149" s="248"/>
      <c r="H149" s="252">
        <v>0.006</v>
      </c>
      <c r="I149" s="253"/>
      <c r="J149" s="248"/>
      <c r="K149" s="248"/>
      <c r="L149" s="254"/>
      <c r="M149" s="255"/>
      <c r="N149" s="256"/>
      <c r="O149" s="256"/>
      <c r="P149" s="256"/>
      <c r="Q149" s="256"/>
      <c r="R149" s="256"/>
      <c r="S149" s="256"/>
      <c r="T149" s="257"/>
      <c r="AT149" s="258" t="s">
        <v>210</v>
      </c>
      <c r="AU149" s="258" t="s">
        <v>76</v>
      </c>
      <c r="AV149" s="12" t="s">
        <v>79</v>
      </c>
      <c r="AW149" s="12" t="s">
        <v>33</v>
      </c>
      <c r="AX149" s="12" t="s">
        <v>76</v>
      </c>
      <c r="AY149" s="258" t="s">
        <v>201</v>
      </c>
    </row>
    <row r="150" spans="2:65" s="1" customFormat="1" ht="16.5" customHeight="1">
      <c r="B150" s="46"/>
      <c r="C150" s="235" t="s">
        <v>374</v>
      </c>
      <c r="D150" s="235" t="s">
        <v>203</v>
      </c>
      <c r="E150" s="236" t="s">
        <v>2291</v>
      </c>
      <c r="F150" s="237" t="s">
        <v>2292</v>
      </c>
      <c r="G150" s="238" t="s">
        <v>219</v>
      </c>
      <c r="H150" s="239">
        <v>2.5</v>
      </c>
      <c r="I150" s="240"/>
      <c r="J150" s="241">
        <f>ROUND(I150*H150,2)</f>
        <v>0</v>
      </c>
      <c r="K150" s="237" t="s">
        <v>21</v>
      </c>
      <c r="L150" s="72"/>
      <c r="M150" s="242" t="s">
        <v>21</v>
      </c>
      <c r="N150" s="243" t="s">
        <v>40</v>
      </c>
      <c r="O150" s="47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AR150" s="24" t="s">
        <v>208</v>
      </c>
      <c r="AT150" s="24" t="s">
        <v>203</v>
      </c>
      <c r="AU150" s="24" t="s">
        <v>76</v>
      </c>
      <c r="AY150" s="24" t="s">
        <v>201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24" t="s">
        <v>76</v>
      </c>
      <c r="BK150" s="246">
        <f>ROUND(I150*H150,2)</f>
        <v>0</v>
      </c>
      <c r="BL150" s="24" t="s">
        <v>208</v>
      </c>
      <c r="BM150" s="24" t="s">
        <v>2293</v>
      </c>
    </row>
    <row r="151" spans="2:51" s="12" customFormat="1" ht="13.5">
      <c r="B151" s="247"/>
      <c r="C151" s="248"/>
      <c r="D151" s="249" t="s">
        <v>210</v>
      </c>
      <c r="E151" s="250" t="s">
        <v>21</v>
      </c>
      <c r="F151" s="251" t="s">
        <v>2294</v>
      </c>
      <c r="G151" s="248"/>
      <c r="H151" s="252">
        <v>2.5</v>
      </c>
      <c r="I151" s="253"/>
      <c r="J151" s="248"/>
      <c r="K151" s="248"/>
      <c r="L151" s="254"/>
      <c r="M151" s="255"/>
      <c r="N151" s="256"/>
      <c r="O151" s="256"/>
      <c r="P151" s="256"/>
      <c r="Q151" s="256"/>
      <c r="R151" s="256"/>
      <c r="S151" s="256"/>
      <c r="T151" s="257"/>
      <c r="AT151" s="258" t="s">
        <v>210</v>
      </c>
      <c r="AU151" s="258" t="s">
        <v>76</v>
      </c>
      <c r="AV151" s="12" t="s">
        <v>79</v>
      </c>
      <c r="AW151" s="12" t="s">
        <v>33</v>
      </c>
      <c r="AX151" s="12" t="s">
        <v>76</v>
      </c>
      <c r="AY151" s="258" t="s">
        <v>201</v>
      </c>
    </row>
    <row r="152" spans="2:65" s="1" customFormat="1" ht="25.5" customHeight="1">
      <c r="B152" s="46"/>
      <c r="C152" s="235" t="s">
        <v>379</v>
      </c>
      <c r="D152" s="235" t="s">
        <v>203</v>
      </c>
      <c r="E152" s="236" t="s">
        <v>2295</v>
      </c>
      <c r="F152" s="237" t="s">
        <v>2296</v>
      </c>
      <c r="G152" s="238" t="s">
        <v>248</v>
      </c>
      <c r="H152" s="239">
        <v>3</v>
      </c>
      <c r="I152" s="240"/>
      <c r="J152" s="241">
        <f>ROUND(I152*H152,2)</f>
        <v>0</v>
      </c>
      <c r="K152" s="237" t="s">
        <v>21</v>
      </c>
      <c r="L152" s="72"/>
      <c r="M152" s="242" t="s">
        <v>21</v>
      </c>
      <c r="N152" s="243" t="s">
        <v>40</v>
      </c>
      <c r="O152" s="47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AR152" s="24" t="s">
        <v>208</v>
      </c>
      <c r="AT152" s="24" t="s">
        <v>203</v>
      </c>
      <c r="AU152" s="24" t="s">
        <v>76</v>
      </c>
      <c r="AY152" s="24" t="s">
        <v>201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76</v>
      </c>
      <c r="BK152" s="246">
        <f>ROUND(I152*H152,2)</f>
        <v>0</v>
      </c>
      <c r="BL152" s="24" t="s">
        <v>208</v>
      </c>
      <c r="BM152" s="24" t="s">
        <v>2297</v>
      </c>
    </row>
    <row r="153" spans="2:51" s="12" customFormat="1" ht="13.5">
      <c r="B153" s="247"/>
      <c r="C153" s="248"/>
      <c r="D153" s="249" t="s">
        <v>210</v>
      </c>
      <c r="E153" s="250" t="s">
        <v>21</v>
      </c>
      <c r="F153" s="251" t="s">
        <v>2270</v>
      </c>
      <c r="G153" s="248"/>
      <c r="H153" s="252">
        <v>3</v>
      </c>
      <c r="I153" s="253"/>
      <c r="J153" s="248"/>
      <c r="K153" s="248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210</v>
      </c>
      <c r="AU153" s="258" t="s">
        <v>76</v>
      </c>
      <c r="AV153" s="12" t="s">
        <v>79</v>
      </c>
      <c r="AW153" s="12" t="s">
        <v>33</v>
      </c>
      <c r="AX153" s="12" t="s">
        <v>76</v>
      </c>
      <c r="AY153" s="258" t="s">
        <v>201</v>
      </c>
    </row>
    <row r="154" spans="2:65" s="1" customFormat="1" ht="16.5" customHeight="1">
      <c r="B154" s="46"/>
      <c r="C154" s="235" t="s">
        <v>384</v>
      </c>
      <c r="D154" s="235" t="s">
        <v>203</v>
      </c>
      <c r="E154" s="236" t="s">
        <v>2298</v>
      </c>
      <c r="F154" s="237" t="s">
        <v>2299</v>
      </c>
      <c r="G154" s="238" t="s">
        <v>206</v>
      </c>
      <c r="H154" s="239">
        <v>2.587</v>
      </c>
      <c r="I154" s="240"/>
      <c r="J154" s="241">
        <f>ROUND(I154*H154,2)</f>
        <v>0</v>
      </c>
      <c r="K154" s="237" t="s">
        <v>21</v>
      </c>
      <c r="L154" s="72"/>
      <c r="M154" s="242" t="s">
        <v>21</v>
      </c>
      <c r="N154" s="243" t="s">
        <v>40</v>
      </c>
      <c r="O154" s="47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AR154" s="24" t="s">
        <v>208</v>
      </c>
      <c r="AT154" s="24" t="s">
        <v>203</v>
      </c>
      <c r="AU154" s="24" t="s">
        <v>76</v>
      </c>
      <c r="AY154" s="24" t="s">
        <v>201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4" t="s">
        <v>76</v>
      </c>
      <c r="BK154" s="246">
        <f>ROUND(I154*H154,2)</f>
        <v>0</v>
      </c>
      <c r="BL154" s="24" t="s">
        <v>208</v>
      </c>
      <c r="BM154" s="24" t="s">
        <v>2300</v>
      </c>
    </row>
    <row r="155" spans="2:51" s="12" customFormat="1" ht="13.5">
      <c r="B155" s="247"/>
      <c r="C155" s="248"/>
      <c r="D155" s="249" t="s">
        <v>210</v>
      </c>
      <c r="E155" s="250" t="s">
        <v>21</v>
      </c>
      <c r="F155" s="251" t="s">
        <v>2301</v>
      </c>
      <c r="G155" s="248"/>
      <c r="H155" s="252">
        <v>2.587</v>
      </c>
      <c r="I155" s="253"/>
      <c r="J155" s="248"/>
      <c r="K155" s="248"/>
      <c r="L155" s="254"/>
      <c r="M155" s="255"/>
      <c r="N155" s="256"/>
      <c r="O155" s="256"/>
      <c r="P155" s="256"/>
      <c r="Q155" s="256"/>
      <c r="R155" s="256"/>
      <c r="S155" s="256"/>
      <c r="T155" s="257"/>
      <c r="AT155" s="258" t="s">
        <v>210</v>
      </c>
      <c r="AU155" s="258" t="s">
        <v>76</v>
      </c>
      <c r="AV155" s="12" t="s">
        <v>79</v>
      </c>
      <c r="AW155" s="12" t="s">
        <v>33</v>
      </c>
      <c r="AX155" s="12" t="s">
        <v>76</v>
      </c>
      <c r="AY155" s="258" t="s">
        <v>201</v>
      </c>
    </row>
    <row r="156" spans="2:63" s="11" customFormat="1" ht="37.4" customHeight="1">
      <c r="B156" s="219"/>
      <c r="C156" s="220"/>
      <c r="D156" s="221" t="s">
        <v>68</v>
      </c>
      <c r="E156" s="222" t="s">
        <v>1118</v>
      </c>
      <c r="F156" s="222" t="s">
        <v>2302</v>
      </c>
      <c r="G156" s="220"/>
      <c r="H156" s="220"/>
      <c r="I156" s="223"/>
      <c r="J156" s="224">
        <f>BK156</f>
        <v>0</v>
      </c>
      <c r="K156" s="220"/>
      <c r="L156" s="225"/>
      <c r="M156" s="226"/>
      <c r="N156" s="227"/>
      <c r="O156" s="227"/>
      <c r="P156" s="228">
        <f>P157</f>
        <v>0</v>
      </c>
      <c r="Q156" s="227"/>
      <c r="R156" s="228">
        <f>R157</f>
        <v>0</v>
      </c>
      <c r="S156" s="227"/>
      <c r="T156" s="229">
        <f>T157</f>
        <v>0</v>
      </c>
      <c r="AR156" s="230" t="s">
        <v>76</v>
      </c>
      <c r="AT156" s="231" t="s">
        <v>68</v>
      </c>
      <c r="AU156" s="231" t="s">
        <v>69</v>
      </c>
      <c r="AY156" s="230" t="s">
        <v>201</v>
      </c>
      <c r="BK156" s="232">
        <f>BK157</f>
        <v>0</v>
      </c>
    </row>
    <row r="157" spans="2:65" s="1" customFormat="1" ht="25.5" customHeight="1">
      <c r="B157" s="46"/>
      <c r="C157" s="235" t="s">
        <v>389</v>
      </c>
      <c r="D157" s="235" t="s">
        <v>203</v>
      </c>
      <c r="E157" s="236" t="s">
        <v>2303</v>
      </c>
      <c r="F157" s="237" t="s">
        <v>2304</v>
      </c>
      <c r="G157" s="238" t="s">
        <v>248</v>
      </c>
      <c r="H157" s="239">
        <v>1</v>
      </c>
      <c r="I157" s="240"/>
      <c r="J157" s="241">
        <f>ROUND(I157*H157,2)</f>
        <v>0</v>
      </c>
      <c r="K157" s="237" t="s">
        <v>21</v>
      </c>
      <c r="L157" s="72"/>
      <c r="M157" s="242" t="s">
        <v>21</v>
      </c>
      <c r="N157" s="243" t="s">
        <v>40</v>
      </c>
      <c r="O157" s="47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AR157" s="24" t="s">
        <v>208</v>
      </c>
      <c r="AT157" s="24" t="s">
        <v>203</v>
      </c>
      <c r="AU157" s="24" t="s">
        <v>76</v>
      </c>
      <c r="AY157" s="24" t="s">
        <v>201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4" t="s">
        <v>76</v>
      </c>
      <c r="BK157" s="246">
        <f>ROUND(I157*H157,2)</f>
        <v>0</v>
      </c>
      <c r="BL157" s="24" t="s">
        <v>208</v>
      </c>
      <c r="BM157" s="24" t="s">
        <v>2305</v>
      </c>
    </row>
    <row r="158" spans="2:63" s="11" customFormat="1" ht="37.4" customHeight="1">
      <c r="B158" s="219"/>
      <c r="C158" s="220"/>
      <c r="D158" s="221" t="s">
        <v>68</v>
      </c>
      <c r="E158" s="222" t="s">
        <v>495</v>
      </c>
      <c r="F158" s="222" t="s">
        <v>2306</v>
      </c>
      <c r="G158" s="220"/>
      <c r="H158" s="220"/>
      <c r="I158" s="223"/>
      <c r="J158" s="224">
        <f>BK158</f>
        <v>0</v>
      </c>
      <c r="K158" s="220"/>
      <c r="L158" s="225"/>
      <c r="M158" s="226"/>
      <c r="N158" s="227"/>
      <c r="O158" s="227"/>
      <c r="P158" s="228">
        <f>P159</f>
        <v>0</v>
      </c>
      <c r="Q158" s="227"/>
      <c r="R158" s="228">
        <f>R159</f>
        <v>0</v>
      </c>
      <c r="S158" s="227"/>
      <c r="T158" s="229">
        <f>T159</f>
        <v>0</v>
      </c>
      <c r="AR158" s="230" t="s">
        <v>76</v>
      </c>
      <c r="AT158" s="231" t="s">
        <v>68</v>
      </c>
      <c r="AU158" s="231" t="s">
        <v>69</v>
      </c>
      <c r="AY158" s="230" t="s">
        <v>201</v>
      </c>
      <c r="BK158" s="232">
        <f>BK159</f>
        <v>0</v>
      </c>
    </row>
    <row r="159" spans="2:65" s="1" customFormat="1" ht="16.5" customHeight="1">
      <c r="B159" s="46"/>
      <c r="C159" s="235" t="s">
        <v>395</v>
      </c>
      <c r="D159" s="235" t="s">
        <v>203</v>
      </c>
      <c r="E159" s="236" t="s">
        <v>2307</v>
      </c>
      <c r="F159" s="237" t="s">
        <v>2308</v>
      </c>
      <c r="G159" s="238" t="s">
        <v>235</v>
      </c>
      <c r="H159" s="239">
        <v>0.3</v>
      </c>
      <c r="I159" s="240"/>
      <c r="J159" s="241">
        <f>ROUND(I159*H159,2)</f>
        <v>0</v>
      </c>
      <c r="K159" s="237" t="s">
        <v>21</v>
      </c>
      <c r="L159" s="72"/>
      <c r="M159" s="242" t="s">
        <v>21</v>
      </c>
      <c r="N159" s="243" t="s">
        <v>40</v>
      </c>
      <c r="O159" s="47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AR159" s="24" t="s">
        <v>208</v>
      </c>
      <c r="AT159" s="24" t="s">
        <v>203</v>
      </c>
      <c r="AU159" s="24" t="s">
        <v>76</v>
      </c>
      <c r="AY159" s="24" t="s">
        <v>201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4" t="s">
        <v>76</v>
      </c>
      <c r="BK159" s="246">
        <f>ROUND(I159*H159,2)</f>
        <v>0</v>
      </c>
      <c r="BL159" s="24" t="s">
        <v>208</v>
      </c>
      <c r="BM159" s="24" t="s">
        <v>2309</v>
      </c>
    </row>
    <row r="160" spans="2:63" s="11" customFormat="1" ht="37.4" customHeight="1">
      <c r="B160" s="219"/>
      <c r="C160" s="220"/>
      <c r="D160" s="221" t="s">
        <v>68</v>
      </c>
      <c r="E160" s="222" t="s">
        <v>199</v>
      </c>
      <c r="F160" s="222" t="s">
        <v>199</v>
      </c>
      <c r="G160" s="220"/>
      <c r="H160" s="220"/>
      <c r="I160" s="223"/>
      <c r="J160" s="224">
        <f>BK160</f>
        <v>0</v>
      </c>
      <c r="K160" s="220"/>
      <c r="L160" s="225"/>
      <c r="M160" s="226"/>
      <c r="N160" s="227"/>
      <c r="O160" s="227"/>
      <c r="P160" s="228">
        <f>P161</f>
        <v>0</v>
      </c>
      <c r="Q160" s="227"/>
      <c r="R160" s="228">
        <f>R161</f>
        <v>0</v>
      </c>
      <c r="S160" s="227"/>
      <c r="T160" s="229">
        <f>T161</f>
        <v>0</v>
      </c>
      <c r="AR160" s="230" t="s">
        <v>76</v>
      </c>
      <c r="AT160" s="231" t="s">
        <v>68</v>
      </c>
      <c r="AU160" s="231" t="s">
        <v>69</v>
      </c>
      <c r="AY160" s="230" t="s">
        <v>201</v>
      </c>
      <c r="BK160" s="232">
        <f>BK161</f>
        <v>0</v>
      </c>
    </row>
    <row r="161" spans="2:63" s="11" customFormat="1" ht="19.9" customHeight="1">
      <c r="B161" s="219"/>
      <c r="C161" s="220"/>
      <c r="D161" s="221" t="s">
        <v>68</v>
      </c>
      <c r="E161" s="233" t="s">
        <v>2310</v>
      </c>
      <c r="F161" s="233" t="s">
        <v>2311</v>
      </c>
      <c r="G161" s="220"/>
      <c r="H161" s="220"/>
      <c r="I161" s="223"/>
      <c r="J161" s="234">
        <f>BK161</f>
        <v>0</v>
      </c>
      <c r="K161" s="220"/>
      <c r="L161" s="225"/>
      <c r="M161" s="226"/>
      <c r="N161" s="227"/>
      <c r="O161" s="227"/>
      <c r="P161" s="228">
        <f>SUM(P162:P163)</f>
        <v>0</v>
      </c>
      <c r="Q161" s="227"/>
      <c r="R161" s="228">
        <f>SUM(R162:R163)</f>
        <v>0</v>
      </c>
      <c r="S161" s="227"/>
      <c r="T161" s="229">
        <f>SUM(T162:T163)</f>
        <v>0</v>
      </c>
      <c r="AR161" s="230" t="s">
        <v>76</v>
      </c>
      <c r="AT161" s="231" t="s">
        <v>68</v>
      </c>
      <c r="AU161" s="231" t="s">
        <v>76</v>
      </c>
      <c r="AY161" s="230" t="s">
        <v>201</v>
      </c>
      <c r="BK161" s="232">
        <f>SUM(BK162:BK163)</f>
        <v>0</v>
      </c>
    </row>
    <row r="162" spans="2:65" s="1" customFormat="1" ht="16.5" customHeight="1">
      <c r="B162" s="46"/>
      <c r="C162" s="235" t="s">
        <v>400</v>
      </c>
      <c r="D162" s="235" t="s">
        <v>203</v>
      </c>
      <c r="E162" s="236" t="s">
        <v>2312</v>
      </c>
      <c r="F162" s="237" t="s">
        <v>2313</v>
      </c>
      <c r="G162" s="238" t="s">
        <v>248</v>
      </c>
      <c r="H162" s="239">
        <v>10</v>
      </c>
      <c r="I162" s="240"/>
      <c r="J162" s="241">
        <f>ROUND(I162*H162,2)</f>
        <v>0</v>
      </c>
      <c r="K162" s="237" t="s">
        <v>21</v>
      </c>
      <c r="L162" s="72"/>
      <c r="M162" s="242" t="s">
        <v>21</v>
      </c>
      <c r="N162" s="243" t="s">
        <v>40</v>
      </c>
      <c r="O162" s="47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AR162" s="24" t="s">
        <v>208</v>
      </c>
      <c r="AT162" s="24" t="s">
        <v>203</v>
      </c>
      <c r="AU162" s="24" t="s">
        <v>79</v>
      </c>
      <c r="AY162" s="24" t="s">
        <v>201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76</v>
      </c>
      <c r="BK162" s="246">
        <f>ROUND(I162*H162,2)</f>
        <v>0</v>
      </c>
      <c r="BL162" s="24" t="s">
        <v>208</v>
      </c>
      <c r="BM162" s="24" t="s">
        <v>2314</v>
      </c>
    </row>
    <row r="163" spans="2:51" s="12" customFormat="1" ht="13.5">
      <c r="B163" s="247"/>
      <c r="C163" s="248"/>
      <c r="D163" s="249" t="s">
        <v>210</v>
      </c>
      <c r="E163" s="250" t="s">
        <v>21</v>
      </c>
      <c r="F163" s="251" t="s">
        <v>255</v>
      </c>
      <c r="G163" s="248"/>
      <c r="H163" s="252">
        <v>10</v>
      </c>
      <c r="I163" s="253"/>
      <c r="J163" s="248"/>
      <c r="K163" s="248"/>
      <c r="L163" s="254"/>
      <c r="M163" s="299"/>
      <c r="N163" s="300"/>
      <c r="O163" s="300"/>
      <c r="P163" s="300"/>
      <c r="Q163" s="300"/>
      <c r="R163" s="300"/>
      <c r="S163" s="300"/>
      <c r="T163" s="301"/>
      <c r="AT163" s="258" t="s">
        <v>210</v>
      </c>
      <c r="AU163" s="258" t="s">
        <v>79</v>
      </c>
      <c r="AV163" s="12" t="s">
        <v>79</v>
      </c>
      <c r="AW163" s="12" t="s">
        <v>33</v>
      </c>
      <c r="AX163" s="12" t="s">
        <v>76</v>
      </c>
      <c r="AY163" s="258" t="s">
        <v>201</v>
      </c>
    </row>
    <row r="164" spans="2:12" s="1" customFormat="1" ht="6.95" customHeight="1">
      <c r="B164" s="67"/>
      <c r="C164" s="68"/>
      <c r="D164" s="68"/>
      <c r="E164" s="68"/>
      <c r="F164" s="68"/>
      <c r="G164" s="68"/>
      <c r="H164" s="68"/>
      <c r="I164" s="178"/>
      <c r="J164" s="68"/>
      <c r="K164" s="68"/>
      <c r="L164" s="72"/>
    </row>
  </sheetData>
  <sheetProtection password="CC35" sheet="1" objects="1" scenarios="1" formatColumns="0" formatRows="0" autoFilter="0"/>
  <autoFilter ref="C86:K163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5:H75"/>
    <mergeCell ref="E77:H77"/>
    <mergeCell ref="E79:H79"/>
    <mergeCell ref="G1:H1"/>
    <mergeCell ref="L2:V2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302" customWidth="1"/>
    <col min="2" max="2" width="1.66796875" style="302" customWidth="1"/>
    <col min="3" max="4" width="5" style="302" customWidth="1"/>
    <col min="5" max="5" width="11.66015625" style="302" customWidth="1"/>
    <col min="6" max="6" width="9.16015625" style="302" customWidth="1"/>
    <col min="7" max="7" width="5" style="302" customWidth="1"/>
    <col min="8" max="8" width="77.83203125" style="302" customWidth="1"/>
    <col min="9" max="10" width="20" style="302" customWidth="1"/>
    <col min="11" max="11" width="1.66796875" style="302" customWidth="1"/>
  </cols>
  <sheetData>
    <row r="1" ht="37.5" customHeight="1"/>
    <row r="2" spans="2:11" ht="7.5" customHeight="1">
      <c r="B2" s="303"/>
      <c r="C2" s="304"/>
      <c r="D2" s="304"/>
      <c r="E2" s="304"/>
      <c r="F2" s="304"/>
      <c r="G2" s="304"/>
      <c r="H2" s="304"/>
      <c r="I2" s="304"/>
      <c r="J2" s="304"/>
      <c r="K2" s="305"/>
    </row>
    <row r="3" spans="2:11" s="15" customFormat="1" ht="45" customHeight="1">
      <c r="B3" s="306"/>
      <c r="C3" s="307" t="s">
        <v>2315</v>
      </c>
      <c r="D3" s="307"/>
      <c r="E3" s="307"/>
      <c r="F3" s="307"/>
      <c r="G3" s="307"/>
      <c r="H3" s="307"/>
      <c r="I3" s="307"/>
      <c r="J3" s="307"/>
      <c r="K3" s="308"/>
    </row>
    <row r="4" spans="2:11" ht="25.5" customHeight="1">
      <c r="B4" s="309"/>
      <c r="C4" s="310" t="s">
        <v>2316</v>
      </c>
      <c r="D4" s="310"/>
      <c r="E4" s="310"/>
      <c r="F4" s="310"/>
      <c r="G4" s="310"/>
      <c r="H4" s="310"/>
      <c r="I4" s="310"/>
      <c r="J4" s="310"/>
      <c r="K4" s="311"/>
    </row>
    <row r="5" spans="2:11" ht="5.25" customHeight="1">
      <c r="B5" s="309"/>
      <c r="C5" s="312"/>
      <c r="D5" s="312"/>
      <c r="E5" s="312"/>
      <c r="F5" s="312"/>
      <c r="G5" s="312"/>
      <c r="H5" s="312"/>
      <c r="I5" s="312"/>
      <c r="J5" s="312"/>
      <c r="K5" s="311"/>
    </row>
    <row r="6" spans="2:11" ht="15" customHeight="1">
      <c r="B6" s="309"/>
      <c r="C6" s="313" t="s">
        <v>2317</v>
      </c>
      <c r="D6" s="313"/>
      <c r="E6" s="313"/>
      <c r="F6" s="313"/>
      <c r="G6" s="313"/>
      <c r="H6" s="313"/>
      <c r="I6" s="313"/>
      <c r="J6" s="313"/>
      <c r="K6" s="311"/>
    </row>
    <row r="7" spans="2:11" ht="15" customHeight="1">
      <c r="B7" s="314"/>
      <c r="C7" s="313" t="s">
        <v>2318</v>
      </c>
      <c r="D7" s="313"/>
      <c r="E7" s="313"/>
      <c r="F7" s="313"/>
      <c r="G7" s="313"/>
      <c r="H7" s="313"/>
      <c r="I7" s="313"/>
      <c r="J7" s="313"/>
      <c r="K7" s="311"/>
    </row>
    <row r="8" spans="2:11" ht="12.75" customHeight="1">
      <c r="B8" s="314"/>
      <c r="C8" s="313"/>
      <c r="D8" s="313"/>
      <c r="E8" s="313"/>
      <c r="F8" s="313"/>
      <c r="G8" s="313"/>
      <c r="H8" s="313"/>
      <c r="I8" s="313"/>
      <c r="J8" s="313"/>
      <c r="K8" s="311"/>
    </row>
    <row r="9" spans="2:11" ht="15" customHeight="1">
      <c r="B9" s="314"/>
      <c r="C9" s="313" t="s">
        <v>2319</v>
      </c>
      <c r="D9" s="313"/>
      <c r="E9" s="313"/>
      <c r="F9" s="313"/>
      <c r="G9" s="313"/>
      <c r="H9" s="313"/>
      <c r="I9" s="313"/>
      <c r="J9" s="313"/>
      <c r="K9" s="311"/>
    </row>
    <row r="10" spans="2:11" ht="15" customHeight="1">
      <c r="B10" s="314"/>
      <c r="C10" s="313"/>
      <c r="D10" s="313" t="s">
        <v>2320</v>
      </c>
      <c r="E10" s="313"/>
      <c r="F10" s="313"/>
      <c r="G10" s="313"/>
      <c r="H10" s="313"/>
      <c r="I10" s="313"/>
      <c r="J10" s="313"/>
      <c r="K10" s="311"/>
    </row>
    <row r="11" spans="2:11" ht="15" customHeight="1">
      <c r="B11" s="314"/>
      <c r="C11" s="315"/>
      <c r="D11" s="313" t="s">
        <v>2321</v>
      </c>
      <c r="E11" s="313"/>
      <c r="F11" s="313"/>
      <c r="G11" s="313"/>
      <c r="H11" s="313"/>
      <c r="I11" s="313"/>
      <c r="J11" s="313"/>
      <c r="K11" s="311"/>
    </row>
    <row r="12" spans="2:11" ht="12.75" customHeight="1">
      <c r="B12" s="314"/>
      <c r="C12" s="315"/>
      <c r="D12" s="315"/>
      <c r="E12" s="315"/>
      <c r="F12" s="315"/>
      <c r="G12" s="315"/>
      <c r="H12" s="315"/>
      <c r="I12" s="315"/>
      <c r="J12" s="315"/>
      <c r="K12" s="311"/>
    </row>
    <row r="13" spans="2:11" ht="15" customHeight="1">
      <c r="B13" s="314"/>
      <c r="C13" s="315"/>
      <c r="D13" s="313" t="s">
        <v>2322</v>
      </c>
      <c r="E13" s="313"/>
      <c r="F13" s="313"/>
      <c r="G13" s="313"/>
      <c r="H13" s="313"/>
      <c r="I13" s="313"/>
      <c r="J13" s="313"/>
      <c r="K13" s="311"/>
    </row>
    <row r="14" spans="2:11" ht="15" customHeight="1">
      <c r="B14" s="314"/>
      <c r="C14" s="315"/>
      <c r="D14" s="313" t="s">
        <v>2323</v>
      </c>
      <c r="E14" s="313"/>
      <c r="F14" s="313"/>
      <c r="G14" s="313"/>
      <c r="H14" s="313"/>
      <c r="I14" s="313"/>
      <c r="J14" s="313"/>
      <c r="K14" s="311"/>
    </row>
    <row r="15" spans="2:11" ht="15" customHeight="1">
      <c r="B15" s="314"/>
      <c r="C15" s="315"/>
      <c r="D15" s="313" t="s">
        <v>2324</v>
      </c>
      <c r="E15" s="313"/>
      <c r="F15" s="313"/>
      <c r="G15" s="313"/>
      <c r="H15" s="313"/>
      <c r="I15" s="313"/>
      <c r="J15" s="313"/>
      <c r="K15" s="311"/>
    </row>
    <row r="16" spans="2:11" ht="15" customHeight="1">
      <c r="B16" s="314"/>
      <c r="C16" s="315"/>
      <c r="D16" s="315"/>
      <c r="E16" s="316" t="s">
        <v>75</v>
      </c>
      <c r="F16" s="313" t="s">
        <v>2325</v>
      </c>
      <c r="G16" s="313"/>
      <c r="H16" s="313"/>
      <c r="I16" s="313"/>
      <c r="J16" s="313"/>
      <c r="K16" s="311"/>
    </row>
    <row r="17" spans="2:11" ht="15" customHeight="1">
      <c r="B17" s="314"/>
      <c r="C17" s="315"/>
      <c r="D17" s="315"/>
      <c r="E17" s="316" t="s">
        <v>2326</v>
      </c>
      <c r="F17" s="313" t="s">
        <v>2327</v>
      </c>
      <c r="G17" s="313"/>
      <c r="H17" s="313"/>
      <c r="I17" s="313"/>
      <c r="J17" s="313"/>
      <c r="K17" s="311"/>
    </row>
    <row r="18" spans="2:11" ht="15" customHeight="1">
      <c r="B18" s="314"/>
      <c r="C18" s="315"/>
      <c r="D18" s="315"/>
      <c r="E18" s="316" t="s">
        <v>2328</v>
      </c>
      <c r="F18" s="313" t="s">
        <v>2329</v>
      </c>
      <c r="G18" s="313"/>
      <c r="H18" s="313"/>
      <c r="I18" s="313"/>
      <c r="J18" s="313"/>
      <c r="K18" s="311"/>
    </row>
    <row r="19" spans="2:11" ht="15" customHeight="1">
      <c r="B19" s="314"/>
      <c r="C19" s="315"/>
      <c r="D19" s="315"/>
      <c r="E19" s="316" t="s">
        <v>2330</v>
      </c>
      <c r="F19" s="313" t="s">
        <v>2331</v>
      </c>
      <c r="G19" s="313"/>
      <c r="H19" s="313"/>
      <c r="I19" s="313"/>
      <c r="J19" s="313"/>
      <c r="K19" s="311"/>
    </row>
    <row r="20" spans="2:11" ht="15" customHeight="1">
      <c r="B20" s="314"/>
      <c r="C20" s="315"/>
      <c r="D20" s="315"/>
      <c r="E20" s="316" t="s">
        <v>2332</v>
      </c>
      <c r="F20" s="313" t="s">
        <v>2333</v>
      </c>
      <c r="G20" s="313"/>
      <c r="H20" s="313"/>
      <c r="I20" s="313"/>
      <c r="J20" s="313"/>
      <c r="K20" s="311"/>
    </row>
    <row r="21" spans="2:11" ht="15" customHeight="1">
      <c r="B21" s="314"/>
      <c r="C21" s="315"/>
      <c r="D21" s="315"/>
      <c r="E21" s="316" t="s">
        <v>83</v>
      </c>
      <c r="F21" s="313" t="s">
        <v>2334</v>
      </c>
      <c r="G21" s="313"/>
      <c r="H21" s="313"/>
      <c r="I21" s="313"/>
      <c r="J21" s="313"/>
      <c r="K21" s="311"/>
    </row>
    <row r="22" spans="2:11" ht="12.75" customHeight="1">
      <c r="B22" s="314"/>
      <c r="C22" s="315"/>
      <c r="D22" s="315"/>
      <c r="E22" s="315"/>
      <c r="F22" s="315"/>
      <c r="G22" s="315"/>
      <c r="H22" s="315"/>
      <c r="I22" s="315"/>
      <c r="J22" s="315"/>
      <c r="K22" s="311"/>
    </row>
    <row r="23" spans="2:11" ht="15" customHeight="1">
      <c r="B23" s="314"/>
      <c r="C23" s="313" t="s">
        <v>2335</v>
      </c>
      <c r="D23" s="313"/>
      <c r="E23" s="313"/>
      <c r="F23" s="313"/>
      <c r="G23" s="313"/>
      <c r="H23" s="313"/>
      <c r="I23" s="313"/>
      <c r="J23" s="313"/>
      <c r="K23" s="311"/>
    </row>
    <row r="24" spans="2:11" ht="15" customHeight="1">
      <c r="B24" s="314"/>
      <c r="C24" s="313" t="s">
        <v>2336</v>
      </c>
      <c r="D24" s="313"/>
      <c r="E24" s="313"/>
      <c r="F24" s="313"/>
      <c r="G24" s="313"/>
      <c r="H24" s="313"/>
      <c r="I24" s="313"/>
      <c r="J24" s="313"/>
      <c r="K24" s="311"/>
    </row>
    <row r="25" spans="2:11" ht="15" customHeight="1">
      <c r="B25" s="314"/>
      <c r="C25" s="313"/>
      <c r="D25" s="313" t="s">
        <v>2337</v>
      </c>
      <c r="E25" s="313"/>
      <c r="F25" s="313"/>
      <c r="G25" s="313"/>
      <c r="H25" s="313"/>
      <c r="I25" s="313"/>
      <c r="J25" s="313"/>
      <c r="K25" s="311"/>
    </row>
    <row r="26" spans="2:11" ht="15" customHeight="1">
      <c r="B26" s="314"/>
      <c r="C26" s="315"/>
      <c r="D26" s="313" t="s">
        <v>2338</v>
      </c>
      <c r="E26" s="313"/>
      <c r="F26" s="313"/>
      <c r="G26" s="313"/>
      <c r="H26" s="313"/>
      <c r="I26" s="313"/>
      <c r="J26" s="313"/>
      <c r="K26" s="311"/>
    </row>
    <row r="27" spans="2:11" ht="12.75" customHeight="1">
      <c r="B27" s="314"/>
      <c r="C27" s="315"/>
      <c r="D27" s="315"/>
      <c r="E27" s="315"/>
      <c r="F27" s="315"/>
      <c r="G27" s="315"/>
      <c r="H27" s="315"/>
      <c r="I27" s="315"/>
      <c r="J27" s="315"/>
      <c r="K27" s="311"/>
    </row>
    <row r="28" spans="2:11" ht="15" customHeight="1">
      <c r="B28" s="314"/>
      <c r="C28" s="315"/>
      <c r="D28" s="313" t="s">
        <v>2339</v>
      </c>
      <c r="E28" s="313"/>
      <c r="F28" s="313"/>
      <c r="G28" s="313"/>
      <c r="H28" s="313"/>
      <c r="I28" s="313"/>
      <c r="J28" s="313"/>
      <c r="K28" s="311"/>
    </row>
    <row r="29" spans="2:11" ht="15" customHeight="1">
      <c r="B29" s="314"/>
      <c r="C29" s="315"/>
      <c r="D29" s="313" t="s">
        <v>2340</v>
      </c>
      <c r="E29" s="313"/>
      <c r="F29" s="313"/>
      <c r="G29" s="313"/>
      <c r="H29" s="313"/>
      <c r="I29" s="313"/>
      <c r="J29" s="313"/>
      <c r="K29" s="311"/>
    </row>
    <row r="30" spans="2:11" ht="12.75" customHeight="1">
      <c r="B30" s="314"/>
      <c r="C30" s="315"/>
      <c r="D30" s="315"/>
      <c r="E30" s="315"/>
      <c r="F30" s="315"/>
      <c r="G30" s="315"/>
      <c r="H30" s="315"/>
      <c r="I30" s="315"/>
      <c r="J30" s="315"/>
      <c r="K30" s="311"/>
    </row>
    <row r="31" spans="2:11" ht="15" customHeight="1">
      <c r="B31" s="314"/>
      <c r="C31" s="315"/>
      <c r="D31" s="313" t="s">
        <v>2341</v>
      </c>
      <c r="E31" s="313"/>
      <c r="F31" s="313"/>
      <c r="G31" s="313"/>
      <c r="H31" s="313"/>
      <c r="I31" s="313"/>
      <c r="J31" s="313"/>
      <c r="K31" s="311"/>
    </row>
    <row r="32" spans="2:11" ht="15" customHeight="1">
      <c r="B32" s="314"/>
      <c r="C32" s="315"/>
      <c r="D32" s="313" t="s">
        <v>2342</v>
      </c>
      <c r="E32" s="313"/>
      <c r="F32" s="313"/>
      <c r="G32" s="313"/>
      <c r="H32" s="313"/>
      <c r="I32" s="313"/>
      <c r="J32" s="313"/>
      <c r="K32" s="311"/>
    </row>
    <row r="33" spans="2:11" ht="15" customHeight="1">
      <c r="B33" s="314"/>
      <c r="C33" s="315"/>
      <c r="D33" s="313" t="s">
        <v>2343</v>
      </c>
      <c r="E33" s="313"/>
      <c r="F33" s="313"/>
      <c r="G33" s="313"/>
      <c r="H33" s="313"/>
      <c r="I33" s="313"/>
      <c r="J33" s="313"/>
      <c r="K33" s="311"/>
    </row>
    <row r="34" spans="2:11" ht="15" customHeight="1">
      <c r="B34" s="314"/>
      <c r="C34" s="315"/>
      <c r="D34" s="313"/>
      <c r="E34" s="317" t="s">
        <v>186</v>
      </c>
      <c r="F34" s="313"/>
      <c r="G34" s="313" t="s">
        <v>2344</v>
      </c>
      <c r="H34" s="313"/>
      <c r="I34" s="313"/>
      <c r="J34" s="313"/>
      <c r="K34" s="311"/>
    </row>
    <row r="35" spans="2:11" ht="30.75" customHeight="1">
      <c r="B35" s="314"/>
      <c r="C35" s="315"/>
      <c r="D35" s="313"/>
      <c r="E35" s="317" t="s">
        <v>2345</v>
      </c>
      <c r="F35" s="313"/>
      <c r="G35" s="313" t="s">
        <v>2346</v>
      </c>
      <c r="H35" s="313"/>
      <c r="I35" s="313"/>
      <c r="J35" s="313"/>
      <c r="K35" s="311"/>
    </row>
    <row r="36" spans="2:11" ht="15" customHeight="1">
      <c r="B36" s="314"/>
      <c r="C36" s="315"/>
      <c r="D36" s="313"/>
      <c r="E36" s="317" t="s">
        <v>50</v>
      </c>
      <c r="F36" s="313"/>
      <c r="G36" s="313" t="s">
        <v>2347</v>
      </c>
      <c r="H36" s="313"/>
      <c r="I36" s="313"/>
      <c r="J36" s="313"/>
      <c r="K36" s="311"/>
    </row>
    <row r="37" spans="2:11" ht="15" customHeight="1">
      <c r="B37" s="314"/>
      <c r="C37" s="315"/>
      <c r="D37" s="313"/>
      <c r="E37" s="317" t="s">
        <v>187</v>
      </c>
      <c r="F37" s="313"/>
      <c r="G37" s="313" t="s">
        <v>2348</v>
      </c>
      <c r="H37" s="313"/>
      <c r="I37" s="313"/>
      <c r="J37" s="313"/>
      <c r="K37" s="311"/>
    </row>
    <row r="38" spans="2:11" ht="15" customHeight="1">
      <c r="B38" s="314"/>
      <c r="C38" s="315"/>
      <c r="D38" s="313"/>
      <c r="E38" s="317" t="s">
        <v>188</v>
      </c>
      <c r="F38" s="313"/>
      <c r="G38" s="313" t="s">
        <v>2349</v>
      </c>
      <c r="H38" s="313"/>
      <c r="I38" s="313"/>
      <c r="J38" s="313"/>
      <c r="K38" s="311"/>
    </row>
    <row r="39" spans="2:11" ht="15" customHeight="1">
      <c r="B39" s="314"/>
      <c r="C39" s="315"/>
      <c r="D39" s="313"/>
      <c r="E39" s="317" t="s">
        <v>189</v>
      </c>
      <c r="F39" s="313"/>
      <c r="G39" s="313" t="s">
        <v>2350</v>
      </c>
      <c r="H39" s="313"/>
      <c r="I39" s="313"/>
      <c r="J39" s="313"/>
      <c r="K39" s="311"/>
    </row>
    <row r="40" spans="2:11" ht="15" customHeight="1">
      <c r="B40" s="314"/>
      <c r="C40" s="315"/>
      <c r="D40" s="313"/>
      <c r="E40" s="317" t="s">
        <v>2351</v>
      </c>
      <c r="F40" s="313"/>
      <c r="G40" s="313" t="s">
        <v>2352</v>
      </c>
      <c r="H40" s="313"/>
      <c r="I40" s="313"/>
      <c r="J40" s="313"/>
      <c r="K40" s="311"/>
    </row>
    <row r="41" spans="2:11" ht="15" customHeight="1">
      <c r="B41" s="314"/>
      <c r="C41" s="315"/>
      <c r="D41" s="313"/>
      <c r="E41" s="317"/>
      <c r="F41" s="313"/>
      <c r="G41" s="313" t="s">
        <v>2353</v>
      </c>
      <c r="H41" s="313"/>
      <c r="I41" s="313"/>
      <c r="J41" s="313"/>
      <c r="K41" s="311"/>
    </row>
    <row r="42" spans="2:11" ht="15" customHeight="1">
      <c r="B42" s="314"/>
      <c r="C42" s="315"/>
      <c r="D42" s="313"/>
      <c r="E42" s="317" t="s">
        <v>2354</v>
      </c>
      <c r="F42" s="313"/>
      <c r="G42" s="313" t="s">
        <v>2355</v>
      </c>
      <c r="H42" s="313"/>
      <c r="I42" s="313"/>
      <c r="J42" s="313"/>
      <c r="K42" s="311"/>
    </row>
    <row r="43" spans="2:11" ht="15" customHeight="1">
      <c r="B43" s="314"/>
      <c r="C43" s="315"/>
      <c r="D43" s="313"/>
      <c r="E43" s="317" t="s">
        <v>191</v>
      </c>
      <c r="F43" s="313"/>
      <c r="G43" s="313" t="s">
        <v>2356</v>
      </c>
      <c r="H43" s="313"/>
      <c r="I43" s="313"/>
      <c r="J43" s="313"/>
      <c r="K43" s="311"/>
    </row>
    <row r="44" spans="2:11" ht="12.75" customHeight="1">
      <c r="B44" s="314"/>
      <c r="C44" s="315"/>
      <c r="D44" s="313"/>
      <c r="E44" s="313"/>
      <c r="F44" s="313"/>
      <c r="G44" s="313"/>
      <c r="H44" s="313"/>
      <c r="I44" s="313"/>
      <c r="J44" s="313"/>
      <c r="K44" s="311"/>
    </row>
    <row r="45" spans="2:11" ht="15" customHeight="1">
      <c r="B45" s="314"/>
      <c r="C45" s="315"/>
      <c r="D45" s="313" t="s">
        <v>2357</v>
      </c>
      <c r="E45" s="313"/>
      <c r="F45" s="313"/>
      <c r="G45" s="313"/>
      <c r="H45" s="313"/>
      <c r="I45" s="313"/>
      <c r="J45" s="313"/>
      <c r="K45" s="311"/>
    </row>
    <row r="46" spans="2:11" ht="15" customHeight="1">
      <c r="B46" s="314"/>
      <c r="C46" s="315"/>
      <c r="D46" s="315"/>
      <c r="E46" s="313" t="s">
        <v>2358</v>
      </c>
      <c r="F46" s="313"/>
      <c r="G46" s="313"/>
      <c r="H46" s="313"/>
      <c r="I46" s="313"/>
      <c r="J46" s="313"/>
      <c r="K46" s="311"/>
    </row>
    <row r="47" spans="2:11" ht="15" customHeight="1">
      <c r="B47" s="314"/>
      <c r="C47" s="315"/>
      <c r="D47" s="315"/>
      <c r="E47" s="313" t="s">
        <v>2359</v>
      </c>
      <c r="F47" s="313"/>
      <c r="G47" s="313"/>
      <c r="H47" s="313"/>
      <c r="I47" s="313"/>
      <c r="J47" s="313"/>
      <c r="K47" s="311"/>
    </row>
    <row r="48" spans="2:11" ht="15" customHeight="1">
      <c r="B48" s="314"/>
      <c r="C48" s="315"/>
      <c r="D48" s="315"/>
      <c r="E48" s="313" t="s">
        <v>2360</v>
      </c>
      <c r="F48" s="313"/>
      <c r="G48" s="313"/>
      <c r="H48" s="313"/>
      <c r="I48" s="313"/>
      <c r="J48" s="313"/>
      <c r="K48" s="311"/>
    </row>
    <row r="49" spans="2:11" ht="15" customHeight="1">
      <c r="B49" s="314"/>
      <c r="C49" s="315"/>
      <c r="D49" s="313" t="s">
        <v>2361</v>
      </c>
      <c r="E49" s="313"/>
      <c r="F49" s="313"/>
      <c r="G49" s="313"/>
      <c r="H49" s="313"/>
      <c r="I49" s="313"/>
      <c r="J49" s="313"/>
      <c r="K49" s="311"/>
    </row>
    <row r="50" spans="2:11" ht="25.5" customHeight="1">
      <c r="B50" s="309"/>
      <c r="C50" s="310" t="s">
        <v>2362</v>
      </c>
      <c r="D50" s="310"/>
      <c r="E50" s="310"/>
      <c r="F50" s="310"/>
      <c r="G50" s="310"/>
      <c r="H50" s="310"/>
      <c r="I50" s="310"/>
      <c r="J50" s="310"/>
      <c r="K50" s="311"/>
    </row>
    <row r="51" spans="2:11" ht="5.25" customHeight="1">
      <c r="B51" s="309"/>
      <c r="C51" s="312"/>
      <c r="D51" s="312"/>
      <c r="E51" s="312"/>
      <c r="F51" s="312"/>
      <c r="G51" s="312"/>
      <c r="H51" s="312"/>
      <c r="I51" s="312"/>
      <c r="J51" s="312"/>
      <c r="K51" s="311"/>
    </row>
    <row r="52" spans="2:11" ht="15" customHeight="1">
      <c r="B52" s="309"/>
      <c r="C52" s="313" t="s">
        <v>2363</v>
      </c>
      <c r="D52" s="313"/>
      <c r="E52" s="313"/>
      <c r="F52" s="313"/>
      <c r="G52" s="313"/>
      <c r="H52" s="313"/>
      <c r="I52" s="313"/>
      <c r="J52" s="313"/>
      <c r="K52" s="311"/>
    </row>
    <row r="53" spans="2:11" ht="15" customHeight="1">
      <c r="B53" s="309"/>
      <c r="C53" s="313" t="s">
        <v>2364</v>
      </c>
      <c r="D53" s="313"/>
      <c r="E53" s="313"/>
      <c r="F53" s="313"/>
      <c r="G53" s="313"/>
      <c r="H53" s="313"/>
      <c r="I53" s="313"/>
      <c r="J53" s="313"/>
      <c r="K53" s="311"/>
    </row>
    <row r="54" spans="2:11" ht="12.75" customHeight="1">
      <c r="B54" s="309"/>
      <c r="C54" s="313"/>
      <c r="D54" s="313"/>
      <c r="E54" s="313"/>
      <c r="F54" s="313"/>
      <c r="G54" s="313"/>
      <c r="H54" s="313"/>
      <c r="I54" s="313"/>
      <c r="J54" s="313"/>
      <c r="K54" s="311"/>
    </row>
    <row r="55" spans="2:11" ht="15" customHeight="1">
      <c r="B55" s="309"/>
      <c r="C55" s="313" t="s">
        <v>2365</v>
      </c>
      <c r="D55" s="313"/>
      <c r="E55" s="313"/>
      <c r="F55" s="313"/>
      <c r="G55" s="313"/>
      <c r="H55" s="313"/>
      <c r="I55" s="313"/>
      <c r="J55" s="313"/>
      <c r="K55" s="311"/>
    </row>
    <row r="56" spans="2:11" ht="15" customHeight="1">
      <c r="B56" s="309"/>
      <c r="C56" s="315"/>
      <c r="D56" s="313" t="s">
        <v>2366</v>
      </c>
      <c r="E56" s="313"/>
      <c r="F56" s="313"/>
      <c r="G56" s="313"/>
      <c r="H56" s="313"/>
      <c r="I56" s="313"/>
      <c r="J56" s="313"/>
      <c r="K56" s="311"/>
    </row>
    <row r="57" spans="2:11" ht="15" customHeight="1">
      <c r="B57" s="309"/>
      <c r="C57" s="315"/>
      <c r="D57" s="313" t="s">
        <v>2367</v>
      </c>
      <c r="E57" s="313"/>
      <c r="F57" s="313"/>
      <c r="G57" s="313"/>
      <c r="H57" s="313"/>
      <c r="I57" s="313"/>
      <c r="J57" s="313"/>
      <c r="K57" s="311"/>
    </row>
    <row r="58" spans="2:11" ht="15" customHeight="1">
      <c r="B58" s="309"/>
      <c r="C58" s="315"/>
      <c r="D58" s="313" t="s">
        <v>2368</v>
      </c>
      <c r="E58" s="313"/>
      <c r="F58" s="313"/>
      <c r="G58" s="313"/>
      <c r="H58" s="313"/>
      <c r="I58" s="313"/>
      <c r="J58" s="313"/>
      <c r="K58" s="311"/>
    </row>
    <row r="59" spans="2:11" ht="15" customHeight="1">
      <c r="B59" s="309"/>
      <c r="C59" s="315"/>
      <c r="D59" s="313" t="s">
        <v>2369</v>
      </c>
      <c r="E59" s="313"/>
      <c r="F59" s="313"/>
      <c r="G59" s="313"/>
      <c r="H59" s="313"/>
      <c r="I59" s="313"/>
      <c r="J59" s="313"/>
      <c r="K59" s="311"/>
    </row>
    <row r="60" spans="2:11" ht="15" customHeight="1">
      <c r="B60" s="309"/>
      <c r="C60" s="315"/>
      <c r="D60" s="318" t="s">
        <v>2370</v>
      </c>
      <c r="E60" s="318"/>
      <c r="F60" s="318"/>
      <c r="G60" s="318"/>
      <c r="H60" s="318"/>
      <c r="I60" s="318"/>
      <c r="J60" s="318"/>
      <c r="K60" s="311"/>
    </row>
    <row r="61" spans="2:11" ht="15" customHeight="1">
      <c r="B61" s="309"/>
      <c r="C61" s="315"/>
      <c r="D61" s="313" t="s">
        <v>2371</v>
      </c>
      <c r="E61" s="313"/>
      <c r="F61" s="313"/>
      <c r="G61" s="313"/>
      <c r="H61" s="313"/>
      <c r="I61" s="313"/>
      <c r="J61" s="313"/>
      <c r="K61" s="311"/>
    </row>
    <row r="62" spans="2:11" ht="12.75" customHeight="1">
      <c r="B62" s="309"/>
      <c r="C62" s="315"/>
      <c r="D62" s="315"/>
      <c r="E62" s="319"/>
      <c r="F62" s="315"/>
      <c r="G62" s="315"/>
      <c r="H62" s="315"/>
      <c r="I62" s="315"/>
      <c r="J62" s="315"/>
      <c r="K62" s="311"/>
    </row>
    <row r="63" spans="2:11" ht="15" customHeight="1">
      <c r="B63" s="309"/>
      <c r="C63" s="315"/>
      <c r="D63" s="313" t="s">
        <v>2372</v>
      </c>
      <c r="E63" s="313"/>
      <c r="F63" s="313"/>
      <c r="G63" s="313"/>
      <c r="H63" s="313"/>
      <c r="I63" s="313"/>
      <c r="J63" s="313"/>
      <c r="K63" s="311"/>
    </row>
    <row r="64" spans="2:11" ht="15" customHeight="1">
      <c r="B64" s="309"/>
      <c r="C64" s="315"/>
      <c r="D64" s="318" t="s">
        <v>2373</v>
      </c>
      <c r="E64" s="318"/>
      <c r="F64" s="318"/>
      <c r="G64" s="318"/>
      <c r="H64" s="318"/>
      <c r="I64" s="318"/>
      <c r="J64" s="318"/>
      <c r="K64" s="311"/>
    </row>
    <row r="65" spans="2:11" ht="15" customHeight="1">
      <c r="B65" s="309"/>
      <c r="C65" s="315"/>
      <c r="D65" s="313" t="s">
        <v>2374</v>
      </c>
      <c r="E65" s="313"/>
      <c r="F65" s="313"/>
      <c r="G65" s="313"/>
      <c r="H65" s="313"/>
      <c r="I65" s="313"/>
      <c r="J65" s="313"/>
      <c r="K65" s="311"/>
    </row>
    <row r="66" spans="2:11" ht="15" customHeight="1">
      <c r="B66" s="309"/>
      <c r="C66" s="315"/>
      <c r="D66" s="313" t="s">
        <v>2375</v>
      </c>
      <c r="E66" s="313"/>
      <c r="F66" s="313"/>
      <c r="G66" s="313"/>
      <c r="H66" s="313"/>
      <c r="I66" s="313"/>
      <c r="J66" s="313"/>
      <c r="K66" s="311"/>
    </row>
    <row r="67" spans="2:11" ht="15" customHeight="1">
      <c r="B67" s="309"/>
      <c r="C67" s="315"/>
      <c r="D67" s="313" t="s">
        <v>2376</v>
      </c>
      <c r="E67" s="313"/>
      <c r="F67" s="313"/>
      <c r="G67" s="313"/>
      <c r="H67" s="313"/>
      <c r="I67" s="313"/>
      <c r="J67" s="313"/>
      <c r="K67" s="311"/>
    </row>
    <row r="68" spans="2:11" ht="15" customHeight="1">
      <c r="B68" s="309"/>
      <c r="C68" s="315"/>
      <c r="D68" s="313" t="s">
        <v>2377</v>
      </c>
      <c r="E68" s="313"/>
      <c r="F68" s="313"/>
      <c r="G68" s="313"/>
      <c r="H68" s="313"/>
      <c r="I68" s="313"/>
      <c r="J68" s="313"/>
      <c r="K68" s="311"/>
    </row>
    <row r="69" spans="2:11" ht="12.75" customHeight="1">
      <c r="B69" s="320"/>
      <c r="C69" s="321"/>
      <c r="D69" s="321"/>
      <c r="E69" s="321"/>
      <c r="F69" s="321"/>
      <c r="G69" s="321"/>
      <c r="H69" s="321"/>
      <c r="I69" s="321"/>
      <c r="J69" s="321"/>
      <c r="K69" s="322"/>
    </row>
    <row r="70" spans="2:11" ht="18.75" customHeight="1">
      <c r="B70" s="323"/>
      <c r="C70" s="323"/>
      <c r="D70" s="323"/>
      <c r="E70" s="323"/>
      <c r="F70" s="323"/>
      <c r="G70" s="323"/>
      <c r="H70" s="323"/>
      <c r="I70" s="323"/>
      <c r="J70" s="323"/>
      <c r="K70" s="324"/>
    </row>
    <row r="71" spans="2:11" ht="18.75" customHeight="1">
      <c r="B71" s="324"/>
      <c r="C71" s="324"/>
      <c r="D71" s="324"/>
      <c r="E71" s="324"/>
      <c r="F71" s="324"/>
      <c r="G71" s="324"/>
      <c r="H71" s="324"/>
      <c r="I71" s="324"/>
      <c r="J71" s="324"/>
      <c r="K71" s="324"/>
    </row>
    <row r="72" spans="2:11" ht="7.5" customHeight="1">
      <c r="B72" s="325"/>
      <c r="C72" s="326"/>
      <c r="D72" s="326"/>
      <c r="E72" s="326"/>
      <c r="F72" s="326"/>
      <c r="G72" s="326"/>
      <c r="H72" s="326"/>
      <c r="I72" s="326"/>
      <c r="J72" s="326"/>
      <c r="K72" s="327"/>
    </row>
    <row r="73" spans="2:11" ht="45" customHeight="1">
      <c r="B73" s="328"/>
      <c r="C73" s="329" t="s">
        <v>145</v>
      </c>
      <c r="D73" s="329"/>
      <c r="E73" s="329"/>
      <c r="F73" s="329"/>
      <c r="G73" s="329"/>
      <c r="H73" s="329"/>
      <c r="I73" s="329"/>
      <c r="J73" s="329"/>
      <c r="K73" s="330"/>
    </row>
    <row r="74" spans="2:11" ht="17.25" customHeight="1">
      <c r="B74" s="328"/>
      <c r="C74" s="331" t="s">
        <v>2378</v>
      </c>
      <c r="D74" s="331"/>
      <c r="E74" s="331"/>
      <c r="F74" s="331" t="s">
        <v>2379</v>
      </c>
      <c r="G74" s="332"/>
      <c r="H74" s="331" t="s">
        <v>187</v>
      </c>
      <c r="I74" s="331" t="s">
        <v>54</v>
      </c>
      <c r="J74" s="331" t="s">
        <v>2380</v>
      </c>
      <c r="K74" s="330"/>
    </row>
    <row r="75" spans="2:11" ht="17.25" customHeight="1">
      <c r="B75" s="328"/>
      <c r="C75" s="333" t="s">
        <v>2381</v>
      </c>
      <c r="D75" s="333"/>
      <c r="E75" s="333"/>
      <c r="F75" s="334" t="s">
        <v>2382</v>
      </c>
      <c r="G75" s="335"/>
      <c r="H75" s="333"/>
      <c r="I75" s="333"/>
      <c r="J75" s="333" t="s">
        <v>2383</v>
      </c>
      <c r="K75" s="330"/>
    </row>
    <row r="76" spans="2:11" ht="5.25" customHeight="1">
      <c r="B76" s="328"/>
      <c r="C76" s="336"/>
      <c r="D76" s="336"/>
      <c r="E76" s="336"/>
      <c r="F76" s="336"/>
      <c r="G76" s="337"/>
      <c r="H76" s="336"/>
      <c r="I76" s="336"/>
      <c r="J76" s="336"/>
      <c r="K76" s="330"/>
    </row>
    <row r="77" spans="2:11" ht="15" customHeight="1">
      <c r="B77" s="328"/>
      <c r="C77" s="317" t="s">
        <v>50</v>
      </c>
      <c r="D77" s="336"/>
      <c r="E77" s="336"/>
      <c r="F77" s="338" t="s">
        <v>2384</v>
      </c>
      <c r="G77" s="337"/>
      <c r="H77" s="317" t="s">
        <v>2385</v>
      </c>
      <c r="I77" s="317" t="s">
        <v>2386</v>
      </c>
      <c r="J77" s="317">
        <v>20</v>
      </c>
      <c r="K77" s="330"/>
    </row>
    <row r="78" spans="2:11" ht="15" customHeight="1">
      <c r="B78" s="328"/>
      <c r="C78" s="317" t="s">
        <v>2387</v>
      </c>
      <c r="D78" s="317"/>
      <c r="E78" s="317"/>
      <c r="F78" s="338" t="s">
        <v>2384</v>
      </c>
      <c r="G78" s="337"/>
      <c r="H78" s="317" t="s">
        <v>2388</v>
      </c>
      <c r="I78" s="317" t="s">
        <v>2386</v>
      </c>
      <c r="J78" s="317">
        <v>120</v>
      </c>
      <c r="K78" s="330"/>
    </row>
    <row r="79" spans="2:11" ht="15" customHeight="1">
      <c r="B79" s="339"/>
      <c r="C79" s="317" t="s">
        <v>2389</v>
      </c>
      <c r="D79" s="317"/>
      <c r="E79" s="317"/>
      <c r="F79" s="338" t="s">
        <v>2390</v>
      </c>
      <c r="G79" s="337"/>
      <c r="H79" s="317" t="s">
        <v>2391</v>
      </c>
      <c r="I79" s="317" t="s">
        <v>2386</v>
      </c>
      <c r="J79" s="317">
        <v>50</v>
      </c>
      <c r="K79" s="330"/>
    </row>
    <row r="80" spans="2:11" ht="15" customHeight="1">
      <c r="B80" s="339"/>
      <c r="C80" s="317" t="s">
        <v>2392</v>
      </c>
      <c r="D80" s="317"/>
      <c r="E80" s="317"/>
      <c r="F80" s="338" t="s">
        <v>2384</v>
      </c>
      <c r="G80" s="337"/>
      <c r="H80" s="317" t="s">
        <v>2393</v>
      </c>
      <c r="I80" s="317" t="s">
        <v>2394</v>
      </c>
      <c r="J80" s="317"/>
      <c r="K80" s="330"/>
    </row>
    <row r="81" spans="2:11" ht="15" customHeight="1">
      <c r="B81" s="339"/>
      <c r="C81" s="340" t="s">
        <v>2395</v>
      </c>
      <c r="D81" s="340"/>
      <c r="E81" s="340"/>
      <c r="F81" s="341" t="s">
        <v>2390</v>
      </c>
      <c r="G81" s="340"/>
      <c r="H81" s="340" t="s">
        <v>2396</v>
      </c>
      <c r="I81" s="340" t="s">
        <v>2386</v>
      </c>
      <c r="J81" s="340">
        <v>15</v>
      </c>
      <c r="K81" s="330"/>
    </row>
    <row r="82" spans="2:11" ht="15" customHeight="1">
      <c r="B82" s="339"/>
      <c r="C82" s="340" t="s">
        <v>2397</v>
      </c>
      <c r="D82" s="340"/>
      <c r="E82" s="340"/>
      <c r="F82" s="341" t="s">
        <v>2390</v>
      </c>
      <c r="G82" s="340"/>
      <c r="H82" s="340" t="s">
        <v>2398</v>
      </c>
      <c r="I82" s="340" t="s">
        <v>2386</v>
      </c>
      <c r="J82" s="340">
        <v>15</v>
      </c>
      <c r="K82" s="330"/>
    </row>
    <row r="83" spans="2:11" ht="15" customHeight="1">
      <c r="B83" s="339"/>
      <c r="C83" s="340" t="s">
        <v>2399</v>
      </c>
      <c r="D83" s="340"/>
      <c r="E83" s="340"/>
      <c r="F83" s="341" t="s">
        <v>2390</v>
      </c>
      <c r="G83" s="340"/>
      <c r="H83" s="340" t="s">
        <v>2400</v>
      </c>
      <c r="I83" s="340" t="s">
        <v>2386</v>
      </c>
      <c r="J83" s="340">
        <v>20</v>
      </c>
      <c r="K83" s="330"/>
    </row>
    <row r="84" spans="2:11" ht="15" customHeight="1">
      <c r="B84" s="339"/>
      <c r="C84" s="340" t="s">
        <v>2401</v>
      </c>
      <c r="D84" s="340"/>
      <c r="E84" s="340"/>
      <c r="F84" s="341" t="s">
        <v>2390</v>
      </c>
      <c r="G84" s="340"/>
      <c r="H84" s="340" t="s">
        <v>2402</v>
      </c>
      <c r="I84" s="340" t="s">
        <v>2386</v>
      </c>
      <c r="J84" s="340">
        <v>20</v>
      </c>
      <c r="K84" s="330"/>
    </row>
    <row r="85" spans="2:11" ht="15" customHeight="1">
      <c r="B85" s="339"/>
      <c r="C85" s="317" t="s">
        <v>2403</v>
      </c>
      <c r="D85" s="317"/>
      <c r="E85" s="317"/>
      <c r="F85" s="338" t="s">
        <v>2390</v>
      </c>
      <c r="G85" s="337"/>
      <c r="H85" s="317" t="s">
        <v>2404</v>
      </c>
      <c r="I85" s="317" t="s">
        <v>2386</v>
      </c>
      <c r="J85" s="317">
        <v>50</v>
      </c>
      <c r="K85" s="330"/>
    </row>
    <row r="86" spans="2:11" ht="15" customHeight="1">
      <c r="B86" s="339"/>
      <c r="C86" s="317" t="s">
        <v>2405</v>
      </c>
      <c r="D86" s="317"/>
      <c r="E86" s="317"/>
      <c r="F86" s="338" t="s">
        <v>2390</v>
      </c>
      <c r="G86" s="337"/>
      <c r="H86" s="317" t="s">
        <v>2406</v>
      </c>
      <c r="I86" s="317" t="s">
        <v>2386</v>
      </c>
      <c r="J86" s="317">
        <v>20</v>
      </c>
      <c r="K86" s="330"/>
    </row>
    <row r="87" spans="2:11" ht="15" customHeight="1">
      <c r="B87" s="339"/>
      <c r="C87" s="317" t="s">
        <v>2407</v>
      </c>
      <c r="D87" s="317"/>
      <c r="E87" s="317"/>
      <c r="F87" s="338" t="s">
        <v>2390</v>
      </c>
      <c r="G87" s="337"/>
      <c r="H87" s="317" t="s">
        <v>2408</v>
      </c>
      <c r="I87" s="317" t="s">
        <v>2386</v>
      </c>
      <c r="J87" s="317">
        <v>20</v>
      </c>
      <c r="K87" s="330"/>
    </row>
    <row r="88" spans="2:11" ht="15" customHeight="1">
      <c r="B88" s="339"/>
      <c r="C88" s="317" t="s">
        <v>2409</v>
      </c>
      <c r="D88" s="317"/>
      <c r="E88" s="317"/>
      <c r="F88" s="338" t="s">
        <v>2390</v>
      </c>
      <c r="G88" s="337"/>
      <c r="H88" s="317" t="s">
        <v>2410</v>
      </c>
      <c r="I88" s="317" t="s">
        <v>2386</v>
      </c>
      <c r="J88" s="317">
        <v>50</v>
      </c>
      <c r="K88" s="330"/>
    </row>
    <row r="89" spans="2:11" ht="15" customHeight="1">
      <c r="B89" s="339"/>
      <c r="C89" s="317" t="s">
        <v>2411</v>
      </c>
      <c r="D89" s="317"/>
      <c r="E89" s="317"/>
      <c r="F89" s="338" t="s">
        <v>2390</v>
      </c>
      <c r="G89" s="337"/>
      <c r="H89" s="317" t="s">
        <v>2411</v>
      </c>
      <c r="I89" s="317" t="s">
        <v>2386</v>
      </c>
      <c r="J89" s="317">
        <v>50</v>
      </c>
      <c r="K89" s="330"/>
    </row>
    <row r="90" spans="2:11" ht="15" customHeight="1">
      <c r="B90" s="339"/>
      <c r="C90" s="317" t="s">
        <v>192</v>
      </c>
      <c r="D90" s="317"/>
      <c r="E90" s="317"/>
      <c r="F90" s="338" t="s">
        <v>2390</v>
      </c>
      <c r="G90" s="337"/>
      <c r="H90" s="317" t="s">
        <v>2412</v>
      </c>
      <c r="I90" s="317" t="s">
        <v>2386</v>
      </c>
      <c r="J90" s="317">
        <v>255</v>
      </c>
      <c r="K90" s="330"/>
    </row>
    <row r="91" spans="2:11" ht="15" customHeight="1">
      <c r="B91" s="339"/>
      <c r="C91" s="317" t="s">
        <v>2413</v>
      </c>
      <c r="D91" s="317"/>
      <c r="E91" s="317"/>
      <c r="F91" s="338" t="s">
        <v>2384</v>
      </c>
      <c r="G91" s="337"/>
      <c r="H91" s="317" t="s">
        <v>2414</v>
      </c>
      <c r="I91" s="317" t="s">
        <v>2415</v>
      </c>
      <c r="J91" s="317"/>
      <c r="K91" s="330"/>
    </row>
    <row r="92" spans="2:11" ht="15" customHeight="1">
      <c r="B92" s="339"/>
      <c r="C92" s="317" t="s">
        <v>2416</v>
      </c>
      <c r="D92" s="317"/>
      <c r="E92" s="317"/>
      <c r="F92" s="338" t="s">
        <v>2384</v>
      </c>
      <c r="G92" s="337"/>
      <c r="H92" s="317" t="s">
        <v>2417</v>
      </c>
      <c r="I92" s="317" t="s">
        <v>2418</v>
      </c>
      <c r="J92" s="317"/>
      <c r="K92" s="330"/>
    </row>
    <row r="93" spans="2:11" ht="15" customHeight="1">
      <c r="B93" s="339"/>
      <c r="C93" s="317" t="s">
        <v>2419</v>
      </c>
      <c r="D93" s="317"/>
      <c r="E93" s="317"/>
      <c r="F93" s="338" t="s">
        <v>2384</v>
      </c>
      <c r="G93" s="337"/>
      <c r="H93" s="317" t="s">
        <v>2419</v>
      </c>
      <c r="I93" s="317" t="s">
        <v>2418</v>
      </c>
      <c r="J93" s="317"/>
      <c r="K93" s="330"/>
    </row>
    <row r="94" spans="2:11" ht="15" customHeight="1">
      <c r="B94" s="339"/>
      <c r="C94" s="317" t="s">
        <v>35</v>
      </c>
      <c r="D94" s="317"/>
      <c r="E94" s="317"/>
      <c r="F94" s="338" t="s">
        <v>2384</v>
      </c>
      <c r="G94" s="337"/>
      <c r="H94" s="317" t="s">
        <v>2420</v>
      </c>
      <c r="I94" s="317" t="s">
        <v>2418</v>
      </c>
      <c r="J94" s="317"/>
      <c r="K94" s="330"/>
    </row>
    <row r="95" spans="2:11" ht="15" customHeight="1">
      <c r="B95" s="339"/>
      <c r="C95" s="317" t="s">
        <v>45</v>
      </c>
      <c r="D95" s="317"/>
      <c r="E95" s="317"/>
      <c r="F95" s="338" t="s">
        <v>2384</v>
      </c>
      <c r="G95" s="337"/>
      <c r="H95" s="317" t="s">
        <v>2421</v>
      </c>
      <c r="I95" s="317" t="s">
        <v>2418</v>
      </c>
      <c r="J95" s="317"/>
      <c r="K95" s="330"/>
    </row>
    <row r="96" spans="2:11" ht="15" customHeight="1">
      <c r="B96" s="342"/>
      <c r="C96" s="343"/>
      <c r="D96" s="343"/>
      <c r="E96" s="343"/>
      <c r="F96" s="343"/>
      <c r="G96" s="343"/>
      <c r="H96" s="343"/>
      <c r="I96" s="343"/>
      <c r="J96" s="343"/>
      <c r="K96" s="344"/>
    </row>
    <row r="97" spans="2:11" ht="18.75" customHeight="1">
      <c r="B97" s="345"/>
      <c r="C97" s="346"/>
      <c r="D97" s="346"/>
      <c r="E97" s="346"/>
      <c r="F97" s="346"/>
      <c r="G97" s="346"/>
      <c r="H97" s="346"/>
      <c r="I97" s="346"/>
      <c r="J97" s="346"/>
      <c r="K97" s="345"/>
    </row>
    <row r="98" spans="2:11" ht="18.75" customHeight="1">
      <c r="B98" s="324"/>
      <c r="C98" s="324"/>
      <c r="D98" s="324"/>
      <c r="E98" s="324"/>
      <c r="F98" s="324"/>
      <c r="G98" s="324"/>
      <c r="H98" s="324"/>
      <c r="I98" s="324"/>
      <c r="J98" s="324"/>
      <c r="K98" s="324"/>
    </row>
    <row r="99" spans="2:11" ht="7.5" customHeight="1">
      <c r="B99" s="325"/>
      <c r="C99" s="326"/>
      <c r="D99" s="326"/>
      <c r="E99" s="326"/>
      <c r="F99" s="326"/>
      <c r="G99" s="326"/>
      <c r="H99" s="326"/>
      <c r="I99" s="326"/>
      <c r="J99" s="326"/>
      <c r="K99" s="327"/>
    </row>
    <row r="100" spans="2:11" ht="45" customHeight="1">
      <c r="B100" s="328"/>
      <c r="C100" s="329" t="s">
        <v>2422</v>
      </c>
      <c r="D100" s="329"/>
      <c r="E100" s="329"/>
      <c r="F100" s="329"/>
      <c r="G100" s="329"/>
      <c r="H100" s="329"/>
      <c r="I100" s="329"/>
      <c r="J100" s="329"/>
      <c r="K100" s="330"/>
    </row>
    <row r="101" spans="2:11" ht="17.25" customHeight="1">
      <c r="B101" s="328"/>
      <c r="C101" s="331" t="s">
        <v>2378</v>
      </c>
      <c r="D101" s="331"/>
      <c r="E101" s="331"/>
      <c r="F101" s="331" t="s">
        <v>2379</v>
      </c>
      <c r="G101" s="332"/>
      <c r="H101" s="331" t="s">
        <v>187</v>
      </c>
      <c r="I101" s="331" t="s">
        <v>54</v>
      </c>
      <c r="J101" s="331" t="s">
        <v>2380</v>
      </c>
      <c r="K101" s="330"/>
    </row>
    <row r="102" spans="2:11" ht="17.25" customHeight="1">
      <c r="B102" s="328"/>
      <c r="C102" s="333" t="s">
        <v>2381</v>
      </c>
      <c r="D102" s="333"/>
      <c r="E102" s="333"/>
      <c r="F102" s="334" t="s">
        <v>2382</v>
      </c>
      <c r="G102" s="335"/>
      <c r="H102" s="333"/>
      <c r="I102" s="333"/>
      <c r="J102" s="333" t="s">
        <v>2383</v>
      </c>
      <c r="K102" s="330"/>
    </row>
    <row r="103" spans="2:11" ht="5.25" customHeight="1">
      <c r="B103" s="328"/>
      <c r="C103" s="331"/>
      <c r="D103" s="331"/>
      <c r="E103" s="331"/>
      <c r="F103" s="331"/>
      <c r="G103" s="347"/>
      <c r="H103" s="331"/>
      <c r="I103" s="331"/>
      <c r="J103" s="331"/>
      <c r="K103" s="330"/>
    </row>
    <row r="104" spans="2:11" ht="15" customHeight="1">
      <c r="B104" s="328"/>
      <c r="C104" s="317" t="s">
        <v>50</v>
      </c>
      <c r="D104" s="336"/>
      <c r="E104" s="336"/>
      <c r="F104" s="338" t="s">
        <v>2384</v>
      </c>
      <c r="G104" s="347"/>
      <c r="H104" s="317" t="s">
        <v>2423</v>
      </c>
      <c r="I104" s="317" t="s">
        <v>2386</v>
      </c>
      <c r="J104" s="317">
        <v>20</v>
      </c>
      <c r="K104" s="330"/>
    </row>
    <row r="105" spans="2:11" ht="15" customHeight="1">
      <c r="B105" s="328"/>
      <c r="C105" s="317" t="s">
        <v>2387</v>
      </c>
      <c r="D105" s="317"/>
      <c r="E105" s="317"/>
      <c r="F105" s="338" t="s">
        <v>2384</v>
      </c>
      <c r="G105" s="317"/>
      <c r="H105" s="317" t="s">
        <v>2423</v>
      </c>
      <c r="I105" s="317" t="s">
        <v>2386</v>
      </c>
      <c r="J105" s="317">
        <v>120</v>
      </c>
      <c r="K105" s="330"/>
    </row>
    <row r="106" spans="2:11" ht="15" customHeight="1">
      <c r="B106" s="339"/>
      <c r="C106" s="317" t="s">
        <v>2389</v>
      </c>
      <c r="D106" s="317"/>
      <c r="E106" s="317"/>
      <c r="F106" s="338" t="s">
        <v>2390</v>
      </c>
      <c r="G106" s="317"/>
      <c r="H106" s="317" t="s">
        <v>2423</v>
      </c>
      <c r="I106" s="317" t="s">
        <v>2386</v>
      </c>
      <c r="J106" s="317">
        <v>50</v>
      </c>
      <c r="K106" s="330"/>
    </row>
    <row r="107" spans="2:11" ht="15" customHeight="1">
      <c r="B107" s="339"/>
      <c r="C107" s="317" t="s">
        <v>2392</v>
      </c>
      <c r="D107" s="317"/>
      <c r="E107" s="317"/>
      <c r="F107" s="338" t="s">
        <v>2384</v>
      </c>
      <c r="G107" s="317"/>
      <c r="H107" s="317" t="s">
        <v>2423</v>
      </c>
      <c r="I107" s="317" t="s">
        <v>2394</v>
      </c>
      <c r="J107" s="317"/>
      <c r="K107" s="330"/>
    </row>
    <row r="108" spans="2:11" ht="15" customHeight="1">
      <c r="B108" s="339"/>
      <c r="C108" s="317" t="s">
        <v>2403</v>
      </c>
      <c r="D108" s="317"/>
      <c r="E108" s="317"/>
      <c r="F108" s="338" t="s">
        <v>2390</v>
      </c>
      <c r="G108" s="317"/>
      <c r="H108" s="317" t="s">
        <v>2423</v>
      </c>
      <c r="I108" s="317" t="s">
        <v>2386</v>
      </c>
      <c r="J108" s="317">
        <v>50</v>
      </c>
      <c r="K108" s="330"/>
    </row>
    <row r="109" spans="2:11" ht="15" customHeight="1">
      <c r="B109" s="339"/>
      <c r="C109" s="317" t="s">
        <v>2411</v>
      </c>
      <c r="D109" s="317"/>
      <c r="E109" s="317"/>
      <c r="F109" s="338" t="s">
        <v>2390</v>
      </c>
      <c r="G109" s="317"/>
      <c r="H109" s="317" t="s">
        <v>2423</v>
      </c>
      <c r="I109" s="317" t="s">
        <v>2386</v>
      </c>
      <c r="J109" s="317">
        <v>50</v>
      </c>
      <c r="K109" s="330"/>
    </row>
    <row r="110" spans="2:11" ht="15" customHeight="1">
      <c r="B110" s="339"/>
      <c r="C110" s="317" t="s">
        <v>2409</v>
      </c>
      <c r="D110" s="317"/>
      <c r="E110" s="317"/>
      <c r="F110" s="338" t="s">
        <v>2390</v>
      </c>
      <c r="G110" s="317"/>
      <c r="H110" s="317" t="s">
        <v>2423</v>
      </c>
      <c r="I110" s="317" t="s">
        <v>2386</v>
      </c>
      <c r="J110" s="317">
        <v>50</v>
      </c>
      <c r="K110" s="330"/>
    </row>
    <row r="111" spans="2:11" ht="15" customHeight="1">
      <c r="B111" s="339"/>
      <c r="C111" s="317" t="s">
        <v>50</v>
      </c>
      <c r="D111" s="317"/>
      <c r="E111" s="317"/>
      <c r="F111" s="338" t="s">
        <v>2384</v>
      </c>
      <c r="G111" s="317"/>
      <c r="H111" s="317" t="s">
        <v>2424</v>
      </c>
      <c r="I111" s="317" t="s">
        <v>2386</v>
      </c>
      <c r="J111" s="317">
        <v>20</v>
      </c>
      <c r="K111" s="330"/>
    </row>
    <row r="112" spans="2:11" ht="15" customHeight="1">
      <c r="B112" s="339"/>
      <c r="C112" s="317" t="s">
        <v>2425</v>
      </c>
      <c r="D112" s="317"/>
      <c r="E112" s="317"/>
      <c r="F112" s="338" t="s">
        <v>2384</v>
      </c>
      <c r="G112" s="317"/>
      <c r="H112" s="317" t="s">
        <v>2426</v>
      </c>
      <c r="I112" s="317" t="s">
        <v>2386</v>
      </c>
      <c r="J112" s="317">
        <v>120</v>
      </c>
      <c r="K112" s="330"/>
    </row>
    <row r="113" spans="2:11" ht="15" customHeight="1">
      <c r="B113" s="339"/>
      <c r="C113" s="317" t="s">
        <v>35</v>
      </c>
      <c r="D113" s="317"/>
      <c r="E113" s="317"/>
      <c r="F113" s="338" t="s">
        <v>2384</v>
      </c>
      <c r="G113" s="317"/>
      <c r="H113" s="317" t="s">
        <v>2427</v>
      </c>
      <c r="I113" s="317" t="s">
        <v>2418</v>
      </c>
      <c r="J113" s="317"/>
      <c r="K113" s="330"/>
    </row>
    <row r="114" spans="2:11" ht="15" customHeight="1">
      <c r="B114" s="339"/>
      <c r="C114" s="317" t="s">
        <v>45</v>
      </c>
      <c r="D114" s="317"/>
      <c r="E114" s="317"/>
      <c r="F114" s="338" t="s">
        <v>2384</v>
      </c>
      <c r="G114" s="317"/>
      <c r="H114" s="317" t="s">
        <v>2428</v>
      </c>
      <c r="I114" s="317" t="s">
        <v>2418</v>
      </c>
      <c r="J114" s="317"/>
      <c r="K114" s="330"/>
    </row>
    <row r="115" spans="2:11" ht="15" customHeight="1">
      <c r="B115" s="339"/>
      <c r="C115" s="317" t="s">
        <v>54</v>
      </c>
      <c r="D115" s="317"/>
      <c r="E115" s="317"/>
      <c r="F115" s="338" t="s">
        <v>2384</v>
      </c>
      <c r="G115" s="317"/>
      <c r="H115" s="317" t="s">
        <v>2429</v>
      </c>
      <c r="I115" s="317" t="s">
        <v>2430</v>
      </c>
      <c r="J115" s="317"/>
      <c r="K115" s="330"/>
    </row>
    <row r="116" spans="2:11" ht="15" customHeight="1">
      <c r="B116" s="342"/>
      <c r="C116" s="348"/>
      <c r="D116" s="348"/>
      <c r="E116" s="348"/>
      <c r="F116" s="348"/>
      <c r="G116" s="348"/>
      <c r="H116" s="348"/>
      <c r="I116" s="348"/>
      <c r="J116" s="348"/>
      <c r="K116" s="344"/>
    </row>
    <row r="117" spans="2:11" ht="18.75" customHeight="1">
      <c r="B117" s="349"/>
      <c r="C117" s="313"/>
      <c r="D117" s="313"/>
      <c r="E117" s="313"/>
      <c r="F117" s="350"/>
      <c r="G117" s="313"/>
      <c r="H117" s="313"/>
      <c r="I117" s="313"/>
      <c r="J117" s="313"/>
      <c r="K117" s="349"/>
    </row>
    <row r="118" spans="2:11" ht="18.75" customHeight="1">
      <c r="B118" s="324"/>
      <c r="C118" s="324"/>
      <c r="D118" s="324"/>
      <c r="E118" s="324"/>
      <c r="F118" s="324"/>
      <c r="G118" s="324"/>
      <c r="H118" s="324"/>
      <c r="I118" s="324"/>
      <c r="J118" s="324"/>
      <c r="K118" s="324"/>
    </row>
    <row r="119" spans="2:11" ht="7.5" customHeight="1">
      <c r="B119" s="351"/>
      <c r="C119" s="352"/>
      <c r="D119" s="352"/>
      <c r="E119" s="352"/>
      <c r="F119" s="352"/>
      <c r="G119" s="352"/>
      <c r="H119" s="352"/>
      <c r="I119" s="352"/>
      <c r="J119" s="352"/>
      <c r="K119" s="353"/>
    </row>
    <row r="120" spans="2:11" ht="45" customHeight="1">
      <c r="B120" s="354"/>
      <c r="C120" s="307" t="s">
        <v>2431</v>
      </c>
      <c r="D120" s="307"/>
      <c r="E120" s="307"/>
      <c r="F120" s="307"/>
      <c r="G120" s="307"/>
      <c r="H120" s="307"/>
      <c r="I120" s="307"/>
      <c r="J120" s="307"/>
      <c r="K120" s="355"/>
    </row>
    <row r="121" spans="2:11" ht="17.25" customHeight="1">
      <c r="B121" s="356"/>
      <c r="C121" s="331" t="s">
        <v>2378</v>
      </c>
      <c r="D121" s="331"/>
      <c r="E121" s="331"/>
      <c r="F121" s="331" t="s">
        <v>2379</v>
      </c>
      <c r="G121" s="332"/>
      <c r="H121" s="331" t="s">
        <v>187</v>
      </c>
      <c r="I121" s="331" t="s">
        <v>54</v>
      </c>
      <c r="J121" s="331" t="s">
        <v>2380</v>
      </c>
      <c r="K121" s="357"/>
    </row>
    <row r="122" spans="2:11" ht="17.25" customHeight="1">
      <c r="B122" s="356"/>
      <c r="C122" s="333" t="s">
        <v>2381</v>
      </c>
      <c r="D122" s="333"/>
      <c r="E122" s="333"/>
      <c r="F122" s="334" t="s">
        <v>2382</v>
      </c>
      <c r="G122" s="335"/>
      <c r="H122" s="333"/>
      <c r="I122" s="333"/>
      <c r="J122" s="333" t="s">
        <v>2383</v>
      </c>
      <c r="K122" s="357"/>
    </row>
    <row r="123" spans="2:11" ht="5.25" customHeight="1">
      <c r="B123" s="358"/>
      <c r="C123" s="336"/>
      <c r="D123" s="336"/>
      <c r="E123" s="336"/>
      <c r="F123" s="336"/>
      <c r="G123" s="317"/>
      <c r="H123" s="336"/>
      <c r="I123" s="336"/>
      <c r="J123" s="336"/>
      <c r="K123" s="359"/>
    </row>
    <row r="124" spans="2:11" ht="15" customHeight="1">
      <c r="B124" s="358"/>
      <c r="C124" s="317" t="s">
        <v>2387</v>
      </c>
      <c r="D124" s="336"/>
      <c r="E124" s="336"/>
      <c r="F124" s="338" t="s">
        <v>2384</v>
      </c>
      <c r="G124" s="317"/>
      <c r="H124" s="317" t="s">
        <v>2423</v>
      </c>
      <c r="I124" s="317" t="s">
        <v>2386</v>
      </c>
      <c r="J124" s="317">
        <v>120</v>
      </c>
      <c r="K124" s="360"/>
    </row>
    <row r="125" spans="2:11" ht="15" customHeight="1">
      <c r="B125" s="358"/>
      <c r="C125" s="317" t="s">
        <v>2432</v>
      </c>
      <c r="D125" s="317"/>
      <c r="E125" s="317"/>
      <c r="F125" s="338" t="s">
        <v>2384</v>
      </c>
      <c r="G125" s="317"/>
      <c r="H125" s="317" t="s">
        <v>2433</v>
      </c>
      <c r="I125" s="317" t="s">
        <v>2386</v>
      </c>
      <c r="J125" s="317" t="s">
        <v>2434</v>
      </c>
      <c r="K125" s="360"/>
    </row>
    <row r="126" spans="2:11" ht="15" customHeight="1">
      <c r="B126" s="358"/>
      <c r="C126" s="317" t="s">
        <v>83</v>
      </c>
      <c r="D126" s="317"/>
      <c r="E126" s="317"/>
      <c r="F126" s="338" t="s">
        <v>2384</v>
      </c>
      <c r="G126" s="317"/>
      <c r="H126" s="317" t="s">
        <v>2435</v>
      </c>
      <c r="I126" s="317" t="s">
        <v>2386</v>
      </c>
      <c r="J126" s="317" t="s">
        <v>2434</v>
      </c>
      <c r="K126" s="360"/>
    </row>
    <row r="127" spans="2:11" ht="15" customHeight="1">
      <c r="B127" s="358"/>
      <c r="C127" s="317" t="s">
        <v>2395</v>
      </c>
      <c r="D127" s="317"/>
      <c r="E127" s="317"/>
      <c r="F127" s="338" t="s">
        <v>2390</v>
      </c>
      <c r="G127" s="317"/>
      <c r="H127" s="317" t="s">
        <v>2396</v>
      </c>
      <c r="I127" s="317" t="s">
        <v>2386</v>
      </c>
      <c r="J127" s="317">
        <v>15</v>
      </c>
      <c r="K127" s="360"/>
    </row>
    <row r="128" spans="2:11" ht="15" customHeight="1">
      <c r="B128" s="358"/>
      <c r="C128" s="340" t="s">
        <v>2397</v>
      </c>
      <c r="D128" s="340"/>
      <c r="E128" s="340"/>
      <c r="F128" s="341" t="s">
        <v>2390</v>
      </c>
      <c r="G128" s="340"/>
      <c r="H128" s="340" t="s">
        <v>2398</v>
      </c>
      <c r="I128" s="340" t="s">
        <v>2386</v>
      </c>
      <c r="J128" s="340">
        <v>15</v>
      </c>
      <c r="K128" s="360"/>
    </row>
    <row r="129" spans="2:11" ht="15" customHeight="1">
      <c r="B129" s="358"/>
      <c r="C129" s="340" t="s">
        <v>2399</v>
      </c>
      <c r="D129" s="340"/>
      <c r="E129" s="340"/>
      <c r="F129" s="341" t="s">
        <v>2390</v>
      </c>
      <c r="G129" s="340"/>
      <c r="H129" s="340" t="s">
        <v>2400</v>
      </c>
      <c r="I129" s="340" t="s">
        <v>2386</v>
      </c>
      <c r="J129" s="340">
        <v>20</v>
      </c>
      <c r="K129" s="360"/>
    </row>
    <row r="130" spans="2:11" ht="15" customHeight="1">
      <c r="B130" s="358"/>
      <c r="C130" s="340" t="s">
        <v>2401</v>
      </c>
      <c r="D130" s="340"/>
      <c r="E130" s="340"/>
      <c r="F130" s="341" t="s">
        <v>2390</v>
      </c>
      <c r="G130" s="340"/>
      <c r="H130" s="340" t="s">
        <v>2402</v>
      </c>
      <c r="I130" s="340" t="s">
        <v>2386</v>
      </c>
      <c r="J130" s="340">
        <v>20</v>
      </c>
      <c r="K130" s="360"/>
    </row>
    <row r="131" spans="2:11" ht="15" customHeight="1">
      <c r="B131" s="358"/>
      <c r="C131" s="317" t="s">
        <v>2389</v>
      </c>
      <c r="D131" s="317"/>
      <c r="E131" s="317"/>
      <c r="F131" s="338" t="s">
        <v>2390</v>
      </c>
      <c r="G131" s="317"/>
      <c r="H131" s="317" t="s">
        <v>2423</v>
      </c>
      <c r="I131" s="317" t="s">
        <v>2386</v>
      </c>
      <c r="J131" s="317">
        <v>50</v>
      </c>
      <c r="K131" s="360"/>
    </row>
    <row r="132" spans="2:11" ht="15" customHeight="1">
      <c r="B132" s="358"/>
      <c r="C132" s="317" t="s">
        <v>2403</v>
      </c>
      <c r="D132" s="317"/>
      <c r="E132" s="317"/>
      <c r="F132" s="338" t="s">
        <v>2390</v>
      </c>
      <c r="G132" s="317"/>
      <c r="H132" s="317" t="s">
        <v>2423</v>
      </c>
      <c r="I132" s="317" t="s">
        <v>2386</v>
      </c>
      <c r="J132" s="317">
        <v>50</v>
      </c>
      <c r="K132" s="360"/>
    </row>
    <row r="133" spans="2:11" ht="15" customHeight="1">
      <c r="B133" s="358"/>
      <c r="C133" s="317" t="s">
        <v>2409</v>
      </c>
      <c r="D133" s="317"/>
      <c r="E133" s="317"/>
      <c r="F133" s="338" t="s">
        <v>2390</v>
      </c>
      <c r="G133" s="317"/>
      <c r="H133" s="317" t="s">
        <v>2423</v>
      </c>
      <c r="I133" s="317" t="s">
        <v>2386</v>
      </c>
      <c r="J133" s="317">
        <v>50</v>
      </c>
      <c r="K133" s="360"/>
    </row>
    <row r="134" spans="2:11" ht="15" customHeight="1">
      <c r="B134" s="358"/>
      <c r="C134" s="317" t="s">
        <v>2411</v>
      </c>
      <c r="D134" s="317"/>
      <c r="E134" s="317"/>
      <c r="F134" s="338" t="s">
        <v>2390</v>
      </c>
      <c r="G134" s="317"/>
      <c r="H134" s="317" t="s">
        <v>2423</v>
      </c>
      <c r="I134" s="317" t="s">
        <v>2386</v>
      </c>
      <c r="J134" s="317">
        <v>50</v>
      </c>
      <c r="K134" s="360"/>
    </row>
    <row r="135" spans="2:11" ht="15" customHeight="1">
      <c r="B135" s="358"/>
      <c r="C135" s="317" t="s">
        <v>192</v>
      </c>
      <c r="D135" s="317"/>
      <c r="E135" s="317"/>
      <c r="F135" s="338" t="s">
        <v>2390</v>
      </c>
      <c r="G135" s="317"/>
      <c r="H135" s="317" t="s">
        <v>2436</v>
      </c>
      <c r="I135" s="317" t="s">
        <v>2386</v>
      </c>
      <c r="J135" s="317">
        <v>255</v>
      </c>
      <c r="K135" s="360"/>
    </row>
    <row r="136" spans="2:11" ht="15" customHeight="1">
      <c r="B136" s="358"/>
      <c r="C136" s="317" t="s">
        <v>2413</v>
      </c>
      <c r="D136" s="317"/>
      <c r="E136" s="317"/>
      <c r="F136" s="338" t="s">
        <v>2384</v>
      </c>
      <c r="G136" s="317"/>
      <c r="H136" s="317" t="s">
        <v>2437</v>
      </c>
      <c r="I136" s="317" t="s">
        <v>2415</v>
      </c>
      <c r="J136" s="317"/>
      <c r="K136" s="360"/>
    </row>
    <row r="137" spans="2:11" ht="15" customHeight="1">
      <c r="B137" s="358"/>
      <c r="C137" s="317" t="s">
        <v>2416</v>
      </c>
      <c r="D137" s="317"/>
      <c r="E137" s="317"/>
      <c r="F137" s="338" t="s">
        <v>2384</v>
      </c>
      <c r="G137" s="317"/>
      <c r="H137" s="317" t="s">
        <v>2438</v>
      </c>
      <c r="I137" s="317" t="s">
        <v>2418</v>
      </c>
      <c r="J137" s="317"/>
      <c r="K137" s="360"/>
    </row>
    <row r="138" spans="2:11" ht="15" customHeight="1">
      <c r="B138" s="358"/>
      <c r="C138" s="317" t="s">
        <v>2419</v>
      </c>
      <c r="D138" s="317"/>
      <c r="E138" s="317"/>
      <c r="F138" s="338" t="s">
        <v>2384</v>
      </c>
      <c r="G138" s="317"/>
      <c r="H138" s="317" t="s">
        <v>2419</v>
      </c>
      <c r="I138" s="317" t="s">
        <v>2418</v>
      </c>
      <c r="J138" s="317"/>
      <c r="K138" s="360"/>
    </row>
    <row r="139" spans="2:11" ht="15" customHeight="1">
      <c r="B139" s="358"/>
      <c r="C139" s="317" t="s">
        <v>35</v>
      </c>
      <c r="D139" s="317"/>
      <c r="E139" s="317"/>
      <c r="F139" s="338" t="s">
        <v>2384</v>
      </c>
      <c r="G139" s="317"/>
      <c r="H139" s="317" t="s">
        <v>2439</v>
      </c>
      <c r="I139" s="317" t="s">
        <v>2418</v>
      </c>
      <c r="J139" s="317"/>
      <c r="K139" s="360"/>
    </row>
    <row r="140" spans="2:11" ht="15" customHeight="1">
      <c r="B140" s="358"/>
      <c r="C140" s="317" t="s">
        <v>2440</v>
      </c>
      <c r="D140" s="317"/>
      <c r="E140" s="317"/>
      <c r="F140" s="338" t="s">
        <v>2384</v>
      </c>
      <c r="G140" s="317"/>
      <c r="H140" s="317" t="s">
        <v>2441</v>
      </c>
      <c r="I140" s="317" t="s">
        <v>2418</v>
      </c>
      <c r="J140" s="317"/>
      <c r="K140" s="360"/>
    </row>
    <row r="141" spans="2:11" ht="15" customHeight="1">
      <c r="B141" s="361"/>
      <c r="C141" s="362"/>
      <c r="D141" s="362"/>
      <c r="E141" s="362"/>
      <c r="F141" s="362"/>
      <c r="G141" s="362"/>
      <c r="H141" s="362"/>
      <c r="I141" s="362"/>
      <c r="J141" s="362"/>
      <c r="K141" s="363"/>
    </row>
    <row r="142" spans="2:11" ht="18.75" customHeight="1">
      <c r="B142" s="313"/>
      <c r="C142" s="313"/>
      <c r="D142" s="313"/>
      <c r="E142" s="313"/>
      <c r="F142" s="350"/>
      <c r="G142" s="313"/>
      <c r="H142" s="313"/>
      <c r="I142" s="313"/>
      <c r="J142" s="313"/>
      <c r="K142" s="313"/>
    </row>
    <row r="143" spans="2:11" ht="18.75" customHeight="1">
      <c r="B143" s="324"/>
      <c r="C143" s="324"/>
      <c r="D143" s="324"/>
      <c r="E143" s="324"/>
      <c r="F143" s="324"/>
      <c r="G143" s="324"/>
      <c r="H143" s="324"/>
      <c r="I143" s="324"/>
      <c r="J143" s="324"/>
      <c r="K143" s="324"/>
    </row>
    <row r="144" spans="2:11" ht="7.5" customHeight="1">
      <c r="B144" s="325"/>
      <c r="C144" s="326"/>
      <c r="D144" s="326"/>
      <c r="E144" s="326"/>
      <c r="F144" s="326"/>
      <c r="G144" s="326"/>
      <c r="H144" s="326"/>
      <c r="I144" s="326"/>
      <c r="J144" s="326"/>
      <c r="K144" s="327"/>
    </row>
    <row r="145" spans="2:11" ht="45" customHeight="1">
      <c r="B145" s="328"/>
      <c r="C145" s="329" t="s">
        <v>2442</v>
      </c>
      <c r="D145" s="329"/>
      <c r="E145" s="329"/>
      <c r="F145" s="329"/>
      <c r="G145" s="329"/>
      <c r="H145" s="329"/>
      <c r="I145" s="329"/>
      <c r="J145" s="329"/>
      <c r="K145" s="330"/>
    </row>
    <row r="146" spans="2:11" ht="17.25" customHeight="1">
      <c r="B146" s="328"/>
      <c r="C146" s="331" t="s">
        <v>2378</v>
      </c>
      <c r="D146" s="331"/>
      <c r="E146" s="331"/>
      <c r="F146" s="331" t="s">
        <v>2379</v>
      </c>
      <c r="G146" s="332"/>
      <c r="H146" s="331" t="s">
        <v>187</v>
      </c>
      <c r="I146" s="331" t="s">
        <v>54</v>
      </c>
      <c r="J146" s="331" t="s">
        <v>2380</v>
      </c>
      <c r="K146" s="330"/>
    </row>
    <row r="147" spans="2:11" ht="17.25" customHeight="1">
      <c r="B147" s="328"/>
      <c r="C147" s="333" t="s">
        <v>2381</v>
      </c>
      <c r="D147" s="333"/>
      <c r="E147" s="333"/>
      <c r="F147" s="334" t="s">
        <v>2382</v>
      </c>
      <c r="G147" s="335"/>
      <c r="H147" s="333"/>
      <c r="I147" s="333"/>
      <c r="J147" s="333" t="s">
        <v>2383</v>
      </c>
      <c r="K147" s="330"/>
    </row>
    <row r="148" spans="2:11" ht="5.25" customHeight="1">
      <c r="B148" s="339"/>
      <c r="C148" s="336"/>
      <c r="D148" s="336"/>
      <c r="E148" s="336"/>
      <c r="F148" s="336"/>
      <c r="G148" s="337"/>
      <c r="H148" s="336"/>
      <c r="I148" s="336"/>
      <c r="J148" s="336"/>
      <c r="K148" s="360"/>
    </row>
    <row r="149" spans="2:11" ht="15" customHeight="1">
      <c r="B149" s="339"/>
      <c r="C149" s="364" t="s">
        <v>2387</v>
      </c>
      <c r="D149" s="317"/>
      <c r="E149" s="317"/>
      <c r="F149" s="365" t="s">
        <v>2384</v>
      </c>
      <c r="G149" s="317"/>
      <c r="H149" s="364" t="s">
        <v>2423</v>
      </c>
      <c r="I149" s="364" t="s">
        <v>2386</v>
      </c>
      <c r="J149" s="364">
        <v>120</v>
      </c>
      <c r="K149" s="360"/>
    </row>
    <row r="150" spans="2:11" ht="15" customHeight="1">
      <c r="B150" s="339"/>
      <c r="C150" s="364" t="s">
        <v>2432</v>
      </c>
      <c r="D150" s="317"/>
      <c r="E150" s="317"/>
      <c r="F150" s="365" t="s">
        <v>2384</v>
      </c>
      <c r="G150" s="317"/>
      <c r="H150" s="364" t="s">
        <v>2443</v>
      </c>
      <c r="I150" s="364" t="s">
        <v>2386</v>
      </c>
      <c r="J150" s="364" t="s">
        <v>2434</v>
      </c>
      <c r="K150" s="360"/>
    </row>
    <row r="151" spans="2:11" ht="15" customHeight="1">
      <c r="B151" s="339"/>
      <c r="C151" s="364" t="s">
        <v>83</v>
      </c>
      <c r="D151" s="317"/>
      <c r="E151" s="317"/>
      <c r="F151" s="365" t="s">
        <v>2384</v>
      </c>
      <c r="G151" s="317"/>
      <c r="H151" s="364" t="s">
        <v>2444</v>
      </c>
      <c r="I151" s="364" t="s">
        <v>2386</v>
      </c>
      <c r="J151" s="364" t="s">
        <v>2434</v>
      </c>
      <c r="K151" s="360"/>
    </row>
    <row r="152" spans="2:11" ht="15" customHeight="1">
      <c r="B152" s="339"/>
      <c r="C152" s="364" t="s">
        <v>2389</v>
      </c>
      <c r="D152" s="317"/>
      <c r="E152" s="317"/>
      <c r="F152" s="365" t="s">
        <v>2390</v>
      </c>
      <c r="G152" s="317"/>
      <c r="H152" s="364" t="s">
        <v>2423</v>
      </c>
      <c r="I152" s="364" t="s">
        <v>2386</v>
      </c>
      <c r="J152" s="364">
        <v>50</v>
      </c>
      <c r="K152" s="360"/>
    </row>
    <row r="153" spans="2:11" ht="15" customHeight="1">
      <c r="B153" s="339"/>
      <c r="C153" s="364" t="s">
        <v>2392</v>
      </c>
      <c r="D153" s="317"/>
      <c r="E153" s="317"/>
      <c r="F153" s="365" t="s">
        <v>2384</v>
      </c>
      <c r="G153" s="317"/>
      <c r="H153" s="364" t="s">
        <v>2423</v>
      </c>
      <c r="I153" s="364" t="s">
        <v>2394</v>
      </c>
      <c r="J153" s="364"/>
      <c r="K153" s="360"/>
    </row>
    <row r="154" spans="2:11" ht="15" customHeight="1">
      <c r="B154" s="339"/>
      <c r="C154" s="364" t="s">
        <v>2403</v>
      </c>
      <c r="D154" s="317"/>
      <c r="E154" s="317"/>
      <c r="F154" s="365" t="s">
        <v>2390</v>
      </c>
      <c r="G154" s="317"/>
      <c r="H154" s="364" t="s">
        <v>2423</v>
      </c>
      <c r="I154" s="364" t="s">
        <v>2386</v>
      </c>
      <c r="J154" s="364">
        <v>50</v>
      </c>
      <c r="K154" s="360"/>
    </row>
    <row r="155" spans="2:11" ht="15" customHeight="1">
      <c r="B155" s="339"/>
      <c r="C155" s="364" t="s">
        <v>2411</v>
      </c>
      <c r="D155" s="317"/>
      <c r="E155" s="317"/>
      <c r="F155" s="365" t="s">
        <v>2390</v>
      </c>
      <c r="G155" s="317"/>
      <c r="H155" s="364" t="s">
        <v>2423</v>
      </c>
      <c r="I155" s="364" t="s">
        <v>2386</v>
      </c>
      <c r="J155" s="364">
        <v>50</v>
      </c>
      <c r="K155" s="360"/>
    </row>
    <row r="156" spans="2:11" ht="15" customHeight="1">
      <c r="B156" s="339"/>
      <c r="C156" s="364" t="s">
        <v>2409</v>
      </c>
      <c r="D156" s="317"/>
      <c r="E156" s="317"/>
      <c r="F156" s="365" t="s">
        <v>2390</v>
      </c>
      <c r="G156" s="317"/>
      <c r="H156" s="364" t="s">
        <v>2423</v>
      </c>
      <c r="I156" s="364" t="s">
        <v>2386</v>
      </c>
      <c r="J156" s="364">
        <v>50</v>
      </c>
      <c r="K156" s="360"/>
    </row>
    <row r="157" spans="2:11" ht="15" customHeight="1">
      <c r="B157" s="339"/>
      <c r="C157" s="364" t="s">
        <v>152</v>
      </c>
      <c r="D157" s="317"/>
      <c r="E157" s="317"/>
      <c r="F157" s="365" t="s">
        <v>2384</v>
      </c>
      <c r="G157" s="317"/>
      <c r="H157" s="364" t="s">
        <v>2445</v>
      </c>
      <c r="I157" s="364" t="s">
        <v>2386</v>
      </c>
      <c r="J157" s="364" t="s">
        <v>2446</v>
      </c>
      <c r="K157" s="360"/>
    </row>
    <row r="158" spans="2:11" ht="15" customHeight="1">
      <c r="B158" s="339"/>
      <c r="C158" s="364" t="s">
        <v>2447</v>
      </c>
      <c r="D158" s="317"/>
      <c r="E158" s="317"/>
      <c r="F158" s="365" t="s">
        <v>2384</v>
      </c>
      <c r="G158" s="317"/>
      <c r="H158" s="364" t="s">
        <v>2448</v>
      </c>
      <c r="I158" s="364" t="s">
        <v>2418</v>
      </c>
      <c r="J158" s="364"/>
      <c r="K158" s="360"/>
    </row>
    <row r="159" spans="2:11" ht="15" customHeight="1">
      <c r="B159" s="366"/>
      <c r="C159" s="348"/>
      <c r="D159" s="348"/>
      <c r="E159" s="348"/>
      <c r="F159" s="348"/>
      <c r="G159" s="348"/>
      <c r="H159" s="348"/>
      <c r="I159" s="348"/>
      <c r="J159" s="348"/>
      <c r="K159" s="367"/>
    </row>
    <row r="160" spans="2:11" ht="18.75" customHeight="1">
      <c r="B160" s="313"/>
      <c r="C160" s="317"/>
      <c r="D160" s="317"/>
      <c r="E160" s="317"/>
      <c r="F160" s="338"/>
      <c r="G160" s="317"/>
      <c r="H160" s="317"/>
      <c r="I160" s="317"/>
      <c r="J160" s="317"/>
      <c r="K160" s="313"/>
    </row>
    <row r="161" spans="2:11" ht="18.75" customHeight="1">
      <c r="B161" s="324"/>
      <c r="C161" s="324"/>
      <c r="D161" s="324"/>
      <c r="E161" s="324"/>
      <c r="F161" s="324"/>
      <c r="G161" s="324"/>
      <c r="H161" s="324"/>
      <c r="I161" s="324"/>
      <c r="J161" s="324"/>
      <c r="K161" s="324"/>
    </row>
    <row r="162" spans="2:11" ht="7.5" customHeight="1">
      <c r="B162" s="303"/>
      <c r="C162" s="304"/>
      <c r="D162" s="304"/>
      <c r="E162" s="304"/>
      <c r="F162" s="304"/>
      <c r="G162" s="304"/>
      <c r="H162" s="304"/>
      <c r="I162" s="304"/>
      <c r="J162" s="304"/>
      <c r="K162" s="305"/>
    </row>
    <row r="163" spans="2:11" ht="45" customHeight="1">
      <c r="B163" s="306"/>
      <c r="C163" s="307" t="s">
        <v>2449</v>
      </c>
      <c r="D163" s="307"/>
      <c r="E163" s="307"/>
      <c r="F163" s="307"/>
      <c r="G163" s="307"/>
      <c r="H163" s="307"/>
      <c r="I163" s="307"/>
      <c r="J163" s="307"/>
      <c r="K163" s="308"/>
    </row>
    <row r="164" spans="2:11" ht="17.25" customHeight="1">
      <c r="B164" s="306"/>
      <c r="C164" s="331" t="s">
        <v>2378</v>
      </c>
      <c r="D164" s="331"/>
      <c r="E164" s="331"/>
      <c r="F164" s="331" t="s">
        <v>2379</v>
      </c>
      <c r="G164" s="368"/>
      <c r="H164" s="369" t="s">
        <v>187</v>
      </c>
      <c r="I164" s="369" t="s">
        <v>54</v>
      </c>
      <c r="J164" s="331" t="s">
        <v>2380</v>
      </c>
      <c r="K164" s="308"/>
    </row>
    <row r="165" spans="2:11" ht="17.25" customHeight="1">
      <c r="B165" s="309"/>
      <c r="C165" s="333" t="s">
        <v>2381</v>
      </c>
      <c r="D165" s="333"/>
      <c r="E165" s="333"/>
      <c r="F165" s="334" t="s">
        <v>2382</v>
      </c>
      <c r="G165" s="370"/>
      <c r="H165" s="371"/>
      <c r="I165" s="371"/>
      <c r="J165" s="333" t="s">
        <v>2383</v>
      </c>
      <c r="K165" s="311"/>
    </row>
    <row r="166" spans="2:11" ht="5.25" customHeight="1">
      <c r="B166" s="339"/>
      <c r="C166" s="336"/>
      <c r="D166" s="336"/>
      <c r="E166" s="336"/>
      <c r="F166" s="336"/>
      <c r="G166" s="337"/>
      <c r="H166" s="336"/>
      <c r="I166" s="336"/>
      <c r="J166" s="336"/>
      <c r="K166" s="360"/>
    </row>
    <row r="167" spans="2:11" ht="15" customHeight="1">
      <c r="B167" s="339"/>
      <c r="C167" s="317" t="s">
        <v>2387</v>
      </c>
      <c r="D167" s="317"/>
      <c r="E167" s="317"/>
      <c r="F167" s="338" t="s">
        <v>2384</v>
      </c>
      <c r="G167" s="317"/>
      <c r="H167" s="317" t="s">
        <v>2423</v>
      </c>
      <c r="I167" s="317" t="s">
        <v>2386</v>
      </c>
      <c r="J167" s="317">
        <v>120</v>
      </c>
      <c r="K167" s="360"/>
    </row>
    <row r="168" spans="2:11" ht="15" customHeight="1">
      <c r="B168" s="339"/>
      <c r="C168" s="317" t="s">
        <v>2432</v>
      </c>
      <c r="D168" s="317"/>
      <c r="E168" s="317"/>
      <c r="F168" s="338" t="s">
        <v>2384</v>
      </c>
      <c r="G168" s="317"/>
      <c r="H168" s="317" t="s">
        <v>2433</v>
      </c>
      <c r="I168" s="317" t="s">
        <v>2386</v>
      </c>
      <c r="J168" s="317" t="s">
        <v>2434</v>
      </c>
      <c r="K168" s="360"/>
    </row>
    <row r="169" spans="2:11" ht="15" customHeight="1">
      <c r="B169" s="339"/>
      <c r="C169" s="317" t="s">
        <v>83</v>
      </c>
      <c r="D169" s="317"/>
      <c r="E169" s="317"/>
      <c r="F169" s="338" t="s">
        <v>2384</v>
      </c>
      <c r="G169" s="317"/>
      <c r="H169" s="317" t="s">
        <v>2450</v>
      </c>
      <c r="I169" s="317" t="s">
        <v>2386</v>
      </c>
      <c r="J169" s="317" t="s">
        <v>2434</v>
      </c>
      <c r="K169" s="360"/>
    </row>
    <row r="170" spans="2:11" ht="15" customHeight="1">
      <c r="B170" s="339"/>
      <c r="C170" s="317" t="s">
        <v>2389</v>
      </c>
      <c r="D170" s="317"/>
      <c r="E170" s="317"/>
      <c r="F170" s="338" t="s">
        <v>2390</v>
      </c>
      <c r="G170" s="317"/>
      <c r="H170" s="317" t="s">
        <v>2450</v>
      </c>
      <c r="I170" s="317" t="s">
        <v>2386</v>
      </c>
      <c r="J170" s="317">
        <v>50</v>
      </c>
      <c r="K170" s="360"/>
    </row>
    <row r="171" spans="2:11" ht="15" customHeight="1">
      <c r="B171" s="339"/>
      <c r="C171" s="317" t="s">
        <v>2392</v>
      </c>
      <c r="D171" s="317"/>
      <c r="E171" s="317"/>
      <c r="F171" s="338" t="s">
        <v>2384</v>
      </c>
      <c r="G171" s="317"/>
      <c r="H171" s="317" t="s">
        <v>2450</v>
      </c>
      <c r="I171" s="317" t="s">
        <v>2394</v>
      </c>
      <c r="J171" s="317"/>
      <c r="K171" s="360"/>
    </row>
    <row r="172" spans="2:11" ht="15" customHeight="1">
      <c r="B172" s="339"/>
      <c r="C172" s="317" t="s">
        <v>2403</v>
      </c>
      <c r="D172" s="317"/>
      <c r="E172" s="317"/>
      <c r="F172" s="338" t="s">
        <v>2390</v>
      </c>
      <c r="G172" s="317"/>
      <c r="H172" s="317" t="s">
        <v>2450</v>
      </c>
      <c r="I172" s="317" t="s">
        <v>2386</v>
      </c>
      <c r="J172" s="317">
        <v>50</v>
      </c>
      <c r="K172" s="360"/>
    </row>
    <row r="173" spans="2:11" ht="15" customHeight="1">
      <c r="B173" s="339"/>
      <c r="C173" s="317" t="s">
        <v>2411</v>
      </c>
      <c r="D173" s="317"/>
      <c r="E173" s="317"/>
      <c r="F173" s="338" t="s">
        <v>2390</v>
      </c>
      <c r="G173" s="317"/>
      <c r="H173" s="317" t="s">
        <v>2450</v>
      </c>
      <c r="I173" s="317" t="s">
        <v>2386</v>
      </c>
      <c r="J173" s="317">
        <v>50</v>
      </c>
      <c r="K173" s="360"/>
    </row>
    <row r="174" spans="2:11" ht="15" customHeight="1">
      <c r="B174" s="339"/>
      <c r="C174" s="317" t="s">
        <v>2409</v>
      </c>
      <c r="D174" s="317"/>
      <c r="E174" s="317"/>
      <c r="F174" s="338" t="s">
        <v>2390</v>
      </c>
      <c r="G174" s="317"/>
      <c r="H174" s="317" t="s">
        <v>2450</v>
      </c>
      <c r="I174" s="317" t="s">
        <v>2386</v>
      </c>
      <c r="J174" s="317">
        <v>50</v>
      </c>
      <c r="K174" s="360"/>
    </row>
    <row r="175" spans="2:11" ht="15" customHeight="1">
      <c r="B175" s="339"/>
      <c r="C175" s="317" t="s">
        <v>186</v>
      </c>
      <c r="D175" s="317"/>
      <c r="E175" s="317"/>
      <c r="F175" s="338" t="s">
        <v>2384</v>
      </c>
      <c r="G175" s="317"/>
      <c r="H175" s="317" t="s">
        <v>2451</v>
      </c>
      <c r="I175" s="317" t="s">
        <v>2452</v>
      </c>
      <c r="J175" s="317"/>
      <c r="K175" s="360"/>
    </row>
    <row r="176" spans="2:11" ht="15" customHeight="1">
      <c r="B176" s="339"/>
      <c r="C176" s="317" t="s">
        <v>54</v>
      </c>
      <c r="D176" s="317"/>
      <c r="E176" s="317"/>
      <c r="F176" s="338" t="s">
        <v>2384</v>
      </c>
      <c r="G176" s="317"/>
      <c r="H176" s="317" t="s">
        <v>2453</v>
      </c>
      <c r="I176" s="317" t="s">
        <v>2454</v>
      </c>
      <c r="J176" s="317">
        <v>1</v>
      </c>
      <c r="K176" s="360"/>
    </row>
    <row r="177" spans="2:11" ht="15" customHeight="1">
      <c r="B177" s="339"/>
      <c r="C177" s="317" t="s">
        <v>50</v>
      </c>
      <c r="D177" s="317"/>
      <c r="E177" s="317"/>
      <c r="F177" s="338" t="s">
        <v>2384</v>
      </c>
      <c r="G177" s="317"/>
      <c r="H177" s="317" t="s">
        <v>2455</v>
      </c>
      <c r="I177" s="317" t="s">
        <v>2386</v>
      </c>
      <c r="J177" s="317">
        <v>20</v>
      </c>
      <c r="K177" s="360"/>
    </row>
    <row r="178" spans="2:11" ht="15" customHeight="1">
      <c r="B178" s="339"/>
      <c r="C178" s="317" t="s">
        <v>187</v>
      </c>
      <c r="D178" s="317"/>
      <c r="E178" s="317"/>
      <c r="F178" s="338" t="s">
        <v>2384</v>
      </c>
      <c r="G178" s="317"/>
      <c r="H178" s="317" t="s">
        <v>2456</v>
      </c>
      <c r="I178" s="317" t="s">
        <v>2386</v>
      </c>
      <c r="J178" s="317">
        <v>255</v>
      </c>
      <c r="K178" s="360"/>
    </row>
    <row r="179" spans="2:11" ht="15" customHeight="1">
      <c r="B179" s="339"/>
      <c r="C179" s="317" t="s">
        <v>188</v>
      </c>
      <c r="D179" s="317"/>
      <c r="E179" s="317"/>
      <c r="F179" s="338" t="s">
        <v>2384</v>
      </c>
      <c r="G179" s="317"/>
      <c r="H179" s="317" t="s">
        <v>2349</v>
      </c>
      <c r="I179" s="317" t="s">
        <v>2386</v>
      </c>
      <c r="J179" s="317">
        <v>10</v>
      </c>
      <c r="K179" s="360"/>
    </row>
    <row r="180" spans="2:11" ht="15" customHeight="1">
      <c r="B180" s="339"/>
      <c r="C180" s="317" t="s">
        <v>189</v>
      </c>
      <c r="D180" s="317"/>
      <c r="E180" s="317"/>
      <c r="F180" s="338" t="s">
        <v>2384</v>
      </c>
      <c r="G180" s="317"/>
      <c r="H180" s="317" t="s">
        <v>2457</v>
      </c>
      <c r="I180" s="317" t="s">
        <v>2418</v>
      </c>
      <c r="J180" s="317"/>
      <c r="K180" s="360"/>
    </row>
    <row r="181" spans="2:11" ht="15" customHeight="1">
      <c r="B181" s="339"/>
      <c r="C181" s="317" t="s">
        <v>2458</v>
      </c>
      <c r="D181" s="317"/>
      <c r="E181" s="317"/>
      <c r="F181" s="338" t="s">
        <v>2384</v>
      </c>
      <c r="G181" s="317"/>
      <c r="H181" s="317" t="s">
        <v>2459</v>
      </c>
      <c r="I181" s="317" t="s">
        <v>2418</v>
      </c>
      <c r="J181" s="317"/>
      <c r="K181" s="360"/>
    </row>
    <row r="182" spans="2:11" ht="15" customHeight="1">
      <c r="B182" s="339"/>
      <c r="C182" s="317" t="s">
        <v>2447</v>
      </c>
      <c r="D182" s="317"/>
      <c r="E182" s="317"/>
      <c r="F182" s="338" t="s">
        <v>2384</v>
      </c>
      <c r="G182" s="317"/>
      <c r="H182" s="317" t="s">
        <v>2460</v>
      </c>
      <c r="I182" s="317" t="s">
        <v>2418</v>
      </c>
      <c r="J182" s="317"/>
      <c r="K182" s="360"/>
    </row>
    <row r="183" spans="2:11" ht="15" customHeight="1">
      <c r="B183" s="339"/>
      <c r="C183" s="317" t="s">
        <v>191</v>
      </c>
      <c r="D183" s="317"/>
      <c r="E183" s="317"/>
      <c r="F183" s="338" t="s">
        <v>2390</v>
      </c>
      <c r="G183" s="317"/>
      <c r="H183" s="317" t="s">
        <v>2461</v>
      </c>
      <c r="I183" s="317" t="s">
        <v>2386</v>
      </c>
      <c r="J183" s="317">
        <v>50</v>
      </c>
      <c r="K183" s="360"/>
    </row>
    <row r="184" spans="2:11" ht="15" customHeight="1">
      <c r="B184" s="339"/>
      <c r="C184" s="317" t="s">
        <v>2462</v>
      </c>
      <c r="D184" s="317"/>
      <c r="E184" s="317"/>
      <c r="F184" s="338" t="s">
        <v>2390</v>
      </c>
      <c r="G184" s="317"/>
      <c r="H184" s="317" t="s">
        <v>2463</v>
      </c>
      <c r="I184" s="317" t="s">
        <v>2464</v>
      </c>
      <c r="J184" s="317"/>
      <c r="K184" s="360"/>
    </row>
    <row r="185" spans="2:11" ht="15" customHeight="1">
      <c r="B185" s="339"/>
      <c r="C185" s="317" t="s">
        <v>2465</v>
      </c>
      <c r="D185" s="317"/>
      <c r="E185" s="317"/>
      <c r="F185" s="338" t="s">
        <v>2390</v>
      </c>
      <c r="G185" s="317"/>
      <c r="H185" s="317" t="s">
        <v>2466</v>
      </c>
      <c r="I185" s="317" t="s">
        <v>2464</v>
      </c>
      <c r="J185" s="317"/>
      <c r="K185" s="360"/>
    </row>
    <row r="186" spans="2:11" ht="15" customHeight="1">
      <c r="B186" s="339"/>
      <c r="C186" s="317" t="s">
        <v>2467</v>
      </c>
      <c r="D186" s="317"/>
      <c r="E186" s="317"/>
      <c r="F186" s="338" t="s">
        <v>2390</v>
      </c>
      <c r="G186" s="317"/>
      <c r="H186" s="317" t="s">
        <v>2468</v>
      </c>
      <c r="I186" s="317" t="s">
        <v>2464</v>
      </c>
      <c r="J186" s="317"/>
      <c r="K186" s="360"/>
    </row>
    <row r="187" spans="2:11" ht="15" customHeight="1">
      <c r="B187" s="339"/>
      <c r="C187" s="372" t="s">
        <v>2469</v>
      </c>
      <c r="D187" s="317"/>
      <c r="E187" s="317"/>
      <c r="F187" s="338" t="s">
        <v>2390</v>
      </c>
      <c r="G187" s="317"/>
      <c r="H187" s="317" t="s">
        <v>2470</v>
      </c>
      <c r="I187" s="317" t="s">
        <v>2471</v>
      </c>
      <c r="J187" s="373" t="s">
        <v>2472</v>
      </c>
      <c r="K187" s="360"/>
    </row>
    <row r="188" spans="2:11" ht="15" customHeight="1">
      <c r="B188" s="339"/>
      <c r="C188" s="323" t="s">
        <v>39</v>
      </c>
      <c r="D188" s="317"/>
      <c r="E188" s="317"/>
      <c r="F188" s="338" t="s">
        <v>2384</v>
      </c>
      <c r="G188" s="317"/>
      <c r="H188" s="313" t="s">
        <v>2473</v>
      </c>
      <c r="I188" s="317" t="s">
        <v>2474</v>
      </c>
      <c r="J188" s="317"/>
      <c r="K188" s="360"/>
    </row>
    <row r="189" spans="2:11" ht="15" customHeight="1">
      <c r="B189" s="339"/>
      <c r="C189" s="323" t="s">
        <v>2475</v>
      </c>
      <c r="D189" s="317"/>
      <c r="E189" s="317"/>
      <c r="F189" s="338" t="s">
        <v>2384</v>
      </c>
      <c r="G189" s="317"/>
      <c r="H189" s="317" t="s">
        <v>2476</v>
      </c>
      <c r="I189" s="317" t="s">
        <v>2418</v>
      </c>
      <c r="J189" s="317"/>
      <c r="K189" s="360"/>
    </row>
    <row r="190" spans="2:11" ht="15" customHeight="1">
      <c r="B190" s="339"/>
      <c r="C190" s="323" t="s">
        <v>2477</v>
      </c>
      <c r="D190" s="317"/>
      <c r="E190" s="317"/>
      <c r="F190" s="338" t="s">
        <v>2384</v>
      </c>
      <c r="G190" s="317"/>
      <c r="H190" s="317" t="s">
        <v>2478</v>
      </c>
      <c r="I190" s="317" t="s">
        <v>2418</v>
      </c>
      <c r="J190" s="317"/>
      <c r="K190" s="360"/>
    </row>
    <row r="191" spans="2:11" ht="15" customHeight="1">
      <c r="B191" s="339"/>
      <c r="C191" s="323" t="s">
        <v>2479</v>
      </c>
      <c r="D191" s="317"/>
      <c r="E191" s="317"/>
      <c r="F191" s="338" t="s">
        <v>2390</v>
      </c>
      <c r="G191" s="317"/>
      <c r="H191" s="317" t="s">
        <v>2480</v>
      </c>
      <c r="I191" s="317" t="s">
        <v>2418</v>
      </c>
      <c r="J191" s="317"/>
      <c r="K191" s="360"/>
    </row>
    <row r="192" spans="2:11" ht="15" customHeight="1">
      <c r="B192" s="366"/>
      <c r="C192" s="374"/>
      <c r="D192" s="348"/>
      <c r="E192" s="348"/>
      <c r="F192" s="348"/>
      <c r="G192" s="348"/>
      <c r="H192" s="348"/>
      <c r="I192" s="348"/>
      <c r="J192" s="348"/>
      <c r="K192" s="367"/>
    </row>
    <row r="193" spans="2:11" ht="18.75" customHeight="1">
      <c r="B193" s="313"/>
      <c r="C193" s="317"/>
      <c r="D193" s="317"/>
      <c r="E193" s="317"/>
      <c r="F193" s="338"/>
      <c r="G193" s="317"/>
      <c r="H193" s="317"/>
      <c r="I193" s="317"/>
      <c r="J193" s="317"/>
      <c r="K193" s="313"/>
    </row>
    <row r="194" spans="2:11" ht="18.75" customHeight="1">
      <c r="B194" s="313"/>
      <c r="C194" s="317"/>
      <c r="D194" s="317"/>
      <c r="E194" s="317"/>
      <c r="F194" s="338"/>
      <c r="G194" s="317"/>
      <c r="H194" s="317"/>
      <c r="I194" s="317"/>
      <c r="J194" s="317"/>
      <c r="K194" s="313"/>
    </row>
    <row r="195" spans="2:11" ht="18.75" customHeight="1">
      <c r="B195" s="324"/>
      <c r="C195" s="324"/>
      <c r="D195" s="324"/>
      <c r="E195" s="324"/>
      <c r="F195" s="324"/>
      <c r="G195" s="324"/>
      <c r="H195" s="324"/>
      <c r="I195" s="324"/>
      <c r="J195" s="324"/>
      <c r="K195" s="324"/>
    </row>
    <row r="196" spans="2:11" ht="13.5">
      <c r="B196" s="303"/>
      <c r="C196" s="304"/>
      <c r="D196" s="304"/>
      <c r="E196" s="304"/>
      <c r="F196" s="304"/>
      <c r="G196" s="304"/>
      <c r="H196" s="304"/>
      <c r="I196" s="304"/>
      <c r="J196" s="304"/>
      <c r="K196" s="305"/>
    </row>
    <row r="197" spans="2:11" ht="21">
      <c r="B197" s="306"/>
      <c r="C197" s="307" t="s">
        <v>2481</v>
      </c>
      <c r="D197" s="307"/>
      <c r="E197" s="307"/>
      <c r="F197" s="307"/>
      <c r="G197" s="307"/>
      <c r="H197" s="307"/>
      <c r="I197" s="307"/>
      <c r="J197" s="307"/>
      <c r="K197" s="308"/>
    </row>
    <row r="198" spans="2:11" ht="25.5" customHeight="1">
      <c r="B198" s="306"/>
      <c r="C198" s="375" t="s">
        <v>2482</v>
      </c>
      <c r="D198" s="375"/>
      <c r="E198" s="375"/>
      <c r="F198" s="375" t="s">
        <v>2483</v>
      </c>
      <c r="G198" s="376"/>
      <c r="H198" s="375" t="s">
        <v>2484</v>
      </c>
      <c r="I198" s="375"/>
      <c r="J198" s="375"/>
      <c r="K198" s="308"/>
    </row>
    <row r="199" spans="2:11" ht="5.25" customHeight="1">
      <c r="B199" s="339"/>
      <c r="C199" s="336"/>
      <c r="D199" s="336"/>
      <c r="E199" s="336"/>
      <c r="F199" s="336"/>
      <c r="G199" s="317"/>
      <c r="H199" s="336"/>
      <c r="I199" s="336"/>
      <c r="J199" s="336"/>
      <c r="K199" s="360"/>
    </row>
    <row r="200" spans="2:11" ht="15" customHeight="1">
      <c r="B200" s="339"/>
      <c r="C200" s="317" t="s">
        <v>2474</v>
      </c>
      <c r="D200" s="317"/>
      <c r="E200" s="317"/>
      <c r="F200" s="338" t="s">
        <v>40</v>
      </c>
      <c r="G200" s="317"/>
      <c r="H200" s="317" t="s">
        <v>2485</v>
      </c>
      <c r="I200" s="317"/>
      <c r="J200" s="317"/>
      <c r="K200" s="360"/>
    </row>
    <row r="201" spans="2:11" ht="15" customHeight="1">
      <c r="B201" s="339"/>
      <c r="C201" s="345"/>
      <c r="D201" s="317"/>
      <c r="E201" s="317"/>
      <c r="F201" s="338" t="s">
        <v>41</v>
      </c>
      <c r="G201" s="317"/>
      <c r="H201" s="317" t="s">
        <v>2486</v>
      </c>
      <c r="I201" s="317"/>
      <c r="J201" s="317"/>
      <c r="K201" s="360"/>
    </row>
    <row r="202" spans="2:11" ht="15" customHeight="1">
      <c r="B202" s="339"/>
      <c r="C202" s="345"/>
      <c r="D202" s="317"/>
      <c r="E202" s="317"/>
      <c r="F202" s="338" t="s">
        <v>44</v>
      </c>
      <c r="G202" s="317"/>
      <c r="H202" s="317" t="s">
        <v>2487</v>
      </c>
      <c r="I202" s="317"/>
      <c r="J202" s="317"/>
      <c r="K202" s="360"/>
    </row>
    <row r="203" spans="2:11" ht="15" customHeight="1">
      <c r="B203" s="339"/>
      <c r="C203" s="317"/>
      <c r="D203" s="317"/>
      <c r="E203" s="317"/>
      <c r="F203" s="338" t="s">
        <v>42</v>
      </c>
      <c r="G203" s="317"/>
      <c r="H203" s="317" t="s">
        <v>2488</v>
      </c>
      <c r="I203" s="317"/>
      <c r="J203" s="317"/>
      <c r="K203" s="360"/>
    </row>
    <row r="204" spans="2:11" ht="15" customHeight="1">
      <c r="B204" s="339"/>
      <c r="C204" s="317"/>
      <c r="D204" s="317"/>
      <c r="E204" s="317"/>
      <c r="F204" s="338" t="s">
        <v>43</v>
      </c>
      <c r="G204" s="317"/>
      <c r="H204" s="317" t="s">
        <v>2489</v>
      </c>
      <c r="I204" s="317"/>
      <c r="J204" s="317"/>
      <c r="K204" s="360"/>
    </row>
    <row r="205" spans="2:11" ht="15" customHeight="1">
      <c r="B205" s="339"/>
      <c r="C205" s="317"/>
      <c r="D205" s="317"/>
      <c r="E205" s="317"/>
      <c r="F205" s="338"/>
      <c r="G205" s="317"/>
      <c r="H205" s="317"/>
      <c r="I205" s="317"/>
      <c r="J205" s="317"/>
      <c r="K205" s="360"/>
    </row>
    <row r="206" spans="2:11" ht="15" customHeight="1">
      <c r="B206" s="339"/>
      <c r="C206" s="317" t="s">
        <v>2430</v>
      </c>
      <c r="D206" s="317"/>
      <c r="E206" s="317"/>
      <c r="F206" s="338" t="s">
        <v>75</v>
      </c>
      <c r="G206" s="317"/>
      <c r="H206" s="317" t="s">
        <v>2490</v>
      </c>
      <c r="I206" s="317"/>
      <c r="J206" s="317"/>
      <c r="K206" s="360"/>
    </row>
    <row r="207" spans="2:11" ht="15" customHeight="1">
      <c r="B207" s="339"/>
      <c r="C207" s="345"/>
      <c r="D207" s="317"/>
      <c r="E207" s="317"/>
      <c r="F207" s="338" t="s">
        <v>2328</v>
      </c>
      <c r="G207" s="317"/>
      <c r="H207" s="317" t="s">
        <v>2329</v>
      </c>
      <c r="I207" s="317"/>
      <c r="J207" s="317"/>
      <c r="K207" s="360"/>
    </row>
    <row r="208" spans="2:11" ht="15" customHeight="1">
      <c r="B208" s="339"/>
      <c r="C208" s="317"/>
      <c r="D208" s="317"/>
      <c r="E208" s="317"/>
      <c r="F208" s="338" t="s">
        <v>2326</v>
      </c>
      <c r="G208" s="317"/>
      <c r="H208" s="317" t="s">
        <v>2491</v>
      </c>
      <c r="I208" s="317"/>
      <c r="J208" s="317"/>
      <c r="K208" s="360"/>
    </row>
    <row r="209" spans="2:11" ht="15" customHeight="1">
      <c r="B209" s="377"/>
      <c r="C209" s="345"/>
      <c r="D209" s="345"/>
      <c r="E209" s="345"/>
      <c r="F209" s="338" t="s">
        <v>2330</v>
      </c>
      <c r="G209" s="323"/>
      <c r="H209" s="364" t="s">
        <v>2331</v>
      </c>
      <c r="I209" s="364"/>
      <c r="J209" s="364"/>
      <c r="K209" s="378"/>
    </row>
    <row r="210" spans="2:11" ht="15" customHeight="1">
      <c r="B210" s="377"/>
      <c r="C210" s="345"/>
      <c r="D210" s="345"/>
      <c r="E210" s="345"/>
      <c r="F210" s="338" t="s">
        <v>2332</v>
      </c>
      <c r="G210" s="323"/>
      <c r="H210" s="364" t="s">
        <v>2492</v>
      </c>
      <c r="I210" s="364"/>
      <c r="J210" s="364"/>
      <c r="K210" s="378"/>
    </row>
    <row r="211" spans="2:11" ht="15" customHeight="1">
      <c r="B211" s="377"/>
      <c r="C211" s="345"/>
      <c r="D211" s="345"/>
      <c r="E211" s="345"/>
      <c r="F211" s="379"/>
      <c r="G211" s="323"/>
      <c r="H211" s="380"/>
      <c r="I211" s="380"/>
      <c r="J211" s="380"/>
      <c r="K211" s="378"/>
    </row>
    <row r="212" spans="2:11" ht="15" customHeight="1">
      <c r="B212" s="377"/>
      <c r="C212" s="317" t="s">
        <v>2454</v>
      </c>
      <c r="D212" s="345"/>
      <c r="E212" s="345"/>
      <c r="F212" s="338">
        <v>1</v>
      </c>
      <c r="G212" s="323"/>
      <c r="H212" s="364" t="s">
        <v>2493</v>
      </c>
      <c r="I212" s="364"/>
      <c r="J212" s="364"/>
      <c r="K212" s="378"/>
    </row>
    <row r="213" spans="2:11" ht="15" customHeight="1">
      <c r="B213" s="377"/>
      <c r="C213" s="345"/>
      <c r="D213" s="345"/>
      <c r="E213" s="345"/>
      <c r="F213" s="338">
        <v>2</v>
      </c>
      <c r="G213" s="323"/>
      <c r="H213" s="364" t="s">
        <v>2494</v>
      </c>
      <c r="I213" s="364"/>
      <c r="J213" s="364"/>
      <c r="K213" s="378"/>
    </row>
    <row r="214" spans="2:11" ht="15" customHeight="1">
      <c r="B214" s="377"/>
      <c r="C214" s="345"/>
      <c r="D214" s="345"/>
      <c r="E214" s="345"/>
      <c r="F214" s="338">
        <v>3</v>
      </c>
      <c r="G214" s="323"/>
      <c r="H214" s="364" t="s">
        <v>2495</v>
      </c>
      <c r="I214" s="364"/>
      <c r="J214" s="364"/>
      <c r="K214" s="378"/>
    </row>
    <row r="215" spans="2:11" ht="15" customHeight="1">
      <c r="B215" s="377"/>
      <c r="C215" s="345"/>
      <c r="D215" s="345"/>
      <c r="E215" s="345"/>
      <c r="F215" s="338">
        <v>4</v>
      </c>
      <c r="G215" s="323"/>
      <c r="H215" s="364" t="s">
        <v>2496</v>
      </c>
      <c r="I215" s="364"/>
      <c r="J215" s="364"/>
      <c r="K215" s="378"/>
    </row>
    <row r="216" spans="2:11" ht="12.75" customHeight="1">
      <c r="B216" s="381"/>
      <c r="C216" s="382"/>
      <c r="D216" s="382"/>
      <c r="E216" s="382"/>
      <c r="F216" s="382"/>
      <c r="G216" s="382"/>
      <c r="H216" s="382"/>
      <c r="I216" s="382"/>
      <c r="J216" s="382"/>
      <c r="K216" s="383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9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141</v>
      </c>
      <c r="G1" s="151" t="s">
        <v>142</v>
      </c>
      <c r="H1" s="151"/>
      <c r="I1" s="152"/>
      <c r="J1" s="151" t="s">
        <v>143</v>
      </c>
      <c r="K1" s="150" t="s">
        <v>144</v>
      </c>
      <c r="L1" s="151" t="s">
        <v>145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87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146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ZŠ Karviná - školy II - stavba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147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148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149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1141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78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ROUND(J104,2)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ROUND(SUM(BE104:BE291),2)</f>
        <v>0</v>
      </c>
      <c r="G32" s="47"/>
      <c r="H32" s="47"/>
      <c r="I32" s="170">
        <v>0.21</v>
      </c>
      <c r="J32" s="169">
        <f>ROUND(ROUND((SUM(BE104:BE291)),2)*I32,2)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ROUND(SUM(BF104:BF291),2)</f>
        <v>0</v>
      </c>
      <c r="G33" s="47"/>
      <c r="H33" s="47"/>
      <c r="I33" s="170">
        <v>0.15</v>
      </c>
      <c r="J33" s="169">
        <f>ROUND(ROUND((SUM(BF104:BF291)),2)*I33,2)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ROUND(SUM(BG104:BG291),2)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ROUND(SUM(BH104:BH291),2)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ROUND(SUM(BI104:BI291),2)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151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ZŠ Karviná - školy II - stavba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147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148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149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>005 - Rekonstrukce odborných učeben ZŠ a MŠ Školská Karviná - cvičná kuchyně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152</v>
      </c>
      <c r="D58" s="171"/>
      <c r="E58" s="171"/>
      <c r="F58" s="171"/>
      <c r="G58" s="171"/>
      <c r="H58" s="171"/>
      <c r="I58" s="185"/>
      <c r="J58" s="186" t="s">
        <v>153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154</v>
      </c>
      <c r="D60" s="47"/>
      <c r="E60" s="47"/>
      <c r="F60" s="47"/>
      <c r="G60" s="47"/>
      <c r="H60" s="47"/>
      <c r="I60" s="156"/>
      <c r="J60" s="167">
        <f>J104</f>
        <v>0</v>
      </c>
      <c r="K60" s="51"/>
      <c r="AU60" s="24" t="s">
        <v>155</v>
      </c>
    </row>
    <row r="61" spans="2:11" s="8" customFormat="1" ht="24.95" customHeight="1">
      <c r="B61" s="189"/>
      <c r="C61" s="190"/>
      <c r="D61" s="191" t="s">
        <v>156</v>
      </c>
      <c r="E61" s="192"/>
      <c r="F61" s="192"/>
      <c r="G61" s="192"/>
      <c r="H61" s="192"/>
      <c r="I61" s="193"/>
      <c r="J61" s="194">
        <f>J105</f>
        <v>0</v>
      </c>
      <c r="K61" s="195"/>
    </row>
    <row r="62" spans="2:11" s="9" customFormat="1" ht="19.9" customHeight="1">
      <c r="B62" s="196"/>
      <c r="C62" s="197"/>
      <c r="D62" s="198" t="s">
        <v>158</v>
      </c>
      <c r="E62" s="199"/>
      <c r="F62" s="199"/>
      <c r="G62" s="199"/>
      <c r="H62" s="199"/>
      <c r="I62" s="200"/>
      <c r="J62" s="201">
        <f>J106</f>
        <v>0</v>
      </c>
      <c r="K62" s="202"/>
    </row>
    <row r="63" spans="2:11" s="9" customFormat="1" ht="19.9" customHeight="1">
      <c r="B63" s="196"/>
      <c r="C63" s="197"/>
      <c r="D63" s="198" t="s">
        <v>161</v>
      </c>
      <c r="E63" s="199"/>
      <c r="F63" s="199"/>
      <c r="G63" s="199"/>
      <c r="H63" s="199"/>
      <c r="I63" s="200"/>
      <c r="J63" s="201">
        <f>J117</f>
        <v>0</v>
      </c>
      <c r="K63" s="202"/>
    </row>
    <row r="64" spans="2:11" s="9" customFormat="1" ht="19.9" customHeight="1">
      <c r="B64" s="196"/>
      <c r="C64" s="197"/>
      <c r="D64" s="198" t="s">
        <v>162</v>
      </c>
      <c r="E64" s="199"/>
      <c r="F64" s="199"/>
      <c r="G64" s="199"/>
      <c r="H64" s="199"/>
      <c r="I64" s="200"/>
      <c r="J64" s="201">
        <f>J143</f>
        <v>0</v>
      </c>
      <c r="K64" s="202"/>
    </row>
    <row r="65" spans="2:11" s="9" customFormat="1" ht="14.85" customHeight="1">
      <c r="B65" s="196"/>
      <c r="C65" s="197"/>
      <c r="D65" s="198" t="s">
        <v>163</v>
      </c>
      <c r="E65" s="199"/>
      <c r="F65" s="199"/>
      <c r="G65" s="199"/>
      <c r="H65" s="199"/>
      <c r="I65" s="200"/>
      <c r="J65" s="201">
        <f>J166</f>
        <v>0</v>
      </c>
      <c r="K65" s="202"/>
    </row>
    <row r="66" spans="2:11" s="9" customFormat="1" ht="19.9" customHeight="1">
      <c r="B66" s="196"/>
      <c r="C66" s="197"/>
      <c r="D66" s="198" t="s">
        <v>164</v>
      </c>
      <c r="E66" s="199"/>
      <c r="F66" s="199"/>
      <c r="G66" s="199"/>
      <c r="H66" s="199"/>
      <c r="I66" s="200"/>
      <c r="J66" s="201">
        <f>J168</f>
        <v>0</v>
      </c>
      <c r="K66" s="202"/>
    </row>
    <row r="67" spans="2:11" s="8" customFormat="1" ht="24.95" customHeight="1">
      <c r="B67" s="189"/>
      <c r="C67" s="190"/>
      <c r="D67" s="191" t="s">
        <v>165</v>
      </c>
      <c r="E67" s="192"/>
      <c r="F67" s="192"/>
      <c r="G67" s="192"/>
      <c r="H67" s="192"/>
      <c r="I67" s="193"/>
      <c r="J67" s="194">
        <f>J175</f>
        <v>0</v>
      </c>
      <c r="K67" s="195"/>
    </row>
    <row r="68" spans="2:11" s="9" customFormat="1" ht="19.9" customHeight="1">
      <c r="B68" s="196"/>
      <c r="C68" s="197"/>
      <c r="D68" s="198" t="s">
        <v>166</v>
      </c>
      <c r="E68" s="199"/>
      <c r="F68" s="199"/>
      <c r="G68" s="199"/>
      <c r="H68" s="199"/>
      <c r="I68" s="200"/>
      <c r="J68" s="201">
        <f>J176</f>
        <v>0</v>
      </c>
      <c r="K68" s="202"/>
    </row>
    <row r="69" spans="2:11" s="9" customFormat="1" ht="19.9" customHeight="1">
      <c r="B69" s="196"/>
      <c r="C69" s="197"/>
      <c r="D69" s="198" t="s">
        <v>167</v>
      </c>
      <c r="E69" s="199"/>
      <c r="F69" s="199"/>
      <c r="G69" s="199"/>
      <c r="H69" s="199"/>
      <c r="I69" s="200"/>
      <c r="J69" s="201">
        <f>J189</f>
        <v>0</v>
      </c>
      <c r="K69" s="202"/>
    </row>
    <row r="70" spans="2:11" s="9" customFormat="1" ht="19.9" customHeight="1">
      <c r="B70" s="196"/>
      <c r="C70" s="197"/>
      <c r="D70" s="198" t="s">
        <v>168</v>
      </c>
      <c r="E70" s="199"/>
      <c r="F70" s="199"/>
      <c r="G70" s="199"/>
      <c r="H70" s="199"/>
      <c r="I70" s="200"/>
      <c r="J70" s="201">
        <f>J192</f>
        <v>0</v>
      </c>
      <c r="K70" s="202"/>
    </row>
    <row r="71" spans="2:11" s="9" customFormat="1" ht="19.9" customHeight="1">
      <c r="B71" s="196"/>
      <c r="C71" s="197"/>
      <c r="D71" s="198" t="s">
        <v>169</v>
      </c>
      <c r="E71" s="199"/>
      <c r="F71" s="199"/>
      <c r="G71" s="199"/>
      <c r="H71" s="199"/>
      <c r="I71" s="200"/>
      <c r="J71" s="201">
        <f>J204</f>
        <v>0</v>
      </c>
      <c r="K71" s="202"/>
    </row>
    <row r="72" spans="2:11" s="9" customFormat="1" ht="19.9" customHeight="1">
      <c r="B72" s="196"/>
      <c r="C72" s="197"/>
      <c r="D72" s="198" t="s">
        <v>170</v>
      </c>
      <c r="E72" s="199"/>
      <c r="F72" s="199"/>
      <c r="G72" s="199"/>
      <c r="H72" s="199"/>
      <c r="I72" s="200"/>
      <c r="J72" s="201">
        <f>J213</f>
        <v>0</v>
      </c>
      <c r="K72" s="202"/>
    </row>
    <row r="73" spans="2:11" s="9" customFormat="1" ht="19.9" customHeight="1">
      <c r="B73" s="196"/>
      <c r="C73" s="197"/>
      <c r="D73" s="198" t="s">
        <v>171</v>
      </c>
      <c r="E73" s="199"/>
      <c r="F73" s="199"/>
      <c r="G73" s="199"/>
      <c r="H73" s="199"/>
      <c r="I73" s="200"/>
      <c r="J73" s="201">
        <f>J229</f>
        <v>0</v>
      </c>
      <c r="K73" s="202"/>
    </row>
    <row r="74" spans="2:11" s="9" customFormat="1" ht="19.9" customHeight="1">
      <c r="B74" s="196"/>
      <c r="C74" s="197"/>
      <c r="D74" s="198" t="s">
        <v>173</v>
      </c>
      <c r="E74" s="199"/>
      <c r="F74" s="199"/>
      <c r="G74" s="199"/>
      <c r="H74" s="199"/>
      <c r="I74" s="200"/>
      <c r="J74" s="201">
        <f>J232</f>
        <v>0</v>
      </c>
      <c r="K74" s="202"/>
    </row>
    <row r="75" spans="2:11" s="9" customFormat="1" ht="19.9" customHeight="1">
      <c r="B75" s="196"/>
      <c r="C75" s="197"/>
      <c r="D75" s="198" t="s">
        <v>175</v>
      </c>
      <c r="E75" s="199"/>
      <c r="F75" s="199"/>
      <c r="G75" s="199"/>
      <c r="H75" s="199"/>
      <c r="I75" s="200"/>
      <c r="J75" s="201">
        <f>J246</f>
        <v>0</v>
      </c>
      <c r="K75" s="202"/>
    </row>
    <row r="76" spans="2:11" s="9" customFormat="1" ht="19.9" customHeight="1">
      <c r="B76" s="196"/>
      <c r="C76" s="197"/>
      <c r="D76" s="198" t="s">
        <v>176</v>
      </c>
      <c r="E76" s="199"/>
      <c r="F76" s="199"/>
      <c r="G76" s="199"/>
      <c r="H76" s="199"/>
      <c r="I76" s="200"/>
      <c r="J76" s="201">
        <f>J250</f>
        <v>0</v>
      </c>
      <c r="K76" s="202"/>
    </row>
    <row r="77" spans="2:11" s="9" customFormat="1" ht="19.9" customHeight="1">
      <c r="B77" s="196"/>
      <c r="C77" s="197"/>
      <c r="D77" s="198" t="s">
        <v>177</v>
      </c>
      <c r="E77" s="199"/>
      <c r="F77" s="199"/>
      <c r="G77" s="199"/>
      <c r="H77" s="199"/>
      <c r="I77" s="200"/>
      <c r="J77" s="201">
        <f>J256</f>
        <v>0</v>
      </c>
      <c r="K77" s="202"/>
    </row>
    <row r="78" spans="2:11" s="9" customFormat="1" ht="19.9" customHeight="1">
      <c r="B78" s="196"/>
      <c r="C78" s="197"/>
      <c r="D78" s="198" t="s">
        <v>179</v>
      </c>
      <c r="E78" s="199"/>
      <c r="F78" s="199"/>
      <c r="G78" s="199"/>
      <c r="H78" s="199"/>
      <c r="I78" s="200"/>
      <c r="J78" s="201">
        <f>J262</f>
        <v>0</v>
      </c>
      <c r="K78" s="202"/>
    </row>
    <row r="79" spans="2:11" s="9" customFormat="1" ht="19.9" customHeight="1">
      <c r="B79" s="196"/>
      <c r="C79" s="197"/>
      <c r="D79" s="198" t="s">
        <v>180</v>
      </c>
      <c r="E79" s="199"/>
      <c r="F79" s="199"/>
      <c r="G79" s="199"/>
      <c r="H79" s="199"/>
      <c r="I79" s="200"/>
      <c r="J79" s="201">
        <f>J265</f>
        <v>0</v>
      </c>
      <c r="K79" s="202"/>
    </row>
    <row r="80" spans="2:11" s="8" customFormat="1" ht="24.95" customHeight="1">
      <c r="B80" s="189"/>
      <c r="C80" s="190"/>
      <c r="D80" s="191" t="s">
        <v>182</v>
      </c>
      <c r="E80" s="192"/>
      <c r="F80" s="192"/>
      <c r="G80" s="192"/>
      <c r="H80" s="192"/>
      <c r="I80" s="193"/>
      <c r="J80" s="194">
        <f>J279</f>
        <v>0</v>
      </c>
      <c r="K80" s="195"/>
    </row>
    <row r="81" spans="2:11" s="9" customFormat="1" ht="19.9" customHeight="1">
      <c r="B81" s="196"/>
      <c r="C81" s="197"/>
      <c r="D81" s="198" t="s">
        <v>183</v>
      </c>
      <c r="E81" s="199"/>
      <c r="F81" s="199"/>
      <c r="G81" s="199"/>
      <c r="H81" s="199"/>
      <c r="I81" s="200"/>
      <c r="J81" s="201">
        <f>J280</f>
        <v>0</v>
      </c>
      <c r="K81" s="202"/>
    </row>
    <row r="82" spans="2:11" s="9" customFormat="1" ht="19.9" customHeight="1">
      <c r="B82" s="196"/>
      <c r="C82" s="197"/>
      <c r="D82" s="198" t="s">
        <v>184</v>
      </c>
      <c r="E82" s="199"/>
      <c r="F82" s="199"/>
      <c r="G82" s="199"/>
      <c r="H82" s="199"/>
      <c r="I82" s="200"/>
      <c r="J82" s="201">
        <f>J285</f>
        <v>0</v>
      </c>
      <c r="K82" s="202"/>
    </row>
    <row r="83" spans="2:11" s="1" customFormat="1" ht="21.8" customHeight="1">
      <c r="B83" s="46"/>
      <c r="C83" s="47"/>
      <c r="D83" s="47"/>
      <c r="E83" s="47"/>
      <c r="F83" s="47"/>
      <c r="G83" s="47"/>
      <c r="H83" s="47"/>
      <c r="I83" s="156"/>
      <c r="J83" s="47"/>
      <c r="K83" s="51"/>
    </row>
    <row r="84" spans="2:11" s="1" customFormat="1" ht="6.95" customHeight="1">
      <c r="B84" s="67"/>
      <c r="C84" s="68"/>
      <c r="D84" s="68"/>
      <c r="E84" s="68"/>
      <c r="F84" s="68"/>
      <c r="G84" s="68"/>
      <c r="H84" s="68"/>
      <c r="I84" s="178"/>
      <c r="J84" s="68"/>
      <c r="K84" s="69"/>
    </row>
    <row r="88" spans="2:12" s="1" customFormat="1" ht="6.95" customHeight="1">
      <c r="B88" s="70"/>
      <c r="C88" s="71"/>
      <c r="D88" s="71"/>
      <c r="E88" s="71"/>
      <c r="F88" s="71"/>
      <c r="G88" s="71"/>
      <c r="H88" s="71"/>
      <c r="I88" s="181"/>
      <c r="J88" s="71"/>
      <c r="K88" s="71"/>
      <c r="L88" s="72"/>
    </row>
    <row r="89" spans="2:12" s="1" customFormat="1" ht="36.95" customHeight="1">
      <c r="B89" s="46"/>
      <c r="C89" s="73" t="s">
        <v>185</v>
      </c>
      <c r="D89" s="74"/>
      <c r="E89" s="74"/>
      <c r="F89" s="74"/>
      <c r="G89" s="74"/>
      <c r="H89" s="74"/>
      <c r="I89" s="203"/>
      <c r="J89" s="74"/>
      <c r="K89" s="74"/>
      <c r="L89" s="72"/>
    </row>
    <row r="90" spans="2:12" s="1" customFormat="1" ht="6.95" customHeight="1">
      <c r="B90" s="46"/>
      <c r="C90" s="74"/>
      <c r="D90" s="74"/>
      <c r="E90" s="74"/>
      <c r="F90" s="74"/>
      <c r="G90" s="74"/>
      <c r="H90" s="74"/>
      <c r="I90" s="203"/>
      <c r="J90" s="74"/>
      <c r="K90" s="74"/>
      <c r="L90" s="72"/>
    </row>
    <row r="91" spans="2:12" s="1" customFormat="1" ht="14.4" customHeight="1">
      <c r="B91" s="46"/>
      <c r="C91" s="76" t="s">
        <v>18</v>
      </c>
      <c r="D91" s="74"/>
      <c r="E91" s="74"/>
      <c r="F91" s="74"/>
      <c r="G91" s="74"/>
      <c r="H91" s="74"/>
      <c r="I91" s="203"/>
      <c r="J91" s="74"/>
      <c r="K91" s="74"/>
      <c r="L91" s="72"/>
    </row>
    <row r="92" spans="2:12" s="1" customFormat="1" ht="16.5" customHeight="1">
      <c r="B92" s="46"/>
      <c r="C92" s="74"/>
      <c r="D92" s="74"/>
      <c r="E92" s="204" t="str">
        <f>E7</f>
        <v>Rekonstrukce odborných učeben ZŠ Karviná - školy II - stavba</v>
      </c>
      <c r="F92" s="76"/>
      <c r="G92" s="76"/>
      <c r="H92" s="76"/>
      <c r="I92" s="203"/>
      <c r="J92" s="74"/>
      <c r="K92" s="74"/>
      <c r="L92" s="72"/>
    </row>
    <row r="93" spans="2:12" ht="13.5">
      <c r="B93" s="28"/>
      <c r="C93" s="76" t="s">
        <v>147</v>
      </c>
      <c r="D93" s="205"/>
      <c r="E93" s="205"/>
      <c r="F93" s="205"/>
      <c r="G93" s="205"/>
      <c r="H93" s="205"/>
      <c r="I93" s="148"/>
      <c r="J93" s="205"/>
      <c r="K93" s="205"/>
      <c r="L93" s="206"/>
    </row>
    <row r="94" spans="2:12" s="1" customFormat="1" ht="16.5" customHeight="1">
      <c r="B94" s="46"/>
      <c r="C94" s="74"/>
      <c r="D94" s="74"/>
      <c r="E94" s="204" t="s">
        <v>148</v>
      </c>
      <c r="F94" s="74"/>
      <c r="G94" s="74"/>
      <c r="H94" s="74"/>
      <c r="I94" s="203"/>
      <c r="J94" s="74"/>
      <c r="K94" s="74"/>
      <c r="L94" s="72"/>
    </row>
    <row r="95" spans="2:12" s="1" customFormat="1" ht="14.4" customHeight="1">
      <c r="B95" s="46"/>
      <c r="C95" s="76" t="s">
        <v>149</v>
      </c>
      <c r="D95" s="74"/>
      <c r="E95" s="74"/>
      <c r="F95" s="74"/>
      <c r="G95" s="74"/>
      <c r="H95" s="74"/>
      <c r="I95" s="203"/>
      <c r="J95" s="74"/>
      <c r="K95" s="74"/>
      <c r="L95" s="72"/>
    </row>
    <row r="96" spans="2:12" s="1" customFormat="1" ht="17.25" customHeight="1">
      <c r="B96" s="46"/>
      <c r="C96" s="74"/>
      <c r="D96" s="74"/>
      <c r="E96" s="82" t="str">
        <f>E11</f>
        <v>005 - Rekonstrukce odborných učeben ZŠ a MŠ Školská Karviná - cvičná kuchyně</v>
      </c>
      <c r="F96" s="74"/>
      <c r="G96" s="74"/>
      <c r="H96" s="74"/>
      <c r="I96" s="203"/>
      <c r="J96" s="74"/>
      <c r="K96" s="74"/>
      <c r="L96" s="72"/>
    </row>
    <row r="97" spans="2:12" s="1" customFormat="1" ht="6.95" customHeight="1">
      <c r="B97" s="46"/>
      <c r="C97" s="74"/>
      <c r="D97" s="74"/>
      <c r="E97" s="74"/>
      <c r="F97" s="74"/>
      <c r="G97" s="74"/>
      <c r="H97" s="74"/>
      <c r="I97" s="203"/>
      <c r="J97" s="74"/>
      <c r="K97" s="74"/>
      <c r="L97" s="72"/>
    </row>
    <row r="98" spans="2:12" s="1" customFormat="1" ht="18" customHeight="1">
      <c r="B98" s="46"/>
      <c r="C98" s="76" t="s">
        <v>23</v>
      </c>
      <c r="D98" s="74"/>
      <c r="E98" s="74"/>
      <c r="F98" s="207" t="str">
        <f>F14</f>
        <v xml:space="preserve"> </v>
      </c>
      <c r="G98" s="74"/>
      <c r="H98" s="74"/>
      <c r="I98" s="208" t="s">
        <v>25</v>
      </c>
      <c r="J98" s="85" t="str">
        <f>IF(J14="","",J14)</f>
        <v>4. 9. 2017</v>
      </c>
      <c r="K98" s="74"/>
      <c r="L98" s="72"/>
    </row>
    <row r="99" spans="2:12" s="1" customFormat="1" ht="6.95" customHeight="1">
      <c r="B99" s="46"/>
      <c r="C99" s="74"/>
      <c r="D99" s="74"/>
      <c r="E99" s="74"/>
      <c r="F99" s="74"/>
      <c r="G99" s="74"/>
      <c r="H99" s="74"/>
      <c r="I99" s="203"/>
      <c r="J99" s="74"/>
      <c r="K99" s="74"/>
      <c r="L99" s="72"/>
    </row>
    <row r="100" spans="2:12" s="1" customFormat="1" ht="13.5">
      <c r="B100" s="46"/>
      <c r="C100" s="76" t="s">
        <v>27</v>
      </c>
      <c r="D100" s="74"/>
      <c r="E100" s="74"/>
      <c r="F100" s="207" t="str">
        <f>E17</f>
        <v xml:space="preserve"> </v>
      </c>
      <c r="G100" s="74"/>
      <c r="H100" s="74"/>
      <c r="I100" s="208" t="s">
        <v>32</v>
      </c>
      <c r="J100" s="207" t="str">
        <f>E23</f>
        <v xml:space="preserve"> </v>
      </c>
      <c r="K100" s="74"/>
      <c r="L100" s="72"/>
    </row>
    <row r="101" spans="2:12" s="1" customFormat="1" ht="14.4" customHeight="1">
      <c r="B101" s="46"/>
      <c r="C101" s="76" t="s">
        <v>30</v>
      </c>
      <c r="D101" s="74"/>
      <c r="E101" s="74"/>
      <c r="F101" s="207" t="str">
        <f>IF(E20="","",E20)</f>
        <v/>
      </c>
      <c r="G101" s="74"/>
      <c r="H101" s="74"/>
      <c r="I101" s="203"/>
      <c r="J101" s="74"/>
      <c r="K101" s="74"/>
      <c r="L101" s="72"/>
    </row>
    <row r="102" spans="2:12" s="1" customFormat="1" ht="10.3" customHeight="1">
      <c r="B102" s="46"/>
      <c r="C102" s="74"/>
      <c r="D102" s="74"/>
      <c r="E102" s="74"/>
      <c r="F102" s="74"/>
      <c r="G102" s="74"/>
      <c r="H102" s="74"/>
      <c r="I102" s="203"/>
      <c r="J102" s="74"/>
      <c r="K102" s="74"/>
      <c r="L102" s="72"/>
    </row>
    <row r="103" spans="2:20" s="10" customFormat="1" ht="29.25" customHeight="1">
      <c r="B103" s="209"/>
      <c r="C103" s="210" t="s">
        <v>186</v>
      </c>
      <c r="D103" s="211" t="s">
        <v>54</v>
      </c>
      <c r="E103" s="211" t="s">
        <v>50</v>
      </c>
      <c r="F103" s="211" t="s">
        <v>187</v>
      </c>
      <c r="G103" s="211" t="s">
        <v>188</v>
      </c>
      <c r="H103" s="211" t="s">
        <v>189</v>
      </c>
      <c r="I103" s="212" t="s">
        <v>190</v>
      </c>
      <c r="J103" s="211" t="s">
        <v>153</v>
      </c>
      <c r="K103" s="213" t="s">
        <v>191</v>
      </c>
      <c r="L103" s="214"/>
      <c r="M103" s="102" t="s">
        <v>192</v>
      </c>
      <c r="N103" s="103" t="s">
        <v>39</v>
      </c>
      <c r="O103" s="103" t="s">
        <v>193</v>
      </c>
      <c r="P103" s="103" t="s">
        <v>194</v>
      </c>
      <c r="Q103" s="103" t="s">
        <v>195</v>
      </c>
      <c r="R103" s="103" t="s">
        <v>196</v>
      </c>
      <c r="S103" s="103" t="s">
        <v>197</v>
      </c>
      <c r="T103" s="104" t="s">
        <v>198</v>
      </c>
    </row>
    <row r="104" spans="2:63" s="1" customFormat="1" ht="29.25" customHeight="1">
      <c r="B104" s="46"/>
      <c r="C104" s="108" t="s">
        <v>154</v>
      </c>
      <c r="D104" s="74"/>
      <c r="E104" s="74"/>
      <c r="F104" s="74"/>
      <c r="G104" s="74"/>
      <c r="H104" s="74"/>
      <c r="I104" s="203"/>
      <c r="J104" s="215">
        <f>BK104</f>
        <v>0</v>
      </c>
      <c r="K104" s="74"/>
      <c r="L104" s="72"/>
      <c r="M104" s="105"/>
      <c r="N104" s="106"/>
      <c r="O104" s="106"/>
      <c r="P104" s="216">
        <f>P105+P175+P279</f>
        <v>0</v>
      </c>
      <c r="Q104" s="106"/>
      <c r="R104" s="216">
        <f>R105+R175+R279</f>
        <v>13.82578517</v>
      </c>
      <c r="S104" s="106"/>
      <c r="T104" s="217">
        <f>T105+T175+T279</f>
        <v>22.449956799999995</v>
      </c>
      <c r="AT104" s="24" t="s">
        <v>68</v>
      </c>
      <c r="AU104" s="24" t="s">
        <v>155</v>
      </c>
      <c r="BK104" s="218">
        <f>BK105+BK175+BK279</f>
        <v>0</v>
      </c>
    </row>
    <row r="105" spans="2:63" s="11" customFormat="1" ht="37.4" customHeight="1">
      <c r="B105" s="219"/>
      <c r="C105" s="220"/>
      <c r="D105" s="221" t="s">
        <v>68</v>
      </c>
      <c r="E105" s="222" t="s">
        <v>199</v>
      </c>
      <c r="F105" s="222" t="s">
        <v>200</v>
      </c>
      <c r="G105" s="220"/>
      <c r="H105" s="220"/>
      <c r="I105" s="223"/>
      <c r="J105" s="224">
        <f>BK105</f>
        <v>0</v>
      </c>
      <c r="K105" s="220"/>
      <c r="L105" s="225"/>
      <c r="M105" s="226"/>
      <c r="N105" s="227"/>
      <c r="O105" s="227"/>
      <c r="P105" s="228">
        <f>P106+P117+P143+P168</f>
        <v>0</v>
      </c>
      <c r="Q105" s="227"/>
      <c r="R105" s="228">
        <f>R106+R117+R143+R168</f>
        <v>12.63380272</v>
      </c>
      <c r="S105" s="227"/>
      <c r="T105" s="229">
        <f>T106+T117+T143+T168</f>
        <v>18.946627999999997</v>
      </c>
      <c r="AR105" s="230" t="s">
        <v>76</v>
      </c>
      <c r="AT105" s="231" t="s">
        <v>68</v>
      </c>
      <c r="AU105" s="231" t="s">
        <v>69</v>
      </c>
      <c r="AY105" s="230" t="s">
        <v>201</v>
      </c>
      <c r="BK105" s="232">
        <f>BK106+BK117+BK143+BK168</f>
        <v>0</v>
      </c>
    </row>
    <row r="106" spans="2:63" s="11" customFormat="1" ht="19.9" customHeight="1">
      <c r="B106" s="219"/>
      <c r="C106" s="220"/>
      <c r="D106" s="221" t="s">
        <v>68</v>
      </c>
      <c r="E106" s="233" t="s">
        <v>79</v>
      </c>
      <c r="F106" s="233" t="s">
        <v>215</v>
      </c>
      <c r="G106" s="220"/>
      <c r="H106" s="220"/>
      <c r="I106" s="223"/>
      <c r="J106" s="234">
        <f>BK106</f>
        <v>0</v>
      </c>
      <c r="K106" s="220"/>
      <c r="L106" s="225"/>
      <c r="M106" s="226"/>
      <c r="N106" s="227"/>
      <c r="O106" s="227"/>
      <c r="P106" s="228">
        <f>SUM(P107:P116)</f>
        <v>0</v>
      </c>
      <c r="Q106" s="227"/>
      <c r="R106" s="228">
        <f>SUM(R107:R116)</f>
        <v>5.99129892</v>
      </c>
      <c r="S106" s="227"/>
      <c r="T106" s="229">
        <f>SUM(T107:T116)</f>
        <v>0</v>
      </c>
      <c r="AR106" s="230" t="s">
        <v>76</v>
      </c>
      <c r="AT106" s="231" t="s">
        <v>68</v>
      </c>
      <c r="AU106" s="231" t="s">
        <v>76</v>
      </c>
      <c r="AY106" s="230" t="s">
        <v>201</v>
      </c>
      <c r="BK106" s="232">
        <f>SUM(BK107:BK116)</f>
        <v>0</v>
      </c>
    </row>
    <row r="107" spans="2:65" s="1" customFormat="1" ht="25.5" customHeight="1">
      <c r="B107" s="46"/>
      <c r="C107" s="235" t="s">
        <v>76</v>
      </c>
      <c r="D107" s="235" t="s">
        <v>203</v>
      </c>
      <c r="E107" s="236" t="s">
        <v>217</v>
      </c>
      <c r="F107" s="237" t="s">
        <v>218</v>
      </c>
      <c r="G107" s="238" t="s">
        <v>219</v>
      </c>
      <c r="H107" s="239">
        <v>1.2</v>
      </c>
      <c r="I107" s="240"/>
      <c r="J107" s="241">
        <f>ROUND(I107*H107,2)</f>
        <v>0</v>
      </c>
      <c r="K107" s="237" t="s">
        <v>220</v>
      </c>
      <c r="L107" s="72"/>
      <c r="M107" s="242" t="s">
        <v>21</v>
      </c>
      <c r="N107" s="243" t="s">
        <v>40</v>
      </c>
      <c r="O107" s="47"/>
      <c r="P107" s="244">
        <f>O107*H107</f>
        <v>0</v>
      </c>
      <c r="Q107" s="244">
        <v>2.16</v>
      </c>
      <c r="R107" s="244">
        <f>Q107*H107</f>
        <v>2.592</v>
      </c>
      <c r="S107" s="244">
        <v>0</v>
      </c>
      <c r="T107" s="245">
        <f>S107*H107</f>
        <v>0</v>
      </c>
      <c r="AR107" s="24" t="s">
        <v>208</v>
      </c>
      <c r="AT107" s="24" t="s">
        <v>203</v>
      </c>
      <c r="AU107" s="24" t="s">
        <v>79</v>
      </c>
      <c r="AY107" s="24" t="s">
        <v>201</v>
      </c>
      <c r="BE107" s="246">
        <f>IF(N107="základní",J107,0)</f>
        <v>0</v>
      </c>
      <c r="BF107" s="246">
        <f>IF(N107="snížená",J107,0)</f>
        <v>0</v>
      </c>
      <c r="BG107" s="246">
        <f>IF(N107="zákl. přenesená",J107,0)</f>
        <v>0</v>
      </c>
      <c r="BH107" s="246">
        <f>IF(N107="sníž. přenesená",J107,0)</f>
        <v>0</v>
      </c>
      <c r="BI107" s="246">
        <f>IF(N107="nulová",J107,0)</f>
        <v>0</v>
      </c>
      <c r="BJ107" s="24" t="s">
        <v>76</v>
      </c>
      <c r="BK107" s="246">
        <f>ROUND(I107*H107,2)</f>
        <v>0</v>
      </c>
      <c r="BL107" s="24" t="s">
        <v>208</v>
      </c>
      <c r="BM107" s="24" t="s">
        <v>221</v>
      </c>
    </row>
    <row r="108" spans="2:51" s="12" customFormat="1" ht="13.5">
      <c r="B108" s="247"/>
      <c r="C108" s="248"/>
      <c r="D108" s="249" t="s">
        <v>210</v>
      </c>
      <c r="E108" s="250" t="s">
        <v>21</v>
      </c>
      <c r="F108" s="251" t="s">
        <v>222</v>
      </c>
      <c r="G108" s="248"/>
      <c r="H108" s="252">
        <v>1.2</v>
      </c>
      <c r="I108" s="253"/>
      <c r="J108" s="248"/>
      <c r="K108" s="248"/>
      <c r="L108" s="254"/>
      <c r="M108" s="255"/>
      <c r="N108" s="256"/>
      <c r="O108" s="256"/>
      <c r="P108" s="256"/>
      <c r="Q108" s="256"/>
      <c r="R108" s="256"/>
      <c r="S108" s="256"/>
      <c r="T108" s="257"/>
      <c r="AT108" s="258" t="s">
        <v>210</v>
      </c>
      <c r="AU108" s="258" t="s">
        <v>79</v>
      </c>
      <c r="AV108" s="12" t="s">
        <v>79</v>
      </c>
      <c r="AW108" s="12" t="s">
        <v>33</v>
      </c>
      <c r="AX108" s="12" t="s">
        <v>76</v>
      </c>
      <c r="AY108" s="258" t="s">
        <v>201</v>
      </c>
    </row>
    <row r="109" spans="2:65" s="1" customFormat="1" ht="25.5" customHeight="1">
      <c r="B109" s="46"/>
      <c r="C109" s="235" t="s">
        <v>79</v>
      </c>
      <c r="D109" s="235" t="s">
        <v>203</v>
      </c>
      <c r="E109" s="236" t="s">
        <v>223</v>
      </c>
      <c r="F109" s="237" t="s">
        <v>224</v>
      </c>
      <c r="G109" s="238" t="s">
        <v>219</v>
      </c>
      <c r="H109" s="239">
        <v>0.9</v>
      </c>
      <c r="I109" s="240"/>
      <c r="J109" s="241">
        <f>ROUND(I109*H109,2)</f>
        <v>0</v>
      </c>
      <c r="K109" s="237" t="s">
        <v>220</v>
      </c>
      <c r="L109" s="72"/>
      <c r="M109" s="242" t="s">
        <v>21</v>
      </c>
      <c r="N109" s="243" t="s">
        <v>40</v>
      </c>
      <c r="O109" s="47"/>
      <c r="P109" s="244">
        <f>O109*H109</f>
        <v>0</v>
      </c>
      <c r="Q109" s="244">
        <v>2.45329</v>
      </c>
      <c r="R109" s="244">
        <f>Q109*H109</f>
        <v>2.207961</v>
      </c>
      <c r="S109" s="244">
        <v>0</v>
      </c>
      <c r="T109" s="245">
        <f>S109*H109</f>
        <v>0</v>
      </c>
      <c r="AR109" s="24" t="s">
        <v>208</v>
      </c>
      <c r="AT109" s="24" t="s">
        <v>203</v>
      </c>
      <c r="AU109" s="24" t="s">
        <v>79</v>
      </c>
      <c r="AY109" s="24" t="s">
        <v>201</v>
      </c>
      <c r="BE109" s="246">
        <f>IF(N109="základní",J109,0)</f>
        <v>0</v>
      </c>
      <c r="BF109" s="246">
        <f>IF(N109="snížená",J109,0)</f>
        <v>0</v>
      </c>
      <c r="BG109" s="246">
        <f>IF(N109="zákl. přenesená",J109,0)</f>
        <v>0</v>
      </c>
      <c r="BH109" s="246">
        <f>IF(N109="sníž. přenesená",J109,0)</f>
        <v>0</v>
      </c>
      <c r="BI109" s="246">
        <f>IF(N109="nulová",J109,0)</f>
        <v>0</v>
      </c>
      <c r="BJ109" s="24" t="s">
        <v>76</v>
      </c>
      <c r="BK109" s="246">
        <f>ROUND(I109*H109,2)</f>
        <v>0</v>
      </c>
      <c r="BL109" s="24" t="s">
        <v>208</v>
      </c>
      <c r="BM109" s="24" t="s">
        <v>225</v>
      </c>
    </row>
    <row r="110" spans="2:51" s="12" customFormat="1" ht="13.5">
      <c r="B110" s="247"/>
      <c r="C110" s="248"/>
      <c r="D110" s="249" t="s">
        <v>210</v>
      </c>
      <c r="E110" s="250" t="s">
        <v>21</v>
      </c>
      <c r="F110" s="251" t="s">
        <v>226</v>
      </c>
      <c r="G110" s="248"/>
      <c r="H110" s="252">
        <v>0.9</v>
      </c>
      <c r="I110" s="253"/>
      <c r="J110" s="248"/>
      <c r="K110" s="248"/>
      <c r="L110" s="254"/>
      <c r="M110" s="255"/>
      <c r="N110" s="256"/>
      <c r="O110" s="256"/>
      <c r="P110" s="256"/>
      <c r="Q110" s="256"/>
      <c r="R110" s="256"/>
      <c r="S110" s="256"/>
      <c r="T110" s="257"/>
      <c r="AT110" s="258" t="s">
        <v>210</v>
      </c>
      <c r="AU110" s="258" t="s">
        <v>79</v>
      </c>
      <c r="AV110" s="12" t="s">
        <v>79</v>
      </c>
      <c r="AW110" s="12" t="s">
        <v>33</v>
      </c>
      <c r="AX110" s="12" t="s">
        <v>76</v>
      </c>
      <c r="AY110" s="258" t="s">
        <v>201</v>
      </c>
    </row>
    <row r="111" spans="2:65" s="1" customFormat="1" ht="16.5" customHeight="1">
      <c r="B111" s="46"/>
      <c r="C111" s="235" t="s">
        <v>216</v>
      </c>
      <c r="D111" s="235" t="s">
        <v>203</v>
      </c>
      <c r="E111" s="236" t="s">
        <v>228</v>
      </c>
      <c r="F111" s="237" t="s">
        <v>229</v>
      </c>
      <c r="G111" s="238" t="s">
        <v>206</v>
      </c>
      <c r="H111" s="239">
        <v>6</v>
      </c>
      <c r="I111" s="240"/>
      <c r="J111" s="241">
        <f>ROUND(I111*H111,2)</f>
        <v>0</v>
      </c>
      <c r="K111" s="237" t="s">
        <v>207</v>
      </c>
      <c r="L111" s="72"/>
      <c r="M111" s="242" t="s">
        <v>21</v>
      </c>
      <c r="N111" s="243" t="s">
        <v>40</v>
      </c>
      <c r="O111" s="47"/>
      <c r="P111" s="244">
        <f>O111*H111</f>
        <v>0</v>
      </c>
      <c r="Q111" s="244">
        <v>0.01743</v>
      </c>
      <c r="R111" s="244">
        <f>Q111*H111</f>
        <v>0.10458</v>
      </c>
      <c r="S111" s="244">
        <v>0</v>
      </c>
      <c r="T111" s="245">
        <f>S111*H111</f>
        <v>0</v>
      </c>
      <c r="AR111" s="24" t="s">
        <v>208</v>
      </c>
      <c r="AT111" s="24" t="s">
        <v>203</v>
      </c>
      <c r="AU111" s="24" t="s">
        <v>79</v>
      </c>
      <c r="AY111" s="24" t="s">
        <v>201</v>
      </c>
      <c r="BE111" s="246">
        <f>IF(N111="základní",J111,0)</f>
        <v>0</v>
      </c>
      <c r="BF111" s="246">
        <f>IF(N111="snížená",J111,0)</f>
        <v>0</v>
      </c>
      <c r="BG111" s="246">
        <f>IF(N111="zákl. přenesená",J111,0)</f>
        <v>0</v>
      </c>
      <c r="BH111" s="246">
        <f>IF(N111="sníž. přenesená",J111,0)</f>
        <v>0</v>
      </c>
      <c r="BI111" s="246">
        <f>IF(N111="nulová",J111,0)</f>
        <v>0</v>
      </c>
      <c r="BJ111" s="24" t="s">
        <v>76</v>
      </c>
      <c r="BK111" s="246">
        <f>ROUND(I111*H111,2)</f>
        <v>0</v>
      </c>
      <c r="BL111" s="24" t="s">
        <v>208</v>
      </c>
      <c r="BM111" s="24" t="s">
        <v>230</v>
      </c>
    </row>
    <row r="112" spans="2:51" s="12" customFormat="1" ht="13.5">
      <c r="B112" s="247"/>
      <c r="C112" s="248"/>
      <c r="D112" s="249" t="s">
        <v>210</v>
      </c>
      <c r="E112" s="250" t="s">
        <v>21</v>
      </c>
      <c r="F112" s="251" t="s">
        <v>231</v>
      </c>
      <c r="G112" s="248"/>
      <c r="H112" s="252">
        <v>6</v>
      </c>
      <c r="I112" s="253"/>
      <c r="J112" s="248"/>
      <c r="K112" s="248"/>
      <c r="L112" s="254"/>
      <c r="M112" s="255"/>
      <c r="N112" s="256"/>
      <c r="O112" s="256"/>
      <c r="P112" s="256"/>
      <c r="Q112" s="256"/>
      <c r="R112" s="256"/>
      <c r="S112" s="256"/>
      <c r="T112" s="257"/>
      <c r="AT112" s="258" t="s">
        <v>210</v>
      </c>
      <c r="AU112" s="258" t="s">
        <v>79</v>
      </c>
      <c r="AV112" s="12" t="s">
        <v>79</v>
      </c>
      <c r="AW112" s="12" t="s">
        <v>33</v>
      </c>
      <c r="AX112" s="12" t="s">
        <v>76</v>
      </c>
      <c r="AY112" s="258" t="s">
        <v>201</v>
      </c>
    </row>
    <row r="113" spans="2:65" s="1" customFormat="1" ht="16.5" customHeight="1">
      <c r="B113" s="46"/>
      <c r="C113" s="235" t="s">
        <v>208</v>
      </c>
      <c r="D113" s="235" t="s">
        <v>203</v>
      </c>
      <c r="E113" s="236" t="s">
        <v>233</v>
      </c>
      <c r="F113" s="237" t="s">
        <v>234</v>
      </c>
      <c r="G113" s="238" t="s">
        <v>235</v>
      </c>
      <c r="H113" s="239">
        <v>0.032</v>
      </c>
      <c r="I113" s="240"/>
      <c r="J113" s="241">
        <f>ROUND(I113*H113,2)</f>
        <v>0</v>
      </c>
      <c r="K113" s="237" t="s">
        <v>220</v>
      </c>
      <c r="L113" s="72"/>
      <c r="M113" s="242" t="s">
        <v>21</v>
      </c>
      <c r="N113" s="243" t="s">
        <v>40</v>
      </c>
      <c r="O113" s="47"/>
      <c r="P113" s="244">
        <f>O113*H113</f>
        <v>0</v>
      </c>
      <c r="Q113" s="244">
        <v>1.05306</v>
      </c>
      <c r="R113" s="244">
        <f>Q113*H113</f>
        <v>0.033697920000000006</v>
      </c>
      <c r="S113" s="244">
        <v>0</v>
      </c>
      <c r="T113" s="245">
        <f>S113*H113</f>
        <v>0</v>
      </c>
      <c r="AR113" s="24" t="s">
        <v>208</v>
      </c>
      <c r="AT113" s="24" t="s">
        <v>203</v>
      </c>
      <c r="AU113" s="24" t="s">
        <v>79</v>
      </c>
      <c r="AY113" s="24" t="s">
        <v>201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76</v>
      </c>
      <c r="BK113" s="246">
        <f>ROUND(I113*H113,2)</f>
        <v>0</v>
      </c>
      <c r="BL113" s="24" t="s">
        <v>208</v>
      </c>
      <c r="BM113" s="24" t="s">
        <v>236</v>
      </c>
    </row>
    <row r="114" spans="2:51" s="12" customFormat="1" ht="13.5">
      <c r="B114" s="247"/>
      <c r="C114" s="248"/>
      <c r="D114" s="249" t="s">
        <v>210</v>
      </c>
      <c r="E114" s="250" t="s">
        <v>21</v>
      </c>
      <c r="F114" s="251" t="s">
        <v>237</v>
      </c>
      <c r="G114" s="248"/>
      <c r="H114" s="252">
        <v>0.032</v>
      </c>
      <c r="I114" s="253"/>
      <c r="J114" s="248"/>
      <c r="K114" s="248"/>
      <c r="L114" s="254"/>
      <c r="M114" s="255"/>
      <c r="N114" s="256"/>
      <c r="O114" s="256"/>
      <c r="P114" s="256"/>
      <c r="Q114" s="256"/>
      <c r="R114" s="256"/>
      <c r="S114" s="256"/>
      <c r="T114" s="257"/>
      <c r="AT114" s="258" t="s">
        <v>210</v>
      </c>
      <c r="AU114" s="258" t="s">
        <v>79</v>
      </c>
      <c r="AV114" s="12" t="s">
        <v>79</v>
      </c>
      <c r="AW114" s="12" t="s">
        <v>33</v>
      </c>
      <c r="AX114" s="12" t="s">
        <v>76</v>
      </c>
      <c r="AY114" s="258" t="s">
        <v>201</v>
      </c>
    </row>
    <row r="115" spans="2:65" s="1" customFormat="1" ht="16.5" customHeight="1">
      <c r="B115" s="46"/>
      <c r="C115" s="235" t="s">
        <v>227</v>
      </c>
      <c r="D115" s="235" t="s">
        <v>203</v>
      </c>
      <c r="E115" s="236" t="s">
        <v>239</v>
      </c>
      <c r="F115" s="237" t="s">
        <v>240</v>
      </c>
      <c r="G115" s="238" t="s">
        <v>241</v>
      </c>
      <c r="H115" s="239">
        <v>1</v>
      </c>
      <c r="I115" s="240"/>
      <c r="J115" s="241">
        <f>ROUND(I115*H115,2)</f>
        <v>0</v>
      </c>
      <c r="K115" s="237" t="s">
        <v>21</v>
      </c>
      <c r="L115" s="72"/>
      <c r="M115" s="242" t="s">
        <v>21</v>
      </c>
      <c r="N115" s="243" t="s">
        <v>40</v>
      </c>
      <c r="O115" s="47"/>
      <c r="P115" s="244">
        <f>O115*H115</f>
        <v>0</v>
      </c>
      <c r="Q115" s="244">
        <v>1.05306</v>
      </c>
      <c r="R115" s="244">
        <f>Q115*H115</f>
        <v>1.05306</v>
      </c>
      <c r="S115" s="244">
        <v>0</v>
      </c>
      <c r="T115" s="245">
        <f>S115*H115</f>
        <v>0</v>
      </c>
      <c r="AR115" s="24" t="s">
        <v>208</v>
      </c>
      <c r="AT115" s="24" t="s">
        <v>203</v>
      </c>
      <c r="AU115" s="24" t="s">
        <v>79</v>
      </c>
      <c r="AY115" s="24" t="s">
        <v>201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4" t="s">
        <v>76</v>
      </c>
      <c r="BK115" s="246">
        <f>ROUND(I115*H115,2)</f>
        <v>0</v>
      </c>
      <c r="BL115" s="24" t="s">
        <v>208</v>
      </c>
      <c r="BM115" s="24" t="s">
        <v>242</v>
      </c>
    </row>
    <row r="116" spans="2:51" s="12" customFormat="1" ht="13.5">
      <c r="B116" s="247"/>
      <c r="C116" s="248"/>
      <c r="D116" s="249" t="s">
        <v>210</v>
      </c>
      <c r="E116" s="250" t="s">
        <v>21</v>
      </c>
      <c r="F116" s="251" t="s">
        <v>243</v>
      </c>
      <c r="G116" s="248"/>
      <c r="H116" s="252">
        <v>1</v>
      </c>
      <c r="I116" s="253"/>
      <c r="J116" s="248"/>
      <c r="K116" s="248"/>
      <c r="L116" s="254"/>
      <c r="M116" s="255"/>
      <c r="N116" s="256"/>
      <c r="O116" s="256"/>
      <c r="P116" s="256"/>
      <c r="Q116" s="256"/>
      <c r="R116" s="256"/>
      <c r="S116" s="256"/>
      <c r="T116" s="257"/>
      <c r="AT116" s="258" t="s">
        <v>210</v>
      </c>
      <c r="AU116" s="258" t="s">
        <v>79</v>
      </c>
      <c r="AV116" s="12" t="s">
        <v>79</v>
      </c>
      <c r="AW116" s="12" t="s">
        <v>33</v>
      </c>
      <c r="AX116" s="12" t="s">
        <v>76</v>
      </c>
      <c r="AY116" s="258" t="s">
        <v>201</v>
      </c>
    </row>
    <row r="117" spans="2:63" s="11" customFormat="1" ht="29.85" customHeight="1">
      <c r="B117" s="219"/>
      <c r="C117" s="220"/>
      <c r="D117" s="221" t="s">
        <v>68</v>
      </c>
      <c r="E117" s="233" t="s">
        <v>232</v>
      </c>
      <c r="F117" s="233" t="s">
        <v>302</v>
      </c>
      <c r="G117" s="220"/>
      <c r="H117" s="220"/>
      <c r="I117" s="223"/>
      <c r="J117" s="234">
        <f>BK117</f>
        <v>0</v>
      </c>
      <c r="K117" s="220"/>
      <c r="L117" s="225"/>
      <c r="M117" s="226"/>
      <c r="N117" s="227"/>
      <c r="O117" s="227"/>
      <c r="P117" s="228">
        <f>SUM(P118:P142)</f>
        <v>0</v>
      </c>
      <c r="Q117" s="227"/>
      <c r="R117" s="228">
        <f>SUM(R118:R142)</f>
        <v>6.625946300000002</v>
      </c>
      <c r="S117" s="227"/>
      <c r="T117" s="229">
        <f>SUM(T118:T142)</f>
        <v>0</v>
      </c>
      <c r="AR117" s="230" t="s">
        <v>76</v>
      </c>
      <c r="AT117" s="231" t="s">
        <v>68</v>
      </c>
      <c r="AU117" s="231" t="s">
        <v>76</v>
      </c>
      <c r="AY117" s="230" t="s">
        <v>201</v>
      </c>
      <c r="BK117" s="232">
        <f>SUM(BK118:BK142)</f>
        <v>0</v>
      </c>
    </row>
    <row r="118" spans="2:65" s="1" customFormat="1" ht="25.5" customHeight="1">
      <c r="B118" s="46"/>
      <c r="C118" s="235" t="s">
        <v>232</v>
      </c>
      <c r="D118" s="235" t="s">
        <v>203</v>
      </c>
      <c r="E118" s="236" t="s">
        <v>312</v>
      </c>
      <c r="F118" s="237" t="s">
        <v>313</v>
      </c>
      <c r="G118" s="238" t="s">
        <v>206</v>
      </c>
      <c r="H118" s="239">
        <v>66.23</v>
      </c>
      <c r="I118" s="240"/>
      <c r="J118" s="241">
        <f>ROUND(I118*H118,2)</f>
        <v>0</v>
      </c>
      <c r="K118" s="237" t="s">
        <v>220</v>
      </c>
      <c r="L118" s="72"/>
      <c r="M118" s="242" t="s">
        <v>21</v>
      </c>
      <c r="N118" s="243" t="s">
        <v>40</v>
      </c>
      <c r="O118" s="47"/>
      <c r="P118" s="244">
        <f>O118*H118</f>
        <v>0</v>
      </c>
      <c r="Q118" s="244">
        <v>0.017</v>
      </c>
      <c r="R118" s="244">
        <f>Q118*H118</f>
        <v>1.1259100000000002</v>
      </c>
      <c r="S118" s="244">
        <v>0</v>
      </c>
      <c r="T118" s="245">
        <f>S118*H118</f>
        <v>0</v>
      </c>
      <c r="AR118" s="24" t="s">
        <v>208</v>
      </c>
      <c r="AT118" s="24" t="s">
        <v>203</v>
      </c>
      <c r="AU118" s="24" t="s">
        <v>79</v>
      </c>
      <c r="AY118" s="24" t="s">
        <v>201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76</v>
      </c>
      <c r="BK118" s="246">
        <f>ROUND(I118*H118,2)</f>
        <v>0</v>
      </c>
      <c r="BL118" s="24" t="s">
        <v>208</v>
      </c>
      <c r="BM118" s="24" t="s">
        <v>314</v>
      </c>
    </row>
    <row r="119" spans="2:51" s="12" customFormat="1" ht="13.5">
      <c r="B119" s="247"/>
      <c r="C119" s="248"/>
      <c r="D119" s="249" t="s">
        <v>210</v>
      </c>
      <c r="E119" s="250" t="s">
        <v>21</v>
      </c>
      <c r="F119" s="251" t="s">
        <v>1142</v>
      </c>
      <c r="G119" s="248"/>
      <c r="H119" s="252">
        <v>66.23</v>
      </c>
      <c r="I119" s="253"/>
      <c r="J119" s="248"/>
      <c r="K119" s="248"/>
      <c r="L119" s="254"/>
      <c r="M119" s="255"/>
      <c r="N119" s="256"/>
      <c r="O119" s="256"/>
      <c r="P119" s="256"/>
      <c r="Q119" s="256"/>
      <c r="R119" s="256"/>
      <c r="S119" s="256"/>
      <c r="T119" s="257"/>
      <c r="AT119" s="258" t="s">
        <v>210</v>
      </c>
      <c r="AU119" s="258" t="s">
        <v>79</v>
      </c>
      <c r="AV119" s="12" t="s">
        <v>79</v>
      </c>
      <c r="AW119" s="12" t="s">
        <v>33</v>
      </c>
      <c r="AX119" s="12" t="s">
        <v>76</v>
      </c>
      <c r="AY119" s="258" t="s">
        <v>201</v>
      </c>
    </row>
    <row r="120" spans="2:65" s="1" customFormat="1" ht="16.5" customHeight="1">
      <c r="B120" s="46"/>
      <c r="C120" s="235" t="s">
        <v>238</v>
      </c>
      <c r="D120" s="235" t="s">
        <v>203</v>
      </c>
      <c r="E120" s="236" t="s">
        <v>317</v>
      </c>
      <c r="F120" s="237" t="s">
        <v>318</v>
      </c>
      <c r="G120" s="238" t="s">
        <v>206</v>
      </c>
      <c r="H120" s="239">
        <v>0.9</v>
      </c>
      <c r="I120" s="240"/>
      <c r="J120" s="241">
        <f>ROUND(I120*H120,2)</f>
        <v>0</v>
      </c>
      <c r="K120" s="237" t="s">
        <v>220</v>
      </c>
      <c r="L120" s="72"/>
      <c r="M120" s="242" t="s">
        <v>21</v>
      </c>
      <c r="N120" s="243" t="s">
        <v>40</v>
      </c>
      <c r="O120" s="47"/>
      <c r="P120" s="244">
        <f>O120*H120</f>
        <v>0</v>
      </c>
      <c r="Q120" s="244">
        <v>0.04</v>
      </c>
      <c r="R120" s="244">
        <f>Q120*H120</f>
        <v>0.036000000000000004</v>
      </c>
      <c r="S120" s="244">
        <v>0</v>
      </c>
      <c r="T120" s="245">
        <f>S120*H120</f>
        <v>0</v>
      </c>
      <c r="AR120" s="24" t="s">
        <v>208</v>
      </c>
      <c r="AT120" s="24" t="s">
        <v>203</v>
      </c>
      <c r="AU120" s="24" t="s">
        <v>79</v>
      </c>
      <c r="AY120" s="24" t="s">
        <v>201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76</v>
      </c>
      <c r="BK120" s="246">
        <f>ROUND(I120*H120,2)</f>
        <v>0</v>
      </c>
      <c r="BL120" s="24" t="s">
        <v>208</v>
      </c>
      <c r="BM120" s="24" t="s">
        <v>319</v>
      </c>
    </row>
    <row r="121" spans="2:51" s="12" customFormat="1" ht="13.5">
      <c r="B121" s="247"/>
      <c r="C121" s="248"/>
      <c r="D121" s="249" t="s">
        <v>210</v>
      </c>
      <c r="E121" s="250" t="s">
        <v>21</v>
      </c>
      <c r="F121" s="251" t="s">
        <v>1143</v>
      </c>
      <c r="G121" s="248"/>
      <c r="H121" s="252">
        <v>0.9</v>
      </c>
      <c r="I121" s="253"/>
      <c r="J121" s="248"/>
      <c r="K121" s="248"/>
      <c r="L121" s="254"/>
      <c r="M121" s="255"/>
      <c r="N121" s="256"/>
      <c r="O121" s="256"/>
      <c r="P121" s="256"/>
      <c r="Q121" s="256"/>
      <c r="R121" s="256"/>
      <c r="S121" s="256"/>
      <c r="T121" s="257"/>
      <c r="AT121" s="258" t="s">
        <v>210</v>
      </c>
      <c r="AU121" s="258" t="s">
        <v>79</v>
      </c>
      <c r="AV121" s="12" t="s">
        <v>79</v>
      </c>
      <c r="AW121" s="12" t="s">
        <v>33</v>
      </c>
      <c r="AX121" s="12" t="s">
        <v>69</v>
      </c>
      <c r="AY121" s="258" t="s">
        <v>201</v>
      </c>
    </row>
    <row r="122" spans="2:51" s="13" customFormat="1" ht="13.5">
      <c r="B122" s="269"/>
      <c r="C122" s="270"/>
      <c r="D122" s="249" t="s">
        <v>210</v>
      </c>
      <c r="E122" s="271" t="s">
        <v>21</v>
      </c>
      <c r="F122" s="272" t="s">
        <v>271</v>
      </c>
      <c r="G122" s="270"/>
      <c r="H122" s="273">
        <v>0.9</v>
      </c>
      <c r="I122" s="274"/>
      <c r="J122" s="270"/>
      <c r="K122" s="270"/>
      <c r="L122" s="275"/>
      <c r="M122" s="276"/>
      <c r="N122" s="277"/>
      <c r="O122" s="277"/>
      <c r="P122" s="277"/>
      <c r="Q122" s="277"/>
      <c r="R122" s="277"/>
      <c r="S122" s="277"/>
      <c r="T122" s="278"/>
      <c r="AT122" s="279" t="s">
        <v>210</v>
      </c>
      <c r="AU122" s="279" t="s">
        <v>79</v>
      </c>
      <c r="AV122" s="13" t="s">
        <v>208</v>
      </c>
      <c r="AW122" s="13" t="s">
        <v>33</v>
      </c>
      <c r="AX122" s="13" t="s">
        <v>76</v>
      </c>
      <c r="AY122" s="279" t="s">
        <v>201</v>
      </c>
    </row>
    <row r="123" spans="2:65" s="1" customFormat="1" ht="25.5" customHeight="1">
      <c r="B123" s="46"/>
      <c r="C123" s="235" t="s">
        <v>245</v>
      </c>
      <c r="D123" s="235" t="s">
        <v>203</v>
      </c>
      <c r="E123" s="236" t="s">
        <v>323</v>
      </c>
      <c r="F123" s="237" t="s">
        <v>324</v>
      </c>
      <c r="G123" s="238" t="s">
        <v>206</v>
      </c>
      <c r="H123" s="239">
        <v>90.15</v>
      </c>
      <c r="I123" s="240"/>
      <c r="J123" s="241">
        <f>ROUND(I123*H123,2)</f>
        <v>0</v>
      </c>
      <c r="K123" s="237" t="s">
        <v>220</v>
      </c>
      <c r="L123" s="72"/>
      <c r="M123" s="242" t="s">
        <v>21</v>
      </c>
      <c r="N123" s="243" t="s">
        <v>40</v>
      </c>
      <c r="O123" s="47"/>
      <c r="P123" s="244">
        <f>O123*H123</f>
        <v>0</v>
      </c>
      <c r="Q123" s="244">
        <v>0.00489</v>
      </c>
      <c r="R123" s="244">
        <f>Q123*H123</f>
        <v>0.44083350000000004</v>
      </c>
      <c r="S123" s="244">
        <v>0</v>
      </c>
      <c r="T123" s="245">
        <f>S123*H123</f>
        <v>0</v>
      </c>
      <c r="AR123" s="24" t="s">
        <v>208</v>
      </c>
      <c r="AT123" s="24" t="s">
        <v>203</v>
      </c>
      <c r="AU123" s="24" t="s">
        <v>79</v>
      </c>
      <c r="AY123" s="24" t="s">
        <v>201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4" t="s">
        <v>76</v>
      </c>
      <c r="BK123" s="246">
        <f>ROUND(I123*H123,2)</f>
        <v>0</v>
      </c>
      <c r="BL123" s="24" t="s">
        <v>208</v>
      </c>
      <c r="BM123" s="24" t="s">
        <v>325</v>
      </c>
    </row>
    <row r="124" spans="2:51" s="12" customFormat="1" ht="13.5">
      <c r="B124" s="247"/>
      <c r="C124" s="248"/>
      <c r="D124" s="249" t="s">
        <v>210</v>
      </c>
      <c r="E124" s="250" t="s">
        <v>21</v>
      </c>
      <c r="F124" s="251" t="s">
        <v>1144</v>
      </c>
      <c r="G124" s="248"/>
      <c r="H124" s="252">
        <v>109.89</v>
      </c>
      <c r="I124" s="253"/>
      <c r="J124" s="248"/>
      <c r="K124" s="248"/>
      <c r="L124" s="254"/>
      <c r="M124" s="255"/>
      <c r="N124" s="256"/>
      <c r="O124" s="256"/>
      <c r="P124" s="256"/>
      <c r="Q124" s="256"/>
      <c r="R124" s="256"/>
      <c r="S124" s="256"/>
      <c r="T124" s="257"/>
      <c r="AT124" s="258" t="s">
        <v>210</v>
      </c>
      <c r="AU124" s="258" t="s">
        <v>79</v>
      </c>
      <c r="AV124" s="12" t="s">
        <v>79</v>
      </c>
      <c r="AW124" s="12" t="s">
        <v>33</v>
      </c>
      <c r="AX124" s="12" t="s">
        <v>69</v>
      </c>
      <c r="AY124" s="258" t="s">
        <v>201</v>
      </c>
    </row>
    <row r="125" spans="2:51" s="12" customFormat="1" ht="13.5">
      <c r="B125" s="247"/>
      <c r="C125" s="248"/>
      <c r="D125" s="249" t="s">
        <v>210</v>
      </c>
      <c r="E125" s="250" t="s">
        <v>21</v>
      </c>
      <c r="F125" s="251" t="s">
        <v>1145</v>
      </c>
      <c r="G125" s="248"/>
      <c r="H125" s="252">
        <v>-19.74</v>
      </c>
      <c r="I125" s="253"/>
      <c r="J125" s="248"/>
      <c r="K125" s="248"/>
      <c r="L125" s="254"/>
      <c r="M125" s="255"/>
      <c r="N125" s="256"/>
      <c r="O125" s="256"/>
      <c r="P125" s="256"/>
      <c r="Q125" s="256"/>
      <c r="R125" s="256"/>
      <c r="S125" s="256"/>
      <c r="T125" s="257"/>
      <c r="AT125" s="258" t="s">
        <v>210</v>
      </c>
      <c r="AU125" s="258" t="s">
        <v>79</v>
      </c>
      <c r="AV125" s="12" t="s">
        <v>79</v>
      </c>
      <c r="AW125" s="12" t="s">
        <v>33</v>
      </c>
      <c r="AX125" s="12" t="s">
        <v>69</v>
      </c>
      <c r="AY125" s="258" t="s">
        <v>201</v>
      </c>
    </row>
    <row r="126" spans="2:51" s="13" customFormat="1" ht="13.5">
      <c r="B126" s="269"/>
      <c r="C126" s="270"/>
      <c r="D126" s="249" t="s">
        <v>210</v>
      </c>
      <c r="E126" s="271" t="s">
        <v>21</v>
      </c>
      <c r="F126" s="272" t="s">
        <v>271</v>
      </c>
      <c r="G126" s="270"/>
      <c r="H126" s="273">
        <v>90.15</v>
      </c>
      <c r="I126" s="274"/>
      <c r="J126" s="270"/>
      <c r="K126" s="270"/>
      <c r="L126" s="275"/>
      <c r="M126" s="276"/>
      <c r="N126" s="277"/>
      <c r="O126" s="277"/>
      <c r="P126" s="277"/>
      <c r="Q126" s="277"/>
      <c r="R126" s="277"/>
      <c r="S126" s="277"/>
      <c r="T126" s="278"/>
      <c r="AT126" s="279" t="s">
        <v>210</v>
      </c>
      <c r="AU126" s="279" t="s">
        <v>79</v>
      </c>
      <c r="AV126" s="13" t="s">
        <v>208</v>
      </c>
      <c r="AW126" s="13" t="s">
        <v>33</v>
      </c>
      <c r="AX126" s="13" t="s">
        <v>76</v>
      </c>
      <c r="AY126" s="279" t="s">
        <v>201</v>
      </c>
    </row>
    <row r="127" spans="2:65" s="1" customFormat="1" ht="25.5" customHeight="1">
      <c r="B127" s="46"/>
      <c r="C127" s="235" t="s">
        <v>250</v>
      </c>
      <c r="D127" s="235" t="s">
        <v>203</v>
      </c>
      <c r="E127" s="236" t="s">
        <v>331</v>
      </c>
      <c r="F127" s="237" t="s">
        <v>332</v>
      </c>
      <c r="G127" s="238" t="s">
        <v>206</v>
      </c>
      <c r="H127" s="239">
        <v>90.15</v>
      </c>
      <c r="I127" s="240"/>
      <c r="J127" s="241">
        <f>ROUND(I127*H127,2)</f>
        <v>0</v>
      </c>
      <c r="K127" s="237" t="s">
        <v>220</v>
      </c>
      <c r="L127" s="72"/>
      <c r="M127" s="242" t="s">
        <v>21</v>
      </c>
      <c r="N127" s="243" t="s">
        <v>40</v>
      </c>
      <c r="O127" s="47"/>
      <c r="P127" s="244">
        <f>O127*H127</f>
        <v>0</v>
      </c>
      <c r="Q127" s="244">
        <v>0.01838</v>
      </c>
      <c r="R127" s="244">
        <f>Q127*H127</f>
        <v>1.6569570000000002</v>
      </c>
      <c r="S127" s="244">
        <v>0</v>
      </c>
      <c r="T127" s="245">
        <f>S127*H127</f>
        <v>0</v>
      </c>
      <c r="AR127" s="24" t="s">
        <v>208</v>
      </c>
      <c r="AT127" s="24" t="s">
        <v>203</v>
      </c>
      <c r="AU127" s="24" t="s">
        <v>79</v>
      </c>
      <c r="AY127" s="24" t="s">
        <v>201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76</v>
      </c>
      <c r="BK127" s="246">
        <f>ROUND(I127*H127,2)</f>
        <v>0</v>
      </c>
      <c r="BL127" s="24" t="s">
        <v>208</v>
      </c>
      <c r="BM127" s="24" t="s">
        <v>333</v>
      </c>
    </row>
    <row r="128" spans="2:51" s="12" customFormat="1" ht="13.5">
      <c r="B128" s="247"/>
      <c r="C128" s="248"/>
      <c r="D128" s="249" t="s">
        <v>210</v>
      </c>
      <c r="E128" s="250" t="s">
        <v>21</v>
      </c>
      <c r="F128" s="251" t="s">
        <v>1144</v>
      </c>
      <c r="G128" s="248"/>
      <c r="H128" s="252">
        <v>109.89</v>
      </c>
      <c r="I128" s="253"/>
      <c r="J128" s="248"/>
      <c r="K128" s="248"/>
      <c r="L128" s="254"/>
      <c r="M128" s="255"/>
      <c r="N128" s="256"/>
      <c r="O128" s="256"/>
      <c r="P128" s="256"/>
      <c r="Q128" s="256"/>
      <c r="R128" s="256"/>
      <c r="S128" s="256"/>
      <c r="T128" s="257"/>
      <c r="AT128" s="258" t="s">
        <v>210</v>
      </c>
      <c r="AU128" s="258" t="s">
        <v>79</v>
      </c>
      <c r="AV128" s="12" t="s">
        <v>79</v>
      </c>
      <c r="AW128" s="12" t="s">
        <v>33</v>
      </c>
      <c r="AX128" s="12" t="s">
        <v>69</v>
      </c>
      <c r="AY128" s="258" t="s">
        <v>201</v>
      </c>
    </row>
    <row r="129" spans="2:51" s="12" customFormat="1" ht="13.5">
      <c r="B129" s="247"/>
      <c r="C129" s="248"/>
      <c r="D129" s="249" t="s">
        <v>210</v>
      </c>
      <c r="E129" s="250" t="s">
        <v>21</v>
      </c>
      <c r="F129" s="251" t="s">
        <v>1145</v>
      </c>
      <c r="G129" s="248"/>
      <c r="H129" s="252">
        <v>-19.74</v>
      </c>
      <c r="I129" s="253"/>
      <c r="J129" s="248"/>
      <c r="K129" s="248"/>
      <c r="L129" s="254"/>
      <c r="M129" s="255"/>
      <c r="N129" s="256"/>
      <c r="O129" s="256"/>
      <c r="P129" s="256"/>
      <c r="Q129" s="256"/>
      <c r="R129" s="256"/>
      <c r="S129" s="256"/>
      <c r="T129" s="257"/>
      <c r="AT129" s="258" t="s">
        <v>210</v>
      </c>
      <c r="AU129" s="258" t="s">
        <v>79</v>
      </c>
      <c r="AV129" s="12" t="s">
        <v>79</v>
      </c>
      <c r="AW129" s="12" t="s">
        <v>33</v>
      </c>
      <c r="AX129" s="12" t="s">
        <v>69</v>
      </c>
      <c r="AY129" s="258" t="s">
        <v>201</v>
      </c>
    </row>
    <row r="130" spans="2:51" s="13" customFormat="1" ht="13.5">
      <c r="B130" s="269"/>
      <c r="C130" s="270"/>
      <c r="D130" s="249" t="s">
        <v>210</v>
      </c>
      <c r="E130" s="271" t="s">
        <v>21</v>
      </c>
      <c r="F130" s="272" t="s">
        <v>271</v>
      </c>
      <c r="G130" s="270"/>
      <c r="H130" s="273">
        <v>90.15</v>
      </c>
      <c r="I130" s="274"/>
      <c r="J130" s="270"/>
      <c r="K130" s="270"/>
      <c r="L130" s="275"/>
      <c r="M130" s="276"/>
      <c r="N130" s="277"/>
      <c r="O130" s="277"/>
      <c r="P130" s="277"/>
      <c r="Q130" s="277"/>
      <c r="R130" s="277"/>
      <c r="S130" s="277"/>
      <c r="T130" s="278"/>
      <c r="AT130" s="279" t="s">
        <v>210</v>
      </c>
      <c r="AU130" s="279" t="s">
        <v>79</v>
      </c>
      <c r="AV130" s="13" t="s">
        <v>208</v>
      </c>
      <c r="AW130" s="13" t="s">
        <v>33</v>
      </c>
      <c r="AX130" s="13" t="s">
        <v>76</v>
      </c>
      <c r="AY130" s="279" t="s">
        <v>201</v>
      </c>
    </row>
    <row r="131" spans="2:65" s="1" customFormat="1" ht="16.5" customHeight="1">
      <c r="B131" s="46"/>
      <c r="C131" s="235" t="s">
        <v>255</v>
      </c>
      <c r="D131" s="235" t="s">
        <v>203</v>
      </c>
      <c r="E131" s="236" t="s">
        <v>335</v>
      </c>
      <c r="F131" s="237" t="s">
        <v>336</v>
      </c>
      <c r="G131" s="238" t="s">
        <v>206</v>
      </c>
      <c r="H131" s="239">
        <v>0.9</v>
      </c>
      <c r="I131" s="240"/>
      <c r="J131" s="241">
        <f>ROUND(I131*H131,2)</f>
        <v>0</v>
      </c>
      <c r="K131" s="237" t="s">
        <v>220</v>
      </c>
      <c r="L131" s="72"/>
      <c r="M131" s="242" t="s">
        <v>21</v>
      </c>
      <c r="N131" s="243" t="s">
        <v>40</v>
      </c>
      <c r="O131" s="47"/>
      <c r="P131" s="244">
        <f>O131*H131</f>
        <v>0</v>
      </c>
      <c r="Q131" s="244">
        <v>0.04153</v>
      </c>
      <c r="R131" s="244">
        <f>Q131*H131</f>
        <v>0.037377</v>
      </c>
      <c r="S131" s="244">
        <v>0</v>
      </c>
      <c r="T131" s="245">
        <f>S131*H131</f>
        <v>0</v>
      </c>
      <c r="AR131" s="24" t="s">
        <v>208</v>
      </c>
      <c r="AT131" s="24" t="s">
        <v>203</v>
      </c>
      <c r="AU131" s="24" t="s">
        <v>79</v>
      </c>
      <c r="AY131" s="24" t="s">
        <v>201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76</v>
      </c>
      <c r="BK131" s="246">
        <f>ROUND(I131*H131,2)</f>
        <v>0</v>
      </c>
      <c r="BL131" s="24" t="s">
        <v>208</v>
      </c>
      <c r="BM131" s="24" t="s">
        <v>337</v>
      </c>
    </row>
    <row r="132" spans="2:51" s="12" customFormat="1" ht="13.5">
      <c r="B132" s="247"/>
      <c r="C132" s="248"/>
      <c r="D132" s="249" t="s">
        <v>210</v>
      </c>
      <c r="E132" s="250" t="s">
        <v>21</v>
      </c>
      <c r="F132" s="251" t="s">
        <v>1143</v>
      </c>
      <c r="G132" s="248"/>
      <c r="H132" s="252">
        <v>0.9</v>
      </c>
      <c r="I132" s="253"/>
      <c r="J132" s="248"/>
      <c r="K132" s="248"/>
      <c r="L132" s="254"/>
      <c r="M132" s="255"/>
      <c r="N132" s="256"/>
      <c r="O132" s="256"/>
      <c r="P132" s="256"/>
      <c r="Q132" s="256"/>
      <c r="R132" s="256"/>
      <c r="S132" s="256"/>
      <c r="T132" s="257"/>
      <c r="AT132" s="258" t="s">
        <v>210</v>
      </c>
      <c r="AU132" s="258" t="s">
        <v>79</v>
      </c>
      <c r="AV132" s="12" t="s">
        <v>79</v>
      </c>
      <c r="AW132" s="12" t="s">
        <v>33</v>
      </c>
      <c r="AX132" s="12" t="s">
        <v>69</v>
      </c>
      <c r="AY132" s="258" t="s">
        <v>201</v>
      </c>
    </row>
    <row r="133" spans="2:51" s="13" customFormat="1" ht="13.5">
      <c r="B133" s="269"/>
      <c r="C133" s="270"/>
      <c r="D133" s="249" t="s">
        <v>210</v>
      </c>
      <c r="E133" s="271" t="s">
        <v>21</v>
      </c>
      <c r="F133" s="272" t="s">
        <v>271</v>
      </c>
      <c r="G133" s="270"/>
      <c r="H133" s="273">
        <v>0.9</v>
      </c>
      <c r="I133" s="274"/>
      <c r="J133" s="270"/>
      <c r="K133" s="270"/>
      <c r="L133" s="275"/>
      <c r="M133" s="276"/>
      <c r="N133" s="277"/>
      <c r="O133" s="277"/>
      <c r="P133" s="277"/>
      <c r="Q133" s="277"/>
      <c r="R133" s="277"/>
      <c r="S133" s="277"/>
      <c r="T133" s="278"/>
      <c r="AT133" s="279" t="s">
        <v>210</v>
      </c>
      <c r="AU133" s="279" t="s">
        <v>79</v>
      </c>
      <c r="AV133" s="13" t="s">
        <v>208</v>
      </c>
      <c r="AW133" s="13" t="s">
        <v>33</v>
      </c>
      <c r="AX133" s="13" t="s">
        <v>76</v>
      </c>
      <c r="AY133" s="279" t="s">
        <v>201</v>
      </c>
    </row>
    <row r="134" spans="2:65" s="1" customFormat="1" ht="16.5" customHeight="1">
      <c r="B134" s="46"/>
      <c r="C134" s="235" t="s">
        <v>260</v>
      </c>
      <c r="D134" s="235" t="s">
        <v>203</v>
      </c>
      <c r="E134" s="236" t="s">
        <v>356</v>
      </c>
      <c r="F134" s="237" t="s">
        <v>357</v>
      </c>
      <c r="G134" s="238" t="s">
        <v>358</v>
      </c>
      <c r="H134" s="239">
        <v>10</v>
      </c>
      <c r="I134" s="240"/>
      <c r="J134" s="241">
        <f>ROUND(I134*H134,2)</f>
        <v>0</v>
      </c>
      <c r="K134" s="237" t="s">
        <v>220</v>
      </c>
      <c r="L134" s="72"/>
      <c r="M134" s="242" t="s">
        <v>21</v>
      </c>
      <c r="N134" s="243" t="s">
        <v>40</v>
      </c>
      <c r="O134" s="47"/>
      <c r="P134" s="244">
        <f>O134*H134</f>
        <v>0</v>
      </c>
      <c r="Q134" s="244">
        <v>0.0015</v>
      </c>
      <c r="R134" s="244">
        <f>Q134*H134</f>
        <v>0.015</v>
      </c>
      <c r="S134" s="244">
        <v>0</v>
      </c>
      <c r="T134" s="245">
        <f>S134*H134</f>
        <v>0</v>
      </c>
      <c r="AR134" s="24" t="s">
        <v>208</v>
      </c>
      <c r="AT134" s="24" t="s">
        <v>203</v>
      </c>
      <c r="AU134" s="24" t="s">
        <v>79</v>
      </c>
      <c r="AY134" s="24" t="s">
        <v>201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76</v>
      </c>
      <c r="BK134" s="246">
        <f>ROUND(I134*H134,2)</f>
        <v>0</v>
      </c>
      <c r="BL134" s="24" t="s">
        <v>208</v>
      </c>
      <c r="BM134" s="24" t="s">
        <v>359</v>
      </c>
    </row>
    <row r="135" spans="2:51" s="12" customFormat="1" ht="13.5">
      <c r="B135" s="247"/>
      <c r="C135" s="248"/>
      <c r="D135" s="249" t="s">
        <v>210</v>
      </c>
      <c r="E135" s="250" t="s">
        <v>21</v>
      </c>
      <c r="F135" s="251" t="s">
        <v>1146</v>
      </c>
      <c r="G135" s="248"/>
      <c r="H135" s="252">
        <v>10</v>
      </c>
      <c r="I135" s="253"/>
      <c r="J135" s="248"/>
      <c r="K135" s="248"/>
      <c r="L135" s="254"/>
      <c r="M135" s="255"/>
      <c r="N135" s="256"/>
      <c r="O135" s="256"/>
      <c r="P135" s="256"/>
      <c r="Q135" s="256"/>
      <c r="R135" s="256"/>
      <c r="S135" s="256"/>
      <c r="T135" s="257"/>
      <c r="AT135" s="258" t="s">
        <v>210</v>
      </c>
      <c r="AU135" s="258" t="s">
        <v>79</v>
      </c>
      <c r="AV135" s="12" t="s">
        <v>79</v>
      </c>
      <c r="AW135" s="12" t="s">
        <v>33</v>
      </c>
      <c r="AX135" s="12" t="s">
        <v>69</v>
      </c>
      <c r="AY135" s="258" t="s">
        <v>201</v>
      </c>
    </row>
    <row r="136" spans="2:51" s="13" customFormat="1" ht="13.5">
      <c r="B136" s="269"/>
      <c r="C136" s="270"/>
      <c r="D136" s="249" t="s">
        <v>210</v>
      </c>
      <c r="E136" s="271" t="s">
        <v>21</v>
      </c>
      <c r="F136" s="272" t="s">
        <v>271</v>
      </c>
      <c r="G136" s="270"/>
      <c r="H136" s="273">
        <v>10</v>
      </c>
      <c r="I136" s="274"/>
      <c r="J136" s="270"/>
      <c r="K136" s="270"/>
      <c r="L136" s="275"/>
      <c r="M136" s="276"/>
      <c r="N136" s="277"/>
      <c r="O136" s="277"/>
      <c r="P136" s="277"/>
      <c r="Q136" s="277"/>
      <c r="R136" s="277"/>
      <c r="S136" s="277"/>
      <c r="T136" s="278"/>
      <c r="AT136" s="279" t="s">
        <v>210</v>
      </c>
      <c r="AU136" s="279" t="s">
        <v>79</v>
      </c>
      <c r="AV136" s="13" t="s">
        <v>208</v>
      </c>
      <c r="AW136" s="13" t="s">
        <v>33</v>
      </c>
      <c r="AX136" s="13" t="s">
        <v>76</v>
      </c>
      <c r="AY136" s="279" t="s">
        <v>201</v>
      </c>
    </row>
    <row r="137" spans="2:65" s="1" customFormat="1" ht="16.5" customHeight="1">
      <c r="B137" s="46"/>
      <c r="C137" s="235" t="s">
        <v>265</v>
      </c>
      <c r="D137" s="235" t="s">
        <v>203</v>
      </c>
      <c r="E137" s="236" t="s">
        <v>365</v>
      </c>
      <c r="F137" s="237" t="s">
        <v>366</v>
      </c>
      <c r="G137" s="238" t="s">
        <v>206</v>
      </c>
      <c r="H137" s="239">
        <v>19.74</v>
      </c>
      <c r="I137" s="240"/>
      <c r="J137" s="241">
        <f>ROUND(I137*H137,2)</f>
        <v>0</v>
      </c>
      <c r="K137" s="237" t="s">
        <v>220</v>
      </c>
      <c r="L137" s="72"/>
      <c r="M137" s="242" t="s">
        <v>21</v>
      </c>
      <c r="N137" s="243" t="s">
        <v>40</v>
      </c>
      <c r="O137" s="47"/>
      <c r="P137" s="244">
        <f>O137*H137</f>
        <v>0</v>
      </c>
      <c r="Q137" s="244">
        <v>0.00012</v>
      </c>
      <c r="R137" s="244">
        <f>Q137*H137</f>
        <v>0.0023688</v>
      </c>
      <c r="S137" s="244">
        <v>0</v>
      </c>
      <c r="T137" s="245">
        <f>S137*H137</f>
        <v>0</v>
      </c>
      <c r="AR137" s="24" t="s">
        <v>208</v>
      </c>
      <c r="AT137" s="24" t="s">
        <v>203</v>
      </c>
      <c r="AU137" s="24" t="s">
        <v>79</v>
      </c>
      <c r="AY137" s="24" t="s">
        <v>201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24" t="s">
        <v>76</v>
      </c>
      <c r="BK137" s="246">
        <f>ROUND(I137*H137,2)</f>
        <v>0</v>
      </c>
      <c r="BL137" s="24" t="s">
        <v>208</v>
      </c>
      <c r="BM137" s="24" t="s">
        <v>367</v>
      </c>
    </row>
    <row r="138" spans="2:51" s="12" customFormat="1" ht="13.5">
      <c r="B138" s="247"/>
      <c r="C138" s="248"/>
      <c r="D138" s="249" t="s">
        <v>210</v>
      </c>
      <c r="E138" s="250" t="s">
        <v>21</v>
      </c>
      <c r="F138" s="251" t="s">
        <v>1147</v>
      </c>
      <c r="G138" s="248"/>
      <c r="H138" s="252">
        <v>19.74</v>
      </c>
      <c r="I138" s="253"/>
      <c r="J138" s="248"/>
      <c r="K138" s="248"/>
      <c r="L138" s="254"/>
      <c r="M138" s="255"/>
      <c r="N138" s="256"/>
      <c r="O138" s="256"/>
      <c r="P138" s="256"/>
      <c r="Q138" s="256"/>
      <c r="R138" s="256"/>
      <c r="S138" s="256"/>
      <c r="T138" s="257"/>
      <c r="AT138" s="258" t="s">
        <v>210</v>
      </c>
      <c r="AU138" s="258" t="s">
        <v>79</v>
      </c>
      <c r="AV138" s="12" t="s">
        <v>79</v>
      </c>
      <c r="AW138" s="12" t="s">
        <v>33</v>
      </c>
      <c r="AX138" s="12" t="s">
        <v>76</v>
      </c>
      <c r="AY138" s="258" t="s">
        <v>201</v>
      </c>
    </row>
    <row r="139" spans="2:65" s="1" customFormat="1" ht="25.5" customHeight="1">
      <c r="B139" s="46"/>
      <c r="C139" s="235" t="s">
        <v>272</v>
      </c>
      <c r="D139" s="235" t="s">
        <v>203</v>
      </c>
      <c r="E139" s="236" t="s">
        <v>385</v>
      </c>
      <c r="F139" s="237" t="s">
        <v>386</v>
      </c>
      <c r="G139" s="238" t="s">
        <v>206</v>
      </c>
      <c r="H139" s="239">
        <v>1</v>
      </c>
      <c r="I139" s="240"/>
      <c r="J139" s="241">
        <f>ROUND(I139*H139,2)</f>
        <v>0</v>
      </c>
      <c r="K139" s="237" t="s">
        <v>21</v>
      </c>
      <c r="L139" s="72"/>
      <c r="M139" s="242" t="s">
        <v>21</v>
      </c>
      <c r="N139" s="243" t="s">
        <v>40</v>
      </c>
      <c r="O139" s="47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AR139" s="24" t="s">
        <v>208</v>
      </c>
      <c r="AT139" s="24" t="s">
        <v>203</v>
      </c>
      <c r="AU139" s="24" t="s">
        <v>79</v>
      </c>
      <c r="AY139" s="24" t="s">
        <v>201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24" t="s">
        <v>76</v>
      </c>
      <c r="BK139" s="246">
        <f>ROUND(I139*H139,2)</f>
        <v>0</v>
      </c>
      <c r="BL139" s="24" t="s">
        <v>208</v>
      </c>
      <c r="BM139" s="24" t="s">
        <v>387</v>
      </c>
    </row>
    <row r="140" spans="2:51" s="12" customFormat="1" ht="13.5">
      <c r="B140" s="247"/>
      <c r="C140" s="248"/>
      <c r="D140" s="249" t="s">
        <v>210</v>
      </c>
      <c r="E140" s="250" t="s">
        <v>21</v>
      </c>
      <c r="F140" s="251" t="s">
        <v>1148</v>
      </c>
      <c r="G140" s="248"/>
      <c r="H140" s="252">
        <v>1</v>
      </c>
      <c r="I140" s="253"/>
      <c r="J140" s="248"/>
      <c r="K140" s="248"/>
      <c r="L140" s="254"/>
      <c r="M140" s="255"/>
      <c r="N140" s="256"/>
      <c r="O140" s="256"/>
      <c r="P140" s="256"/>
      <c r="Q140" s="256"/>
      <c r="R140" s="256"/>
      <c r="S140" s="256"/>
      <c r="T140" s="257"/>
      <c r="AT140" s="258" t="s">
        <v>210</v>
      </c>
      <c r="AU140" s="258" t="s">
        <v>79</v>
      </c>
      <c r="AV140" s="12" t="s">
        <v>79</v>
      </c>
      <c r="AW140" s="12" t="s">
        <v>33</v>
      </c>
      <c r="AX140" s="12" t="s">
        <v>76</v>
      </c>
      <c r="AY140" s="258" t="s">
        <v>201</v>
      </c>
    </row>
    <row r="141" spans="2:65" s="1" customFormat="1" ht="25.5" customHeight="1">
      <c r="B141" s="46"/>
      <c r="C141" s="235" t="s">
        <v>277</v>
      </c>
      <c r="D141" s="235" t="s">
        <v>203</v>
      </c>
      <c r="E141" s="236" t="s">
        <v>390</v>
      </c>
      <c r="F141" s="237" t="s">
        <v>391</v>
      </c>
      <c r="G141" s="238" t="s">
        <v>206</v>
      </c>
      <c r="H141" s="239">
        <v>66.23</v>
      </c>
      <c r="I141" s="240"/>
      <c r="J141" s="241">
        <f>ROUND(I141*H141,2)</f>
        <v>0</v>
      </c>
      <c r="K141" s="237" t="s">
        <v>21</v>
      </c>
      <c r="L141" s="72"/>
      <c r="M141" s="242" t="s">
        <v>21</v>
      </c>
      <c r="N141" s="243" t="s">
        <v>40</v>
      </c>
      <c r="O141" s="47"/>
      <c r="P141" s="244">
        <f>O141*H141</f>
        <v>0</v>
      </c>
      <c r="Q141" s="244">
        <v>0.05</v>
      </c>
      <c r="R141" s="244">
        <f>Q141*H141</f>
        <v>3.3115000000000006</v>
      </c>
      <c r="S141" s="244">
        <v>0</v>
      </c>
      <c r="T141" s="245">
        <f>S141*H141</f>
        <v>0</v>
      </c>
      <c r="AR141" s="24" t="s">
        <v>208</v>
      </c>
      <c r="AT141" s="24" t="s">
        <v>203</v>
      </c>
      <c r="AU141" s="24" t="s">
        <v>79</v>
      </c>
      <c r="AY141" s="24" t="s">
        <v>201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24" t="s">
        <v>76</v>
      </c>
      <c r="BK141" s="246">
        <f>ROUND(I141*H141,2)</f>
        <v>0</v>
      </c>
      <c r="BL141" s="24" t="s">
        <v>208</v>
      </c>
      <c r="BM141" s="24" t="s">
        <v>392</v>
      </c>
    </row>
    <row r="142" spans="2:51" s="12" customFormat="1" ht="13.5">
      <c r="B142" s="247"/>
      <c r="C142" s="248"/>
      <c r="D142" s="249" t="s">
        <v>210</v>
      </c>
      <c r="E142" s="250" t="s">
        <v>21</v>
      </c>
      <c r="F142" s="251" t="s">
        <v>1149</v>
      </c>
      <c r="G142" s="248"/>
      <c r="H142" s="252">
        <v>66.23</v>
      </c>
      <c r="I142" s="253"/>
      <c r="J142" s="248"/>
      <c r="K142" s="248"/>
      <c r="L142" s="254"/>
      <c r="M142" s="255"/>
      <c r="N142" s="256"/>
      <c r="O142" s="256"/>
      <c r="P142" s="256"/>
      <c r="Q142" s="256"/>
      <c r="R142" s="256"/>
      <c r="S142" s="256"/>
      <c r="T142" s="257"/>
      <c r="AT142" s="258" t="s">
        <v>210</v>
      </c>
      <c r="AU142" s="258" t="s">
        <v>79</v>
      </c>
      <c r="AV142" s="12" t="s">
        <v>79</v>
      </c>
      <c r="AW142" s="12" t="s">
        <v>33</v>
      </c>
      <c r="AX142" s="12" t="s">
        <v>76</v>
      </c>
      <c r="AY142" s="258" t="s">
        <v>201</v>
      </c>
    </row>
    <row r="143" spans="2:63" s="11" customFormat="1" ht="29.85" customHeight="1">
      <c r="B143" s="219"/>
      <c r="C143" s="220"/>
      <c r="D143" s="221" t="s">
        <v>68</v>
      </c>
      <c r="E143" s="233" t="s">
        <v>250</v>
      </c>
      <c r="F143" s="233" t="s">
        <v>394</v>
      </c>
      <c r="G143" s="220"/>
      <c r="H143" s="220"/>
      <c r="I143" s="223"/>
      <c r="J143" s="234">
        <f>BK143</f>
        <v>0</v>
      </c>
      <c r="K143" s="220"/>
      <c r="L143" s="225"/>
      <c r="M143" s="226"/>
      <c r="N143" s="227"/>
      <c r="O143" s="227"/>
      <c r="P143" s="228">
        <f>P144+SUM(P145:P166)</f>
        <v>0</v>
      </c>
      <c r="Q143" s="227"/>
      <c r="R143" s="228">
        <f>R144+SUM(R145:R166)</f>
        <v>0.016557500000000003</v>
      </c>
      <c r="S143" s="227"/>
      <c r="T143" s="229">
        <f>T144+SUM(T145:T166)</f>
        <v>18.946627999999997</v>
      </c>
      <c r="AR143" s="230" t="s">
        <v>76</v>
      </c>
      <c r="AT143" s="231" t="s">
        <v>68</v>
      </c>
      <c r="AU143" s="231" t="s">
        <v>76</v>
      </c>
      <c r="AY143" s="230" t="s">
        <v>201</v>
      </c>
      <c r="BK143" s="232">
        <f>BK144+SUM(BK145:BK166)</f>
        <v>0</v>
      </c>
    </row>
    <row r="144" spans="2:65" s="1" customFormat="1" ht="25.5" customHeight="1">
      <c r="B144" s="46"/>
      <c r="C144" s="235" t="s">
        <v>10</v>
      </c>
      <c r="D144" s="235" t="s">
        <v>203</v>
      </c>
      <c r="E144" s="236" t="s">
        <v>401</v>
      </c>
      <c r="F144" s="237" t="s">
        <v>402</v>
      </c>
      <c r="G144" s="238" t="s">
        <v>206</v>
      </c>
      <c r="H144" s="239">
        <v>66.23</v>
      </c>
      <c r="I144" s="240"/>
      <c r="J144" s="241">
        <f>ROUND(I144*H144,2)</f>
        <v>0</v>
      </c>
      <c r="K144" s="237" t="s">
        <v>220</v>
      </c>
      <c r="L144" s="72"/>
      <c r="M144" s="242" t="s">
        <v>21</v>
      </c>
      <c r="N144" s="243" t="s">
        <v>40</v>
      </c>
      <c r="O144" s="47"/>
      <c r="P144" s="244">
        <f>O144*H144</f>
        <v>0</v>
      </c>
      <c r="Q144" s="244">
        <v>0.00021</v>
      </c>
      <c r="R144" s="244">
        <f>Q144*H144</f>
        <v>0.013908300000000002</v>
      </c>
      <c r="S144" s="244">
        <v>0</v>
      </c>
      <c r="T144" s="245">
        <f>S144*H144</f>
        <v>0</v>
      </c>
      <c r="AR144" s="24" t="s">
        <v>208</v>
      </c>
      <c r="AT144" s="24" t="s">
        <v>203</v>
      </c>
      <c r="AU144" s="24" t="s">
        <v>79</v>
      </c>
      <c r="AY144" s="24" t="s">
        <v>201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24" t="s">
        <v>76</v>
      </c>
      <c r="BK144" s="246">
        <f>ROUND(I144*H144,2)</f>
        <v>0</v>
      </c>
      <c r="BL144" s="24" t="s">
        <v>208</v>
      </c>
      <c r="BM144" s="24" t="s">
        <v>403</v>
      </c>
    </row>
    <row r="145" spans="2:51" s="12" customFormat="1" ht="13.5">
      <c r="B145" s="247"/>
      <c r="C145" s="248"/>
      <c r="D145" s="249" t="s">
        <v>210</v>
      </c>
      <c r="E145" s="250" t="s">
        <v>21</v>
      </c>
      <c r="F145" s="251" t="s">
        <v>1150</v>
      </c>
      <c r="G145" s="248"/>
      <c r="H145" s="252">
        <v>66.23</v>
      </c>
      <c r="I145" s="253"/>
      <c r="J145" s="248"/>
      <c r="K145" s="248"/>
      <c r="L145" s="254"/>
      <c r="M145" s="255"/>
      <c r="N145" s="256"/>
      <c r="O145" s="256"/>
      <c r="P145" s="256"/>
      <c r="Q145" s="256"/>
      <c r="R145" s="256"/>
      <c r="S145" s="256"/>
      <c r="T145" s="257"/>
      <c r="AT145" s="258" t="s">
        <v>210</v>
      </c>
      <c r="AU145" s="258" t="s">
        <v>79</v>
      </c>
      <c r="AV145" s="12" t="s">
        <v>79</v>
      </c>
      <c r="AW145" s="12" t="s">
        <v>33</v>
      </c>
      <c r="AX145" s="12" t="s">
        <v>76</v>
      </c>
      <c r="AY145" s="258" t="s">
        <v>201</v>
      </c>
    </row>
    <row r="146" spans="2:65" s="1" customFormat="1" ht="25.5" customHeight="1">
      <c r="B146" s="46"/>
      <c r="C146" s="235" t="s">
        <v>287</v>
      </c>
      <c r="D146" s="235" t="s">
        <v>203</v>
      </c>
      <c r="E146" s="236" t="s">
        <v>406</v>
      </c>
      <c r="F146" s="237" t="s">
        <v>407</v>
      </c>
      <c r="G146" s="238" t="s">
        <v>206</v>
      </c>
      <c r="H146" s="239">
        <v>66.23</v>
      </c>
      <c r="I146" s="240"/>
      <c r="J146" s="241">
        <f>ROUND(I146*H146,2)</f>
        <v>0</v>
      </c>
      <c r="K146" s="237" t="s">
        <v>220</v>
      </c>
      <c r="L146" s="72"/>
      <c r="M146" s="242" t="s">
        <v>21</v>
      </c>
      <c r="N146" s="243" t="s">
        <v>40</v>
      </c>
      <c r="O146" s="47"/>
      <c r="P146" s="244">
        <f>O146*H146</f>
        <v>0</v>
      </c>
      <c r="Q146" s="244">
        <v>4E-05</v>
      </c>
      <c r="R146" s="244">
        <f>Q146*H146</f>
        <v>0.0026492000000000004</v>
      </c>
      <c r="S146" s="244">
        <v>0</v>
      </c>
      <c r="T146" s="245">
        <f>S146*H146</f>
        <v>0</v>
      </c>
      <c r="AR146" s="24" t="s">
        <v>208</v>
      </c>
      <c r="AT146" s="24" t="s">
        <v>203</v>
      </c>
      <c r="AU146" s="24" t="s">
        <v>79</v>
      </c>
      <c r="AY146" s="24" t="s">
        <v>201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4" t="s">
        <v>76</v>
      </c>
      <c r="BK146" s="246">
        <f>ROUND(I146*H146,2)</f>
        <v>0</v>
      </c>
      <c r="BL146" s="24" t="s">
        <v>208</v>
      </c>
      <c r="BM146" s="24" t="s">
        <v>408</v>
      </c>
    </row>
    <row r="147" spans="2:51" s="12" customFormat="1" ht="13.5">
      <c r="B147" s="247"/>
      <c r="C147" s="248"/>
      <c r="D147" s="249" t="s">
        <v>210</v>
      </c>
      <c r="E147" s="250" t="s">
        <v>21</v>
      </c>
      <c r="F147" s="251" t="s">
        <v>1151</v>
      </c>
      <c r="G147" s="248"/>
      <c r="H147" s="252">
        <v>66.23</v>
      </c>
      <c r="I147" s="253"/>
      <c r="J147" s="248"/>
      <c r="K147" s="248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210</v>
      </c>
      <c r="AU147" s="258" t="s">
        <v>79</v>
      </c>
      <c r="AV147" s="12" t="s">
        <v>79</v>
      </c>
      <c r="AW147" s="12" t="s">
        <v>33</v>
      </c>
      <c r="AX147" s="12" t="s">
        <v>76</v>
      </c>
      <c r="AY147" s="258" t="s">
        <v>201</v>
      </c>
    </row>
    <row r="148" spans="2:65" s="1" customFormat="1" ht="25.5" customHeight="1">
      <c r="B148" s="46"/>
      <c r="C148" s="235" t="s">
        <v>292</v>
      </c>
      <c r="D148" s="235" t="s">
        <v>203</v>
      </c>
      <c r="E148" s="236" t="s">
        <v>417</v>
      </c>
      <c r="F148" s="237" t="s">
        <v>418</v>
      </c>
      <c r="G148" s="238" t="s">
        <v>219</v>
      </c>
      <c r="H148" s="239">
        <v>3.262</v>
      </c>
      <c r="I148" s="240"/>
      <c r="J148" s="241">
        <f>ROUND(I148*H148,2)</f>
        <v>0</v>
      </c>
      <c r="K148" s="237" t="s">
        <v>207</v>
      </c>
      <c r="L148" s="72"/>
      <c r="M148" s="242" t="s">
        <v>21</v>
      </c>
      <c r="N148" s="243" t="s">
        <v>40</v>
      </c>
      <c r="O148" s="47"/>
      <c r="P148" s="244">
        <f>O148*H148</f>
        <v>0</v>
      </c>
      <c r="Q148" s="244">
        <v>0</v>
      </c>
      <c r="R148" s="244">
        <f>Q148*H148</f>
        <v>0</v>
      </c>
      <c r="S148" s="244">
        <v>2.2</v>
      </c>
      <c r="T148" s="245">
        <f>S148*H148</f>
        <v>7.176400000000001</v>
      </c>
      <c r="AR148" s="24" t="s">
        <v>208</v>
      </c>
      <c r="AT148" s="24" t="s">
        <v>203</v>
      </c>
      <c r="AU148" s="24" t="s">
        <v>79</v>
      </c>
      <c r="AY148" s="24" t="s">
        <v>201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4" t="s">
        <v>76</v>
      </c>
      <c r="BK148" s="246">
        <f>ROUND(I148*H148,2)</f>
        <v>0</v>
      </c>
      <c r="BL148" s="24" t="s">
        <v>208</v>
      </c>
      <c r="BM148" s="24" t="s">
        <v>419</v>
      </c>
    </row>
    <row r="149" spans="2:51" s="14" customFormat="1" ht="13.5">
      <c r="B149" s="286"/>
      <c r="C149" s="287"/>
      <c r="D149" s="249" t="s">
        <v>210</v>
      </c>
      <c r="E149" s="288" t="s">
        <v>21</v>
      </c>
      <c r="F149" s="289" t="s">
        <v>1152</v>
      </c>
      <c r="G149" s="287"/>
      <c r="H149" s="288" t="s">
        <v>21</v>
      </c>
      <c r="I149" s="290"/>
      <c r="J149" s="287"/>
      <c r="K149" s="287"/>
      <c r="L149" s="291"/>
      <c r="M149" s="292"/>
      <c r="N149" s="293"/>
      <c r="O149" s="293"/>
      <c r="P149" s="293"/>
      <c r="Q149" s="293"/>
      <c r="R149" s="293"/>
      <c r="S149" s="293"/>
      <c r="T149" s="294"/>
      <c r="AT149" s="295" t="s">
        <v>210</v>
      </c>
      <c r="AU149" s="295" t="s">
        <v>79</v>
      </c>
      <c r="AV149" s="14" t="s">
        <v>76</v>
      </c>
      <c r="AW149" s="14" t="s">
        <v>33</v>
      </c>
      <c r="AX149" s="14" t="s">
        <v>69</v>
      </c>
      <c r="AY149" s="295" t="s">
        <v>201</v>
      </c>
    </row>
    <row r="150" spans="2:51" s="12" customFormat="1" ht="13.5">
      <c r="B150" s="247"/>
      <c r="C150" s="248"/>
      <c r="D150" s="249" t="s">
        <v>210</v>
      </c>
      <c r="E150" s="250" t="s">
        <v>21</v>
      </c>
      <c r="F150" s="251" t="s">
        <v>1153</v>
      </c>
      <c r="G150" s="248"/>
      <c r="H150" s="252">
        <v>3.262</v>
      </c>
      <c r="I150" s="253"/>
      <c r="J150" s="248"/>
      <c r="K150" s="248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210</v>
      </c>
      <c r="AU150" s="258" t="s">
        <v>79</v>
      </c>
      <c r="AV150" s="12" t="s">
        <v>79</v>
      </c>
      <c r="AW150" s="12" t="s">
        <v>33</v>
      </c>
      <c r="AX150" s="12" t="s">
        <v>69</v>
      </c>
      <c r="AY150" s="258" t="s">
        <v>201</v>
      </c>
    </row>
    <row r="151" spans="2:51" s="13" customFormat="1" ht="13.5">
      <c r="B151" s="269"/>
      <c r="C151" s="270"/>
      <c r="D151" s="249" t="s">
        <v>210</v>
      </c>
      <c r="E151" s="271" t="s">
        <v>21</v>
      </c>
      <c r="F151" s="272" t="s">
        <v>271</v>
      </c>
      <c r="G151" s="270"/>
      <c r="H151" s="273">
        <v>3.262</v>
      </c>
      <c r="I151" s="274"/>
      <c r="J151" s="270"/>
      <c r="K151" s="270"/>
      <c r="L151" s="275"/>
      <c r="M151" s="276"/>
      <c r="N151" s="277"/>
      <c r="O151" s="277"/>
      <c r="P151" s="277"/>
      <c r="Q151" s="277"/>
      <c r="R151" s="277"/>
      <c r="S151" s="277"/>
      <c r="T151" s="278"/>
      <c r="AT151" s="279" t="s">
        <v>210</v>
      </c>
      <c r="AU151" s="279" t="s">
        <v>79</v>
      </c>
      <c r="AV151" s="13" t="s">
        <v>208</v>
      </c>
      <c r="AW151" s="13" t="s">
        <v>33</v>
      </c>
      <c r="AX151" s="13" t="s">
        <v>76</v>
      </c>
      <c r="AY151" s="279" t="s">
        <v>201</v>
      </c>
    </row>
    <row r="152" spans="2:65" s="1" customFormat="1" ht="16.5" customHeight="1">
      <c r="B152" s="46"/>
      <c r="C152" s="235" t="s">
        <v>297</v>
      </c>
      <c r="D152" s="235" t="s">
        <v>203</v>
      </c>
      <c r="E152" s="236" t="s">
        <v>424</v>
      </c>
      <c r="F152" s="237" t="s">
        <v>425</v>
      </c>
      <c r="G152" s="238" t="s">
        <v>206</v>
      </c>
      <c r="H152" s="239">
        <v>65.23</v>
      </c>
      <c r="I152" s="240"/>
      <c r="J152" s="241">
        <f>ROUND(I152*H152,2)</f>
        <v>0</v>
      </c>
      <c r="K152" s="237" t="s">
        <v>207</v>
      </c>
      <c r="L152" s="72"/>
      <c r="M152" s="242" t="s">
        <v>21</v>
      </c>
      <c r="N152" s="243" t="s">
        <v>40</v>
      </c>
      <c r="O152" s="47"/>
      <c r="P152" s="244">
        <f>O152*H152</f>
        <v>0</v>
      </c>
      <c r="Q152" s="244">
        <v>0</v>
      </c>
      <c r="R152" s="244">
        <f>Q152*H152</f>
        <v>0</v>
      </c>
      <c r="S152" s="244">
        <v>0.09</v>
      </c>
      <c r="T152" s="245">
        <f>S152*H152</f>
        <v>5.8707</v>
      </c>
      <c r="AR152" s="24" t="s">
        <v>208</v>
      </c>
      <c r="AT152" s="24" t="s">
        <v>203</v>
      </c>
      <c r="AU152" s="24" t="s">
        <v>79</v>
      </c>
      <c r="AY152" s="24" t="s">
        <v>201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76</v>
      </c>
      <c r="BK152" s="246">
        <f>ROUND(I152*H152,2)</f>
        <v>0</v>
      </c>
      <c r="BL152" s="24" t="s">
        <v>208</v>
      </c>
      <c r="BM152" s="24" t="s">
        <v>426</v>
      </c>
    </row>
    <row r="153" spans="2:51" s="12" customFormat="1" ht="13.5">
      <c r="B153" s="247"/>
      <c r="C153" s="248"/>
      <c r="D153" s="249" t="s">
        <v>210</v>
      </c>
      <c r="E153" s="250" t="s">
        <v>21</v>
      </c>
      <c r="F153" s="251" t="s">
        <v>1154</v>
      </c>
      <c r="G153" s="248"/>
      <c r="H153" s="252">
        <v>65.23</v>
      </c>
      <c r="I153" s="253"/>
      <c r="J153" s="248"/>
      <c r="K153" s="248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210</v>
      </c>
      <c r="AU153" s="258" t="s">
        <v>79</v>
      </c>
      <c r="AV153" s="12" t="s">
        <v>79</v>
      </c>
      <c r="AW153" s="12" t="s">
        <v>33</v>
      </c>
      <c r="AX153" s="12" t="s">
        <v>76</v>
      </c>
      <c r="AY153" s="258" t="s">
        <v>201</v>
      </c>
    </row>
    <row r="154" spans="2:65" s="1" customFormat="1" ht="25.5" customHeight="1">
      <c r="B154" s="46"/>
      <c r="C154" s="235" t="s">
        <v>303</v>
      </c>
      <c r="D154" s="235" t="s">
        <v>203</v>
      </c>
      <c r="E154" s="236" t="s">
        <v>429</v>
      </c>
      <c r="F154" s="237" t="s">
        <v>430</v>
      </c>
      <c r="G154" s="238" t="s">
        <v>219</v>
      </c>
      <c r="H154" s="239">
        <v>3.262</v>
      </c>
      <c r="I154" s="240"/>
      <c r="J154" s="241">
        <f>ROUND(I154*H154,2)</f>
        <v>0</v>
      </c>
      <c r="K154" s="237" t="s">
        <v>207</v>
      </c>
      <c r="L154" s="72"/>
      <c r="M154" s="242" t="s">
        <v>21</v>
      </c>
      <c r="N154" s="243" t="s">
        <v>40</v>
      </c>
      <c r="O154" s="47"/>
      <c r="P154" s="244">
        <f>O154*H154</f>
        <v>0</v>
      </c>
      <c r="Q154" s="244">
        <v>0</v>
      </c>
      <c r="R154" s="244">
        <f>Q154*H154</f>
        <v>0</v>
      </c>
      <c r="S154" s="244">
        <v>0.044</v>
      </c>
      <c r="T154" s="245">
        <f>S154*H154</f>
        <v>0.143528</v>
      </c>
      <c r="AR154" s="24" t="s">
        <v>208</v>
      </c>
      <c r="AT154" s="24" t="s">
        <v>203</v>
      </c>
      <c r="AU154" s="24" t="s">
        <v>79</v>
      </c>
      <c r="AY154" s="24" t="s">
        <v>201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4" t="s">
        <v>76</v>
      </c>
      <c r="BK154" s="246">
        <f>ROUND(I154*H154,2)</f>
        <v>0</v>
      </c>
      <c r="BL154" s="24" t="s">
        <v>208</v>
      </c>
      <c r="BM154" s="24" t="s">
        <v>431</v>
      </c>
    </row>
    <row r="155" spans="2:65" s="1" customFormat="1" ht="16.5" customHeight="1">
      <c r="B155" s="46"/>
      <c r="C155" s="235" t="s">
        <v>308</v>
      </c>
      <c r="D155" s="235" t="s">
        <v>203</v>
      </c>
      <c r="E155" s="236" t="s">
        <v>448</v>
      </c>
      <c r="F155" s="237" t="s">
        <v>449</v>
      </c>
      <c r="G155" s="238" t="s">
        <v>206</v>
      </c>
      <c r="H155" s="239">
        <v>1.8</v>
      </c>
      <c r="I155" s="240"/>
      <c r="J155" s="241">
        <f>ROUND(I155*H155,2)</f>
        <v>0</v>
      </c>
      <c r="K155" s="237" t="s">
        <v>220</v>
      </c>
      <c r="L155" s="72"/>
      <c r="M155" s="242" t="s">
        <v>21</v>
      </c>
      <c r="N155" s="243" t="s">
        <v>40</v>
      </c>
      <c r="O155" s="47"/>
      <c r="P155" s="244">
        <f>O155*H155</f>
        <v>0</v>
      </c>
      <c r="Q155" s="244">
        <v>0</v>
      </c>
      <c r="R155" s="244">
        <f>Q155*H155</f>
        <v>0</v>
      </c>
      <c r="S155" s="244">
        <v>0.076</v>
      </c>
      <c r="T155" s="245">
        <f>S155*H155</f>
        <v>0.1368</v>
      </c>
      <c r="AR155" s="24" t="s">
        <v>208</v>
      </c>
      <c r="AT155" s="24" t="s">
        <v>203</v>
      </c>
      <c r="AU155" s="24" t="s">
        <v>79</v>
      </c>
      <c r="AY155" s="24" t="s">
        <v>201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4" t="s">
        <v>76</v>
      </c>
      <c r="BK155" s="246">
        <f>ROUND(I155*H155,2)</f>
        <v>0</v>
      </c>
      <c r="BL155" s="24" t="s">
        <v>208</v>
      </c>
      <c r="BM155" s="24" t="s">
        <v>450</v>
      </c>
    </row>
    <row r="156" spans="2:51" s="12" customFormat="1" ht="13.5">
      <c r="B156" s="247"/>
      <c r="C156" s="248"/>
      <c r="D156" s="249" t="s">
        <v>210</v>
      </c>
      <c r="E156" s="250" t="s">
        <v>21</v>
      </c>
      <c r="F156" s="251" t="s">
        <v>1155</v>
      </c>
      <c r="G156" s="248"/>
      <c r="H156" s="252">
        <v>1.8</v>
      </c>
      <c r="I156" s="253"/>
      <c r="J156" s="248"/>
      <c r="K156" s="248"/>
      <c r="L156" s="254"/>
      <c r="M156" s="255"/>
      <c r="N156" s="256"/>
      <c r="O156" s="256"/>
      <c r="P156" s="256"/>
      <c r="Q156" s="256"/>
      <c r="R156" s="256"/>
      <c r="S156" s="256"/>
      <c r="T156" s="257"/>
      <c r="AT156" s="258" t="s">
        <v>210</v>
      </c>
      <c r="AU156" s="258" t="s">
        <v>79</v>
      </c>
      <c r="AV156" s="12" t="s">
        <v>79</v>
      </c>
      <c r="AW156" s="12" t="s">
        <v>33</v>
      </c>
      <c r="AX156" s="12" t="s">
        <v>76</v>
      </c>
      <c r="AY156" s="258" t="s">
        <v>201</v>
      </c>
    </row>
    <row r="157" spans="2:65" s="1" customFormat="1" ht="16.5" customHeight="1">
      <c r="B157" s="46"/>
      <c r="C157" s="235" t="s">
        <v>9</v>
      </c>
      <c r="D157" s="235" t="s">
        <v>203</v>
      </c>
      <c r="E157" s="236" t="s">
        <v>462</v>
      </c>
      <c r="F157" s="237" t="s">
        <v>463</v>
      </c>
      <c r="G157" s="238" t="s">
        <v>358</v>
      </c>
      <c r="H157" s="239">
        <v>6</v>
      </c>
      <c r="I157" s="240"/>
      <c r="J157" s="241">
        <f>ROUND(I157*H157,2)</f>
        <v>0</v>
      </c>
      <c r="K157" s="237" t="s">
        <v>220</v>
      </c>
      <c r="L157" s="72"/>
      <c r="M157" s="242" t="s">
        <v>21</v>
      </c>
      <c r="N157" s="243" t="s">
        <v>40</v>
      </c>
      <c r="O157" s="47"/>
      <c r="P157" s="244">
        <f>O157*H157</f>
        <v>0</v>
      </c>
      <c r="Q157" s="244">
        <v>0</v>
      </c>
      <c r="R157" s="244">
        <f>Q157*H157</f>
        <v>0</v>
      </c>
      <c r="S157" s="244">
        <v>0.099</v>
      </c>
      <c r="T157" s="245">
        <f>S157*H157</f>
        <v>0.5940000000000001</v>
      </c>
      <c r="AR157" s="24" t="s">
        <v>208</v>
      </c>
      <c r="AT157" s="24" t="s">
        <v>203</v>
      </c>
      <c r="AU157" s="24" t="s">
        <v>79</v>
      </c>
      <c r="AY157" s="24" t="s">
        <v>201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4" t="s">
        <v>76</v>
      </c>
      <c r="BK157" s="246">
        <f>ROUND(I157*H157,2)</f>
        <v>0</v>
      </c>
      <c r="BL157" s="24" t="s">
        <v>208</v>
      </c>
      <c r="BM157" s="24" t="s">
        <v>464</v>
      </c>
    </row>
    <row r="158" spans="2:51" s="12" customFormat="1" ht="13.5">
      <c r="B158" s="247"/>
      <c r="C158" s="248"/>
      <c r="D158" s="249" t="s">
        <v>210</v>
      </c>
      <c r="E158" s="250" t="s">
        <v>21</v>
      </c>
      <c r="F158" s="251" t="s">
        <v>1156</v>
      </c>
      <c r="G158" s="248"/>
      <c r="H158" s="252">
        <v>6</v>
      </c>
      <c r="I158" s="253"/>
      <c r="J158" s="248"/>
      <c r="K158" s="248"/>
      <c r="L158" s="254"/>
      <c r="M158" s="255"/>
      <c r="N158" s="256"/>
      <c r="O158" s="256"/>
      <c r="P158" s="256"/>
      <c r="Q158" s="256"/>
      <c r="R158" s="256"/>
      <c r="S158" s="256"/>
      <c r="T158" s="257"/>
      <c r="AT158" s="258" t="s">
        <v>210</v>
      </c>
      <c r="AU158" s="258" t="s">
        <v>79</v>
      </c>
      <c r="AV158" s="12" t="s">
        <v>79</v>
      </c>
      <c r="AW158" s="12" t="s">
        <v>33</v>
      </c>
      <c r="AX158" s="12" t="s">
        <v>76</v>
      </c>
      <c r="AY158" s="258" t="s">
        <v>201</v>
      </c>
    </row>
    <row r="159" spans="2:65" s="1" customFormat="1" ht="25.5" customHeight="1">
      <c r="B159" s="46"/>
      <c r="C159" s="235" t="s">
        <v>316</v>
      </c>
      <c r="D159" s="235" t="s">
        <v>203</v>
      </c>
      <c r="E159" s="236" t="s">
        <v>467</v>
      </c>
      <c r="F159" s="237" t="s">
        <v>468</v>
      </c>
      <c r="G159" s="238" t="s">
        <v>248</v>
      </c>
      <c r="H159" s="239">
        <v>4</v>
      </c>
      <c r="I159" s="240"/>
      <c r="J159" s="241">
        <f>ROUND(I159*H159,2)</f>
        <v>0</v>
      </c>
      <c r="K159" s="237" t="s">
        <v>207</v>
      </c>
      <c r="L159" s="72"/>
      <c r="M159" s="242" t="s">
        <v>21</v>
      </c>
      <c r="N159" s="243" t="s">
        <v>40</v>
      </c>
      <c r="O159" s="47"/>
      <c r="P159" s="244">
        <f>O159*H159</f>
        <v>0</v>
      </c>
      <c r="Q159" s="244">
        <v>0</v>
      </c>
      <c r="R159" s="244">
        <f>Q159*H159</f>
        <v>0</v>
      </c>
      <c r="S159" s="244">
        <v>0.054</v>
      </c>
      <c r="T159" s="245">
        <f>S159*H159</f>
        <v>0.216</v>
      </c>
      <c r="AR159" s="24" t="s">
        <v>208</v>
      </c>
      <c r="AT159" s="24" t="s">
        <v>203</v>
      </c>
      <c r="AU159" s="24" t="s">
        <v>79</v>
      </c>
      <c r="AY159" s="24" t="s">
        <v>201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4" t="s">
        <v>76</v>
      </c>
      <c r="BK159" s="246">
        <f>ROUND(I159*H159,2)</f>
        <v>0</v>
      </c>
      <c r="BL159" s="24" t="s">
        <v>208</v>
      </c>
      <c r="BM159" s="24" t="s">
        <v>469</v>
      </c>
    </row>
    <row r="160" spans="2:65" s="1" customFormat="1" ht="25.5" customHeight="1">
      <c r="B160" s="46"/>
      <c r="C160" s="235" t="s">
        <v>322</v>
      </c>
      <c r="D160" s="235" t="s">
        <v>203</v>
      </c>
      <c r="E160" s="236" t="s">
        <v>471</v>
      </c>
      <c r="F160" s="237" t="s">
        <v>472</v>
      </c>
      <c r="G160" s="238" t="s">
        <v>206</v>
      </c>
      <c r="H160" s="239">
        <v>66.23</v>
      </c>
      <c r="I160" s="240"/>
      <c r="J160" s="241">
        <f>ROUND(I160*H160,2)</f>
        <v>0</v>
      </c>
      <c r="K160" s="237" t="s">
        <v>220</v>
      </c>
      <c r="L160" s="72"/>
      <c r="M160" s="242" t="s">
        <v>21</v>
      </c>
      <c r="N160" s="243" t="s">
        <v>40</v>
      </c>
      <c r="O160" s="47"/>
      <c r="P160" s="244">
        <f>O160*H160</f>
        <v>0</v>
      </c>
      <c r="Q160" s="244">
        <v>0</v>
      </c>
      <c r="R160" s="244">
        <f>Q160*H160</f>
        <v>0</v>
      </c>
      <c r="S160" s="244">
        <v>0.01</v>
      </c>
      <c r="T160" s="245">
        <f>S160*H160</f>
        <v>0.6623</v>
      </c>
      <c r="AR160" s="24" t="s">
        <v>208</v>
      </c>
      <c r="AT160" s="24" t="s">
        <v>203</v>
      </c>
      <c r="AU160" s="24" t="s">
        <v>79</v>
      </c>
      <c r="AY160" s="24" t="s">
        <v>201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24" t="s">
        <v>76</v>
      </c>
      <c r="BK160" s="246">
        <f>ROUND(I160*H160,2)</f>
        <v>0</v>
      </c>
      <c r="BL160" s="24" t="s">
        <v>208</v>
      </c>
      <c r="BM160" s="24" t="s">
        <v>473</v>
      </c>
    </row>
    <row r="161" spans="2:51" s="12" customFormat="1" ht="13.5">
      <c r="B161" s="247"/>
      <c r="C161" s="248"/>
      <c r="D161" s="249" t="s">
        <v>210</v>
      </c>
      <c r="E161" s="250" t="s">
        <v>21</v>
      </c>
      <c r="F161" s="251" t="s">
        <v>1142</v>
      </c>
      <c r="G161" s="248"/>
      <c r="H161" s="252">
        <v>66.23</v>
      </c>
      <c r="I161" s="253"/>
      <c r="J161" s="248"/>
      <c r="K161" s="248"/>
      <c r="L161" s="254"/>
      <c r="M161" s="255"/>
      <c r="N161" s="256"/>
      <c r="O161" s="256"/>
      <c r="P161" s="256"/>
      <c r="Q161" s="256"/>
      <c r="R161" s="256"/>
      <c r="S161" s="256"/>
      <c r="T161" s="257"/>
      <c r="AT161" s="258" t="s">
        <v>210</v>
      </c>
      <c r="AU161" s="258" t="s">
        <v>79</v>
      </c>
      <c r="AV161" s="12" t="s">
        <v>79</v>
      </c>
      <c r="AW161" s="12" t="s">
        <v>33</v>
      </c>
      <c r="AX161" s="12" t="s">
        <v>76</v>
      </c>
      <c r="AY161" s="258" t="s">
        <v>201</v>
      </c>
    </row>
    <row r="162" spans="2:65" s="1" customFormat="1" ht="25.5" customHeight="1">
      <c r="B162" s="46"/>
      <c r="C162" s="235" t="s">
        <v>330</v>
      </c>
      <c r="D162" s="235" t="s">
        <v>203</v>
      </c>
      <c r="E162" s="236" t="s">
        <v>480</v>
      </c>
      <c r="F162" s="237" t="s">
        <v>481</v>
      </c>
      <c r="G162" s="238" t="s">
        <v>206</v>
      </c>
      <c r="H162" s="239">
        <v>90.15</v>
      </c>
      <c r="I162" s="240"/>
      <c r="J162" s="241">
        <f>ROUND(I162*H162,2)</f>
        <v>0</v>
      </c>
      <c r="K162" s="237" t="s">
        <v>220</v>
      </c>
      <c r="L162" s="72"/>
      <c r="M162" s="242" t="s">
        <v>21</v>
      </c>
      <c r="N162" s="243" t="s">
        <v>40</v>
      </c>
      <c r="O162" s="47"/>
      <c r="P162" s="244">
        <f>O162*H162</f>
        <v>0</v>
      </c>
      <c r="Q162" s="244">
        <v>0</v>
      </c>
      <c r="R162" s="244">
        <f>Q162*H162</f>
        <v>0</v>
      </c>
      <c r="S162" s="244">
        <v>0.046</v>
      </c>
      <c r="T162" s="245">
        <f>S162*H162</f>
        <v>4.1469000000000005</v>
      </c>
      <c r="AR162" s="24" t="s">
        <v>208</v>
      </c>
      <c r="AT162" s="24" t="s">
        <v>203</v>
      </c>
      <c r="AU162" s="24" t="s">
        <v>79</v>
      </c>
      <c r="AY162" s="24" t="s">
        <v>201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76</v>
      </c>
      <c r="BK162" s="246">
        <f>ROUND(I162*H162,2)</f>
        <v>0</v>
      </c>
      <c r="BL162" s="24" t="s">
        <v>208</v>
      </c>
      <c r="BM162" s="24" t="s">
        <v>482</v>
      </c>
    </row>
    <row r="163" spans="2:51" s="12" customFormat="1" ht="13.5">
      <c r="B163" s="247"/>
      <c r="C163" s="248"/>
      <c r="D163" s="249" t="s">
        <v>210</v>
      </c>
      <c r="E163" s="250" t="s">
        <v>21</v>
      </c>
      <c r="F163" s="251" t="s">
        <v>1157</v>
      </c>
      <c r="G163" s="248"/>
      <c r="H163" s="252">
        <v>109.89</v>
      </c>
      <c r="I163" s="253"/>
      <c r="J163" s="248"/>
      <c r="K163" s="248"/>
      <c r="L163" s="254"/>
      <c r="M163" s="255"/>
      <c r="N163" s="256"/>
      <c r="O163" s="256"/>
      <c r="P163" s="256"/>
      <c r="Q163" s="256"/>
      <c r="R163" s="256"/>
      <c r="S163" s="256"/>
      <c r="T163" s="257"/>
      <c r="AT163" s="258" t="s">
        <v>210</v>
      </c>
      <c r="AU163" s="258" t="s">
        <v>79</v>
      </c>
      <c r="AV163" s="12" t="s">
        <v>79</v>
      </c>
      <c r="AW163" s="12" t="s">
        <v>33</v>
      </c>
      <c r="AX163" s="12" t="s">
        <v>69</v>
      </c>
      <c r="AY163" s="258" t="s">
        <v>201</v>
      </c>
    </row>
    <row r="164" spans="2:51" s="12" customFormat="1" ht="13.5">
      <c r="B164" s="247"/>
      <c r="C164" s="248"/>
      <c r="D164" s="249" t="s">
        <v>210</v>
      </c>
      <c r="E164" s="250" t="s">
        <v>21</v>
      </c>
      <c r="F164" s="251" t="s">
        <v>1145</v>
      </c>
      <c r="G164" s="248"/>
      <c r="H164" s="252">
        <v>-19.74</v>
      </c>
      <c r="I164" s="253"/>
      <c r="J164" s="248"/>
      <c r="K164" s="248"/>
      <c r="L164" s="254"/>
      <c r="M164" s="255"/>
      <c r="N164" s="256"/>
      <c r="O164" s="256"/>
      <c r="P164" s="256"/>
      <c r="Q164" s="256"/>
      <c r="R164" s="256"/>
      <c r="S164" s="256"/>
      <c r="T164" s="257"/>
      <c r="AT164" s="258" t="s">
        <v>210</v>
      </c>
      <c r="AU164" s="258" t="s">
        <v>79</v>
      </c>
      <c r="AV164" s="12" t="s">
        <v>79</v>
      </c>
      <c r="AW164" s="12" t="s">
        <v>33</v>
      </c>
      <c r="AX164" s="12" t="s">
        <v>69</v>
      </c>
      <c r="AY164" s="258" t="s">
        <v>201</v>
      </c>
    </row>
    <row r="165" spans="2:51" s="13" customFormat="1" ht="13.5">
      <c r="B165" s="269"/>
      <c r="C165" s="270"/>
      <c r="D165" s="249" t="s">
        <v>210</v>
      </c>
      <c r="E165" s="271" t="s">
        <v>21</v>
      </c>
      <c r="F165" s="272" t="s">
        <v>271</v>
      </c>
      <c r="G165" s="270"/>
      <c r="H165" s="273">
        <v>90.15</v>
      </c>
      <c r="I165" s="274"/>
      <c r="J165" s="270"/>
      <c r="K165" s="270"/>
      <c r="L165" s="275"/>
      <c r="M165" s="276"/>
      <c r="N165" s="277"/>
      <c r="O165" s="277"/>
      <c r="P165" s="277"/>
      <c r="Q165" s="277"/>
      <c r="R165" s="277"/>
      <c r="S165" s="277"/>
      <c r="T165" s="278"/>
      <c r="AT165" s="279" t="s">
        <v>210</v>
      </c>
      <c r="AU165" s="279" t="s">
        <v>79</v>
      </c>
      <c r="AV165" s="13" t="s">
        <v>208</v>
      </c>
      <c r="AW165" s="13" t="s">
        <v>33</v>
      </c>
      <c r="AX165" s="13" t="s">
        <v>76</v>
      </c>
      <c r="AY165" s="279" t="s">
        <v>201</v>
      </c>
    </row>
    <row r="166" spans="2:63" s="11" customFormat="1" ht="22.3" customHeight="1">
      <c r="B166" s="219"/>
      <c r="C166" s="220"/>
      <c r="D166" s="221" t="s">
        <v>68</v>
      </c>
      <c r="E166" s="233" t="s">
        <v>495</v>
      </c>
      <c r="F166" s="233" t="s">
        <v>496</v>
      </c>
      <c r="G166" s="220"/>
      <c r="H166" s="220"/>
      <c r="I166" s="223"/>
      <c r="J166" s="234">
        <f>BK166</f>
        <v>0</v>
      </c>
      <c r="K166" s="220"/>
      <c r="L166" s="225"/>
      <c r="M166" s="226"/>
      <c r="N166" s="227"/>
      <c r="O166" s="227"/>
      <c r="P166" s="228">
        <f>P167</f>
        <v>0</v>
      </c>
      <c r="Q166" s="227"/>
      <c r="R166" s="228">
        <f>R167</f>
        <v>0</v>
      </c>
      <c r="S166" s="227"/>
      <c r="T166" s="229">
        <f>T167</f>
        <v>0</v>
      </c>
      <c r="AR166" s="230" t="s">
        <v>76</v>
      </c>
      <c r="AT166" s="231" t="s">
        <v>68</v>
      </c>
      <c r="AU166" s="231" t="s">
        <v>79</v>
      </c>
      <c r="AY166" s="230" t="s">
        <v>201</v>
      </c>
      <c r="BK166" s="232">
        <f>BK167</f>
        <v>0</v>
      </c>
    </row>
    <row r="167" spans="2:65" s="1" customFormat="1" ht="16.5" customHeight="1">
      <c r="B167" s="46"/>
      <c r="C167" s="235" t="s">
        <v>334</v>
      </c>
      <c r="D167" s="235" t="s">
        <v>203</v>
      </c>
      <c r="E167" s="236" t="s">
        <v>498</v>
      </c>
      <c r="F167" s="237" t="s">
        <v>499</v>
      </c>
      <c r="G167" s="238" t="s">
        <v>235</v>
      </c>
      <c r="H167" s="239">
        <v>12.656</v>
      </c>
      <c r="I167" s="240"/>
      <c r="J167" s="241">
        <f>ROUND(I167*H167,2)</f>
        <v>0</v>
      </c>
      <c r="K167" s="237" t="s">
        <v>220</v>
      </c>
      <c r="L167" s="72"/>
      <c r="M167" s="242" t="s">
        <v>21</v>
      </c>
      <c r="N167" s="243" t="s">
        <v>40</v>
      </c>
      <c r="O167" s="47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AR167" s="24" t="s">
        <v>208</v>
      </c>
      <c r="AT167" s="24" t="s">
        <v>203</v>
      </c>
      <c r="AU167" s="24" t="s">
        <v>216</v>
      </c>
      <c r="AY167" s="24" t="s">
        <v>201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24" t="s">
        <v>76</v>
      </c>
      <c r="BK167" s="246">
        <f>ROUND(I167*H167,2)</f>
        <v>0</v>
      </c>
      <c r="BL167" s="24" t="s">
        <v>208</v>
      </c>
      <c r="BM167" s="24" t="s">
        <v>500</v>
      </c>
    </row>
    <row r="168" spans="2:63" s="11" customFormat="1" ht="29.85" customHeight="1">
      <c r="B168" s="219"/>
      <c r="C168" s="220"/>
      <c r="D168" s="221" t="s">
        <v>68</v>
      </c>
      <c r="E168" s="233" t="s">
        <v>501</v>
      </c>
      <c r="F168" s="233" t="s">
        <v>502</v>
      </c>
      <c r="G168" s="220"/>
      <c r="H168" s="220"/>
      <c r="I168" s="223"/>
      <c r="J168" s="234">
        <f>BK168</f>
        <v>0</v>
      </c>
      <c r="K168" s="220"/>
      <c r="L168" s="225"/>
      <c r="M168" s="226"/>
      <c r="N168" s="227"/>
      <c r="O168" s="227"/>
      <c r="P168" s="228">
        <f>SUM(P169:P174)</f>
        <v>0</v>
      </c>
      <c r="Q168" s="227"/>
      <c r="R168" s="228">
        <f>SUM(R169:R174)</f>
        <v>0</v>
      </c>
      <c r="S168" s="227"/>
      <c r="T168" s="229">
        <f>SUM(T169:T174)</f>
        <v>0</v>
      </c>
      <c r="AR168" s="230" t="s">
        <v>76</v>
      </c>
      <c r="AT168" s="231" t="s">
        <v>68</v>
      </c>
      <c r="AU168" s="231" t="s">
        <v>76</v>
      </c>
      <c r="AY168" s="230" t="s">
        <v>201</v>
      </c>
      <c r="BK168" s="232">
        <f>SUM(BK169:BK174)</f>
        <v>0</v>
      </c>
    </row>
    <row r="169" spans="2:65" s="1" customFormat="1" ht="25.5" customHeight="1">
      <c r="B169" s="46"/>
      <c r="C169" s="235" t="s">
        <v>338</v>
      </c>
      <c r="D169" s="235" t="s">
        <v>203</v>
      </c>
      <c r="E169" s="236" t="s">
        <v>504</v>
      </c>
      <c r="F169" s="237" t="s">
        <v>505</v>
      </c>
      <c r="G169" s="238" t="s">
        <v>235</v>
      </c>
      <c r="H169" s="239">
        <v>22.45</v>
      </c>
      <c r="I169" s="240"/>
      <c r="J169" s="241">
        <f>ROUND(I169*H169,2)</f>
        <v>0</v>
      </c>
      <c r="K169" s="237" t="s">
        <v>220</v>
      </c>
      <c r="L169" s="72"/>
      <c r="M169" s="242" t="s">
        <v>21</v>
      </c>
      <c r="N169" s="243" t="s">
        <v>40</v>
      </c>
      <c r="O169" s="47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AR169" s="24" t="s">
        <v>208</v>
      </c>
      <c r="AT169" s="24" t="s">
        <v>203</v>
      </c>
      <c r="AU169" s="24" t="s">
        <v>79</v>
      </c>
      <c r="AY169" s="24" t="s">
        <v>201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4" t="s">
        <v>76</v>
      </c>
      <c r="BK169" s="246">
        <f>ROUND(I169*H169,2)</f>
        <v>0</v>
      </c>
      <c r="BL169" s="24" t="s">
        <v>208</v>
      </c>
      <c r="BM169" s="24" t="s">
        <v>506</v>
      </c>
    </row>
    <row r="170" spans="2:65" s="1" customFormat="1" ht="25.5" customHeight="1">
      <c r="B170" s="46"/>
      <c r="C170" s="235" t="s">
        <v>343</v>
      </c>
      <c r="D170" s="235" t="s">
        <v>203</v>
      </c>
      <c r="E170" s="236" t="s">
        <v>508</v>
      </c>
      <c r="F170" s="237" t="s">
        <v>509</v>
      </c>
      <c r="G170" s="238" t="s">
        <v>235</v>
      </c>
      <c r="H170" s="239">
        <v>224.5</v>
      </c>
      <c r="I170" s="240"/>
      <c r="J170" s="241">
        <f>ROUND(I170*H170,2)</f>
        <v>0</v>
      </c>
      <c r="K170" s="237" t="s">
        <v>220</v>
      </c>
      <c r="L170" s="72"/>
      <c r="M170" s="242" t="s">
        <v>21</v>
      </c>
      <c r="N170" s="243" t="s">
        <v>40</v>
      </c>
      <c r="O170" s="47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AR170" s="24" t="s">
        <v>208</v>
      </c>
      <c r="AT170" s="24" t="s">
        <v>203</v>
      </c>
      <c r="AU170" s="24" t="s">
        <v>79</v>
      </c>
      <c r="AY170" s="24" t="s">
        <v>201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4" t="s">
        <v>76</v>
      </c>
      <c r="BK170" s="246">
        <f>ROUND(I170*H170,2)</f>
        <v>0</v>
      </c>
      <c r="BL170" s="24" t="s">
        <v>208</v>
      </c>
      <c r="BM170" s="24" t="s">
        <v>510</v>
      </c>
    </row>
    <row r="171" spans="2:51" s="12" customFormat="1" ht="13.5">
      <c r="B171" s="247"/>
      <c r="C171" s="248"/>
      <c r="D171" s="249" t="s">
        <v>210</v>
      </c>
      <c r="E171" s="248"/>
      <c r="F171" s="251" t="s">
        <v>1158</v>
      </c>
      <c r="G171" s="248"/>
      <c r="H171" s="252">
        <v>224.5</v>
      </c>
      <c r="I171" s="253"/>
      <c r="J171" s="248"/>
      <c r="K171" s="248"/>
      <c r="L171" s="254"/>
      <c r="M171" s="255"/>
      <c r="N171" s="256"/>
      <c r="O171" s="256"/>
      <c r="P171" s="256"/>
      <c r="Q171" s="256"/>
      <c r="R171" s="256"/>
      <c r="S171" s="256"/>
      <c r="T171" s="257"/>
      <c r="AT171" s="258" t="s">
        <v>210</v>
      </c>
      <c r="AU171" s="258" t="s">
        <v>79</v>
      </c>
      <c r="AV171" s="12" t="s">
        <v>79</v>
      </c>
      <c r="AW171" s="12" t="s">
        <v>6</v>
      </c>
      <c r="AX171" s="12" t="s">
        <v>76</v>
      </c>
      <c r="AY171" s="258" t="s">
        <v>201</v>
      </c>
    </row>
    <row r="172" spans="2:65" s="1" customFormat="1" ht="25.5" customHeight="1">
      <c r="B172" s="46"/>
      <c r="C172" s="235" t="s">
        <v>349</v>
      </c>
      <c r="D172" s="235" t="s">
        <v>203</v>
      </c>
      <c r="E172" s="236" t="s">
        <v>513</v>
      </c>
      <c r="F172" s="237" t="s">
        <v>514</v>
      </c>
      <c r="G172" s="238" t="s">
        <v>235</v>
      </c>
      <c r="H172" s="239">
        <v>22.45</v>
      </c>
      <c r="I172" s="240"/>
      <c r="J172" s="241">
        <f>ROUND(I172*H172,2)</f>
        <v>0</v>
      </c>
      <c r="K172" s="237" t="s">
        <v>220</v>
      </c>
      <c r="L172" s="72"/>
      <c r="M172" s="242" t="s">
        <v>21</v>
      </c>
      <c r="N172" s="243" t="s">
        <v>40</v>
      </c>
      <c r="O172" s="47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AR172" s="24" t="s">
        <v>208</v>
      </c>
      <c r="AT172" s="24" t="s">
        <v>203</v>
      </c>
      <c r="AU172" s="24" t="s">
        <v>79</v>
      </c>
      <c r="AY172" s="24" t="s">
        <v>201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4" t="s">
        <v>76</v>
      </c>
      <c r="BK172" s="246">
        <f>ROUND(I172*H172,2)</f>
        <v>0</v>
      </c>
      <c r="BL172" s="24" t="s">
        <v>208</v>
      </c>
      <c r="BM172" s="24" t="s">
        <v>515</v>
      </c>
    </row>
    <row r="173" spans="2:65" s="1" customFormat="1" ht="25.5" customHeight="1">
      <c r="B173" s="46"/>
      <c r="C173" s="235" t="s">
        <v>355</v>
      </c>
      <c r="D173" s="235" t="s">
        <v>203</v>
      </c>
      <c r="E173" s="236" t="s">
        <v>517</v>
      </c>
      <c r="F173" s="237" t="s">
        <v>518</v>
      </c>
      <c r="G173" s="238" t="s">
        <v>235</v>
      </c>
      <c r="H173" s="239">
        <v>22.45</v>
      </c>
      <c r="I173" s="240"/>
      <c r="J173" s="241">
        <f>ROUND(I173*H173,2)</f>
        <v>0</v>
      </c>
      <c r="K173" s="237" t="s">
        <v>220</v>
      </c>
      <c r="L173" s="72"/>
      <c r="M173" s="242" t="s">
        <v>21</v>
      </c>
      <c r="N173" s="243" t="s">
        <v>40</v>
      </c>
      <c r="O173" s="47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AR173" s="24" t="s">
        <v>208</v>
      </c>
      <c r="AT173" s="24" t="s">
        <v>203</v>
      </c>
      <c r="AU173" s="24" t="s">
        <v>79</v>
      </c>
      <c r="AY173" s="24" t="s">
        <v>201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24" t="s">
        <v>76</v>
      </c>
      <c r="BK173" s="246">
        <f>ROUND(I173*H173,2)</f>
        <v>0</v>
      </c>
      <c r="BL173" s="24" t="s">
        <v>208</v>
      </c>
      <c r="BM173" s="24" t="s">
        <v>519</v>
      </c>
    </row>
    <row r="174" spans="2:65" s="1" customFormat="1" ht="25.5" customHeight="1">
      <c r="B174" s="46"/>
      <c r="C174" s="235" t="s">
        <v>364</v>
      </c>
      <c r="D174" s="235" t="s">
        <v>203</v>
      </c>
      <c r="E174" s="236" t="s">
        <v>521</v>
      </c>
      <c r="F174" s="237" t="s">
        <v>522</v>
      </c>
      <c r="G174" s="238" t="s">
        <v>235</v>
      </c>
      <c r="H174" s="239">
        <v>22.45</v>
      </c>
      <c r="I174" s="240"/>
      <c r="J174" s="241">
        <f>ROUND(I174*H174,2)</f>
        <v>0</v>
      </c>
      <c r="K174" s="237" t="s">
        <v>220</v>
      </c>
      <c r="L174" s="72"/>
      <c r="M174" s="242" t="s">
        <v>21</v>
      </c>
      <c r="N174" s="243" t="s">
        <v>40</v>
      </c>
      <c r="O174" s="47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AR174" s="24" t="s">
        <v>208</v>
      </c>
      <c r="AT174" s="24" t="s">
        <v>203</v>
      </c>
      <c r="AU174" s="24" t="s">
        <v>79</v>
      </c>
      <c r="AY174" s="24" t="s">
        <v>201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4" t="s">
        <v>76</v>
      </c>
      <c r="BK174" s="246">
        <f>ROUND(I174*H174,2)</f>
        <v>0</v>
      </c>
      <c r="BL174" s="24" t="s">
        <v>208</v>
      </c>
      <c r="BM174" s="24" t="s">
        <v>523</v>
      </c>
    </row>
    <row r="175" spans="2:63" s="11" customFormat="1" ht="37.4" customHeight="1">
      <c r="B175" s="219"/>
      <c r="C175" s="220"/>
      <c r="D175" s="221" t="s">
        <v>68</v>
      </c>
      <c r="E175" s="222" t="s">
        <v>524</v>
      </c>
      <c r="F175" s="222" t="s">
        <v>525</v>
      </c>
      <c r="G175" s="220"/>
      <c r="H175" s="220"/>
      <c r="I175" s="223"/>
      <c r="J175" s="224">
        <f>BK175</f>
        <v>0</v>
      </c>
      <c r="K175" s="220"/>
      <c r="L175" s="225"/>
      <c r="M175" s="226"/>
      <c r="N175" s="227"/>
      <c r="O175" s="227"/>
      <c r="P175" s="228">
        <f>P176+P189+P192+P204+P213+P229+P232+P246+P250+P256+P262+P265</f>
        <v>0</v>
      </c>
      <c r="Q175" s="227"/>
      <c r="R175" s="228">
        <f>R176+R189+R192+R204+R213+R229+R232+R246+R250+R256+R262+R265</f>
        <v>1.19198245</v>
      </c>
      <c r="S175" s="227"/>
      <c r="T175" s="229">
        <f>T176+T189+T192+T204+T213+T229+T232+T246+T250+T256+T262+T265</f>
        <v>3.5033288000000002</v>
      </c>
      <c r="AR175" s="230" t="s">
        <v>76</v>
      </c>
      <c r="AT175" s="231" t="s">
        <v>68</v>
      </c>
      <c r="AU175" s="231" t="s">
        <v>69</v>
      </c>
      <c r="AY175" s="230" t="s">
        <v>201</v>
      </c>
      <c r="BK175" s="232">
        <f>BK176+BK189+BK192+BK204+BK213+BK229+BK232+BK246+BK250+BK256+BK262+BK265</f>
        <v>0</v>
      </c>
    </row>
    <row r="176" spans="2:63" s="11" customFormat="1" ht="19.9" customHeight="1">
      <c r="B176" s="219"/>
      <c r="C176" s="220"/>
      <c r="D176" s="221" t="s">
        <v>68</v>
      </c>
      <c r="E176" s="233" t="s">
        <v>526</v>
      </c>
      <c r="F176" s="233" t="s">
        <v>527</v>
      </c>
      <c r="G176" s="220"/>
      <c r="H176" s="220"/>
      <c r="I176" s="223"/>
      <c r="J176" s="234">
        <f>BK176</f>
        <v>0</v>
      </c>
      <c r="K176" s="220"/>
      <c r="L176" s="225"/>
      <c r="M176" s="226"/>
      <c r="N176" s="227"/>
      <c r="O176" s="227"/>
      <c r="P176" s="228">
        <f>SUM(P177:P188)</f>
        <v>0</v>
      </c>
      <c r="Q176" s="227"/>
      <c r="R176" s="228">
        <f>SUM(R177:R188)</f>
        <v>0.022199999999999998</v>
      </c>
      <c r="S176" s="227"/>
      <c r="T176" s="229">
        <f>SUM(T177:T188)</f>
        <v>0.067</v>
      </c>
      <c r="AR176" s="230" t="s">
        <v>76</v>
      </c>
      <c r="AT176" s="231" t="s">
        <v>68</v>
      </c>
      <c r="AU176" s="231" t="s">
        <v>76</v>
      </c>
      <c r="AY176" s="230" t="s">
        <v>201</v>
      </c>
      <c r="BK176" s="232">
        <f>SUM(BK177:BK188)</f>
        <v>0</v>
      </c>
    </row>
    <row r="177" spans="2:65" s="1" customFormat="1" ht="16.5" customHeight="1">
      <c r="B177" s="46"/>
      <c r="C177" s="235" t="s">
        <v>369</v>
      </c>
      <c r="D177" s="235" t="s">
        <v>203</v>
      </c>
      <c r="E177" s="236" t="s">
        <v>529</v>
      </c>
      <c r="F177" s="237" t="s">
        <v>530</v>
      </c>
      <c r="G177" s="238" t="s">
        <v>358</v>
      </c>
      <c r="H177" s="239">
        <v>10</v>
      </c>
      <c r="I177" s="240"/>
      <c r="J177" s="241">
        <f>ROUND(I177*H177,2)</f>
        <v>0</v>
      </c>
      <c r="K177" s="237" t="s">
        <v>220</v>
      </c>
      <c r="L177" s="72"/>
      <c r="M177" s="242" t="s">
        <v>21</v>
      </c>
      <c r="N177" s="243" t="s">
        <v>40</v>
      </c>
      <c r="O177" s="47"/>
      <c r="P177" s="244">
        <f>O177*H177</f>
        <v>0</v>
      </c>
      <c r="Q177" s="244">
        <v>0</v>
      </c>
      <c r="R177" s="244">
        <f>Q177*H177</f>
        <v>0</v>
      </c>
      <c r="S177" s="244">
        <v>0.0067</v>
      </c>
      <c r="T177" s="245">
        <f>S177*H177</f>
        <v>0.067</v>
      </c>
      <c r="AR177" s="24" t="s">
        <v>208</v>
      </c>
      <c r="AT177" s="24" t="s">
        <v>203</v>
      </c>
      <c r="AU177" s="24" t="s">
        <v>79</v>
      </c>
      <c r="AY177" s="24" t="s">
        <v>201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24" t="s">
        <v>76</v>
      </c>
      <c r="BK177" s="246">
        <f>ROUND(I177*H177,2)</f>
        <v>0</v>
      </c>
      <c r="BL177" s="24" t="s">
        <v>208</v>
      </c>
      <c r="BM177" s="24" t="s">
        <v>531</v>
      </c>
    </row>
    <row r="178" spans="2:65" s="1" customFormat="1" ht="25.5" customHeight="1">
      <c r="B178" s="46"/>
      <c r="C178" s="235" t="s">
        <v>374</v>
      </c>
      <c r="D178" s="235" t="s">
        <v>203</v>
      </c>
      <c r="E178" s="236" t="s">
        <v>534</v>
      </c>
      <c r="F178" s="237" t="s">
        <v>535</v>
      </c>
      <c r="G178" s="238" t="s">
        <v>358</v>
      </c>
      <c r="H178" s="239">
        <v>18</v>
      </c>
      <c r="I178" s="240"/>
      <c r="J178" s="241">
        <f>ROUND(I178*H178,2)</f>
        <v>0</v>
      </c>
      <c r="K178" s="237" t="s">
        <v>21</v>
      </c>
      <c r="L178" s="72"/>
      <c r="M178" s="242" t="s">
        <v>21</v>
      </c>
      <c r="N178" s="243" t="s">
        <v>40</v>
      </c>
      <c r="O178" s="47"/>
      <c r="P178" s="244">
        <f>O178*H178</f>
        <v>0</v>
      </c>
      <c r="Q178" s="244">
        <v>0.00066</v>
      </c>
      <c r="R178" s="244">
        <f>Q178*H178</f>
        <v>0.01188</v>
      </c>
      <c r="S178" s="244">
        <v>0</v>
      </c>
      <c r="T178" s="245">
        <f>S178*H178</f>
        <v>0</v>
      </c>
      <c r="AR178" s="24" t="s">
        <v>208</v>
      </c>
      <c r="AT178" s="24" t="s">
        <v>203</v>
      </c>
      <c r="AU178" s="24" t="s">
        <v>79</v>
      </c>
      <c r="AY178" s="24" t="s">
        <v>201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4" t="s">
        <v>76</v>
      </c>
      <c r="BK178" s="246">
        <f>ROUND(I178*H178,2)</f>
        <v>0</v>
      </c>
      <c r="BL178" s="24" t="s">
        <v>208</v>
      </c>
      <c r="BM178" s="24" t="s">
        <v>536</v>
      </c>
    </row>
    <row r="179" spans="2:51" s="12" customFormat="1" ht="13.5">
      <c r="B179" s="247"/>
      <c r="C179" s="248"/>
      <c r="D179" s="249" t="s">
        <v>210</v>
      </c>
      <c r="E179" s="250" t="s">
        <v>21</v>
      </c>
      <c r="F179" s="251" t="s">
        <v>465</v>
      </c>
      <c r="G179" s="248"/>
      <c r="H179" s="252">
        <v>18</v>
      </c>
      <c r="I179" s="253"/>
      <c r="J179" s="248"/>
      <c r="K179" s="248"/>
      <c r="L179" s="254"/>
      <c r="M179" s="255"/>
      <c r="N179" s="256"/>
      <c r="O179" s="256"/>
      <c r="P179" s="256"/>
      <c r="Q179" s="256"/>
      <c r="R179" s="256"/>
      <c r="S179" s="256"/>
      <c r="T179" s="257"/>
      <c r="AT179" s="258" t="s">
        <v>210</v>
      </c>
      <c r="AU179" s="258" t="s">
        <v>79</v>
      </c>
      <c r="AV179" s="12" t="s">
        <v>79</v>
      </c>
      <c r="AW179" s="12" t="s">
        <v>33</v>
      </c>
      <c r="AX179" s="12" t="s">
        <v>76</v>
      </c>
      <c r="AY179" s="258" t="s">
        <v>201</v>
      </c>
    </row>
    <row r="180" spans="2:65" s="1" customFormat="1" ht="25.5" customHeight="1">
      <c r="B180" s="46"/>
      <c r="C180" s="235" t="s">
        <v>379</v>
      </c>
      <c r="D180" s="235" t="s">
        <v>203</v>
      </c>
      <c r="E180" s="236" t="s">
        <v>1159</v>
      </c>
      <c r="F180" s="237" t="s">
        <v>1160</v>
      </c>
      <c r="G180" s="238" t="s">
        <v>358</v>
      </c>
      <c r="H180" s="239">
        <v>2</v>
      </c>
      <c r="I180" s="240"/>
      <c r="J180" s="241">
        <f>ROUND(I180*H180,2)</f>
        <v>0</v>
      </c>
      <c r="K180" s="237" t="s">
        <v>220</v>
      </c>
      <c r="L180" s="72"/>
      <c r="M180" s="242" t="s">
        <v>21</v>
      </c>
      <c r="N180" s="243" t="s">
        <v>40</v>
      </c>
      <c r="O180" s="47"/>
      <c r="P180" s="244">
        <f>O180*H180</f>
        <v>0</v>
      </c>
      <c r="Q180" s="244">
        <v>0.00091</v>
      </c>
      <c r="R180" s="244">
        <f>Q180*H180</f>
        <v>0.00182</v>
      </c>
      <c r="S180" s="244">
        <v>0</v>
      </c>
      <c r="T180" s="245">
        <f>S180*H180</f>
        <v>0</v>
      </c>
      <c r="AR180" s="24" t="s">
        <v>208</v>
      </c>
      <c r="AT180" s="24" t="s">
        <v>203</v>
      </c>
      <c r="AU180" s="24" t="s">
        <v>79</v>
      </c>
      <c r="AY180" s="24" t="s">
        <v>201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4" t="s">
        <v>76</v>
      </c>
      <c r="BK180" s="246">
        <f>ROUND(I180*H180,2)</f>
        <v>0</v>
      </c>
      <c r="BL180" s="24" t="s">
        <v>208</v>
      </c>
      <c r="BM180" s="24" t="s">
        <v>1161</v>
      </c>
    </row>
    <row r="181" spans="2:51" s="12" customFormat="1" ht="13.5">
      <c r="B181" s="247"/>
      <c r="C181" s="248"/>
      <c r="D181" s="249" t="s">
        <v>210</v>
      </c>
      <c r="E181" s="250" t="s">
        <v>21</v>
      </c>
      <c r="F181" s="251" t="s">
        <v>264</v>
      </c>
      <c r="G181" s="248"/>
      <c r="H181" s="252">
        <v>2</v>
      </c>
      <c r="I181" s="253"/>
      <c r="J181" s="248"/>
      <c r="K181" s="248"/>
      <c r="L181" s="254"/>
      <c r="M181" s="255"/>
      <c r="N181" s="256"/>
      <c r="O181" s="256"/>
      <c r="P181" s="256"/>
      <c r="Q181" s="256"/>
      <c r="R181" s="256"/>
      <c r="S181" s="256"/>
      <c r="T181" s="257"/>
      <c r="AT181" s="258" t="s">
        <v>210</v>
      </c>
      <c r="AU181" s="258" t="s">
        <v>79</v>
      </c>
      <c r="AV181" s="12" t="s">
        <v>79</v>
      </c>
      <c r="AW181" s="12" t="s">
        <v>33</v>
      </c>
      <c r="AX181" s="12" t="s">
        <v>76</v>
      </c>
      <c r="AY181" s="258" t="s">
        <v>201</v>
      </c>
    </row>
    <row r="182" spans="2:65" s="1" customFormat="1" ht="16.5" customHeight="1">
      <c r="B182" s="46"/>
      <c r="C182" s="235" t="s">
        <v>384</v>
      </c>
      <c r="D182" s="235" t="s">
        <v>203</v>
      </c>
      <c r="E182" s="236" t="s">
        <v>539</v>
      </c>
      <c r="F182" s="237" t="s">
        <v>540</v>
      </c>
      <c r="G182" s="238" t="s">
        <v>541</v>
      </c>
      <c r="H182" s="239">
        <v>5</v>
      </c>
      <c r="I182" s="240"/>
      <c r="J182" s="241">
        <f>ROUND(I182*H182,2)</f>
        <v>0</v>
      </c>
      <c r="K182" s="237" t="s">
        <v>21</v>
      </c>
      <c r="L182" s="72"/>
      <c r="M182" s="242" t="s">
        <v>21</v>
      </c>
      <c r="N182" s="243" t="s">
        <v>40</v>
      </c>
      <c r="O182" s="47"/>
      <c r="P182" s="244">
        <f>O182*H182</f>
        <v>0</v>
      </c>
      <c r="Q182" s="244">
        <v>0.00026</v>
      </c>
      <c r="R182" s="244">
        <f>Q182*H182</f>
        <v>0.0013</v>
      </c>
      <c r="S182" s="244">
        <v>0</v>
      </c>
      <c r="T182" s="245">
        <f>S182*H182</f>
        <v>0</v>
      </c>
      <c r="AR182" s="24" t="s">
        <v>208</v>
      </c>
      <c r="AT182" s="24" t="s">
        <v>203</v>
      </c>
      <c r="AU182" s="24" t="s">
        <v>79</v>
      </c>
      <c r="AY182" s="24" t="s">
        <v>201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76</v>
      </c>
      <c r="BK182" s="246">
        <f>ROUND(I182*H182,2)</f>
        <v>0</v>
      </c>
      <c r="BL182" s="24" t="s">
        <v>208</v>
      </c>
      <c r="BM182" s="24" t="s">
        <v>542</v>
      </c>
    </row>
    <row r="183" spans="2:51" s="12" customFormat="1" ht="13.5">
      <c r="B183" s="247"/>
      <c r="C183" s="248"/>
      <c r="D183" s="249" t="s">
        <v>210</v>
      </c>
      <c r="E183" s="250" t="s">
        <v>21</v>
      </c>
      <c r="F183" s="251" t="s">
        <v>789</v>
      </c>
      <c r="G183" s="248"/>
      <c r="H183" s="252">
        <v>5</v>
      </c>
      <c r="I183" s="253"/>
      <c r="J183" s="248"/>
      <c r="K183" s="248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210</v>
      </c>
      <c r="AU183" s="258" t="s">
        <v>79</v>
      </c>
      <c r="AV183" s="12" t="s">
        <v>79</v>
      </c>
      <c r="AW183" s="12" t="s">
        <v>33</v>
      </c>
      <c r="AX183" s="12" t="s">
        <v>76</v>
      </c>
      <c r="AY183" s="258" t="s">
        <v>201</v>
      </c>
    </row>
    <row r="184" spans="2:65" s="1" customFormat="1" ht="16.5" customHeight="1">
      <c r="B184" s="46"/>
      <c r="C184" s="235" t="s">
        <v>389</v>
      </c>
      <c r="D184" s="235" t="s">
        <v>203</v>
      </c>
      <c r="E184" s="236" t="s">
        <v>550</v>
      </c>
      <c r="F184" s="237" t="s">
        <v>551</v>
      </c>
      <c r="G184" s="238" t="s">
        <v>358</v>
      </c>
      <c r="H184" s="239">
        <v>20</v>
      </c>
      <c r="I184" s="240"/>
      <c r="J184" s="241">
        <f>ROUND(I184*H184,2)</f>
        <v>0</v>
      </c>
      <c r="K184" s="237" t="s">
        <v>552</v>
      </c>
      <c r="L184" s="72"/>
      <c r="M184" s="242" t="s">
        <v>21</v>
      </c>
      <c r="N184" s="243" t="s">
        <v>40</v>
      </c>
      <c r="O184" s="47"/>
      <c r="P184" s="244">
        <f>O184*H184</f>
        <v>0</v>
      </c>
      <c r="Q184" s="244">
        <v>0.00035</v>
      </c>
      <c r="R184" s="244">
        <f>Q184*H184</f>
        <v>0.007</v>
      </c>
      <c r="S184" s="244">
        <v>0</v>
      </c>
      <c r="T184" s="245">
        <f>S184*H184</f>
        <v>0</v>
      </c>
      <c r="AR184" s="24" t="s">
        <v>208</v>
      </c>
      <c r="AT184" s="24" t="s">
        <v>203</v>
      </c>
      <c r="AU184" s="24" t="s">
        <v>79</v>
      </c>
      <c r="AY184" s="24" t="s">
        <v>201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208</v>
      </c>
      <c r="BM184" s="24" t="s">
        <v>553</v>
      </c>
    </row>
    <row r="185" spans="2:65" s="1" customFormat="1" ht="16.5" customHeight="1">
      <c r="B185" s="46"/>
      <c r="C185" s="235" t="s">
        <v>395</v>
      </c>
      <c r="D185" s="235" t="s">
        <v>203</v>
      </c>
      <c r="E185" s="236" t="s">
        <v>555</v>
      </c>
      <c r="F185" s="237" t="s">
        <v>556</v>
      </c>
      <c r="G185" s="238" t="s">
        <v>358</v>
      </c>
      <c r="H185" s="239">
        <v>20</v>
      </c>
      <c r="I185" s="240"/>
      <c r="J185" s="241">
        <f>ROUND(I185*H185,2)</f>
        <v>0</v>
      </c>
      <c r="K185" s="237" t="s">
        <v>21</v>
      </c>
      <c r="L185" s="72"/>
      <c r="M185" s="242" t="s">
        <v>21</v>
      </c>
      <c r="N185" s="243" t="s">
        <v>40</v>
      </c>
      <c r="O185" s="47"/>
      <c r="P185" s="244">
        <f>O185*H185</f>
        <v>0</v>
      </c>
      <c r="Q185" s="244">
        <v>1E-05</v>
      </c>
      <c r="R185" s="244">
        <f>Q185*H185</f>
        <v>0.0002</v>
      </c>
      <c r="S185" s="244">
        <v>0</v>
      </c>
      <c r="T185" s="245">
        <f>S185*H185</f>
        <v>0</v>
      </c>
      <c r="AR185" s="24" t="s">
        <v>208</v>
      </c>
      <c r="AT185" s="24" t="s">
        <v>203</v>
      </c>
      <c r="AU185" s="24" t="s">
        <v>79</v>
      </c>
      <c r="AY185" s="24" t="s">
        <v>201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24" t="s">
        <v>76</v>
      </c>
      <c r="BK185" s="246">
        <f>ROUND(I185*H185,2)</f>
        <v>0</v>
      </c>
      <c r="BL185" s="24" t="s">
        <v>208</v>
      </c>
      <c r="BM185" s="24" t="s">
        <v>557</v>
      </c>
    </row>
    <row r="186" spans="2:65" s="1" customFormat="1" ht="16.5" customHeight="1">
      <c r="B186" s="46"/>
      <c r="C186" s="235" t="s">
        <v>400</v>
      </c>
      <c r="D186" s="235" t="s">
        <v>203</v>
      </c>
      <c r="E186" s="236" t="s">
        <v>560</v>
      </c>
      <c r="F186" s="237" t="s">
        <v>1162</v>
      </c>
      <c r="G186" s="238" t="s">
        <v>562</v>
      </c>
      <c r="H186" s="282"/>
      <c r="I186" s="240"/>
      <c r="J186" s="241">
        <f>ROUND(I186*H186,2)</f>
        <v>0</v>
      </c>
      <c r="K186" s="237" t="s">
        <v>207</v>
      </c>
      <c r="L186" s="72"/>
      <c r="M186" s="242" t="s">
        <v>21</v>
      </c>
      <c r="N186" s="243" t="s">
        <v>40</v>
      </c>
      <c r="O186" s="47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AR186" s="24" t="s">
        <v>287</v>
      </c>
      <c r="AT186" s="24" t="s">
        <v>203</v>
      </c>
      <c r="AU186" s="24" t="s">
        <v>79</v>
      </c>
      <c r="AY186" s="24" t="s">
        <v>201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76</v>
      </c>
      <c r="BK186" s="246">
        <f>ROUND(I186*H186,2)</f>
        <v>0</v>
      </c>
      <c r="BL186" s="24" t="s">
        <v>287</v>
      </c>
      <c r="BM186" s="24" t="s">
        <v>563</v>
      </c>
    </row>
    <row r="187" spans="2:65" s="1" customFormat="1" ht="16.5" customHeight="1">
      <c r="B187" s="46"/>
      <c r="C187" s="235" t="s">
        <v>405</v>
      </c>
      <c r="D187" s="235" t="s">
        <v>203</v>
      </c>
      <c r="E187" s="236" t="s">
        <v>569</v>
      </c>
      <c r="F187" s="237" t="s">
        <v>570</v>
      </c>
      <c r="G187" s="238" t="s">
        <v>241</v>
      </c>
      <c r="H187" s="239">
        <v>1</v>
      </c>
      <c r="I187" s="240"/>
      <c r="J187" s="241">
        <f>ROUND(I187*H187,2)</f>
        <v>0</v>
      </c>
      <c r="K187" s="237" t="s">
        <v>21</v>
      </c>
      <c r="L187" s="72"/>
      <c r="M187" s="242" t="s">
        <v>21</v>
      </c>
      <c r="N187" s="243" t="s">
        <v>40</v>
      </c>
      <c r="O187" s="47"/>
      <c r="P187" s="244">
        <f>O187*H187</f>
        <v>0</v>
      </c>
      <c r="Q187" s="244">
        <v>0</v>
      </c>
      <c r="R187" s="244">
        <f>Q187*H187</f>
        <v>0</v>
      </c>
      <c r="S187" s="244">
        <v>0</v>
      </c>
      <c r="T187" s="245">
        <f>S187*H187</f>
        <v>0</v>
      </c>
      <c r="AR187" s="24" t="s">
        <v>208</v>
      </c>
      <c r="AT187" s="24" t="s">
        <v>203</v>
      </c>
      <c r="AU187" s="24" t="s">
        <v>79</v>
      </c>
      <c r="AY187" s="24" t="s">
        <v>201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24" t="s">
        <v>76</v>
      </c>
      <c r="BK187" s="246">
        <f>ROUND(I187*H187,2)</f>
        <v>0</v>
      </c>
      <c r="BL187" s="24" t="s">
        <v>208</v>
      </c>
      <c r="BM187" s="24" t="s">
        <v>571</v>
      </c>
    </row>
    <row r="188" spans="2:65" s="1" customFormat="1" ht="16.5" customHeight="1">
      <c r="B188" s="46"/>
      <c r="C188" s="235" t="s">
        <v>410</v>
      </c>
      <c r="D188" s="235" t="s">
        <v>203</v>
      </c>
      <c r="E188" s="236" t="s">
        <v>577</v>
      </c>
      <c r="F188" s="237" t="s">
        <v>578</v>
      </c>
      <c r="G188" s="238" t="s">
        <v>248</v>
      </c>
      <c r="H188" s="239">
        <v>1</v>
      </c>
      <c r="I188" s="240"/>
      <c r="J188" s="241">
        <f>ROUND(I188*H188,2)</f>
        <v>0</v>
      </c>
      <c r="K188" s="237" t="s">
        <v>21</v>
      </c>
      <c r="L188" s="72"/>
      <c r="M188" s="242" t="s">
        <v>21</v>
      </c>
      <c r="N188" s="243" t="s">
        <v>40</v>
      </c>
      <c r="O188" s="47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AR188" s="24" t="s">
        <v>208</v>
      </c>
      <c r="AT188" s="24" t="s">
        <v>203</v>
      </c>
      <c r="AU188" s="24" t="s">
        <v>79</v>
      </c>
      <c r="AY188" s="24" t="s">
        <v>201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24" t="s">
        <v>76</v>
      </c>
      <c r="BK188" s="246">
        <f>ROUND(I188*H188,2)</f>
        <v>0</v>
      </c>
      <c r="BL188" s="24" t="s">
        <v>208</v>
      </c>
      <c r="BM188" s="24" t="s">
        <v>579</v>
      </c>
    </row>
    <row r="189" spans="2:63" s="11" customFormat="1" ht="29.85" customHeight="1">
      <c r="B189" s="219"/>
      <c r="C189" s="220"/>
      <c r="D189" s="221" t="s">
        <v>68</v>
      </c>
      <c r="E189" s="233" t="s">
        <v>580</v>
      </c>
      <c r="F189" s="233" t="s">
        <v>581</v>
      </c>
      <c r="G189" s="220"/>
      <c r="H189" s="220"/>
      <c r="I189" s="223"/>
      <c r="J189" s="234">
        <f>BK189</f>
        <v>0</v>
      </c>
      <c r="K189" s="220"/>
      <c r="L189" s="225"/>
      <c r="M189" s="226"/>
      <c r="N189" s="227"/>
      <c r="O189" s="227"/>
      <c r="P189" s="228">
        <f>SUM(P190:P191)</f>
        <v>0</v>
      </c>
      <c r="Q189" s="227"/>
      <c r="R189" s="228">
        <f>SUM(R190:R191)</f>
        <v>0</v>
      </c>
      <c r="S189" s="227"/>
      <c r="T189" s="229">
        <f>SUM(T190:T191)</f>
        <v>0</v>
      </c>
      <c r="AR189" s="230" t="s">
        <v>79</v>
      </c>
      <c r="AT189" s="231" t="s">
        <v>68</v>
      </c>
      <c r="AU189" s="231" t="s">
        <v>76</v>
      </c>
      <c r="AY189" s="230" t="s">
        <v>201</v>
      </c>
      <c r="BK189" s="232">
        <f>SUM(BK190:BK191)</f>
        <v>0</v>
      </c>
    </row>
    <row r="190" spans="2:65" s="1" customFormat="1" ht="25.5" customHeight="1">
      <c r="B190" s="46"/>
      <c r="C190" s="235" t="s">
        <v>416</v>
      </c>
      <c r="D190" s="235" t="s">
        <v>203</v>
      </c>
      <c r="E190" s="236" t="s">
        <v>613</v>
      </c>
      <c r="F190" s="237" t="s">
        <v>614</v>
      </c>
      <c r="G190" s="238" t="s">
        <v>206</v>
      </c>
      <c r="H190" s="239">
        <v>6</v>
      </c>
      <c r="I190" s="240"/>
      <c r="J190" s="241">
        <f>ROUND(I190*H190,2)</f>
        <v>0</v>
      </c>
      <c r="K190" s="237" t="s">
        <v>21</v>
      </c>
      <c r="L190" s="72"/>
      <c r="M190" s="242" t="s">
        <v>21</v>
      </c>
      <c r="N190" s="243" t="s">
        <v>40</v>
      </c>
      <c r="O190" s="47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AR190" s="24" t="s">
        <v>208</v>
      </c>
      <c r="AT190" s="24" t="s">
        <v>203</v>
      </c>
      <c r="AU190" s="24" t="s">
        <v>79</v>
      </c>
      <c r="AY190" s="24" t="s">
        <v>201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24" t="s">
        <v>76</v>
      </c>
      <c r="BK190" s="246">
        <f>ROUND(I190*H190,2)</f>
        <v>0</v>
      </c>
      <c r="BL190" s="24" t="s">
        <v>208</v>
      </c>
      <c r="BM190" s="24" t="s">
        <v>615</v>
      </c>
    </row>
    <row r="191" spans="2:51" s="12" customFormat="1" ht="13.5">
      <c r="B191" s="247"/>
      <c r="C191" s="248"/>
      <c r="D191" s="249" t="s">
        <v>210</v>
      </c>
      <c r="E191" s="250" t="s">
        <v>21</v>
      </c>
      <c r="F191" s="251" t="s">
        <v>616</v>
      </c>
      <c r="G191" s="248"/>
      <c r="H191" s="252">
        <v>6</v>
      </c>
      <c r="I191" s="253"/>
      <c r="J191" s="248"/>
      <c r="K191" s="248"/>
      <c r="L191" s="254"/>
      <c r="M191" s="255"/>
      <c r="N191" s="256"/>
      <c r="O191" s="256"/>
      <c r="P191" s="256"/>
      <c r="Q191" s="256"/>
      <c r="R191" s="256"/>
      <c r="S191" s="256"/>
      <c r="T191" s="257"/>
      <c r="AT191" s="258" t="s">
        <v>210</v>
      </c>
      <c r="AU191" s="258" t="s">
        <v>79</v>
      </c>
      <c r="AV191" s="12" t="s">
        <v>79</v>
      </c>
      <c r="AW191" s="12" t="s">
        <v>33</v>
      </c>
      <c r="AX191" s="12" t="s">
        <v>76</v>
      </c>
      <c r="AY191" s="258" t="s">
        <v>201</v>
      </c>
    </row>
    <row r="192" spans="2:63" s="11" customFormat="1" ht="29.85" customHeight="1">
      <c r="B192" s="219"/>
      <c r="C192" s="220"/>
      <c r="D192" s="221" t="s">
        <v>68</v>
      </c>
      <c r="E192" s="233" t="s">
        <v>617</v>
      </c>
      <c r="F192" s="233" t="s">
        <v>618</v>
      </c>
      <c r="G192" s="220"/>
      <c r="H192" s="220"/>
      <c r="I192" s="223"/>
      <c r="J192" s="234">
        <f>BK192</f>
        <v>0</v>
      </c>
      <c r="K192" s="220"/>
      <c r="L192" s="225"/>
      <c r="M192" s="226"/>
      <c r="N192" s="227"/>
      <c r="O192" s="227"/>
      <c r="P192" s="228">
        <f>SUM(P193:P203)</f>
        <v>0</v>
      </c>
      <c r="Q192" s="227"/>
      <c r="R192" s="228">
        <f>SUM(R193:R203)</f>
        <v>0.00269</v>
      </c>
      <c r="S192" s="227"/>
      <c r="T192" s="229">
        <f>SUM(T193:T203)</f>
        <v>0.0718</v>
      </c>
      <c r="AR192" s="230" t="s">
        <v>79</v>
      </c>
      <c r="AT192" s="231" t="s">
        <v>68</v>
      </c>
      <c r="AU192" s="231" t="s">
        <v>76</v>
      </c>
      <c r="AY192" s="230" t="s">
        <v>201</v>
      </c>
      <c r="BK192" s="232">
        <f>SUM(BK193:BK203)</f>
        <v>0</v>
      </c>
    </row>
    <row r="193" spans="2:65" s="1" customFormat="1" ht="25.5" customHeight="1">
      <c r="B193" s="46"/>
      <c r="C193" s="235" t="s">
        <v>423</v>
      </c>
      <c r="D193" s="235" t="s">
        <v>203</v>
      </c>
      <c r="E193" s="236" t="s">
        <v>640</v>
      </c>
      <c r="F193" s="237" t="s">
        <v>641</v>
      </c>
      <c r="G193" s="238" t="s">
        <v>358</v>
      </c>
      <c r="H193" s="239">
        <v>10</v>
      </c>
      <c r="I193" s="240"/>
      <c r="J193" s="241">
        <f>ROUND(I193*H193,2)</f>
        <v>0</v>
      </c>
      <c r="K193" s="237" t="s">
        <v>220</v>
      </c>
      <c r="L193" s="72"/>
      <c r="M193" s="242" t="s">
        <v>21</v>
      </c>
      <c r="N193" s="243" t="s">
        <v>40</v>
      </c>
      <c r="O193" s="47"/>
      <c r="P193" s="244">
        <f>O193*H193</f>
        <v>0</v>
      </c>
      <c r="Q193" s="244">
        <v>0</v>
      </c>
      <c r="R193" s="244">
        <f>Q193*H193</f>
        <v>0</v>
      </c>
      <c r="S193" s="244">
        <v>0.00718</v>
      </c>
      <c r="T193" s="245">
        <f>S193*H193</f>
        <v>0.0718</v>
      </c>
      <c r="AR193" s="24" t="s">
        <v>287</v>
      </c>
      <c r="AT193" s="24" t="s">
        <v>203</v>
      </c>
      <c r="AU193" s="24" t="s">
        <v>79</v>
      </c>
      <c r="AY193" s="24" t="s">
        <v>201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24" t="s">
        <v>76</v>
      </c>
      <c r="BK193" s="246">
        <f>ROUND(I193*H193,2)</f>
        <v>0</v>
      </c>
      <c r="BL193" s="24" t="s">
        <v>287</v>
      </c>
      <c r="BM193" s="24" t="s">
        <v>642</v>
      </c>
    </row>
    <row r="194" spans="2:65" s="1" customFormat="1" ht="25.5" customHeight="1">
      <c r="B194" s="46"/>
      <c r="C194" s="235" t="s">
        <v>428</v>
      </c>
      <c r="D194" s="235" t="s">
        <v>203</v>
      </c>
      <c r="E194" s="236" t="s">
        <v>644</v>
      </c>
      <c r="F194" s="237" t="s">
        <v>645</v>
      </c>
      <c r="G194" s="238" t="s">
        <v>358</v>
      </c>
      <c r="H194" s="239">
        <v>20</v>
      </c>
      <c r="I194" s="240"/>
      <c r="J194" s="241">
        <f>ROUND(I194*H194,2)</f>
        <v>0</v>
      </c>
      <c r="K194" s="237" t="s">
        <v>552</v>
      </c>
      <c r="L194" s="72"/>
      <c r="M194" s="242" t="s">
        <v>21</v>
      </c>
      <c r="N194" s="243" t="s">
        <v>40</v>
      </c>
      <c r="O194" s="47"/>
      <c r="P194" s="244">
        <f>O194*H194</f>
        <v>0</v>
      </c>
      <c r="Q194" s="244">
        <v>0.0001</v>
      </c>
      <c r="R194" s="244">
        <f>Q194*H194</f>
        <v>0.002</v>
      </c>
      <c r="S194" s="244">
        <v>0</v>
      </c>
      <c r="T194" s="245">
        <f>S194*H194</f>
        <v>0</v>
      </c>
      <c r="AR194" s="24" t="s">
        <v>287</v>
      </c>
      <c r="AT194" s="24" t="s">
        <v>203</v>
      </c>
      <c r="AU194" s="24" t="s">
        <v>79</v>
      </c>
      <c r="AY194" s="24" t="s">
        <v>201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24" t="s">
        <v>76</v>
      </c>
      <c r="BK194" s="246">
        <f>ROUND(I194*H194,2)</f>
        <v>0</v>
      </c>
      <c r="BL194" s="24" t="s">
        <v>287</v>
      </c>
      <c r="BM194" s="24" t="s">
        <v>646</v>
      </c>
    </row>
    <row r="195" spans="2:51" s="12" customFormat="1" ht="13.5">
      <c r="B195" s="247"/>
      <c r="C195" s="248"/>
      <c r="D195" s="249" t="s">
        <v>210</v>
      </c>
      <c r="E195" s="250" t="s">
        <v>21</v>
      </c>
      <c r="F195" s="251" t="s">
        <v>1163</v>
      </c>
      <c r="G195" s="248"/>
      <c r="H195" s="252">
        <v>20</v>
      </c>
      <c r="I195" s="253"/>
      <c r="J195" s="248"/>
      <c r="K195" s="248"/>
      <c r="L195" s="254"/>
      <c r="M195" s="255"/>
      <c r="N195" s="256"/>
      <c r="O195" s="256"/>
      <c r="P195" s="256"/>
      <c r="Q195" s="256"/>
      <c r="R195" s="256"/>
      <c r="S195" s="256"/>
      <c r="T195" s="257"/>
      <c r="AT195" s="258" t="s">
        <v>210</v>
      </c>
      <c r="AU195" s="258" t="s">
        <v>79</v>
      </c>
      <c r="AV195" s="12" t="s">
        <v>79</v>
      </c>
      <c r="AW195" s="12" t="s">
        <v>33</v>
      </c>
      <c r="AX195" s="12" t="s">
        <v>76</v>
      </c>
      <c r="AY195" s="258" t="s">
        <v>201</v>
      </c>
    </row>
    <row r="196" spans="2:65" s="1" customFormat="1" ht="16.5" customHeight="1">
      <c r="B196" s="46"/>
      <c r="C196" s="259" t="s">
        <v>432</v>
      </c>
      <c r="D196" s="259" t="s">
        <v>256</v>
      </c>
      <c r="E196" s="260" t="s">
        <v>649</v>
      </c>
      <c r="F196" s="261" t="s">
        <v>650</v>
      </c>
      <c r="G196" s="262" t="s">
        <v>358</v>
      </c>
      <c r="H196" s="263">
        <v>9</v>
      </c>
      <c r="I196" s="264"/>
      <c r="J196" s="265">
        <f>ROUND(I196*H196,2)</f>
        <v>0</v>
      </c>
      <c r="K196" s="261" t="s">
        <v>552</v>
      </c>
      <c r="L196" s="266"/>
      <c r="M196" s="267" t="s">
        <v>21</v>
      </c>
      <c r="N196" s="268" t="s">
        <v>40</v>
      </c>
      <c r="O196" s="47"/>
      <c r="P196" s="244">
        <f>O196*H196</f>
        <v>0</v>
      </c>
      <c r="Q196" s="244">
        <v>4E-05</v>
      </c>
      <c r="R196" s="244">
        <f>Q196*H196</f>
        <v>0.00036</v>
      </c>
      <c r="S196" s="244">
        <v>0</v>
      </c>
      <c r="T196" s="245">
        <f>S196*H196</f>
        <v>0</v>
      </c>
      <c r="AR196" s="24" t="s">
        <v>374</v>
      </c>
      <c r="AT196" s="24" t="s">
        <v>256</v>
      </c>
      <c r="AU196" s="24" t="s">
        <v>79</v>
      </c>
      <c r="AY196" s="24" t="s">
        <v>201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24" t="s">
        <v>76</v>
      </c>
      <c r="BK196" s="246">
        <f>ROUND(I196*H196,2)</f>
        <v>0</v>
      </c>
      <c r="BL196" s="24" t="s">
        <v>287</v>
      </c>
      <c r="BM196" s="24" t="s">
        <v>651</v>
      </c>
    </row>
    <row r="197" spans="2:47" s="1" customFormat="1" ht="13.5">
      <c r="B197" s="46"/>
      <c r="C197" s="74"/>
      <c r="D197" s="249" t="s">
        <v>493</v>
      </c>
      <c r="E197" s="74"/>
      <c r="F197" s="280" t="s">
        <v>652</v>
      </c>
      <c r="G197" s="74"/>
      <c r="H197" s="74"/>
      <c r="I197" s="203"/>
      <c r="J197" s="74"/>
      <c r="K197" s="74"/>
      <c r="L197" s="72"/>
      <c r="M197" s="281"/>
      <c r="N197" s="47"/>
      <c r="O197" s="47"/>
      <c r="P197" s="47"/>
      <c r="Q197" s="47"/>
      <c r="R197" s="47"/>
      <c r="S197" s="47"/>
      <c r="T197" s="95"/>
      <c r="AT197" s="24" t="s">
        <v>493</v>
      </c>
      <c r="AU197" s="24" t="s">
        <v>79</v>
      </c>
    </row>
    <row r="198" spans="2:51" s="12" customFormat="1" ht="13.5">
      <c r="B198" s="247"/>
      <c r="C198" s="248"/>
      <c r="D198" s="249" t="s">
        <v>210</v>
      </c>
      <c r="E198" s="250" t="s">
        <v>21</v>
      </c>
      <c r="F198" s="251" t="s">
        <v>1164</v>
      </c>
      <c r="G198" s="248"/>
      <c r="H198" s="252">
        <v>9</v>
      </c>
      <c r="I198" s="253"/>
      <c r="J198" s="248"/>
      <c r="K198" s="248"/>
      <c r="L198" s="254"/>
      <c r="M198" s="255"/>
      <c r="N198" s="256"/>
      <c r="O198" s="256"/>
      <c r="P198" s="256"/>
      <c r="Q198" s="256"/>
      <c r="R198" s="256"/>
      <c r="S198" s="256"/>
      <c r="T198" s="257"/>
      <c r="AT198" s="258" t="s">
        <v>210</v>
      </c>
      <c r="AU198" s="258" t="s">
        <v>79</v>
      </c>
      <c r="AV198" s="12" t="s">
        <v>79</v>
      </c>
      <c r="AW198" s="12" t="s">
        <v>33</v>
      </c>
      <c r="AX198" s="12" t="s">
        <v>76</v>
      </c>
      <c r="AY198" s="258" t="s">
        <v>201</v>
      </c>
    </row>
    <row r="199" spans="2:65" s="1" customFormat="1" ht="16.5" customHeight="1">
      <c r="B199" s="46"/>
      <c r="C199" s="259" t="s">
        <v>437</v>
      </c>
      <c r="D199" s="259" t="s">
        <v>256</v>
      </c>
      <c r="E199" s="260" t="s">
        <v>655</v>
      </c>
      <c r="F199" s="261" t="s">
        <v>656</v>
      </c>
      <c r="G199" s="262" t="s">
        <v>358</v>
      </c>
      <c r="H199" s="263">
        <v>9</v>
      </c>
      <c r="I199" s="264"/>
      <c r="J199" s="265">
        <f>ROUND(I199*H199,2)</f>
        <v>0</v>
      </c>
      <c r="K199" s="261" t="s">
        <v>220</v>
      </c>
      <c r="L199" s="266"/>
      <c r="M199" s="267" t="s">
        <v>21</v>
      </c>
      <c r="N199" s="268" t="s">
        <v>40</v>
      </c>
      <c r="O199" s="47"/>
      <c r="P199" s="244">
        <f>O199*H199</f>
        <v>0</v>
      </c>
      <c r="Q199" s="244">
        <v>3E-05</v>
      </c>
      <c r="R199" s="244">
        <f>Q199*H199</f>
        <v>0.00027</v>
      </c>
      <c r="S199" s="244">
        <v>0</v>
      </c>
      <c r="T199" s="245">
        <f>S199*H199</f>
        <v>0</v>
      </c>
      <c r="AR199" s="24" t="s">
        <v>374</v>
      </c>
      <c r="AT199" s="24" t="s">
        <v>256</v>
      </c>
      <c r="AU199" s="24" t="s">
        <v>79</v>
      </c>
      <c r="AY199" s="24" t="s">
        <v>201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24" t="s">
        <v>76</v>
      </c>
      <c r="BK199" s="246">
        <f>ROUND(I199*H199,2)</f>
        <v>0</v>
      </c>
      <c r="BL199" s="24" t="s">
        <v>287</v>
      </c>
      <c r="BM199" s="24" t="s">
        <v>657</v>
      </c>
    </row>
    <row r="200" spans="2:51" s="12" customFormat="1" ht="13.5">
      <c r="B200" s="247"/>
      <c r="C200" s="248"/>
      <c r="D200" s="249" t="s">
        <v>210</v>
      </c>
      <c r="E200" s="250" t="s">
        <v>21</v>
      </c>
      <c r="F200" s="251" t="s">
        <v>1164</v>
      </c>
      <c r="G200" s="248"/>
      <c r="H200" s="252">
        <v>9</v>
      </c>
      <c r="I200" s="253"/>
      <c r="J200" s="248"/>
      <c r="K200" s="248"/>
      <c r="L200" s="254"/>
      <c r="M200" s="255"/>
      <c r="N200" s="256"/>
      <c r="O200" s="256"/>
      <c r="P200" s="256"/>
      <c r="Q200" s="256"/>
      <c r="R200" s="256"/>
      <c r="S200" s="256"/>
      <c r="T200" s="257"/>
      <c r="AT200" s="258" t="s">
        <v>210</v>
      </c>
      <c r="AU200" s="258" t="s">
        <v>79</v>
      </c>
      <c r="AV200" s="12" t="s">
        <v>79</v>
      </c>
      <c r="AW200" s="12" t="s">
        <v>33</v>
      </c>
      <c r="AX200" s="12" t="s">
        <v>76</v>
      </c>
      <c r="AY200" s="258" t="s">
        <v>201</v>
      </c>
    </row>
    <row r="201" spans="2:65" s="1" customFormat="1" ht="16.5" customHeight="1">
      <c r="B201" s="46"/>
      <c r="C201" s="259" t="s">
        <v>442</v>
      </c>
      <c r="D201" s="259" t="s">
        <v>256</v>
      </c>
      <c r="E201" s="260" t="s">
        <v>1165</v>
      </c>
      <c r="F201" s="261" t="s">
        <v>1166</v>
      </c>
      <c r="G201" s="262" t="s">
        <v>358</v>
      </c>
      <c r="H201" s="263">
        <v>2</v>
      </c>
      <c r="I201" s="264"/>
      <c r="J201" s="265">
        <f>ROUND(I201*H201,2)</f>
        <v>0</v>
      </c>
      <c r="K201" s="261" t="s">
        <v>220</v>
      </c>
      <c r="L201" s="266"/>
      <c r="M201" s="267" t="s">
        <v>21</v>
      </c>
      <c r="N201" s="268" t="s">
        <v>40</v>
      </c>
      <c r="O201" s="47"/>
      <c r="P201" s="244">
        <f>O201*H201</f>
        <v>0</v>
      </c>
      <c r="Q201" s="244">
        <v>3E-05</v>
      </c>
      <c r="R201" s="244">
        <f>Q201*H201</f>
        <v>6E-05</v>
      </c>
      <c r="S201" s="244">
        <v>0</v>
      </c>
      <c r="T201" s="245">
        <f>S201*H201</f>
        <v>0</v>
      </c>
      <c r="AR201" s="24" t="s">
        <v>374</v>
      </c>
      <c r="AT201" s="24" t="s">
        <v>256</v>
      </c>
      <c r="AU201" s="24" t="s">
        <v>79</v>
      </c>
      <c r="AY201" s="24" t="s">
        <v>201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24" t="s">
        <v>76</v>
      </c>
      <c r="BK201" s="246">
        <f>ROUND(I201*H201,2)</f>
        <v>0</v>
      </c>
      <c r="BL201" s="24" t="s">
        <v>287</v>
      </c>
      <c r="BM201" s="24" t="s">
        <v>1167</v>
      </c>
    </row>
    <row r="202" spans="2:51" s="12" customFormat="1" ht="13.5">
      <c r="B202" s="247"/>
      <c r="C202" s="248"/>
      <c r="D202" s="249" t="s">
        <v>210</v>
      </c>
      <c r="E202" s="250" t="s">
        <v>21</v>
      </c>
      <c r="F202" s="251" t="s">
        <v>264</v>
      </c>
      <c r="G202" s="248"/>
      <c r="H202" s="252">
        <v>2</v>
      </c>
      <c r="I202" s="253"/>
      <c r="J202" s="248"/>
      <c r="K202" s="248"/>
      <c r="L202" s="254"/>
      <c r="M202" s="255"/>
      <c r="N202" s="256"/>
      <c r="O202" s="256"/>
      <c r="P202" s="256"/>
      <c r="Q202" s="256"/>
      <c r="R202" s="256"/>
      <c r="S202" s="256"/>
      <c r="T202" s="257"/>
      <c r="AT202" s="258" t="s">
        <v>210</v>
      </c>
      <c r="AU202" s="258" t="s">
        <v>79</v>
      </c>
      <c r="AV202" s="12" t="s">
        <v>79</v>
      </c>
      <c r="AW202" s="12" t="s">
        <v>33</v>
      </c>
      <c r="AX202" s="12" t="s">
        <v>76</v>
      </c>
      <c r="AY202" s="258" t="s">
        <v>201</v>
      </c>
    </row>
    <row r="203" spans="2:65" s="1" customFormat="1" ht="16.5" customHeight="1">
      <c r="B203" s="46"/>
      <c r="C203" s="235" t="s">
        <v>447</v>
      </c>
      <c r="D203" s="235" t="s">
        <v>203</v>
      </c>
      <c r="E203" s="236" t="s">
        <v>660</v>
      </c>
      <c r="F203" s="237" t="s">
        <v>661</v>
      </c>
      <c r="G203" s="238" t="s">
        <v>562</v>
      </c>
      <c r="H203" s="282"/>
      <c r="I203" s="240"/>
      <c r="J203" s="241">
        <f>ROUND(I203*H203,2)</f>
        <v>0</v>
      </c>
      <c r="K203" s="237" t="s">
        <v>220</v>
      </c>
      <c r="L203" s="72"/>
      <c r="M203" s="242" t="s">
        <v>21</v>
      </c>
      <c r="N203" s="243" t="s">
        <v>40</v>
      </c>
      <c r="O203" s="47"/>
      <c r="P203" s="244">
        <f>O203*H203</f>
        <v>0</v>
      </c>
      <c r="Q203" s="244">
        <v>0</v>
      </c>
      <c r="R203" s="244">
        <f>Q203*H203</f>
        <v>0</v>
      </c>
      <c r="S203" s="244">
        <v>0</v>
      </c>
      <c r="T203" s="245">
        <f>S203*H203</f>
        <v>0</v>
      </c>
      <c r="AR203" s="24" t="s">
        <v>287</v>
      </c>
      <c r="AT203" s="24" t="s">
        <v>203</v>
      </c>
      <c r="AU203" s="24" t="s">
        <v>79</v>
      </c>
      <c r="AY203" s="24" t="s">
        <v>201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24" t="s">
        <v>76</v>
      </c>
      <c r="BK203" s="246">
        <f>ROUND(I203*H203,2)</f>
        <v>0</v>
      </c>
      <c r="BL203" s="24" t="s">
        <v>287</v>
      </c>
      <c r="BM203" s="24" t="s">
        <v>662</v>
      </c>
    </row>
    <row r="204" spans="2:63" s="11" customFormat="1" ht="29.85" customHeight="1">
      <c r="B204" s="219"/>
      <c r="C204" s="220"/>
      <c r="D204" s="221" t="s">
        <v>68</v>
      </c>
      <c r="E204" s="233" t="s">
        <v>663</v>
      </c>
      <c r="F204" s="233" t="s">
        <v>664</v>
      </c>
      <c r="G204" s="220"/>
      <c r="H204" s="220"/>
      <c r="I204" s="223"/>
      <c r="J204" s="234">
        <f>BK204</f>
        <v>0</v>
      </c>
      <c r="K204" s="220"/>
      <c r="L204" s="225"/>
      <c r="M204" s="226"/>
      <c r="N204" s="227"/>
      <c r="O204" s="227"/>
      <c r="P204" s="228">
        <f>SUM(P205:P212)</f>
        <v>0</v>
      </c>
      <c r="Q204" s="227"/>
      <c r="R204" s="228">
        <f>SUM(R205:R212)</f>
        <v>0.00447</v>
      </c>
      <c r="S204" s="227"/>
      <c r="T204" s="229">
        <f>SUM(T205:T212)</f>
        <v>0.1602</v>
      </c>
      <c r="AR204" s="230" t="s">
        <v>79</v>
      </c>
      <c r="AT204" s="231" t="s">
        <v>68</v>
      </c>
      <c r="AU204" s="231" t="s">
        <v>76</v>
      </c>
      <c r="AY204" s="230" t="s">
        <v>201</v>
      </c>
      <c r="BK204" s="232">
        <f>SUM(BK205:BK212)</f>
        <v>0</v>
      </c>
    </row>
    <row r="205" spans="2:65" s="1" customFormat="1" ht="16.5" customHeight="1">
      <c r="B205" s="46"/>
      <c r="C205" s="235" t="s">
        <v>452</v>
      </c>
      <c r="D205" s="235" t="s">
        <v>203</v>
      </c>
      <c r="E205" s="236" t="s">
        <v>666</v>
      </c>
      <c r="F205" s="237" t="s">
        <v>667</v>
      </c>
      <c r="G205" s="238" t="s">
        <v>358</v>
      </c>
      <c r="H205" s="239">
        <v>6</v>
      </c>
      <c r="I205" s="240"/>
      <c r="J205" s="241">
        <f>ROUND(I205*H205,2)</f>
        <v>0</v>
      </c>
      <c r="K205" s="237" t="s">
        <v>220</v>
      </c>
      <c r="L205" s="72"/>
      <c r="M205" s="242" t="s">
        <v>21</v>
      </c>
      <c r="N205" s="243" t="s">
        <v>40</v>
      </c>
      <c r="O205" s="47"/>
      <c r="P205" s="244">
        <f>O205*H205</f>
        <v>0</v>
      </c>
      <c r="Q205" s="244">
        <v>0</v>
      </c>
      <c r="R205" s="244">
        <f>Q205*H205</f>
        <v>0</v>
      </c>
      <c r="S205" s="244">
        <v>0.0267</v>
      </c>
      <c r="T205" s="245">
        <f>S205*H205</f>
        <v>0.1602</v>
      </c>
      <c r="AR205" s="24" t="s">
        <v>287</v>
      </c>
      <c r="AT205" s="24" t="s">
        <v>203</v>
      </c>
      <c r="AU205" s="24" t="s">
        <v>79</v>
      </c>
      <c r="AY205" s="24" t="s">
        <v>201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24" t="s">
        <v>76</v>
      </c>
      <c r="BK205" s="246">
        <f>ROUND(I205*H205,2)</f>
        <v>0</v>
      </c>
      <c r="BL205" s="24" t="s">
        <v>287</v>
      </c>
      <c r="BM205" s="24" t="s">
        <v>668</v>
      </c>
    </row>
    <row r="206" spans="2:65" s="1" customFormat="1" ht="16.5" customHeight="1">
      <c r="B206" s="46"/>
      <c r="C206" s="235" t="s">
        <v>457</v>
      </c>
      <c r="D206" s="235" t="s">
        <v>203</v>
      </c>
      <c r="E206" s="236" t="s">
        <v>680</v>
      </c>
      <c r="F206" s="237" t="s">
        <v>681</v>
      </c>
      <c r="G206" s="238" t="s">
        <v>358</v>
      </c>
      <c r="H206" s="239">
        <v>3</v>
      </c>
      <c r="I206" s="240"/>
      <c r="J206" s="241">
        <f>ROUND(I206*H206,2)</f>
        <v>0</v>
      </c>
      <c r="K206" s="237" t="s">
        <v>552</v>
      </c>
      <c r="L206" s="72"/>
      <c r="M206" s="242" t="s">
        <v>21</v>
      </c>
      <c r="N206" s="243" t="s">
        <v>40</v>
      </c>
      <c r="O206" s="47"/>
      <c r="P206" s="244">
        <f>O206*H206</f>
        <v>0</v>
      </c>
      <c r="Q206" s="244">
        <v>0.00035</v>
      </c>
      <c r="R206" s="244">
        <f>Q206*H206</f>
        <v>0.00105</v>
      </c>
      <c r="S206" s="244">
        <v>0</v>
      </c>
      <c r="T206" s="245">
        <f>S206*H206</f>
        <v>0</v>
      </c>
      <c r="AR206" s="24" t="s">
        <v>287</v>
      </c>
      <c r="AT206" s="24" t="s">
        <v>203</v>
      </c>
      <c r="AU206" s="24" t="s">
        <v>79</v>
      </c>
      <c r="AY206" s="24" t="s">
        <v>201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24" t="s">
        <v>76</v>
      </c>
      <c r="BK206" s="246">
        <f>ROUND(I206*H206,2)</f>
        <v>0</v>
      </c>
      <c r="BL206" s="24" t="s">
        <v>287</v>
      </c>
      <c r="BM206" s="24" t="s">
        <v>682</v>
      </c>
    </row>
    <row r="207" spans="2:51" s="12" customFormat="1" ht="13.5">
      <c r="B207" s="247"/>
      <c r="C207" s="248"/>
      <c r="D207" s="249" t="s">
        <v>210</v>
      </c>
      <c r="E207" s="250" t="s">
        <v>21</v>
      </c>
      <c r="F207" s="251" t="s">
        <v>673</v>
      </c>
      <c r="G207" s="248"/>
      <c r="H207" s="252">
        <v>3</v>
      </c>
      <c r="I207" s="253"/>
      <c r="J207" s="248"/>
      <c r="K207" s="248"/>
      <c r="L207" s="254"/>
      <c r="M207" s="255"/>
      <c r="N207" s="256"/>
      <c r="O207" s="256"/>
      <c r="P207" s="256"/>
      <c r="Q207" s="256"/>
      <c r="R207" s="256"/>
      <c r="S207" s="256"/>
      <c r="T207" s="257"/>
      <c r="AT207" s="258" t="s">
        <v>210</v>
      </c>
      <c r="AU207" s="258" t="s">
        <v>79</v>
      </c>
      <c r="AV207" s="12" t="s">
        <v>79</v>
      </c>
      <c r="AW207" s="12" t="s">
        <v>33</v>
      </c>
      <c r="AX207" s="12" t="s">
        <v>76</v>
      </c>
      <c r="AY207" s="258" t="s">
        <v>201</v>
      </c>
    </row>
    <row r="208" spans="2:65" s="1" customFormat="1" ht="16.5" customHeight="1">
      <c r="B208" s="46"/>
      <c r="C208" s="235" t="s">
        <v>461</v>
      </c>
      <c r="D208" s="235" t="s">
        <v>203</v>
      </c>
      <c r="E208" s="236" t="s">
        <v>1168</v>
      </c>
      <c r="F208" s="237" t="s">
        <v>1169</v>
      </c>
      <c r="G208" s="238" t="s">
        <v>358</v>
      </c>
      <c r="H208" s="239">
        <v>6</v>
      </c>
      <c r="I208" s="240"/>
      <c r="J208" s="241">
        <f>ROUND(I208*H208,2)</f>
        <v>0</v>
      </c>
      <c r="K208" s="237" t="s">
        <v>207</v>
      </c>
      <c r="L208" s="72"/>
      <c r="M208" s="242" t="s">
        <v>21</v>
      </c>
      <c r="N208" s="243" t="s">
        <v>40</v>
      </c>
      <c r="O208" s="47"/>
      <c r="P208" s="244">
        <f>O208*H208</f>
        <v>0</v>
      </c>
      <c r="Q208" s="244">
        <v>0.00057</v>
      </c>
      <c r="R208" s="244">
        <f>Q208*H208</f>
        <v>0.00342</v>
      </c>
      <c r="S208" s="244">
        <v>0</v>
      </c>
      <c r="T208" s="245">
        <f>S208*H208</f>
        <v>0</v>
      </c>
      <c r="AR208" s="24" t="s">
        <v>287</v>
      </c>
      <c r="AT208" s="24" t="s">
        <v>203</v>
      </c>
      <c r="AU208" s="24" t="s">
        <v>79</v>
      </c>
      <c r="AY208" s="24" t="s">
        <v>201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24" t="s">
        <v>76</v>
      </c>
      <c r="BK208" s="246">
        <f>ROUND(I208*H208,2)</f>
        <v>0</v>
      </c>
      <c r="BL208" s="24" t="s">
        <v>287</v>
      </c>
      <c r="BM208" s="24" t="s">
        <v>1170</v>
      </c>
    </row>
    <row r="209" spans="2:65" s="1" customFormat="1" ht="16.5" customHeight="1">
      <c r="B209" s="46"/>
      <c r="C209" s="235" t="s">
        <v>466</v>
      </c>
      <c r="D209" s="235" t="s">
        <v>203</v>
      </c>
      <c r="E209" s="236" t="s">
        <v>690</v>
      </c>
      <c r="F209" s="237" t="s">
        <v>691</v>
      </c>
      <c r="G209" s="238" t="s">
        <v>248</v>
      </c>
      <c r="H209" s="239">
        <v>5</v>
      </c>
      <c r="I209" s="240"/>
      <c r="J209" s="241">
        <f>ROUND(I209*H209,2)</f>
        <v>0</v>
      </c>
      <c r="K209" s="237" t="s">
        <v>552</v>
      </c>
      <c r="L209" s="72"/>
      <c r="M209" s="242" t="s">
        <v>21</v>
      </c>
      <c r="N209" s="243" t="s">
        <v>40</v>
      </c>
      <c r="O209" s="47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AR209" s="24" t="s">
        <v>287</v>
      </c>
      <c r="AT209" s="24" t="s">
        <v>203</v>
      </c>
      <c r="AU209" s="24" t="s">
        <v>79</v>
      </c>
      <c r="AY209" s="24" t="s">
        <v>201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24" t="s">
        <v>76</v>
      </c>
      <c r="BK209" s="246">
        <f>ROUND(I209*H209,2)</f>
        <v>0</v>
      </c>
      <c r="BL209" s="24" t="s">
        <v>287</v>
      </c>
      <c r="BM209" s="24" t="s">
        <v>692</v>
      </c>
    </row>
    <row r="210" spans="2:65" s="1" customFormat="1" ht="16.5" customHeight="1">
      <c r="B210" s="46"/>
      <c r="C210" s="235" t="s">
        <v>470</v>
      </c>
      <c r="D210" s="235" t="s">
        <v>203</v>
      </c>
      <c r="E210" s="236" t="s">
        <v>703</v>
      </c>
      <c r="F210" s="237" t="s">
        <v>704</v>
      </c>
      <c r="G210" s="238" t="s">
        <v>358</v>
      </c>
      <c r="H210" s="239">
        <v>9</v>
      </c>
      <c r="I210" s="240"/>
      <c r="J210" s="241">
        <f>ROUND(I210*H210,2)</f>
        <v>0</v>
      </c>
      <c r="K210" s="237" t="s">
        <v>552</v>
      </c>
      <c r="L210" s="72"/>
      <c r="M210" s="242" t="s">
        <v>21</v>
      </c>
      <c r="N210" s="243" t="s">
        <v>40</v>
      </c>
      <c r="O210" s="47"/>
      <c r="P210" s="244">
        <f>O210*H210</f>
        <v>0</v>
      </c>
      <c r="Q210" s="244">
        <v>0</v>
      </c>
      <c r="R210" s="244">
        <f>Q210*H210</f>
        <v>0</v>
      </c>
      <c r="S210" s="244">
        <v>0</v>
      </c>
      <c r="T210" s="245">
        <f>S210*H210</f>
        <v>0</v>
      </c>
      <c r="AR210" s="24" t="s">
        <v>287</v>
      </c>
      <c r="AT210" s="24" t="s">
        <v>203</v>
      </c>
      <c r="AU210" s="24" t="s">
        <v>79</v>
      </c>
      <c r="AY210" s="24" t="s">
        <v>201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24" t="s">
        <v>76</v>
      </c>
      <c r="BK210" s="246">
        <f>ROUND(I210*H210,2)</f>
        <v>0</v>
      </c>
      <c r="BL210" s="24" t="s">
        <v>287</v>
      </c>
      <c r="BM210" s="24" t="s">
        <v>705</v>
      </c>
    </row>
    <row r="211" spans="2:65" s="1" customFormat="1" ht="16.5" customHeight="1">
      <c r="B211" s="46"/>
      <c r="C211" s="235" t="s">
        <v>474</v>
      </c>
      <c r="D211" s="235" t="s">
        <v>203</v>
      </c>
      <c r="E211" s="236" t="s">
        <v>707</v>
      </c>
      <c r="F211" s="237" t="s">
        <v>708</v>
      </c>
      <c r="G211" s="238" t="s">
        <v>248</v>
      </c>
      <c r="H211" s="239">
        <v>1</v>
      </c>
      <c r="I211" s="240"/>
      <c r="J211" s="241">
        <f>ROUND(I211*H211,2)</f>
        <v>0</v>
      </c>
      <c r="K211" s="237" t="s">
        <v>21</v>
      </c>
      <c r="L211" s="72"/>
      <c r="M211" s="242" t="s">
        <v>21</v>
      </c>
      <c r="N211" s="243" t="s">
        <v>40</v>
      </c>
      <c r="O211" s="47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AR211" s="24" t="s">
        <v>287</v>
      </c>
      <c r="AT211" s="24" t="s">
        <v>203</v>
      </c>
      <c r="AU211" s="24" t="s">
        <v>79</v>
      </c>
      <c r="AY211" s="24" t="s">
        <v>201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24" t="s">
        <v>76</v>
      </c>
      <c r="BK211" s="246">
        <f>ROUND(I211*H211,2)</f>
        <v>0</v>
      </c>
      <c r="BL211" s="24" t="s">
        <v>287</v>
      </c>
      <c r="BM211" s="24" t="s">
        <v>709</v>
      </c>
    </row>
    <row r="212" spans="2:65" s="1" customFormat="1" ht="16.5" customHeight="1">
      <c r="B212" s="46"/>
      <c r="C212" s="235" t="s">
        <v>479</v>
      </c>
      <c r="D212" s="235" t="s">
        <v>203</v>
      </c>
      <c r="E212" s="236" t="s">
        <v>710</v>
      </c>
      <c r="F212" s="237" t="s">
        <v>711</v>
      </c>
      <c r="G212" s="238" t="s">
        <v>248</v>
      </c>
      <c r="H212" s="239">
        <v>1</v>
      </c>
      <c r="I212" s="240"/>
      <c r="J212" s="241">
        <f>ROUND(I212*H212,2)</f>
        <v>0</v>
      </c>
      <c r="K212" s="237" t="s">
        <v>21</v>
      </c>
      <c r="L212" s="72"/>
      <c r="M212" s="242" t="s">
        <v>21</v>
      </c>
      <c r="N212" s="243" t="s">
        <v>40</v>
      </c>
      <c r="O212" s="47"/>
      <c r="P212" s="244">
        <f>O212*H212</f>
        <v>0</v>
      </c>
      <c r="Q212" s="244">
        <v>0</v>
      </c>
      <c r="R212" s="244">
        <f>Q212*H212</f>
        <v>0</v>
      </c>
      <c r="S212" s="244">
        <v>0</v>
      </c>
      <c r="T212" s="245">
        <f>S212*H212</f>
        <v>0</v>
      </c>
      <c r="AR212" s="24" t="s">
        <v>287</v>
      </c>
      <c r="AT212" s="24" t="s">
        <v>203</v>
      </c>
      <c r="AU212" s="24" t="s">
        <v>79</v>
      </c>
      <c r="AY212" s="24" t="s">
        <v>201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24" t="s">
        <v>76</v>
      </c>
      <c r="BK212" s="246">
        <f>ROUND(I212*H212,2)</f>
        <v>0</v>
      </c>
      <c r="BL212" s="24" t="s">
        <v>287</v>
      </c>
      <c r="BM212" s="24" t="s">
        <v>712</v>
      </c>
    </row>
    <row r="213" spans="2:63" s="11" customFormat="1" ht="29.85" customHeight="1">
      <c r="B213" s="219"/>
      <c r="C213" s="220"/>
      <c r="D213" s="221" t="s">
        <v>68</v>
      </c>
      <c r="E213" s="233" t="s">
        <v>713</v>
      </c>
      <c r="F213" s="233" t="s">
        <v>714</v>
      </c>
      <c r="G213" s="220"/>
      <c r="H213" s="220"/>
      <c r="I213" s="223"/>
      <c r="J213" s="234">
        <f>BK213</f>
        <v>0</v>
      </c>
      <c r="K213" s="220"/>
      <c r="L213" s="225"/>
      <c r="M213" s="226"/>
      <c r="N213" s="227"/>
      <c r="O213" s="227"/>
      <c r="P213" s="228">
        <f>SUM(P214:P228)</f>
        <v>0</v>
      </c>
      <c r="Q213" s="227"/>
      <c r="R213" s="228">
        <f>SUM(R214:R228)</f>
        <v>0</v>
      </c>
      <c r="S213" s="227"/>
      <c r="T213" s="229">
        <f>SUM(T214:T228)</f>
        <v>0.02102</v>
      </c>
      <c r="AR213" s="230" t="s">
        <v>79</v>
      </c>
      <c r="AT213" s="231" t="s">
        <v>68</v>
      </c>
      <c r="AU213" s="231" t="s">
        <v>76</v>
      </c>
      <c r="AY213" s="230" t="s">
        <v>201</v>
      </c>
      <c r="BK213" s="232">
        <f>SUM(BK214:BK228)</f>
        <v>0</v>
      </c>
    </row>
    <row r="214" spans="2:65" s="1" customFormat="1" ht="16.5" customHeight="1">
      <c r="B214" s="46"/>
      <c r="C214" s="235" t="s">
        <v>484</v>
      </c>
      <c r="D214" s="235" t="s">
        <v>203</v>
      </c>
      <c r="E214" s="236" t="s">
        <v>730</v>
      </c>
      <c r="F214" s="237" t="s">
        <v>731</v>
      </c>
      <c r="G214" s="238" t="s">
        <v>241</v>
      </c>
      <c r="H214" s="239">
        <v>1</v>
      </c>
      <c r="I214" s="240"/>
      <c r="J214" s="241">
        <f>ROUND(I214*H214,2)</f>
        <v>0</v>
      </c>
      <c r="K214" s="237" t="s">
        <v>220</v>
      </c>
      <c r="L214" s="72"/>
      <c r="M214" s="242" t="s">
        <v>21</v>
      </c>
      <c r="N214" s="243" t="s">
        <v>40</v>
      </c>
      <c r="O214" s="47"/>
      <c r="P214" s="244">
        <f>O214*H214</f>
        <v>0</v>
      </c>
      <c r="Q214" s="244">
        <v>0</v>
      </c>
      <c r="R214" s="244">
        <f>Q214*H214</f>
        <v>0</v>
      </c>
      <c r="S214" s="244">
        <v>0.01946</v>
      </c>
      <c r="T214" s="245">
        <f>S214*H214</f>
        <v>0.01946</v>
      </c>
      <c r="AR214" s="24" t="s">
        <v>287</v>
      </c>
      <c r="AT214" s="24" t="s">
        <v>203</v>
      </c>
      <c r="AU214" s="24" t="s">
        <v>79</v>
      </c>
      <c r="AY214" s="24" t="s">
        <v>201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24" t="s">
        <v>76</v>
      </c>
      <c r="BK214" s="246">
        <f>ROUND(I214*H214,2)</f>
        <v>0</v>
      </c>
      <c r="BL214" s="24" t="s">
        <v>287</v>
      </c>
      <c r="BM214" s="24" t="s">
        <v>732</v>
      </c>
    </row>
    <row r="215" spans="2:51" s="12" customFormat="1" ht="13.5">
      <c r="B215" s="247"/>
      <c r="C215" s="248"/>
      <c r="D215" s="249" t="s">
        <v>210</v>
      </c>
      <c r="E215" s="250" t="s">
        <v>21</v>
      </c>
      <c r="F215" s="251" t="s">
        <v>724</v>
      </c>
      <c r="G215" s="248"/>
      <c r="H215" s="252">
        <v>1</v>
      </c>
      <c r="I215" s="253"/>
      <c r="J215" s="248"/>
      <c r="K215" s="248"/>
      <c r="L215" s="254"/>
      <c r="M215" s="255"/>
      <c r="N215" s="256"/>
      <c r="O215" s="256"/>
      <c r="P215" s="256"/>
      <c r="Q215" s="256"/>
      <c r="R215" s="256"/>
      <c r="S215" s="256"/>
      <c r="T215" s="257"/>
      <c r="AT215" s="258" t="s">
        <v>210</v>
      </c>
      <c r="AU215" s="258" t="s">
        <v>79</v>
      </c>
      <c r="AV215" s="12" t="s">
        <v>79</v>
      </c>
      <c r="AW215" s="12" t="s">
        <v>33</v>
      </c>
      <c r="AX215" s="12" t="s">
        <v>76</v>
      </c>
      <c r="AY215" s="258" t="s">
        <v>201</v>
      </c>
    </row>
    <row r="216" spans="2:65" s="1" customFormat="1" ht="16.5" customHeight="1">
      <c r="B216" s="46"/>
      <c r="C216" s="235" t="s">
        <v>489</v>
      </c>
      <c r="D216" s="235" t="s">
        <v>203</v>
      </c>
      <c r="E216" s="236" t="s">
        <v>773</v>
      </c>
      <c r="F216" s="237" t="s">
        <v>774</v>
      </c>
      <c r="G216" s="238" t="s">
        <v>241</v>
      </c>
      <c r="H216" s="239">
        <v>1</v>
      </c>
      <c r="I216" s="240"/>
      <c r="J216" s="241">
        <f>ROUND(I216*H216,2)</f>
        <v>0</v>
      </c>
      <c r="K216" s="237" t="s">
        <v>220</v>
      </c>
      <c r="L216" s="72"/>
      <c r="M216" s="242" t="s">
        <v>21</v>
      </c>
      <c r="N216" s="243" t="s">
        <v>40</v>
      </c>
      <c r="O216" s="47"/>
      <c r="P216" s="244">
        <f>O216*H216</f>
        <v>0</v>
      </c>
      <c r="Q216" s="244">
        <v>0</v>
      </c>
      <c r="R216" s="244">
        <f>Q216*H216</f>
        <v>0</v>
      </c>
      <c r="S216" s="244">
        <v>0.00156</v>
      </c>
      <c r="T216" s="245">
        <f>S216*H216</f>
        <v>0.00156</v>
      </c>
      <c r="AR216" s="24" t="s">
        <v>287</v>
      </c>
      <c r="AT216" s="24" t="s">
        <v>203</v>
      </c>
      <c r="AU216" s="24" t="s">
        <v>79</v>
      </c>
      <c r="AY216" s="24" t="s">
        <v>201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24" t="s">
        <v>76</v>
      </c>
      <c r="BK216" s="246">
        <f>ROUND(I216*H216,2)</f>
        <v>0</v>
      </c>
      <c r="BL216" s="24" t="s">
        <v>287</v>
      </c>
      <c r="BM216" s="24" t="s">
        <v>775</v>
      </c>
    </row>
    <row r="217" spans="2:51" s="12" customFormat="1" ht="13.5">
      <c r="B217" s="247"/>
      <c r="C217" s="248"/>
      <c r="D217" s="249" t="s">
        <v>210</v>
      </c>
      <c r="E217" s="250" t="s">
        <v>21</v>
      </c>
      <c r="F217" s="251" t="s">
        <v>76</v>
      </c>
      <c r="G217" s="248"/>
      <c r="H217" s="252">
        <v>1</v>
      </c>
      <c r="I217" s="253"/>
      <c r="J217" s="248"/>
      <c r="K217" s="248"/>
      <c r="L217" s="254"/>
      <c r="M217" s="255"/>
      <c r="N217" s="256"/>
      <c r="O217" s="256"/>
      <c r="P217" s="256"/>
      <c r="Q217" s="256"/>
      <c r="R217" s="256"/>
      <c r="S217" s="256"/>
      <c r="T217" s="257"/>
      <c r="AT217" s="258" t="s">
        <v>210</v>
      </c>
      <c r="AU217" s="258" t="s">
        <v>79</v>
      </c>
      <c r="AV217" s="12" t="s">
        <v>79</v>
      </c>
      <c r="AW217" s="12" t="s">
        <v>33</v>
      </c>
      <c r="AX217" s="12" t="s">
        <v>76</v>
      </c>
      <c r="AY217" s="258" t="s">
        <v>201</v>
      </c>
    </row>
    <row r="218" spans="2:65" s="1" customFormat="1" ht="25.5" customHeight="1">
      <c r="B218" s="46"/>
      <c r="C218" s="235" t="s">
        <v>497</v>
      </c>
      <c r="D218" s="235" t="s">
        <v>203</v>
      </c>
      <c r="E218" s="236" t="s">
        <v>808</v>
      </c>
      <c r="F218" s="237" t="s">
        <v>809</v>
      </c>
      <c r="G218" s="238" t="s">
        <v>562</v>
      </c>
      <c r="H218" s="282"/>
      <c r="I218" s="240"/>
      <c r="J218" s="241">
        <f>ROUND(I218*H218,2)</f>
        <v>0</v>
      </c>
      <c r="K218" s="237" t="s">
        <v>220</v>
      </c>
      <c r="L218" s="72"/>
      <c r="M218" s="242" t="s">
        <v>21</v>
      </c>
      <c r="N218" s="243" t="s">
        <v>40</v>
      </c>
      <c r="O218" s="47"/>
      <c r="P218" s="244">
        <f>O218*H218</f>
        <v>0</v>
      </c>
      <c r="Q218" s="244">
        <v>0</v>
      </c>
      <c r="R218" s="244">
        <f>Q218*H218</f>
        <v>0</v>
      </c>
      <c r="S218" s="244">
        <v>0</v>
      </c>
      <c r="T218" s="245">
        <f>S218*H218</f>
        <v>0</v>
      </c>
      <c r="AR218" s="24" t="s">
        <v>208</v>
      </c>
      <c r="AT218" s="24" t="s">
        <v>203</v>
      </c>
      <c r="AU218" s="24" t="s">
        <v>79</v>
      </c>
      <c r="AY218" s="24" t="s">
        <v>201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24" t="s">
        <v>76</v>
      </c>
      <c r="BK218" s="246">
        <f>ROUND(I218*H218,2)</f>
        <v>0</v>
      </c>
      <c r="BL218" s="24" t="s">
        <v>208</v>
      </c>
      <c r="BM218" s="24" t="s">
        <v>810</v>
      </c>
    </row>
    <row r="219" spans="2:65" s="1" customFormat="1" ht="16.5" customHeight="1">
      <c r="B219" s="46"/>
      <c r="C219" s="235" t="s">
        <v>503</v>
      </c>
      <c r="D219" s="235" t="s">
        <v>203</v>
      </c>
      <c r="E219" s="236" t="s">
        <v>1171</v>
      </c>
      <c r="F219" s="237" t="s">
        <v>1172</v>
      </c>
      <c r="G219" s="238" t="s">
        <v>248</v>
      </c>
      <c r="H219" s="239">
        <v>5</v>
      </c>
      <c r="I219" s="240"/>
      <c r="J219" s="241">
        <f>ROUND(I219*H219,2)</f>
        <v>0</v>
      </c>
      <c r="K219" s="237" t="s">
        <v>21</v>
      </c>
      <c r="L219" s="72"/>
      <c r="M219" s="242" t="s">
        <v>21</v>
      </c>
      <c r="N219" s="243" t="s">
        <v>40</v>
      </c>
      <c r="O219" s="47"/>
      <c r="P219" s="244">
        <f>O219*H219</f>
        <v>0</v>
      </c>
      <c r="Q219" s="244">
        <v>0</v>
      </c>
      <c r="R219" s="244">
        <f>Q219*H219</f>
        <v>0</v>
      </c>
      <c r="S219" s="244">
        <v>0</v>
      </c>
      <c r="T219" s="245">
        <f>S219*H219</f>
        <v>0</v>
      </c>
      <c r="AR219" s="24" t="s">
        <v>287</v>
      </c>
      <c r="AT219" s="24" t="s">
        <v>203</v>
      </c>
      <c r="AU219" s="24" t="s">
        <v>79</v>
      </c>
      <c r="AY219" s="24" t="s">
        <v>201</v>
      </c>
      <c r="BE219" s="246">
        <f>IF(N219="základní",J219,0)</f>
        <v>0</v>
      </c>
      <c r="BF219" s="246">
        <f>IF(N219="snížená",J219,0)</f>
        <v>0</v>
      </c>
      <c r="BG219" s="246">
        <f>IF(N219="zákl. přenesená",J219,0)</f>
        <v>0</v>
      </c>
      <c r="BH219" s="246">
        <f>IF(N219="sníž. přenesená",J219,0)</f>
        <v>0</v>
      </c>
      <c r="BI219" s="246">
        <f>IF(N219="nulová",J219,0)</f>
        <v>0</v>
      </c>
      <c r="BJ219" s="24" t="s">
        <v>76</v>
      </c>
      <c r="BK219" s="246">
        <f>ROUND(I219*H219,2)</f>
        <v>0</v>
      </c>
      <c r="BL219" s="24" t="s">
        <v>287</v>
      </c>
      <c r="BM219" s="24" t="s">
        <v>1173</v>
      </c>
    </row>
    <row r="220" spans="2:51" s="12" customFormat="1" ht="13.5">
      <c r="B220" s="247"/>
      <c r="C220" s="248"/>
      <c r="D220" s="249" t="s">
        <v>210</v>
      </c>
      <c r="E220" s="250" t="s">
        <v>21</v>
      </c>
      <c r="F220" s="251" t="s">
        <v>886</v>
      </c>
      <c r="G220" s="248"/>
      <c r="H220" s="252">
        <v>5</v>
      </c>
      <c r="I220" s="253"/>
      <c r="J220" s="248"/>
      <c r="K220" s="248"/>
      <c r="L220" s="254"/>
      <c r="M220" s="255"/>
      <c r="N220" s="256"/>
      <c r="O220" s="256"/>
      <c r="P220" s="256"/>
      <c r="Q220" s="256"/>
      <c r="R220" s="256"/>
      <c r="S220" s="256"/>
      <c r="T220" s="257"/>
      <c r="AT220" s="258" t="s">
        <v>210</v>
      </c>
      <c r="AU220" s="258" t="s">
        <v>79</v>
      </c>
      <c r="AV220" s="12" t="s">
        <v>79</v>
      </c>
      <c r="AW220" s="12" t="s">
        <v>33</v>
      </c>
      <c r="AX220" s="12" t="s">
        <v>76</v>
      </c>
      <c r="AY220" s="258" t="s">
        <v>201</v>
      </c>
    </row>
    <row r="221" spans="2:65" s="1" customFormat="1" ht="16.5" customHeight="1">
      <c r="B221" s="46"/>
      <c r="C221" s="235" t="s">
        <v>507</v>
      </c>
      <c r="D221" s="235" t="s">
        <v>203</v>
      </c>
      <c r="E221" s="236" t="s">
        <v>1174</v>
      </c>
      <c r="F221" s="237" t="s">
        <v>1175</v>
      </c>
      <c r="G221" s="238" t="s">
        <v>248</v>
      </c>
      <c r="H221" s="239">
        <v>5</v>
      </c>
      <c r="I221" s="240"/>
      <c r="J221" s="241">
        <f>ROUND(I221*H221,2)</f>
        <v>0</v>
      </c>
      <c r="K221" s="237" t="s">
        <v>21</v>
      </c>
      <c r="L221" s="72"/>
      <c r="M221" s="242" t="s">
        <v>21</v>
      </c>
      <c r="N221" s="243" t="s">
        <v>40</v>
      </c>
      <c r="O221" s="47"/>
      <c r="P221" s="244">
        <f>O221*H221</f>
        <v>0</v>
      </c>
      <c r="Q221" s="244">
        <v>0</v>
      </c>
      <c r="R221" s="244">
        <f>Q221*H221</f>
        <v>0</v>
      </c>
      <c r="S221" s="244">
        <v>0</v>
      </c>
      <c r="T221" s="245">
        <f>S221*H221</f>
        <v>0</v>
      </c>
      <c r="AR221" s="24" t="s">
        <v>287</v>
      </c>
      <c r="AT221" s="24" t="s">
        <v>203</v>
      </c>
      <c r="AU221" s="24" t="s">
        <v>79</v>
      </c>
      <c r="AY221" s="24" t="s">
        <v>201</v>
      </c>
      <c r="BE221" s="246">
        <f>IF(N221="základní",J221,0)</f>
        <v>0</v>
      </c>
      <c r="BF221" s="246">
        <f>IF(N221="snížená",J221,0)</f>
        <v>0</v>
      </c>
      <c r="BG221" s="246">
        <f>IF(N221="zákl. přenesená",J221,0)</f>
        <v>0</v>
      </c>
      <c r="BH221" s="246">
        <f>IF(N221="sníž. přenesená",J221,0)</f>
        <v>0</v>
      </c>
      <c r="BI221" s="246">
        <f>IF(N221="nulová",J221,0)</f>
        <v>0</v>
      </c>
      <c r="BJ221" s="24" t="s">
        <v>76</v>
      </c>
      <c r="BK221" s="246">
        <f>ROUND(I221*H221,2)</f>
        <v>0</v>
      </c>
      <c r="BL221" s="24" t="s">
        <v>287</v>
      </c>
      <c r="BM221" s="24" t="s">
        <v>1176</v>
      </c>
    </row>
    <row r="222" spans="2:51" s="12" customFormat="1" ht="13.5">
      <c r="B222" s="247"/>
      <c r="C222" s="248"/>
      <c r="D222" s="249" t="s">
        <v>210</v>
      </c>
      <c r="E222" s="250" t="s">
        <v>21</v>
      </c>
      <c r="F222" s="251" t="s">
        <v>886</v>
      </c>
      <c r="G222" s="248"/>
      <c r="H222" s="252">
        <v>5</v>
      </c>
      <c r="I222" s="253"/>
      <c r="J222" s="248"/>
      <c r="K222" s="248"/>
      <c r="L222" s="254"/>
      <c r="M222" s="255"/>
      <c r="N222" s="256"/>
      <c r="O222" s="256"/>
      <c r="P222" s="256"/>
      <c r="Q222" s="256"/>
      <c r="R222" s="256"/>
      <c r="S222" s="256"/>
      <c r="T222" s="257"/>
      <c r="AT222" s="258" t="s">
        <v>210</v>
      </c>
      <c r="AU222" s="258" t="s">
        <v>79</v>
      </c>
      <c r="AV222" s="12" t="s">
        <v>79</v>
      </c>
      <c r="AW222" s="12" t="s">
        <v>33</v>
      </c>
      <c r="AX222" s="12" t="s">
        <v>69</v>
      </c>
      <c r="AY222" s="258" t="s">
        <v>201</v>
      </c>
    </row>
    <row r="223" spans="2:65" s="1" customFormat="1" ht="16.5" customHeight="1">
      <c r="B223" s="46"/>
      <c r="C223" s="235" t="s">
        <v>512</v>
      </c>
      <c r="D223" s="235" t="s">
        <v>203</v>
      </c>
      <c r="E223" s="236" t="s">
        <v>1177</v>
      </c>
      <c r="F223" s="237" t="s">
        <v>1178</v>
      </c>
      <c r="G223" s="238" t="s">
        <v>248</v>
      </c>
      <c r="H223" s="239">
        <v>1</v>
      </c>
      <c r="I223" s="240"/>
      <c r="J223" s="241">
        <f>ROUND(I223*H223,2)</f>
        <v>0</v>
      </c>
      <c r="K223" s="237" t="s">
        <v>21</v>
      </c>
      <c r="L223" s="72"/>
      <c r="M223" s="242" t="s">
        <v>21</v>
      </c>
      <c r="N223" s="243" t="s">
        <v>40</v>
      </c>
      <c r="O223" s="47"/>
      <c r="P223" s="244">
        <f>O223*H223</f>
        <v>0</v>
      </c>
      <c r="Q223" s="244">
        <v>0</v>
      </c>
      <c r="R223" s="244">
        <f>Q223*H223</f>
        <v>0</v>
      </c>
      <c r="S223" s="244">
        <v>0</v>
      </c>
      <c r="T223" s="245">
        <f>S223*H223</f>
        <v>0</v>
      </c>
      <c r="AR223" s="24" t="s">
        <v>287</v>
      </c>
      <c r="AT223" s="24" t="s">
        <v>203</v>
      </c>
      <c r="AU223" s="24" t="s">
        <v>79</v>
      </c>
      <c r="AY223" s="24" t="s">
        <v>201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24" t="s">
        <v>76</v>
      </c>
      <c r="BK223" s="246">
        <f>ROUND(I223*H223,2)</f>
        <v>0</v>
      </c>
      <c r="BL223" s="24" t="s">
        <v>287</v>
      </c>
      <c r="BM223" s="24" t="s">
        <v>1179</v>
      </c>
    </row>
    <row r="224" spans="2:51" s="12" customFormat="1" ht="13.5">
      <c r="B224" s="247"/>
      <c r="C224" s="248"/>
      <c r="D224" s="249" t="s">
        <v>210</v>
      </c>
      <c r="E224" s="250" t="s">
        <v>21</v>
      </c>
      <c r="F224" s="251" t="s">
        <v>798</v>
      </c>
      <c r="G224" s="248"/>
      <c r="H224" s="252">
        <v>1</v>
      </c>
      <c r="I224" s="253"/>
      <c r="J224" s="248"/>
      <c r="K224" s="248"/>
      <c r="L224" s="254"/>
      <c r="M224" s="255"/>
      <c r="N224" s="256"/>
      <c r="O224" s="256"/>
      <c r="P224" s="256"/>
      <c r="Q224" s="256"/>
      <c r="R224" s="256"/>
      <c r="S224" s="256"/>
      <c r="T224" s="257"/>
      <c r="AT224" s="258" t="s">
        <v>210</v>
      </c>
      <c r="AU224" s="258" t="s">
        <v>79</v>
      </c>
      <c r="AV224" s="12" t="s">
        <v>79</v>
      </c>
      <c r="AW224" s="12" t="s">
        <v>33</v>
      </c>
      <c r="AX224" s="12" t="s">
        <v>69</v>
      </c>
      <c r="AY224" s="258" t="s">
        <v>201</v>
      </c>
    </row>
    <row r="225" spans="2:65" s="1" customFormat="1" ht="16.5" customHeight="1">
      <c r="B225" s="46"/>
      <c r="C225" s="235" t="s">
        <v>516</v>
      </c>
      <c r="D225" s="235" t="s">
        <v>203</v>
      </c>
      <c r="E225" s="236" t="s">
        <v>1180</v>
      </c>
      <c r="F225" s="237" t="s">
        <v>1181</v>
      </c>
      <c r="G225" s="238" t="s">
        <v>248</v>
      </c>
      <c r="H225" s="239">
        <v>2</v>
      </c>
      <c r="I225" s="240"/>
      <c r="J225" s="241">
        <f>ROUND(I225*H225,2)</f>
        <v>0</v>
      </c>
      <c r="K225" s="237" t="s">
        <v>21</v>
      </c>
      <c r="L225" s="72"/>
      <c r="M225" s="242" t="s">
        <v>21</v>
      </c>
      <c r="N225" s="243" t="s">
        <v>40</v>
      </c>
      <c r="O225" s="47"/>
      <c r="P225" s="244">
        <f>O225*H225</f>
        <v>0</v>
      </c>
      <c r="Q225" s="244">
        <v>0</v>
      </c>
      <c r="R225" s="244">
        <f>Q225*H225</f>
        <v>0</v>
      </c>
      <c r="S225" s="244">
        <v>0</v>
      </c>
      <c r="T225" s="245">
        <f>S225*H225</f>
        <v>0</v>
      </c>
      <c r="AR225" s="24" t="s">
        <v>287</v>
      </c>
      <c r="AT225" s="24" t="s">
        <v>203</v>
      </c>
      <c r="AU225" s="24" t="s">
        <v>79</v>
      </c>
      <c r="AY225" s="24" t="s">
        <v>201</v>
      </c>
      <c r="BE225" s="246">
        <f>IF(N225="základní",J225,0)</f>
        <v>0</v>
      </c>
      <c r="BF225" s="246">
        <f>IF(N225="snížená",J225,0)</f>
        <v>0</v>
      </c>
      <c r="BG225" s="246">
        <f>IF(N225="zákl. přenesená",J225,0)</f>
        <v>0</v>
      </c>
      <c r="BH225" s="246">
        <f>IF(N225="sníž. přenesená",J225,0)</f>
        <v>0</v>
      </c>
      <c r="BI225" s="246">
        <f>IF(N225="nulová",J225,0)</f>
        <v>0</v>
      </c>
      <c r="BJ225" s="24" t="s">
        <v>76</v>
      </c>
      <c r="BK225" s="246">
        <f>ROUND(I225*H225,2)</f>
        <v>0</v>
      </c>
      <c r="BL225" s="24" t="s">
        <v>287</v>
      </c>
      <c r="BM225" s="24" t="s">
        <v>1182</v>
      </c>
    </row>
    <row r="226" spans="2:51" s="12" customFormat="1" ht="13.5">
      <c r="B226" s="247"/>
      <c r="C226" s="248"/>
      <c r="D226" s="249" t="s">
        <v>210</v>
      </c>
      <c r="E226" s="250" t="s">
        <v>21</v>
      </c>
      <c r="F226" s="251" t="s">
        <v>1183</v>
      </c>
      <c r="G226" s="248"/>
      <c r="H226" s="252">
        <v>2</v>
      </c>
      <c r="I226" s="253"/>
      <c r="J226" s="248"/>
      <c r="K226" s="248"/>
      <c r="L226" s="254"/>
      <c r="M226" s="255"/>
      <c r="N226" s="256"/>
      <c r="O226" s="256"/>
      <c r="P226" s="256"/>
      <c r="Q226" s="256"/>
      <c r="R226" s="256"/>
      <c r="S226" s="256"/>
      <c r="T226" s="257"/>
      <c r="AT226" s="258" t="s">
        <v>210</v>
      </c>
      <c r="AU226" s="258" t="s">
        <v>79</v>
      </c>
      <c r="AV226" s="12" t="s">
        <v>79</v>
      </c>
      <c r="AW226" s="12" t="s">
        <v>33</v>
      </c>
      <c r="AX226" s="12" t="s">
        <v>69</v>
      </c>
      <c r="AY226" s="258" t="s">
        <v>201</v>
      </c>
    </row>
    <row r="227" spans="2:65" s="1" customFormat="1" ht="25.5" customHeight="1">
      <c r="B227" s="46"/>
      <c r="C227" s="235" t="s">
        <v>520</v>
      </c>
      <c r="D227" s="235" t="s">
        <v>203</v>
      </c>
      <c r="E227" s="236" t="s">
        <v>812</v>
      </c>
      <c r="F227" s="237" t="s">
        <v>813</v>
      </c>
      <c r="G227" s="238" t="s">
        <v>248</v>
      </c>
      <c r="H227" s="239">
        <v>1</v>
      </c>
      <c r="I227" s="240"/>
      <c r="J227" s="241">
        <f>ROUND(I227*H227,2)</f>
        <v>0</v>
      </c>
      <c r="K227" s="237" t="s">
        <v>21</v>
      </c>
      <c r="L227" s="72"/>
      <c r="M227" s="242" t="s">
        <v>21</v>
      </c>
      <c r="N227" s="243" t="s">
        <v>40</v>
      </c>
      <c r="O227" s="47"/>
      <c r="P227" s="244">
        <f>O227*H227</f>
        <v>0</v>
      </c>
      <c r="Q227" s="244">
        <v>0</v>
      </c>
      <c r="R227" s="244">
        <f>Q227*H227</f>
        <v>0</v>
      </c>
      <c r="S227" s="244">
        <v>0</v>
      </c>
      <c r="T227" s="245">
        <f>S227*H227</f>
        <v>0</v>
      </c>
      <c r="AR227" s="24" t="s">
        <v>287</v>
      </c>
      <c r="AT227" s="24" t="s">
        <v>203</v>
      </c>
      <c r="AU227" s="24" t="s">
        <v>79</v>
      </c>
      <c r="AY227" s="24" t="s">
        <v>201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24" t="s">
        <v>76</v>
      </c>
      <c r="BK227" s="246">
        <f>ROUND(I227*H227,2)</f>
        <v>0</v>
      </c>
      <c r="BL227" s="24" t="s">
        <v>287</v>
      </c>
      <c r="BM227" s="24" t="s">
        <v>814</v>
      </c>
    </row>
    <row r="228" spans="2:51" s="12" customFormat="1" ht="13.5">
      <c r="B228" s="247"/>
      <c r="C228" s="248"/>
      <c r="D228" s="249" t="s">
        <v>210</v>
      </c>
      <c r="E228" s="250" t="s">
        <v>21</v>
      </c>
      <c r="F228" s="251" t="s">
        <v>798</v>
      </c>
      <c r="G228" s="248"/>
      <c r="H228" s="252">
        <v>1</v>
      </c>
      <c r="I228" s="253"/>
      <c r="J228" s="248"/>
      <c r="K228" s="248"/>
      <c r="L228" s="254"/>
      <c r="M228" s="255"/>
      <c r="N228" s="256"/>
      <c r="O228" s="256"/>
      <c r="P228" s="256"/>
      <c r="Q228" s="256"/>
      <c r="R228" s="256"/>
      <c r="S228" s="256"/>
      <c r="T228" s="257"/>
      <c r="AT228" s="258" t="s">
        <v>210</v>
      </c>
      <c r="AU228" s="258" t="s">
        <v>79</v>
      </c>
      <c r="AV228" s="12" t="s">
        <v>79</v>
      </c>
      <c r="AW228" s="12" t="s">
        <v>33</v>
      </c>
      <c r="AX228" s="12" t="s">
        <v>76</v>
      </c>
      <c r="AY228" s="258" t="s">
        <v>201</v>
      </c>
    </row>
    <row r="229" spans="2:63" s="11" customFormat="1" ht="29.85" customHeight="1">
      <c r="B229" s="219"/>
      <c r="C229" s="220"/>
      <c r="D229" s="221" t="s">
        <v>68</v>
      </c>
      <c r="E229" s="233" t="s">
        <v>899</v>
      </c>
      <c r="F229" s="233" t="s">
        <v>900</v>
      </c>
      <c r="G229" s="220"/>
      <c r="H229" s="220"/>
      <c r="I229" s="223"/>
      <c r="J229" s="234">
        <f>BK229</f>
        <v>0</v>
      </c>
      <c r="K229" s="220"/>
      <c r="L229" s="225"/>
      <c r="M229" s="226"/>
      <c r="N229" s="227"/>
      <c r="O229" s="227"/>
      <c r="P229" s="228">
        <f>SUM(P230:P231)</f>
        <v>0</v>
      </c>
      <c r="Q229" s="227"/>
      <c r="R229" s="228">
        <f>SUM(R230:R231)</f>
        <v>0</v>
      </c>
      <c r="S229" s="227"/>
      <c r="T229" s="229">
        <f>SUM(T230:T231)</f>
        <v>0</v>
      </c>
      <c r="AR229" s="230" t="s">
        <v>79</v>
      </c>
      <c r="AT229" s="231" t="s">
        <v>68</v>
      </c>
      <c r="AU229" s="231" t="s">
        <v>76</v>
      </c>
      <c r="AY229" s="230" t="s">
        <v>201</v>
      </c>
      <c r="BK229" s="232">
        <f>SUM(BK230:BK231)</f>
        <v>0</v>
      </c>
    </row>
    <row r="230" spans="2:65" s="1" customFormat="1" ht="16.5" customHeight="1">
      <c r="B230" s="46"/>
      <c r="C230" s="235" t="s">
        <v>528</v>
      </c>
      <c r="D230" s="235" t="s">
        <v>203</v>
      </c>
      <c r="E230" s="236" t="s">
        <v>906</v>
      </c>
      <c r="F230" s="237" t="s">
        <v>907</v>
      </c>
      <c r="G230" s="238" t="s">
        <v>908</v>
      </c>
      <c r="H230" s="239">
        <v>4</v>
      </c>
      <c r="I230" s="240"/>
      <c r="J230" s="241">
        <f>ROUND(I230*H230,2)</f>
        <v>0</v>
      </c>
      <c r="K230" s="237" t="s">
        <v>21</v>
      </c>
      <c r="L230" s="72"/>
      <c r="M230" s="242" t="s">
        <v>21</v>
      </c>
      <c r="N230" s="243" t="s">
        <v>40</v>
      </c>
      <c r="O230" s="47"/>
      <c r="P230" s="244">
        <f>O230*H230</f>
        <v>0</v>
      </c>
      <c r="Q230" s="244">
        <v>0</v>
      </c>
      <c r="R230" s="244">
        <f>Q230*H230</f>
        <v>0</v>
      </c>
      <c r="S230" s="244">
        <v>0</v>
      </c>
      <c r="T230" s="245">
        <f>S230*H230</f>
        <v>0</v>
      </c>
      <c r="AR230" s="24" t="s">
        <v>287</v>
      </c>
      <c r="AT230" s="24" t="s">
        <v>203</v>
      </c>
      <c r="AU230" s="24" t="s">
        <v>79</v>
      </c>
      <c r="AY230" s="24" t="s">
        <v>201</v>
      </c>
      <c r="BE230" s="246">
        <f>IF(N230="základní",J230,0)</f>
        <v>0</v>
      </c>
      <c r="BF230" s="246">
        <f>IF(N230="snížená",J230,0)</f>
        <v>0</v>
      </c>
      <c r="BG230" s="246">
        <f>IF(N230="zákl. přenesená",J230,0)</f>
        <v>0</v>
      </c>
      <c r="BH230" s="246">
        <f>IF(N230="sníž. přenesená",J230,0)</f>
        <v>0</v>
      </c>
      <c r="BI230" s="246">
        <f>IF(N230="nulová",J230,0)</f>
        <v>0</v>
      </c>
      <c r="BJ230" s="24" t="s">
        <v>76</v>
      </c>
      <c r="BK230" s="246">
        <f>ROUND(I230*H230,2)</f>
        <v>0</v>
      </c>
      <c r="BL230" s="24" t="s">
        <v>287</v>
      </c>
      <c r="BM230" s="24" t="s">
        <v>909</v>
      </c>
    </row>
    <row r="231" spans="2:51" s="12" customFormat="1" ht="13.5">
      <c r="B231" s="247"/>
      <c r="C231" s="248"/>
      <c r="D231" s="249" t="s">
        <v>210</v>
      </c>
      <c r="E231" s="250" t="s">
        <v>21</v>
      </c>
      <c r="F231" s="251" t="s">
        <v>1184</v>
      </c>
      <c r="G231" s="248"/>
      <c r="H231" s="252">
        <v>4</v>
      </c>
      <c r="I231" s="253"/>
      <c r="J231" s="248"/>
      <c r="K231" s="248"/>
      <c r="L231" s="254"/>
      <c r="M231" s="255"/>
      <c r="N231" s="256"/>
      <c r="O231" s="256"/>
      <c r="P231" s="256"/>
      <c r="Q231" s="256"/>
      <c r="R231" s="256"/>
      <c r="S231" s="256"/>
      <c r="T231" s="257"/>
      <c r="AT231" s="258" t="s">
        <v>210</v>
      </c>
      <c r="AU231" s="258" t="s">
        <v>79</v>
      </c>
      <c r="AV231" s="12" t="s">
        <v>79</v>
      </c>
      <c r="AW231" s="12" t="s">
        <v>33</v>
      </c>
      <c r="AX231" s="12" t="s">
        <v>76</v>
      </c>
      <c r="AY231" s="258" t="s">
        <v>201</v>
      </c>
    </row>
    <row r="232" spans="2:63" s="11" customFormat="1" ht="29.85" customHeight="1">
      <c r="B232" s="219"/>
      <c r="C232" s="220"/>
      <c r="D232" s="221" t="s">
        <v>68</v>
      </c>
      <c r="E232" s="233" t="s">
        <v>935</v>
      </c>
      <c r="F232" s="233" t="s">
        <v>936</v>
      </c>
      <c r="G232" s="220"/>
      <c r="H232" s="220"/>
      <c r="I232" s="223"/>
      <c r="J232" s="234">
        <f>BK232</f>
        <v>0</v>
      </c>
      <c r="K232" s="220"/>
      <c r="L232" s="225"/>
      <c r="M232" s="226"/>
      <c r="N232" s="227"/>
      <c r="O232" s="227"/>
      <c r="P232" s="228">
        <f>SUM(P233:P245)</f>
        <v>0</v>
      </c>
      <c r="Q232" s="227"/>
      <c r="R232" s="228">
        <f>SUM(R233:R245)</f>
        <v>0</v>
      </c>
      <c r="S232" s="227"/>
      <c r="T232" s="229">
        <f>SUM(T233:T245)</f>
        <v>2.9673975</v>
      </c>
      <c r="AR232" s="230" t="s">
        <v>79</v>
      </c>
      <c r="AT232" s="231" t="s">
        <v>68</v>
      </c>
      <c r="AU232" s="231" t="s">
        <v>76</v>
      </c>
      <c r="AY232" s="230" t="s">
        <v>201</v>
      </c>
      <c r="BK232" s="232">
        <f>SUM(BK233:BK245)</f>
        <v>0</v>
      </c>
    </row>
    <row r="233" spans="2:65" s="1" customFormat="1" ht="16.5" customHeight="1">
      <c r="B233" s="46"/>
      <c r="C233" s="235" t="s">
        <v>533</v>
      </c>
      <c r="D233" s="235" t="s">
        <v>203</v>
      </c>
      <c r="E233" s="236" t="s">
        <v>1185</v>
      </c>
      <c r="F233" s="237" t="s">
        <v>1186</v>
      </c>
      <c r="G233" s="238" t="s">
        <v>206</v>
      </c>
      <c r="H233" s="239">
        <v>90.15</v>
      </c>
      <c r="I233" s="240"/>
      <c r="J233" s="241">
        <f>ROUND(I233*H233,2)</f>
        <v>0</v>
      </c>
      <c r="K233" s="237" t="s">
        <v>207</v>
      </c>
      <c r="L233" s="72"/>
      <c r="M233" s="242" t="s">
        <v>21</v>
      </c>
      <c r="N233" s="243" t="s">
        <v>40</v>
      </c>
      <c r="O233" s="47"/>
      <c r="P233" s="244">
        <f>O233*H233</f>
        <v>0</v>
      </c>
      <c r="Q233" s="244">
        <v>0</v>
      </c>
      <c r="R233" s="244">
        <f>Q233*H233</f>
        <v>0</v>
      </c>
      <c r="S233" s="244">
        <v>0.02465</v>
      </c>
      <c r="T233" s="245">
        <f>S233*H233</f>
        <v>2.2221975</v>
      </c>
      <c r="AR233" s="24" t="s">
        <v>287</v>
      </c>
      <c r="AT233" s="24" t="s">
        <v>203</v>
      </c>
      <c r="AU233" s="24" t="s">
        <v>79</v>
      </c>
      <c r="AY233" s="24" t="s">
        <v>201</v>
      </c>
      <c r="BE233" s="246">
        <f>IF(N233="základní",J233,0)</f>
        <v>0</v>
      </c>
      <c r="BF233" s="246">
        <f>IF(N233="snížená",J233,0)</f>
        <v>0</v>
      </c>
      <c r="BG233" s="246">
        <f>IF(N233="zákl. přenesená",J233,0)</f>
        <v>0</v>
      </c>
      <c r="BH233" s="246">
        <f>IF(N233="sníž. přenesená",J233,0)</f>
        <v>0</v>
      </c>
      <c r="BI233" s="246">
        <f>IF(N233="nulová",J233,0)</f>
        <v>0</v>
      </c>
      <c r="BJ233" s="24" t="s">
        <v>76</v>
      </c>
      <c r="BK233" s="246">
        <f>ROUND(I233*H233,2)</f>
        <v>0</v>
      </c>
      <c r="BL233" s="24" t="s">
        <v>287</v>
      </c>
      <c r="BM233" s="24" t="s">
        <v>1187</v>
      </c>
    </row>
    <row r="234" spans="2:51" s="12" customFormat="1" ht="13.5">
      <c r="B234" s="247"/>
      <c r="C234" s="248"/>
      <c r="D234" s="249" t="s">
        <v>210</v>
      </c>
      <c r="E234" s="250" t="s">
        <v>21</v>
      </c>
      <c r="F234" s="251" t="s">
        <v>1188</v>
      </c>
      <c r="G234" s="248"/>
      <c r="H234" s="252">
        <v>109.89</v>
      </c>
      <c r="I234" s="253"/>
      <c r="J234" s="248"/>
      <c r="K234" s="248"/>
      <c r="L234" s="254"/>
      <c r="M234" s="255"/>
      <c r="N234" s="256"/>
      <c r="O234" s="256"/>
      <c r="P234" s="256"/>
      <c r="Q234" s="256"/>
      <c r="R234" s="256"/>
      <c r="S234" s="256"/>
      <c r="T234" s="257"/>
      <c r="AT234" s="258" t="s">
        <v>210</v>
      </c>
      <c r="AU234" s="258" t="s">
        <v>79</v>
      </c>
      <c r="AV234" s="12" t="s">
        <v>79</v>
      </c>
      <c r="AW234" s="12" t="s">
        <v>33</v>
      </c>
      <c r="AX234" s="12" t="s">
        <v>69</v>
      </c>
      <c r="AY234" s="258" t="s">
        <v>201</v>
      </c>
    </row>
    <row r="235" spans="2:51" s="12" customFormat="1" ht="13.5">
      <c r="B235" s="247"/>
      <c r="C235" s="248"/>
      <c r="D235" s="249" t="s">
        <v>210</v>
      </c>
      <c r="E235" s="250" t="s">
        <v>21</v>
      </c>
      <c r="F235" s="251" t="s">
        <v>1145</v>
      </c>
      <c r="G235" s="248"/>
      <c r="H235" s="252">
        <v>-19.74</v>
      </c>
      <c r="I235" s="253"/>
      <c r="J235" s="248"/>
      <c r="K235" s="248"/>
      <c r="L235" s="254"/>
      <c r="M235" s="255"/>
      <c r="N235" s="256"/>
      <c r="O235" s="256"/>
      <c r="P235" s="256"/>
      <c r="Q235" s="256"/>
      <c r="R235" s="256"/>
      <c r="S235" s="256"/>
      <c r="T235" s="257"/>
      <c r="AT235" s="258" t="s">
        <v>210</v>
      </c>
      <c r="AU235" s="258" t="s">
        <v>79</v>
      </c>
      <c r="AV235" s="12" t="s">
        <v>79</v>
      </c>
      <c r="AW235" s="12" t="s">
        <v>33</v>
      </c>
      <c r="AX235" s="12" t="s">
        <v>69</v>
      </c>
      <c r="AY235" s="258" t="s">
        <v>201</v>
      </c>
    </row>
    <row r="236" spans="2:51" s="13" customFormat="1" ht="13.5">
      <c r="B236" s="269"/>
      <c r="C236" s="270"/>
      <c r="D236" s="249" t="s">
        <v>210</v>
      </c>
      <c r="E236" s="271" t="s">
        <v>21</v>
      </c>
      <c r="F236" s="272" t="s">
        <v>271</v>
      </c>
      <c r="G236" s="270"/>
      <c r="H236" s="273">
        <v>90.15</v>
      </c>
      <c r="I236" s="274"/>
      <c r="J236" s="270"/>
      <c r="K236" s="270"/>
      <c r="L236" s="275"/>
      <c r="M236" s="276"/>
      <c r="N236" s="277"/>
      <c r="O236" s="277"/>
      <c r="P236" s="277"/>
      <c r="Q236" s="277"/>
      <c r="R236" s="277"/>
      <c r="S236" s="277"/>
      <c r="T236" s="278"/>
      <c r="AT236" s="279" t="s">
        <v>210</v>
      </c>
      <c r="AU236" s="279" t="s">
        <v>79</v>
      </c>
      <c r="AV236" s="13" t="s">
        <v>208</v>
      </c>
      <c r="AW236" s="13" t="s">
        <v>33</v>
      </c>
      <c r="AX236" s="13" t="s">
        <v>76</v>
      </c>
      <c r="AY236" s="279" t="s">
        <v>201</v>
      </c>
    </row>
    <row r="237" spans="2:65" s="1" customFormat="1" ht="16.5" customHeight="1">
      <c r="B237" s="46"/>
      <c r="C237" s="235" t="s">
        <v>538</v>
      </c>
      <c r="D237" s="235" t="s">
        <v>203</v>
      </c>
      <c r="E237" s="236" t="s">
        <v>1189</v>
      </c>
      <c r="F237" s="237" t="s">
        <v>1190</v>
      </c>
      <c r="G237" s="238" t="s">
        <v>206</v>
      </c>
      <c r="H237" s="239">
        <v>90.15</v>
      </c>
      <c r="I237" s="240"/>
      <c r="J237" s="241">
        <f>ROUND(I237*H237,2)</f>
        <v>0</v>
      </c>
      <c r="K237" s="237" t="s">
        <v>207</v>
      </c>
      <c r="L237" s="72"/>
      <c r="M237" s="242" t="s">
        <v>21</v>
      </c>
      <c r="N237" s="243" t="s">
        <v>40</v>
      </c>
      <c r="O237" s="47"/>
      <c r="P237" s="244">
        <f>O237*H237</f>
        <v>0</v>
      </c>
      <c r="Q237" s="244">
        <v>0</v>
      </c>
      <c r="R237" s="244">
        <f>Q237*H237</f>
        <v>0</v>
      </c>
      <c r="S237" s="244">
        <v>0.008</v>
      </c>
      <c r="T237" s="245">
        <f>S237*H237</f>
        <v>0.7212000000000001</v>
      </c>
      <c r="AR237" s="24" t="s">
        <v>287</v>
      </c>
      <c r="AT237" s="24" t="s">
        <v>203</v>
      </c>
      <c r="AU237" s="24" t="s">
        <v>79</v>
      </c>
      <c r="AY237" s="24" t="s">
        <v>201</v>
      </c>
      <c r="BE237" s="246">
        <f>IF(N237="základní",J237,0)</f>
        <v>0</v>
      </c>
      <c r="BF237" s="246">
        <f>IF(N237="snížená",J237,0)</f>
        <v>0</v>
      </c>
      <c r="BG237" s="246">
        <f>IF(N237="zákl. přenesená",J237,0)</f>
        <v>0</v>
      </c>
      <c r="BH237" s="246">
        <f>IF(N237="sníž. přenesená",J237,0)</f>
        <v>0</v>
      </c>
      <c r="BI237" s="246">
        <f>IF(N237="nulová",J237,0)</f>
        <v>0</v>
      </c>
      <c r="BJ237" s="24" t="s">
        <v>76</v>
      </c>
      <c r="BK237" s="246">
        <f>ROUND(I237*H237,2)</f>
        <v>0</v>
      </c>
      <c r="BL237" s="24" t="s">
        <v>287</v>
      </c>
      <c r="BM237" s="24" t="s">
        <v>1191</v>
      </c>
    </row>
    <row r="238" spans="2:51" s="12" customFormat="1" ht="13.5">
      <c r="B238" s="247"/>
      <c r="C238" s="248"/>
      <c r="D238" s="249" t="s">
        <v>210</v>
      </c>
      <c r="E238" s="250" t="s">
        <v>21</v>
      </c>
      <c r="F238" s="251" t="s">
        <v>1188</v>
      </c>
      <c r="G238" s="248"/>
      <c r="H238" s="252">
        <v>109.89</v>
      </c>
      <c r="I238" s="253"/>
      <c r="J238" s="248"/>
      <c r="K238" s="248"/>
      <c r="L238" s="254"/>
      <c r="M238" s="255"/>
      <c r="N238" s="256"/>
      <c r="O238" s="256"/>
      <c r="P238" s="256"/>
      <c r="Q238" s="256"/>
      <c r="R238" s="256"/>
      <c r="S238" s="256"/>
      <c r="T238" s="257"/>
      <c r="AT238" s="258" t="s">
        <v>210</v>
      </c>
      <c r="AU238" s="258" t="s">
        <v>79</v>
      </c>
      <c r="AV238" s="12" t="s">
        <v>79</v>
      </c>
      <c r="AW238" s="12" t="s">
        <v>33</v>
      </c>
      <c r="AX238" s="12" t="s">
        <v>69</v>
      </c>
      <c r="AY238" s="258" t="s">
        <v>201</v>
      </c>
    </row>
    <row r="239" spans="2:51" s="12" customFormat="1" ht="13.5">
      <c r="B239" s="247"/>
      <c r="C239" s="248"/>
      <c r="D239" s="249" t="s">
        <v>210</v>
      </c>
      <c r="E239" s="250" t="s">
        <v>21</v>
      </c>
      <c r="F239" s="251" t="s">
        <v>1145</v>
      </c>
      <c r="G239" s="248"/>
      <c r="H239" s="252">
        <v>-19.74</v>
      </c>
      <c r="I239" s="253"/>
      <c r="J239" s="248"/>
      <c r="K239" s="248"/>
      <c r="L239" s="254"/>
      <c r="M239" s="255"/>
      <c r="N239" s="256"/>
      <c r="O239" s="256"/>
      <c r="P239" s="256"/>
      <c r="Q239" s="256"/>
      <c r="R239" s="256"/>
      <c r="S239" s="256"/>
      <c r="T239" s="257"/>
      <c r="AT239" s="258" t="s">
        <v>210</v>
      </c>
      <c r="AU239" s="258" t="s">
        <v>79</v>
      </c>
      <c r="AV239" s="12" t="s">
        <v>79</v>
      </c>
      <c r="AW239" s="12" t="s">
        <v>33</v>
      </c>
      <c r="AX239" s="12" t="s">
        <v>69</v>
      </c>
      <c r="AY239" s="258" t="s">
        <v>201</v>
      </c>
    </row>
    <row r="240" spans="2:51" s="13" customFormat="1" ht="13.5">
      <c r="B240" s="269"/>
      <c r="C240" s="270"/>
      <c r="D240" s="249" t="s">
        <v>210</v>
      </c>
      <c r="E240" s="271" t="s">
        <v>21</v>
      </c>
      <c r="F240" s="272" t="s">
        <v>271</v>
      </c>
      <c r="G240" s="270"/>
      <c r="H240" s="273">
        <v>90.15</v>
      </c>
      <c r="I240" s="274"/>
      <c r="J240" s="270"/>
      <c r="K240" s="270"/>
      <c r="L240" s="275"/>
      <c r="M240" s="276"/>
      <c r="N240" s="277"/>
      <c r="O240" s="277"/>
      <c r="P240" s="277"/>
      <c r="Q240" s="277"/>
      <c r="R240" s="277"/>
      <c r="S240" s="277"/>
      <c r="T240" s="278"/>
      <c r="AT240" s="279" t="s">
        <v>210</v>
      </c>
      <c r="AU240" s="279" t="s">
        <v>79</v>
      </c>
      <c r="AV240" s="13" t="s">
        <v>208</v>
      </c>
      <c r="AW240" s="13" t="s">
        <v>33</v>
      </c>
      <c r="AX240" s="13" t="s">
        <v>76</v>
      </c>
      <c r="AY240" s="279" t="s">
        <v>201</v>
      </c>
    </row>
    <row r="241" spans="2:65" s="1" customFormat="1" ht="16.5" customHeight="1">
      <c r="B241" s="46"/>
      <c r="C241" s="235" t="s">
        <v>544</v>
      </c>
      <c r="D241" s="235" t="s">
        <v>203</v>
      </c>
      <c r="E241" s="236" t="s">
        <v>938</v>
      </c>
      <c r="F241" s="237" t="s">
        <v>939</v>
      </c>
      <c r="G241" s="238" t="s">
        <v>248</v>
      </c>
      <c r="H241" s="239">
        <v>1</v>
      </c>
      <c r="I241" s="240"/>
      <c r="J241" s="241">
        <f>ROUND(I241*H241,2)</f>
        <v>0</v>
      </c>
      <c r="K241" s="237" t="s">
        <v>220</v>
      </c>
      <c r="L241" s="72"/>
      <c r="M241" s="242" t="s">
        <v>21</v>
      </c>
      <c r="N241" s="243" t="s">
        <v>40</v>
      </c>
      <c r="O241" s="47"/>
      <c r="P241" s="244">
        <f>O241*H241</f>
        <v>0</v>
      </c>
      <c r="Q241" s="244">
        <v>0</v>
      </c>
      <c r="R241" s="244">
        <f>Q241*H241</f>
        <v>0</v>
      </c>
      <c r="S241" s="244">
        <v>0.024</v>
      </c>
      <c r="T241" s="245">
        <f>S241*H241</f>
        <v>0.024</v>
      </c>
      <c r="AR241" s="24" t="s">
        <v>287</v>
      </c>
      <c r="AT241" s="24" t="s">
        <v>203</v>
      </c>
      <c r="AU241" s="24" t="s">
        <v>79</v>
      </c>
      <c r="AY241" s="24" t="s">
        <v>201</v>
      </c>
      <c r="BE241" s="246">
        <f>IF(N241="základní",J241,0)</f>
        <v>0</v>
      </c>
      <c r="BF241" s="246">
        <f>IF(N241="snížená",J241,0)</f>
        <v>0</v>
      </c>
      <c r="BG241" s="246">
        <f>IF(N241="zákl. přenesená",J241,0)</f>
        <v>0</v>
      </c>
      <c r="BH241" s="246">
        <f>IF(N241="sníž. přenesená",J241,0)</f>
        <v>0</v>
      </c>
      <c r="BI241" s="246">
        <f>IF(N241="nulová",J241,0)</f>
        <v>0</v>
      </c>
      <c r="BJ241" s="24" t="s">
        <v>76</v>
      </c>
      <c r="BK241" s="246">
        <f>ROUND(I241*H241,2)</f>
        <v>0</v>
      </c>
      <c r="BL241" s="24" t="s">
        <v>287</v>
      </c>
      <c r="BM241" s="24" t="s">
        <v>940</v>
      </c>
    </row>
    <row r="242" spans="2:51" s="12" customFormat="1" ht="13.5">
      <c r="B242" s="247"/>
      <c r="C242" s="248"/>
      <c r="D242" s="249" t="s">
        <v>210</v>
      </c>
      <c r="E242" s="250" t="s">
        <v>21</v>
      </c>
      <c r="F242" s="251" t="s">
        <v>1192</v>
      </c>
      <c r="G242" s="248"/>
      <c r="H242" s="252">
        <v>1</v>
      </c>
      <c r="I242" s="253"/>
      <c r="J242" s="248"/>
      <c r="K242" s="248"/>
      <c r="L242" s="254"/>
      <c r="M242" s="255"/>
      <c r="N242" s="256"/>
      <c r="O242" s="256"/>
      <c r="P242" s="256"/>
      <c r="Q242" s="256"/>
      <c r="R242" s="256"/>
      <c r="S242" s="256"/>
      <c r="T242" s="257"/>
      <c r="AT242" s="258" t="s">
        <v>210</v>
      </c>
      <c r="AU242" s="258" t="s">
        <v>79</v>
      </c>
      <c r="AV242" s="12" t="s">
        <v>79</v>
      </c>
      <c r="AW242" s="12" t="s">
        <v>33</v>
      </c>
      <c r="AX242" s="12" t="s">
        <v>76</v>
      </c>
      <c r="AY242" s="258" t="s">
        <v>201</v>
      </c>
    </row>
    <row r="243" spans="2:65" s="1" customFormat="1" ht="25.5" customHeight="1">
      <c r="B243" s="46"/>
      <c r="C243" s="235" t="s">
        <v>549</v>
      </c>
      <c r="D243" s="235" t="s">
        <v>203</v>
      </c>
      <c r="E243" s="236" t="s">
        <v>948</v>
      </c>
      <c r="F243" s="237" t="s">
        <v>949</v>
      </c>
      <c r="G243" s="238" t="s">
        <v>562</v>
      </c>
      <c r="H243" s="282"/>
      <c r="I243" s="240"/>
      <c r="J243" s="241">
        <f>ROUND(I243*H243,2)</f>
        <v>0</v>
      </c>
      <c r="K243" s="237" t="s">
        <v>220</v>
      </c>
      <c r="L243" s="72"/>
      <c r="M243" s="242" t="s">
        <v>21</v>
      </c>
      <c r="N243" s="243" t="s">
        <v>40</v>
      </c>
      <c r="O243" s="47"/>
      <c r="P243" s="244">
        <f>O243*H243</f>
        <v>0</v>
      </c>
      <c r="Q243" s="244">
        <v>0</v>
      </c>
      <c r="R243" s="244">
        <f>Q243*H243</f>
        <v>0</v>
      </c>
      <c r="S243" s="244">
        <v>0</v>
      </c>
      <c r="T243" s="245">
        <f>S243*H243</f>
        <v>0</v>
      </c>
      <c r="AR243" s="24" t="s">
        <v>287</v>
      </c>
      <c r="AT243" s="24" t="s">
        <v>203</v>
      </c>
      <c r="AU243" s="24" t="s">
        <v>79</v>
      </c>
      <c r="AY243" s="24" t="s">
        <v>201</v>
      </c>
      <c r="BE243" s="246">
        <f>IF(N243="základní",J243,0)</f>
        <v>0</v>
      </c>
      <c r="BF243" s="246">
        <f>IF(N243="snížená",J243,0)</f>
        <v>0</v>
      </c>
      <c r="BG243" s="246">
        <f>IF(N243="zákl. přenesená",J243,0)</f>
        <v>0</v>
      </c>
      <c r="BH243" s="246">
        <f>IF(N243="sníž. přenesená",J243,0)</f>
        <v>0</v>
      </c>
      <c r="BI243" s="246">
        <f>IF(N243="nulová",J243,0)</f>
        <v>0</v>
      </c>
      <c r="BJ243" s="24" t="s">
        <v>76</v>
      </c>
      <c r="BK243" s="246">
        <f>ROUND(I243*H243,2)</f>
        <v>0</v>
      </c>
      <c r="BL243" s="24" t="s">
        <v>287</v>
      </c>
      <c r="BM243" s="24" t="s">
        <v>950</v>
      </c>
    </row>
    <row r="244" spans="2:65" s="1" customFormat="1" ht="25.5" customHeight="1">
      <c r="B244" s="46"/>
      <c r="C244" s="235" t="s">
        <v>554</v>
      </c>
      <c r="D244" s="235" t="s">
        <v>203</v>
      </c>
      <c r="E244" s="236" t="s">
        <v>962</v>
      </c>
      <c r="F244" s="237" t="s">
        <v>963</v>
      </c>
      <c r="G244" s="238" t="s">
        <v>248</v>
      </c>
      <c r="H244" s="239">
        <v>1</v>
      </c>
      <c r="I244" s="240"/>
      <c r="J244" s="241">
        <f>ROUND(I244*H244,2)</f>
        <v>0</v>
      </c>
      <c r="K244" s="237" t="s">
        <v>21</v>
      </c>
      <c r="L244" s="72"/>
      <c r="M244" s="242" t="s">
        <v>21</v>
      </c>
      <c r="N244" s="243" t="s">
        <v>40</v>
      </c>
      <c r="O244" s="47"/>
      <c r="P244" s="244">
        <f>O244*H244</f>
        <v>0</v>
      </c>
      <c r="Q244" s="244">
        <v>0</v>
      </c>
      <c r="R244" s="244">
        <f>Q244*H244</f>
        <v>0</v>
      </c>
      <c r="S244" s="244">
        <v>0</v>
      </c>
      <c r="T244" s="245">
        <f>S244*H244</f>
        <v>0</v>
      </c>
      <c r="AR244" s="24" t="s">
        <v>287</v>
      </c>
      <c r="AT244" s="24" t="s">
        <v>203</v>
      </c>
      <c r="AU244" s="24" t="s">
        <v>79</v>
      </c>
      <c r="AY244" s="24" t="s">
        <v>201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24" t="s">
        <v>76</v>
      </c>
      <c r="BK244" s="246">
        <f>ROUND(I244*H244,2)</f>
        <v>0</v>
      </c>
      <c r="BL244" s="24" t="s">
        <v>287</v>
      </c>
      <c r="BM244" s="24" t="s">
        <v>964</v>
      </c>
    </row>
    <row r="245" spans="2:51" s="12" customFormat="1" ht="13.5">
      <c r="B245" s="247"/>
      <c r="C245" s="248"/>
      <c r="D245" s="249" t="s">
        <v>210</v>
      </c>
      <c r="E245" s="250" t="s">
        <v>21</v>
      </c>
      <c r="F245" s="251" t="s">
        <v>1193</v>
      </c>
      <c r="G245" s="248"/>
      <c r="H245" s="252">
        <v>1</v>
      </c>
      <c r="I245" s="253"/>
      <c r="J245" s="248"/>
      <c r="K245" s="248"/>
      <c r="L245" s="254"/>
      <c r="M245" s="255"/>
      <c r="N245" s="256"/>
      <c r="O245" s="256"/>
      <c r="P245" s="256"/>
      <c r="Q245" s="256"/>
      <c r="R245" s="256"/>
      <c r="S245" s="256"/>
      <c r="T245" s="257"/>
      <c r="AT245" s="258" t="s">
        <v>210</v>
      </c>
      <c r="AU245" s="258" t="s">
        <v>79</v>
      </c>
      <c r="AV245" s="12" t="s">
        <v>79</v>
      </c>
      <c r="AW245" s="12" t="s">
        <v>33</v>
      </c>
      <c r="AX245" s="12" t="s">
        <v>76</v>
      </c>
      <c r="AY245" s="258" t="s">
        <v>201</v>
      </c>
    </row>
    <row r="246" spans="2:63" s="11" customFormat="1" ht="29.85" customHeight="1">
      <c r="B246" s="219"/>
      <c r="C246" s="220"/>
      <c r="D246" s="221" t="s">
        <v>68</v>
      </c>
      <c r="E246" s="233" t="s">
        <v>1002</v>
      </c>
      <c r="F246" s="233" t="s">
        <v>1003</v>
      </c>
      <c r="G246" s="220"/>
      <c r="H246" s="220"/>
      <c r="I246" s="223"/>
      <c r="J246" s="234">
        <f>BK246</f>
        <v>0</v>
      </c>
      <c r="K246" s="220"/>
      <c r="L246" s="225"/>
      <c r="M246" s="226"/>
      <c r="N246" s="227"/>
      <c r="O246" s="227"/>
      <c r="P246" s="228">
        <f>SUM(P247:P249)</f>
        <v>0</v>
      </c>
      <c r="Q246" s="227"/>
      <c r="R246" s="228">
        <f>SUM(R247:R249)</f>
        <v>0.039138</v>
      </c>
      <c r="S246" s="227"/>
      <c r="T246" s="229">
        <f>SUM(T247:T249)</f>
        <v>0</v>
      </c>
      <c r="AR246" s="230" t="s">
        <v>79</v>
      </c>
      <c r="AT246" s="231" t="s">
        <v>68</v>
      </c>
      <c r="AU246" s="231" t="s">
        <v>76</v>
      </c>
      <c r="AY246" s="230" t="s">
        <v>201</v>
      </c>
      <c r="BK246" s="232">
        <f>SUM(BK247:BK249)</f>
        <v>0</v>
      </c>
    </row>
    <row r="247" spans="2:65" s="1" customFormat="1" ht="16.5" customHeight="1">
      <c r="B247" s="46"/>
      <c r="C247" s="235" t="s">
        <v>559</v>
      </c>
      <c r="D247" s="235" t="s">
        <v>203</v>
      </c>
      <c r="E247" s="236" t="s">
        <v>1022</v>
      </c>
      <c r="F247" s="237" t="s">
        <v>1023</v>
      </c>
      <c r="G247" s="238" t="s">
        <v>206</v>
      </c>
      <c r="H247" s="239">
        <v>130.46</v>
      </c>
      <c r="I247" s="240"/>
      <c r="J247" s="241">
        <f>ROUND(I247*H247,2)</f>
        <v>0</v>
      </c>
      <c r="K247" s="237" t="s">
        <v>220</v>
      </c>
      <c r="L247" s="72"/>
      <c r="M247" s="242" t="s">
        <v>21</v>
      </c>
      <c r="N247" s="243" t="s">
        <v>40</v>
      </c>
      <c r="O247" s="47"/>
      <c r="P247" s="244">
        <f>O247*H247</f>
        <v>0</v>
      </c>
      <c r="Q247" s="244">
        <v>0.0003</v>
      </c>
      <c r="R247" s="244">
        <f>Q247*H247</f>
        <v>0.039138</v>
      </c>
      <c r="S247" s="244">
        <v>0</v>
      </c>
      <c r="T247" s="245">
        <f>S247*H247</f>
        <v>0</v>
      </c>
      <c r="AR247" s="24" t="s">
        <v>287</v>
      </c>
      <c r="AT247" s="24" t="s">
        <v>203</v>
      </c>
      <c r="AU247" s="24" t="s">
        <v>79</v>
      </c>
      <c r="AY247" s="24" t="s">
        <v>201</v>
      </c>
      <c r="BE247" s="246">
        <f>IF(N247="základní",J247,0)</f>
        <v>0</v>
      </c>
      <c r="BF247" s="246">
        <f>IF(N247="snížená",J247,0)</f>
        <v>0</v>
      </c>
      <c r="BG247" s="246">
        <f>IF(N247="zákl. přenesená",J247,0)</f>
        <v>0</v>
      </c>
      <c r="BH247" s="246">
        <f>IF(N247="sníž. přenesená",J247,0)</f>
        <v>0</v>
      </c>
      <c r="BI247" s="246">
        <f>IF(N247="nulová",J247,0)</f>
        <v>0</v>
      </c>
      <c r="BJ247" s="24" t="s">
        <v>76</v>
      </c>
      <c r="BK247" s="246">
        <f>ROUND(I247*H247,2)</f>
        <v>0</v>
      </c>
      <c r="BL247" s="24" t="s">
        <v>287</v>
      </c>
      <c r="BM247" s="24" t="s">
        <v>1024</v>
      </c>
    </row>
    <row r="248" spans="2:51" s="12" customFormat="1" ht="13.5">
      <c r="B248" s="247"/>
      <c r="C248" s="248"/>
      <c r="D248" s="249" t="s">
        <v>210</v>
      </c>
      <c r="E248" s="250" t="s">
        <v>21</v>
      </c>
      <c r="F248" s="251" t="s">
        <v>1194</v>
      </c>
      <c r="G248" s="248"/>
      <c r="H248" s="252">
        <v>130.46</v>
      </c>
      <c r="I248" s="253"/>
      <c r="J248" s="248"/>
      <c r="K248" s="248"/>
      <c r="L248" s="254"/>
      <c r="M248" s="255"/>
      <c r="N248" s="256"/>
      <c r="O248" s="256"/>
      <c r="P248" s="256"/>
      <c r="Q248" s="256"/>
      <c r="R248" s="256"/>
      <c r="S248" s="256"/>
      <c r="T248" s="257"/>
      <c r="AT248" s="258" t="s">
        <v>210</v>
      </c>
      <c r="AU248" s="258" t="s">
        <v>79</v>
      </c>
      <c r="AV248" s="12" t="s">
        <v>79</v>
      </c>
      <c r="AW248" s="12" t="s">
        <v>33</v>
      </c>
      <c r="AX248" s="12" t="s">
        <v>76</v>
      </c>
      <c r="AY248" s="258" t="s">
        <v>201</v>
      </c>
    </row>
    <row r="249" spans="2:65" s="1" customFormat="1" ht="25.5" customHeight="1">
      <c r="B249" s="46"/>
      <c r="C249" s="235" t="s">
        <v>564</v>
      </c>
      <c r="D249" s="235" t="s">
        <v>203</v>
      </c>
      <c r="E249" s="236" t="s">
        <v>1027</v>
      </c>
      <c r="F249" s="237" t="s">
        <v>1028</v>
      </c>
      <c r="G249" s="238" t="s">
        <v>562</v>
      </c>
      <c r="H249" s="282"/>
      <c r="I249" s="240"/>
      <c r="J249" s="241">
        <f>ROUND(I249*H249,2)</f>
        <v>0</v>
      </c>
      <c r="K249" s="237" t="s">
        <v>220</v>
      </c>
      <c r="L249" s="72"/>
      <c r="M249" s="242" t="s">
        <v>21</v>
      </c>
      <c r="N249" s="243" t="s">
        <v>40</v>
      </c>
      <c r="O249" s="47"/>
      <c r="P249" s="244">
        <f>O249*H249</f>
        <v>0</v>
      </c>
      <c r="Q249" s="244">
        <v>0</v>
      </c>
      <c r="R249" s="244">
        <f>Q249*H249</f>
        <v>0</v>
      </c>
      <c r="S249" s="244">
        <v>0</v>
      </c>
      <c r="T249" s="245">
        <f>S249*H249</f>
        <v>0</v>
      </c>
      <c r="AR249" s="24" t="s">
        <v>287</v>
      </c>
      <c r="AT249" s="24" t="s">
        <v>203</v>
      </c>
      <c r="AU249" s="24" t="s">
        <v>79</v>
      </c>
      <c r="AY249" s="24" t="s">
        <v>201</v>
      </c>
      <c r="BE249" s="246">
        <f>IF(N249="základní",J249,0)</f>
        <v>0</v>
      </c>
      <c r="BF249" s="246">
        <f>IF(N249="snížená",J249,0)</f>
        <v>0</v>
      </c>
      <c r="BG249" s="246">
        <f>IF(N249="zákl. přenesená",J249,0)</f>
        <v>0</v>
      </c>
      <c r="BH249" s="246">
        <f>IF(N249="sníž. přenesená",J249,0)</f>
        <v>0</v>
      </c>
      <c r="BI249" s="246">
        <f>IF(N249="nulová",J249,0)</f>
        <v>0</v>
      </c>
      <c r="BJ249" s="24" t="s">
        <v>76</v>
      </c>
      <c r="BK249" s="246">
        <f>ROUND(I249*H249,2)</f>
        <v>0</v>
      </c>
      <c r="BL249" s="24" t="s">
        <v>287</v>
      </c>
      <c r="BM249" s="24" t="s">
        <v>1029</v>
      </c>
    </row>
    <row r="250" spans="2:63" s="11" customFormat="1" ht="29.85" customHeight="1">
      <c r="B250" s="219"/>
      <c r="C250" s="220"/>
      <c r="D250" s="221" t="s">
        <v>68</v>
      </c>
      <c r="E250" s="233" t="s">
        <v>1030</v>
      </c>
      <c r="F250" s="233" t="s">
        <v>1031</v>
      </c>
      <c r="G250" s="220"/>
      <c r="H250" s="220"/>
      <c r="I250" s="223"/>
      <c r="J250" s="234">
        <f>BK250</f>
        <v>0</v>
      </c>
      <c r="K250" s="220"/>
      <c r="L250" s="225"/>
      <c r="M250" s="226"/>
      <c r="N250" s="227"/>
      <c r="O250" s="227"/>
      <c r="P250" s="228">
        <f>SUM(P251:P255)</f>
        <v>0</v>
      </c>
      <c r="Q250" s="227"/>
      <c r="R250" s="228">
        <f>SUM(R251:R255)</f>
        <v>0</v>
      </c>
      <c r="S250" s="227"/>
      <c r="T250" s="229">
        <f>SUM(T251:T255)</f>
        <v>0.19569</v>
      </c>
      <c r="AR250" s="230" t="s">
        <v>79</v>
      </c>
      <c r="AT250" s="231" t="s">
        <v>68</v>
      </c>
      <c r="AU250" s="231" t="s">
        <v>76</v>
      </c>
      <c r="AY250" s="230" t="s">
        <v>201</v>
      </c>
      <c r="BK250" s="232">
        <f>SUM(BK251:BK255)</f>
        <v>0</v>
      </c>
    </row>
    <row r="251" spans="2:65" s="1" customFormat="1" ht="16.5" customHeight="1">
      <c r="B251" s="46"/>
      <c r="C251" s="235" t="s">
        <v>568</v>
      </c>
      <c r="D251" s="235" t="s">
        <v>203</v>
      </c>
      <c r="E251" s="236" t="s">
        <v>1033</v>
      </c>
      <c r="F251" s="237" t="s">
        <v>1034</v>
      </c>
      <c r="G251" s="238" t="s">
        <v>206</v>
      </c>
      <c r="H251" s="239">
        <v>65.23</v>
      </c>
      <c r="I251" s="240"/>
      <c r="J251" s="241">
        <f>ROUND(I251*H251,2)</f>
        <v>0</v>
      </c>
      <c r="K251" s="237" t="s">
        <v>220</v>
      </c>
      <c r="L251" s="72"/>
      <c r="M251" s="242" t="s">
        <v>21</v>
      </c>
      <c r="N251" s="243" t="s">
        <v>40</v>
      </c>
      <c r="O251" s="47"/>
      <c r="P251" s="244">
        <f>O251*H251</f>
        <v>0</v>
      </c>
      <c r="Q251" s="244">
        <v>0</v>
      </c>
      <c r="R251" s="244">
        <f>Q251*H251</f>
        <v>0</v>
      </c>
      <c r="S251" s="244">
        <v>0.003</v>
      </c>
      <c r="T251" s="245">
        <f>S251*H251</f>
        <v>0.19569</v>
      </c>
      <c r="AR251" s="24" t="s">
        <v>287</v>
      </c>
      <c r="AT251" s="24" t="s">
        <v>203</v>
      </c>
      <c r="AU251" s="24" t="s">
        <v>79</v>
      </c>
      <c r="AY251" s="24" t="s">
        <v>201</v>
      </c>
      <c r="BE251" s="246">
        <f>IF(N251="základní",J251,0)</f>
        <v>0</v>
      </c>
      <c r="BF251" s="246">
        <f>IF(N251="snížená",J251,0)</f>
        <v>0</v>
      </c>
      <c r="BG251" s="246">
        <f>IF(N251="zákl. přenesená",J251,0)</f>
        <v>0</v>
      </c>
      <c r="BH251" s="246">
        <f>IF(N251="sníž. přenesená",J251,0)</f>
        <v>0</v>
      </c>
      <c r="BI251" s="246">
        <f>IF(N251="nulová",J251,0)</f>
        <v>0</v>
      </c>
      <c r="BJ251" s="24" t="s">
        <v>76</v>
      </c>
      <c r="BK251" s="246">
        <f>ROUND(I251*H251,2)</f>
        <v>0</v>
      </c>
      <c r="BL251" s="24" t="s">
        <v>287</v>
      </c>
      <c r="BM251" s="24" t="s">
        <v>1035</v>
      </c>
    </row>
    <row r="252" spans="2:51" s="12" customFormat="1" ht="13.5">
      <c r="B252" s="247"/>
      <c r="C252" s="248"/>
      <c r="D252" s="249" t="s">
        <v>210</v>
      </c>
      <c r="E252" s="250" t="s">
        <v>21</v>
      </c>
      <c r="F252" s="251" t="s">
        <v>1154</v>
      </c>
      <c r="G252" s="248"/>
      <c r="H252" s="252">
        <v>65.23</v>
      </c>
      <c r="I252" s="253"/>
      <c r="J252" s="248"/>
      <c r="K252" s="248"/>
      <c r="L252" s="254"/>
      <c r="M252" s="255"/>
      <c r="N252" s="256"/>
      <c r="O252" s="256"/>
      <c r="P252" s="256"/>
      <c r="Q252" s="256"/>
      <c r="R252" s="256"/>
      <c r="S252" s="256"/>
      <c r="T252" s="257"/>
      <c r="AT252" s="258" t="s">
        <v>210</v>
      </c>
      <c r="AU252" s="258" t="s">
        <v>79</v>
      </c>
      <c r="AV252" s="12" t="s">
        <v>79</v>
      </c>
      <c r="AW252" s="12" t="s">
        <v>33</v>
      </c>
      <c r="AX252" s="12" t="s">
        <v>76</v>
      </c>
      <c r="AY252" s="258" t="s">
        <v>201</v>
      </c>
    </row>
    <row r="253" spans="2:65" s="1" customFormat="1" ht="25.5" customHeight="1">
      <c r="B253" s="46"/>
      <c r="C253" s="235" t="s">
        <v>572</v>
      </c>
      <c r="D253" s="235" t="s">
        <v>203</v>
      </c>
      <c r="E253" s="236" t="s">
        <v>1038</v>
      </c>
      <c r="F253" s="237" t="s">
        <v>1039</v>
      </c>
      <c r="G253" s="238" t="s">
        <v>562</v>
      </c>
      <c r="H253" s="282"/>
      <c r="I253" s="240"/>
      <c r="J253" s="241">
        <f>ROUND(I253*H253,2)</f>
        <v>0</v>
      </c>
      <c r="K253" s="237" t="s">
        <v>220</v>
      </c>
      <c r="L253" s="72"/>
      <c r="M253" s="242" t="s">
        <v>21</v>
      </c>
      <c r="N253" s="243" t="s">
        <v>40</v>
      </c>
      <c r="O253" s="47"/>
      <c r="P253" s="244">
        <f>O253*H253</f>
        <v>0</v>
      </c>
      <c r="Q253" s="244">
        <v>0</v>
      </c>
      <c r="R253" s="244">
        <f>Q253*H253</f>
        <v>0</v>
      </c>
      <c r="S253" s="244">
        <v>0</v>
      </c>
      <c r="T253" s="245">
        <f>S253*H253</f>
        <v>0</v>
      </c>
      <c r="AR253" s="24" t="s">
        <v>287</v>
      </c>
      <c r="AT253" s="24" t="s">
        <v>203</v>
      </c>
      <c r="AU253" s="24" t="s">
        <v>79</v>
      </c>
      <c r="AY253" s="24" t="s">
        <v>201</v>
      </c>
      <c r="BE253" s="246">
        <f>IF(N253="základní",J253,0)</f>
        <v>0</v>
      </c>
      <c r="BF253" s="246">
        <f>IF(N253="snížená",J253,0)</f>
        <v>0</v>
      </c>
      <c r="BG253" s="246">
        <f>IF(N253="zákl. přenesená",J253,0)</f>
        <v>0</v>
      </c>
      <c r="BH253" s="246">
        <f>IF(N253="sníž. přenesená",J253,0)</f>
        <v>0</v>
      </c>
      <c r="BI253" s="246">
        <f>IF(N253="nulová",J253,0)</f>
        <v>0</v>
      </c>
      <c r="BJ253" s="24" t="s">
        <v>76</v>
      </c>
      <c r="BK253" s="246">
        <f>ROUND(I253*H253,2)</f>
        <v>0</v>
      </c>
      <c r="BL253" s="24" t="s">
        <v>287</v>
      </c>
      <c r="BM253" s="24" t="s">
        <v>1040</v>
      </c>
    </row>
    <row r="254" spans="2:65" s="1" customFormat="1" ht="25.5" customHeight="1">
      <c r="B254" s="46"/>
      <c r="C254" s="235" t="s">
        <v>576</v>
      </c>
      <c r="D254" s="235" t="s">
        <v>203</v>
      </c>
      <c r="E254" s="236" t="s">
        <v>1042</v>
      </c>
      <c r="F254" s="237" t="s">
        <v>1043</v>
      </c>
      <c r="G254" s="238" t="s">
        <v>206</v>
      </c>
      <c r="H254" s="239">
        <v>65.23</v>
      </c>
      <c r="I254" s="240"/>
      <c r="J254" s="241">
        <f>ROUND(I254*H254,2)</f>
        <v>0</v>
      </c>
      <c r="K254" s="237" t="s">
        <v>21</v>
      </c>
      <c r="L254" s="72"/>
      <c r="M254" s="242" t="s">
        <v>21</v>
      </c>
      <c r="N254" s="243" t="s">
        <v>40</v>
      </c>
      <c r="O254" s="47"/>
      <c r="P254" s="244">
        <f>O254*H254</f>
        <v>0</v>
      </c>
      <c r="Q254" s="244">
        <v>0</v>
      </c>
      <c r="R254" s="244">
        <f>Q254*H254</f>
        <v>0</v>
      </c>
      <c r="S254" s="244">
        <v>0</v>
      </c>
      <c r="T254" s="245">
        <f>S254*H254</f>
        <v>0</v>
      </c>
      <c r="AR254" s="24" t="s">
        <v>287</v>
      </c>
      <c r="AT254" s="24" t="s">
        <v>203</v>
      </c>
      <c r="AU254" s="24" t="s">
        <v>79</v>
      </c>
      <c r="AY254" s="24" t="s">
        <v>201</v>
      </c>
      <c r="BE254" s="246">
        <f>IF(N254="základní",J254,0)</f>
        <v>0</v>
      </c>
      <c r="BF254" s="246">
        <f>IF(N254="snížená",J254,0)</f>
        <v>0</v>
      </c>
      <c r="BG254" s="246">
        <f>IF(N254="zákl. přenesená",J254,0)</f>
        <v>0</v>
      </c>
      <c r="BH254" s="246">
        <f>IF(N254="sníž. přenesená",J254,0)</f>
        <v>0</v>
      </c>
      <c r="BI254" s="246">
        <f>IF(N254="nulová",J254,0)</f>
        <v>0</v>
      </c>
      <c r="BJ254" s="24" t="s">
        <v>76</v>
      </c>
      <c r="BK254" s="246">
        <f>ROUND(I254*H254,2)</f>
        <v>0</v>
      </c>
      <c r="BL254" s="24" t="s">
        <v>287</v>
      </c>
      <c r="BM254" s="24" t="s">
        <v>1044</v>
      </c>
    </row>
    <row r="255" spans="2:51" s="12" customFormat="1" ht="13.5">
      <c r="B255" s="247"/>
      <c r="C255" s="248"/>
      <c r="D255" s="249" t="s">
        <v>210</v>
      </c>
      <c r="E255" s="250" t="s">
        <v>21</v>
      </c>
      <c r="F255" s="251" t="s">
        <v>1195</v>
      </c>
      <c r="G255" s="248"/>
      <c r="H255" s="252">
        <v>65.23</v>
      </c>
      <c r="I255" s="253"/>
      <c r="J255" s="248"/>
      <c r="K255" s="248"/>
      <c r="L255" s="254"/>
      <c r="M255" s="255"/>
      <c r="N255" s="256"/>
      <c r="O255" s="256"/>
      <c r="P255" s="256"/>
      <c r="Q255" s="256"/>
      <c r="R255" s="256"/>
      <c r="S255" s="256"/>
      <c r="T255" s="257"/>
      <c r="AT255" s="258" t="s">
        <v>210</v>
      </c>
      <c r="AU255" s="258" t="s">
        <v>79</v>
      </c>
      <c r="AV255" s="12" t="s">
        <v>79</v>
      </c>
      <c r="AW255" s="12" t="s">
        <v>33</v>
      </c>
      <c r="AX255" s="12" t="s">
        <v>76</v>
      </c>
      <c r="AY255" s="258" t="s">
        <v>201</v>
      </c>
    </row>
    <row r="256" spans="2:63" s="11" customFormat="1" ht="29.85" customHeight="1">
      <c r="B256" s="219"/>
      <c r="C256" s="220"/>
      <c r="D256" s="221" t="s">
        <v>68</v>
      </c>
      <c r="E256" s="233" t="s">
        <v>1046</v>
      </c>
      <c r="F256" s="233" t="s">
        <v>1047</v>
      </c>
      <c r="G256" s="220"/>
      <c r="H256" s="220"/>
      <c r="I256" s="223"/>
      <c r="J256" s="234">
        <f>BK256</f>
        <v>0</v>
      </c>
      <c r="K256" s="220"/>
      <c r="L256" s="225"/>
      <c r="M256" s="226"/>
      <c r="N256" s="227"/>
      <c r="O256" s="227"/>
      <c r="P256" s="228">
        <f>SUM(P257:P261)</f>
        <v>0</v>
      </c>
      <c r="Q256" s="227"/>
      <c r="R256" s="228">
        <f>SUM(R257:R261)</f>
        <v>0.97845</v>
      </c>
      <c r="S256" s="227"/>
      <c r="T256" s="229">
        <f>SUM(T257:T261)</f>
        <v>0</v>
      </c>
      <c r="AR256" s="230" t="s">
        <v>79</v>
      </c>
      <c r="AT256" s="231" t="s">
        <v>68</v>
      </c>
      <c r="AU256" s="231" t="s">
        <v>76</v>
      </c>
      <c r="AY256" s="230" t="s">
        <v>201</v>
      </c>
      <c r="BK256" s="232">
        <f>SUM(BK257:BK261)</f>
        <v>0</v>
      </c>
    </row>
    <row r="257" spans="2:65" s="1" customFormat="1" ht="16.5" customHeight="1">
      <c r="B257" s="46"/>
      <c r="C257" s="235" t="s">
        <v>582</v>
      </c>
      <c r="D257" s="235" t="s">
        <v>203</v>
      </c>
      <c r="E257" s="236" t="s">
        <v>1049</v>
      </c>
      <c r="F257" s="237" t="s">
        <v>1050</v>
      </c>
      <c r="G257" s="238" t="s">
        <v>562</v>
      </c>
      <c r="H257" s="282"/>
      <c r="I257" s="240"/>
      <c r="J257" s="241">
        <f>ROUND(I257*H257,2)</f>
        <v>0</v>
      </c>
      <c r="K257" s="237" t="s">
        <v>220</v>
      </c>
      <c r="L257" s="72"/>
      <c r="M257" s="242" t="s">
        <v>21</v>
      </c>
      <c r="N257" s="243" t="s">
        <v>40</v>
      </c>
      <c r="O257" s="47"/>
      <c r="P257" s="244">
        <f>O257*H257</f>
        <v>0</v>
      </c>
      <c r="Q257" s="244">
        <v>0</v>
      </c>
      <c r="R257" s="244">
        <f>Q257*H257</f>
        <v>0</v>
      </c>
      <c r="S257" s="244">
        <v>0</v>
      </c>
      <c r="T257" s="245">
        <f>S257*H257</f>
        <v>0</v>
      </c>
      <c r="AR257" s="24" t="s">
        <v>287</v>
      </c>
      <c r="AT257" s="24" t="s">
        <v>203</v>
      </c>
      <c r="AU257" s="24" t="s">
        <v>79</v>
      </c>
      <c r="AY257" s="24" t="s">
        <v>201</v>
      </c>
      <c r="BE257" s="246">
        <f>IF(N257="základní",J257,0)</f>
        <v>0</v>
      </c>
      <c r="BF257" s="246">
        <f>IF(N257="snížená",J257,0)</f>
        <v>0</v>
      </c>
      <c r="BG257" s="246">
        <f>IF(N257="zákl. přenesená",J257,0)</f>
        <v>0</v>
      </c>
      <c r="BH257" s="246">
        <f>IF(N257="sníž. přenesená",J257,0)</f>
        <v>0</v>
      </c>
      <c r="BI257" s="246">
        <f>IF(N257="nulová",J257,0)</f>
        <v>0</v>
      </c>
      <c r="BJ257" s="24" t="s">
        <v>76</v>
      </c>
      <c r="BK257" s="246">
        <f>ROUND(I257*H257,2)</f>
        <v>0</v>
      </c>
      <c r="BL257" s="24" t="s">
        <v>287</v>
      </c>
      <c r="BM257" s="24" t="s">
        <v>1051</v>
      </c>
    </row>
    <row r="258" spans="2:65" s="1" customFormat="1" ht="16.5" customHeight="1">
      <c r="B258" s="46"/>
      <c r="C258" s="235" t="s">
        <v>587</v>
      </c>
      <c r="D258" s="235" t="s">
        <v>203</v>
      </c>
      <c r="E258" s="236" t="s">
        <v>1053</v>
      </c>
      <c r="F258" s="237" t="s">
        <v>1054</v>
      </c>
      <c r="G258" s="238" t="s">
        <v>206</v>
      </c>
      <c r="H258" s="239">
        <v>65.23</v>
      </c>
      <c r="I258" s="240"/>
      <c r="J258" s="241">
        <f>ROUND(I258*H258,2)</f>
        <v>0</v>
      </c>
      <c r="K258" s="237" t="s">
        <v>21</v>
      </c>
      <c r="L258" s="72"/>
      <c r="M258" s="242" t="s">
        <v>21</v>
      </c>
      <c r="N258" s="243" t="s">
        <v>40</v>
      </c>
      <c r="O258" s="47"/>
      <c r="P258" s="244">
        <f>O258*H258</f>
        <v>0</v>
      </c>
      <c r="Q258" s="244">
        <v>0.0075</v>
      </c>
      <c r="R258" s="244">
        <f>Q258*H258</f>
        <v>0.489225</v>
      </c>
      <c r="S258" s="244">
        <v>0</v>
      </c>
      <c r="T258" s="245">
        <f>S258*H258</f>
        <v>0</v>
      </c>
      <c r="AR258" s="24" t="s">
        <v>287</v>
      </c>
      <c r="AT258" s="24" t="s">
        <v>203</v>
      </c>
      <c r="AU258" s="24" t="s">
        <v>79</v>
      </c>
      <c r="AY258" s="24" t="s">
        <v>201</v>
      </c>
      <c r="BE258" s="246">
        <f>IF(N258="základní",J258,0)</f>
        <v>0</v>
      </c>
      <c r="BF258" s="246">
        <f>IF(N258="snížená",J258,0)</f>
        <v>0</v>
      </c>
      <c r="BG258" s="246">
        <f>IF(N258="zákl. přenesená",J258,0)</f>
        <v>0</v>
      </c>
      <c r="BH258" s="246">
        <f>IF(N258="sníž. přenesená",J258,0)</f>
        <v>0</v>
      </c>
      <c r="BI258" s="246">
        <f>IF(N258="nulová",J258,0)</f>
        <v>0</v>
      </c>
      <c r="BJ258" s="24" t="s">
        <v>76</v>
      </c>
      <c r="BK258" s="246">
        <f>ROUND(I258*H258,2)</f>
        <v>0</v>
      </c>
      <c r="BL258" s="24" t="s">
        <v>287</v>
      </c>
      <c r="BM258" s="24" t="s">
        <v>1055</v>
      </c>
    </row>
    <row r="259" spans="2:51" s="12" customFormat="1" ht="13.5">
      <c r="B259" s="247"/>
      <c r="C259" s="248"/>
      <c r="D259" s="249" t="s">
        <v>210</v>
      </c>
      <c r="E259" s="250" t="s">
        <v>21</v>
      </c>
      <c r="F259" s="251" t="s">
        <v>1195</v>
      </c>
      <c r="G259" s="248"/>
      <c r="H259" s="252">
        <v>65.23</v>
      </c>
      <c r="I259" s="253"/>
      <c r="J259" s="248"/>
      <c r="K259" s="248"/>
      <c r="L259" s="254"/>
      <c r="M259" s="255"/>
      <c r="N259" s="256"/>
      <c r="O259" s="256"/>
      <c r="P259" s="256"/>
      <c r="Q259" s="256"/>
      <c r="R259" s="256"/>
      <c r="S259" s="256"/>
      <c r="T259" s="257"/>
      <c r="AT259" s="258" t="s">
        <v>210</v>
      </c>
      <c r="AU259" s="258" t="s">
        <v>79</v>
      </c>
      <c r="AV259" s="12" t="s">
        <v>79</v>
      </c>
      <c r="AW259" s="12" t="s">
        <v>33</v>
      </c>
      <c r="AX259" s="12" t="s">
        <v>76</v>
      </c>
      <c r="AY259" s="258" t="s">
        <v>201</v>
      </c>
    </row>
    <row r="260" spans="2:65" s="1" customFormat="1" ht="16.5" customHeight="1">
      <c r="B260" s="46"/>
      <c r="C260" s="235" t="s">
        <v>593</v>
      </c>
      <c r="D260" s="235" t="s">
        <v>203</v>
      </c>
      <c r="E260" s="236" t="s">
        <v>1058</v>
      </c>
      <c r="F260" s="237" t="s">
        <v>1059</v>
      </c>
      <c r="G260" s="238" t="s">
        <v>206</v>
      </c>
      <c r="H260" s="239">
        <v>65.23</v>
      </c>
      <c r="I260" s="240"/>
      <c r="J260" s="241">
        <f>ROUND(I260*H260,2)</f>
        <v>0</v>
      </c>
      <c r="K260" s="237" t="s">
        <v>21</v>
      </c>
      <c r="L260" s="72"/>
      <c r="M260" s="242" t="s">
        <v>21</v>
      </c>
      <c r="N260" s="243" t="s">
        <v>40</v>
      </c>
      <c r="O260" s="47"/>
      <c r="P260" s="244">
        <f>O260*H260</f>
        <v>0</v>
      </c>
      <c r="Q260" s="244">
        <v>0.0075</v>
      </c>
      <c r="R260" s="244">
        <f>Q260*H260</f>
        <v>0.489225</v>
      </c>
      <c r="S260" s="244">
        <v>0</v>
      </c>
      <c r="T260" s="245">
        <f>S260*H260</f>
        <v>0</v>
      </c>
      <c r="AR260" s="24" t="s">
        <v>287</v>
      </c>
      <c r="AT260" s="24" t="s">
        <v>203</v>
      </c>
      <c r="AU260" s="24" t="s">
        <v>79</v>
      </c>
      <c r="AY260" s="24" t="s">
        <v>201</v>
      </c>
      <c r="BE260" s="246">
        <f>IF(N260="základní",J260,0)</f>
        <v>0</v>
      </c>
      <c r="BF260" s="246">
        <f>IF(N260="snížená",J260,0)</f>
        <v>0</v>
      </c>
      <c r="BG260" s="246">
        <f>IF(N260="zákl. přenesená",J260,0)</f>
        <v>0</v>
      </c>
      <c r="BH260" s="246">
        <f>IF(N260="sníž. přenesená",J260,0)</f>
        <v>0</v>
      </c>
      <c r="BI260" s="246">
        <f>IF(N260="nulová",J260,0)</f>
        <v>0</v>
      </c>
      <c r="BJ260" s="24" t="s">
        <v>76</v>
      </c>
      <c r="BK260" s="246">
        <f>ROUND(I260*H260,2)</f>
        <v>0</v>
      </c>
      <c r="BL260" s="24" t="s">
        <v>287</v>
      </c>
      <c r="BM260" s="24" t="s">
        <v>1060</v>
      </c>
    </row>
    <row r="261" spans="2:51" s="12" customFormat="1" ht="13.5">
      <c r="B261" s="247"/>
      <c r="C261" s="248"/>
      <c r="D261" s="249" t="s">
        <v>210</v>
      </c>
      <c r="E261" s="250" t="s">
        <v>21</v>
      </c>
      <c r="F261" s="251" t="s">
        <v>1195</v>
      </c>
      <c r="G261" s="248"/>
      <c r="H261" s="252">
        <v>65.23</v>
      </c>
      <c r="I261" s="253"/>
      <c r="J261" s="248"/>
      <c r="K261" s="248"/>
      <c r="L261" s="254"/>
      <c r="M261" s="255"/>
      <c r="N261" s="256"/>
      <c r="O261" s="256"/>
      <c r="P261" s="256"/>
      <c r="Q261" s="256"/>
      <c r="R261" s="256"/>
      <c r="S261" s="256"/>
      <c r="T261" s="257"/>
      <c r="AT261" s="258" t="s">
        <v>210</v>
      </c>
      <c r="AU261" s="258" t="s">
        <v>79</v>
      </c>
      <c r="AV261" s="12" t="s">
        <v>79</v>
      </c>
      <c r="AW261" s="12" t="s">
        <v>33</v>
      </c>
      <c r="AX261" s="12" t="s">
        <v>76</v>
      </c>
      <c r="AY261" s="258" t="s">
        <v>201</v>
      </c>
    </row>
    <row r="262" spans="2:63" s="11" customFormat="1" ht="29.85" customHeight="1">
      <c r="B262" s="219"/>
      <c r="C262" s="220"/>
      <c r="D262" s="221" t="s">
        <v>68</v>
      </c>
      <c r="E262" s="233" t="s">
        <v>1081</v>
      </c>
      <c r="F262" s="233" t="s">
        <v>1082</v>
      </c>
      <c r="G262" s="220"/>
      <c r="H262" s="220"/>
      <c r="I262" s="223"/>
      <c r="J262" s="234">
        <f>BK262</f>
        <v>0</v>
      </c>
      <c r="K262" s="220"/>
      <c r="L262" s="225"/>
      <c r="M262" s="226"/>
      <c r="N262" s="227"/>
      <c r="O262" s="227"/>
      <c r="P262" s="228">
        <f>SUM(P263:P264)</f>
        <v>0</v>
      </c>
      <c r="Q262" s="227"/>
      <c r="R262" s="228">
        <f>SUM(R263:R264)</f>
        <v>0</v>
      </c>
      <c r="S262" s="227"/>
      <c r="T262" s="229">
        <f>SUM(T263:T264)</f>
        <v>0</v>
      </c>
      <c r="AR262" s="230" t="s">
        <v>79</v>
      </c>
      <c r="AT262" s="231" t="s">
        <v>68</v>
      </c>
      <c r="AU262" s="231" t="s">
        <v>76</v>
      </c>
      <c r="AY262" s="230" t="s">
        <v>201</v>
      </c>
      <c r="BK262" s="232">
        <f>SUM(BK263:BK264)</f>
        <v>0</v>
      </c>
    </row>
    <row r="263" spans="2:65" s="1" customFormat="1" ht="16.5" customHeight="1">
      <c r="B263" s="46"/>
      <c r="C263" s="235" t="s">
        <v>597</v>
      </c>
      <c r="D263" s="235" t="s">
        <v>203</v>
      </c>
      <c r="E263" s="236" t="s">
        <v>1084</v>
      </c>
      <c r="F263" s="237" t="s">
        <v>1085</v>
      </c>
      <c r="G263" s="238" t="s">
        <v>248</v>
      </c>
      <c r="H263" s="239">
        <v>1</v>
      </c>
      <c r="I263" s="240"/>
      <c r="J263" s="241">
        <f>ROUND(I263*H263,2)</f>
        <v>0</v>
      </c>
      <c r="K263" s="237" t="s">
        <v>21</v>
      </c>
      <c r="L263" s="72"/>
      <c r="M263" s="242" t="s">
        <v>21</v>
      </c>
      <c r="N263" s="243" t="s">
        <v>40</v>
      </c>
      <c r="O263" s="47"/>
      <c r="P263" s="244">
        <f>O263*H263</f>
        <v>0</v>
      </c>
      <c r="Q263" s="244">
        <v>0</v>
      </c>
      <c r="R263" s="244">
        <f>Q263*H263</f>
        <v>0</v>
      </c>
      <c r="S263" s="244">
        <v>0</v>
      </c>
      <c r="T263" s="245">
        <f>S263*H263</f>
        <v>0</v>
      </c>
      <c r="AR263" s="24" t="s">
        <v>287</v>
      </c>
      <c r="AT263" s="24" t="s">
        <v>203</v>
      </c>
      <c r="AU263" s="24" t="s">
        <v>79</v>
      </c>
      <c r="AY263" s="24" t="s">
        <v>201</v>
      </c>
      <c r="BE263" s="246">
        <f>IF(N263="základní",J263,0)</f>
        <v>0</v>
      </c>
      <c r="BF263" s="246">
        <f>IF(N263="snížená",J263,0)</f>
        <v>0</v>
      </c>
      <c r="BG263" s="246">
        <f>IF(N263="zákl. přenesená",J263,0)</f>
        <v>0</v>
      </c>
      <c r="BH263" s="246">
        <f>IF(N263="sníž. přenesená",J263,0)</f>
        <v>0</v>
      </c>
      <c r="BI263" s="246">
        <f>IF(N263="nulová",J263,0)</f>
        <v>0</v>
      </c>
      <c r="BJ263" s="24" t="s">
        <v>76</v>
      </c>
      <c r="BK263" s="246">
        <f>ROUND(I263*H263,2)</f>
        <v>0</v>
      </c>
      <c r="BL263" s="24" t="s">
        <v>287</v>
      </c>
      <c r="BM263" s="24" t="s">
        <v>1086</v>
      </c>
    </row>
    <row r="264" spans="2:51" s="12" customFormat="1" ht="13.5">
      <c r="B264" s="247"/>
      <c r="C264" s="248"/>
      <c r="D264" s="249" t="s">
        <v>210</v>
      </c>
      <c r="E264" s="250" t="s">
        <v>21</v>
      </c>
      <c r="F264" s="251" t="s">
        <v>243</v>
      </c>
      <c r="G264" s="248"/>
      <c r="H264" s="252">
        <v>1</v>
      </c>
      <c r="I264" s="253"/>
      <c r="J264" s="248"/>
      <c r="K264" s="248"/>
      <c r="L264" s="254"/>
      <c r="M264" s="255"/>
      <c r="N264" s="256"/>
      <c r="O264" s="256"/>
      <c r="P264" s="256"/>
      <c r="Q264" s="256"/>
      <c r="R264" s="256"/>
      <c r="S264" s="256"/>
      <c r="T264" s="257"/>
      <c r="AT264" s="258" t="s">
        <v>210</v>
      </c>
      <c r="AU264" s="258" t="s">
        <v>79</v>
      </c>
      <c r="AV264" s="12" t="s">
        <v>79</v>
      </c>
      <c r="AW264" s="12" t="s">
        <v>33</v>
      </c>
      <c r="AX264" s="12" t="s">
        <v>76</v>
      </c>
      <c r="AY264" s="258" t="s">
        <v>201</v>
      </c>
    </row>
    <row r="265" spans="2:63" s="11" customFormat="1" ht="29.85" customHeight="1">
      <c r="B265" s="219"/>
      <c r="C265" s="220"/>
      <c r="D265" s="221" t="s">
        <v>68</v>
      </c>
      <c r="E265" s="233" t="s">
        <v>1088</v>
      </c>
      <c r="F265" s="233" t="s">
        <v>1089</v>
      </c>
      <c r="G265" s="220"/>
      <c r="H265" s="220"/>
      <c r="I265" s="223"/>
      <c r="J265" s="234">
        <f>BK265</f>
        <v>0</v>
      </c>
      <c r="K265" s="220"/>
      <c r="L265" s="225"/>
      <c r="M265" s="226"/>
      <c r="N265" s="227"/>
      <c r="O265" s="227"/>
      <c r="P265" s="228">
        <f>SUM(P266:P278)</f>
        <v>0</v>
      </c>
      <c r="Q265" s="227"/>
      <c r="R265" s="228">
        <f>SUM(R266:R278)</f>
        <v>0.14503445000000004</v>
      </c>
      <c r="S265" s="227"/>
      <c r="T265" s="229">
        <f>SUM(T266:T278)</f>
        <v>0.0202213</v>
      </c>
      <c r="AR265" s="230" t="s">
        <v>79</v>
      </c>
      <c r="AT265" s="231" t="s">
        <v>68</v>
      </c>
      <c r="AU265" s="231" t="s">
        <v>76</v>
      </c>
      <c r="AY265" s="230" t="s">
        <v>201</v>
      </c>
      <c r="BK265" s="232">
        <f>SUM(BK266:BK278)</f>
        <v>0</v>
      </c>
    </row>
    <row r="266" spans="2:65" s="1" customFormat="1" ht="16.5" customHeight="1">
      <c r="B266" s="46"/>
      <c r="C266" s="235" t="s">
        <v>603</v>
      </c>
      <c r="D266" s="235" t="s">
        <v>203</v>
      </c>
      <c r="E266" s="236" t="s">
        <v>1091</v>
      </c>
      <c r="F266" s="237" t="s">
        <v>1092</v>
      </c>
      <c r="G266" s="238" t="s">
        <v>206</v>
      </c>
      <c r="H266" s="239">
        <v>65.23</v>
      </c>
      <c r="I266" s="240"/>
      <c r="J266" s="241">
        <f>ROUND(I266*H266,2)</f>
        <v>0</v>
      </c>
      <c r="K266" s="237" t="s">
        <v>220</v>
      </c>
      <c r="L266" s="72"/>
      <c r="M266" s="242" t="s">
        <v>21</v>
      </c>
      <c r="N266" s="243" t="s">
        <v>40</v>
      </c>
      <c r="O266" s="47"/>
      <c r="P266" s="244">
        <f>O266*H266</f>
        <v>0</v>
      </c>
      <c r="Q266" s="244">
        <v>0.001</v>
      </c>
      <c r="R266" s="244">
        <f>Q266*H266</f>
        <v>0.06523000000000001</v>
      </c>
      <c r="S266" s="244">
        <v>0.00031</v>
      </c>
      <c r="T266" s="245">
        <f>S266*H266</f>
        <v>0.0202213</v>
      </c>
      <c r="AR266" s="24" t="s">
        <v>287</v>
      </c>
      <c r="AT266" s="24" t="s">
        <v>203</v>
      </c>
      <c r="AU266" s="24" t="s">
        <v>79</v>
      </c>
      <c r="AY266" s="24" t="s">
        <v>201</v>
      </c>
      <c r="BE266" s="246">
        <f>IF(N266="základní",J266,0)</f>
        <v>0</v>
      </c>
      <c r="BF266" s="246">
        <f>IF(N266="snížená",J266,0)</f>
        <v>0</v>
      </c>
      <c r="BG266" s="246">
        <f>IF(N266="zákl. přenesená",J266,0)</f>
        <v>0</v>
      </c>
      <c r="BH266" s="246">
        <f>IF(N266="sníž. přenesená",J266,0)</f>
        <v>0</v>
      </c>
      <c r="BI266" s="246">
        <f>IF(N266="nulová",J266,0)</f>
        <v>0</v>
      </c>
      <c r="BJ266" s="24" t="s">
        <v>76</v>
      </c>
      <c r="BK266" s="246">
        <f>ROUND(I266*H266,2)</f>
        <v>0</v>
      </c>
      <c r="BL266" s="24" t="s">
        <v>287</v>
      </c>
      <c r="BM266" s="24" t="s">
        <v>1093</v>
      </c>
    </row>
    <row r="267" spans="2:51" s="14" customFormat="1" ht="13.5">
      <c r="B267" s="286"/>
      <c r="C267" s="287"/>
      <c r="D267" s="249" t="s">
        <v>210</v>
      </c>
      <c r="E267" s="288" t="s">
        <v>21</v>
      </c>
      <c r="F267" s="289" t="s">
        <v>1196</v>
      </c>
      <c r="G267" s="287"/>
      <c r="H267" s="288" t="s">
        <v>21</v>
      </c>
      <c r="I267" s="290"/>
      <c r="J267" s="287"/>
      <c r="K267" s="287"/>
      <c r="L267" s="291"/>
      <c r="M267" s="292"/>
      <c r="N267" s="293"/>
      <c r="O267" s="293"/>
      <c r="P267" s="293"/>
      <c r="Q267" s="293"/>
      <c r="R267" s="293"/>
      <c r="S267" s="293"/>
      <c r="T267" s="294"/>
      <c r="AT267" s="295" t="s">
        <v>210</v>
      </c>
      <c r="AU267" s="295" t="s">
        <v>79</v>
      </c>
      <c r="AV267" s="14" t="s">
        <v>76</v>
      </c>
      <c r="AW267" s="14" t="s">
        <v>33</v>
      </c>
      <c r="AX267" s="14" t="s">
        <v>69</v>
      </c>
      <c r="AY267" s="295" t="s">
        <v>201</v>
      </c>
    </row>
    <row r="268" spans="2:51" s="12" customFormat="1" ht="13.5">
      <c r="B268" s="247"/>
      <c r="C268" s="248"/>
      <c r="D268" s="249" t="s">
        <v>210</v>
      </c>
      <c r="E268" s="250" t="s">
        <v>21</v>
      </c>
      <c r="F268" s="251" t="s">
        <v>1197</v>
      </c>
      <c r="G268" s="248"/>
      <c r="H268" s="252">
        <v>65.23</v>
      </c>
      <c r="I268" s="253"/>
      <c r="J268" s="248"/>
      <c r="K268" s="248"/>
      <c r="L268" s="254"/>
      <c r="M268" s="255"/>
      <c r="N268" s="256"/>
      <c r="O268" s="256"/>
      <c r="P268" s="256"/>
      <c r="Q268" s="256"/>
      <c r="R268" s="256"/>
      <c r="S268" s="256"/>
      <c r="T268" s="257"/>
      <c r="AT268" s="258" t="s">
        <v>210</v>
      </c>
      <c r="AU268" s="258" t="s">
        <v>79</v>
      </c>
      <c r="AV268" s="12" t="s">
        <v>79</v>
      </c>
      <c r="AW268" s="12" t="s">
        <v>33</v>
      </c>
      <c r="AX268" s="12" t="s">
        <v>76</v>
      </c>
      <c r="AY268" s="258" t="s">
        <v>201</v>
      </c>
    </row>
    <row r="269" spans="2:65" s="1" customFormat="1" ht="25.5" customHeight="1">
      <c r="B269" s="46"/>
      <c r="C269" s="235" t="s">
        <v>608</v>
      </c>
      <c r="D269" s="235" t="s">
        <v>203</v>
      </c>
      <c r="E269" s="236" t="s">
        <v>1097</v>
      </c>
      <c r="F269" s="237" t="s">
        <v>1098</v>
      </c>
      <c r="G269" s="238" t="s">
        <v>206</v>
      </c>
      <c r="H269" s="239">
        <v>194.645</v>
      </c>
      <c r="I269" s="240"/>
      <c r="J269" s="241">
        <f>ROUND(I269*H269,2)</f>
        <v>0</v>
      </c>
      <c r="K269" s="237" t="s">
        <v>220</v>
      </c>
      <c r="L269" s="72"/>
      <c r="M269" s="242" t="s">
        <v>21</v>
      </c>
      <c r="N269" s="243" t="s">
        <v>40</v>
      </c>
      <c r="O269" s="47"/>
      <c r="P269" s="244">
        <f>O269*H269</f>
        <v>0</v>
      </c>
      <c r="Q269" s="244">
        <v>0.00021</v>
      </c>
      <c r="R269" s="244">
        <f>Q269*H269</f>
        <v>0.04087545</v>
      </c>
      <c r="S269" s="244">
        <v>0</v>
      </c>
      <c r="T269" s="245">
        <f>S269*H269</f>
        <v>0</v>
      </c>
      <c r="AR269" s="24" t="s">
        <v>287</v>
      </c>
      <c r="AT269" s="24" t="s">
        <v>203</v>
      </c>
      <c r="AU269" s="24" t="s">
        <v>79</v>
      </c>
      <c r="AY269" s="24" t="s">
        <v>201</v>
      </c>
      <c r="BE269" s="246">
        <f>IF(N269="základní",J269,0)</f>
        <v>0</v>
      </c>
      <c r="BF269" s="246">
        <f>IF(N269="snížená",J269,0)</f>
        <v>0</v>
      </c>
      <c r="BG269" s="246">
        <f>IF(N269="zákl. přenesená",J269,0)</f>
        <v>0</v>
      </c>
      <c r="BH269" s="246">
        <f>IF(N269="sníž. přenesená",J269,0)</f>
        <v>0</v>
      </c>
      <c r="BI269" s="246">
        <f>IF(N269="nulová",J269,0)</f>
        <v>0</v>
      </c>
      <c r="BJ269" s="24" t="s">
        <v>76</v>
      </c>
      <c r="BK269" s="246">
        <f>ROUND(I269*H269,2)</f>
        <v>0</v>
      </c>
      <c r="BL269" s="24" t="s">
        <v>287</v>
      </c>
      <c r="BM269" s="24" t="s">
        <v>1099</v>
      </c>
    </row>
    <row r="270" spans="2:51" s="14" customFormat="1" ht="13.5">
      <c r="B270" s="286"/>
      <c r="C270" s="287"/>
      <c r="D270" s="249" t="s">
        <v>210</v>
      </c>
      <c r="E270" s="288" t="s">
        <v>21</v>
      </c>
      <c r="F270" s="289" t="s">
        <v>1196</v>
      </c>
      <c r="G270" s="287"/>
      <c r="H270" s="288" t="s">
        <v>21</v>
      </c>
      <c r="I270" s="290"/>
      <c r="J270" s="287"/>
      <c r="K270" s="287"/>
      <c r="L270" s="291"/>
      <c r="M270" s="292"/>
      <c r="N270" s="293"/>
      <c r="O270" s="293"/>
      <c r="P270" s="293"/>
      <c r="Q270" s="293"/>
      <c r="R270" s="293"/>
      <c r="S270" s="293"/>
      <c r="T270" s="294"/>
      <c r="AT270" s="295" t="s">
        <v>210</v>
      </c>
      <c r="AU270" s="295" t="s">
        <v>79</v>
      </c>
      <c r="AV270" s="14" t="s">
        <v>76</v>
      </c>
      <c r="AW270" s="14" t="s">
        <v>33</v>
      </c>
      <c r="AX270" s="14" t="s">
        <v>69</v>
      </c>
      <c r="AY270" s="295" t="s">
        <v>201</v>
      </c>
    </row>
    <row r="271" spans="2:51" s="12" customFormat="1" ht="13.5">
      <c r="B271" s="247"/>
      <c r="C271" s="248"/>
      <c r="D271" s="249" t="s">
        <v>210</v>
      </c>
      <c r="E271" s="250" t="s">
        <v>21</v>
      </c>
      <c r="F271" s="251" t="s">
        <v>1197</v>
      </c>
      <c r="G271" s="248"/>
      <c r="H271" s="252">
        <v>65.23</v>
      </c>
      <c r="I271" s="253"/>
      <c r="J271" s="248"/>
      <c r="K271" s="248"/>
      <c r="L271" s="254"/>
      <c r="M271" s="255"/>
      <c r="N271" s="256"/>
      <c r="O271" s="256"/>
      <c r="P271" s="256"/>
      <c r="Q271" s="256"/>
      <c r="R271" s="256"/>
      <c r="S271" s="256"/>
      <c r="T271" s="257"/>
      <c r="AT271" s="258" t="s">
        <v>210</v>
      </c>
      <c r="AU271" s="258" t="s">
        <v>79</v>
      </c>
      <c r="AV271" s="12" t="s">
        <v>79</v>
      </c>
      <c r="AW271" s="12" t="s">
        <v>33</v>
      </c>
      <c r="AX271" s="12" t="s">
        <v>69</v>
      </c>
      <c r="AY271" s="258" t="s">
        <v>201</v>
      </c>
    </row>
    <row r="272" spans="2:51" s="12" customFormat="1" ht="13.5">
      <c r="B272" s="247"/>
      <c r="C272" s="248"/>
      <c r="D272" s="249" t="s">
        <v>210</v>
      </c>
      <c r="E272" s="250" t="s">
        <v>21</v>
      </c>
      <c r="F272" s="251" t="s">
        <v>1198</v>
      </c>
      <c r="G272" s="248"/>
      <c r="H272" s="252">
        <v>129.415</v>
      </c>
      <c r="I272" s="253"/>
      <c r="J272" s="248"/>
      <c r="K272" s="248"/>
      <c r="L272" s="254"/>
      <c r="M272" s="255"/>
      <c r="N272" s="256"/>
      <c r="O272" s="256"/>
      <c r="P272" s="256"/>
      <c r="Q272" s="256"/>
      <c r="R272" s="256"/>
      <c r="S272" s="256"/>
      <c r="T272" s="257"/>
      <c r="AT272" s="258" t="s">
        <v>210</v>
      </c>
      <c r="AU272" s="258" t="s">
        <v>79</v>
      </c>
      <c r="AV272" s="12" t="s">
        <v>79</v>
      </c>
      <c r="AW272" s="12" t="s">
        <v>33</v>
      </c>
      <c r="AX272" s="12" t="s">
        <v>69</v>
      </c>
      <c r="AY272" s="258" t="s">
        <v>201</v>
      </c>
    </row>
    <row r="273" spans="2:51" s="13" customFormat="1" ht="13.5">
      <c r="B273" s="269"/>
      <c r="C273" s="270"/>
      <c r="D273" s="249" t="s">
        <v>210</v>
      </c>
      <c r="E273" s="271" t="s">
        <v>21</v>
      </c>
      <c r="F273" s="272" t="s">
        <v>271</v>
      </c>
      <c r="G273" s="270"/>
      <c r="H273" s="273">
        <v>194.645</v>
      </c>
      <c r="I273" s="274"/>
      <c r="J273" s="270"/>
      <c r="K273" s="270"/>
      <c r="L273" s="275"/>
      <c r="M273" s="276"/>
      <c r="N273" s="277"/>
      <c r="O273" s="277"/>
      <c r="P273" s="277"/>
      <c r="Q273" s="277"/>
      <c r="R273" s="277"/>
      <c r="S273" s="277"/>
      <c r="T273" s="278"/>
      <c r="AT273" s="279" t="s">
        <v>210</v>
      </c>
      <c r="AU273" s="279" t="s">
        <v>79</v>
      </c>
      <c r="AV273" s="13" t="s">
        <v>208</v>
      </c>
      <c r="AW273" s="13" t="s">
        <v>33</v>
      </c>
      <c r="AX273" s="13" t="s">
        <v>76</v>
      </c>
      <c r="AY273" s="279" t="s">
        <v>201</v>
      </c>
    </row>
    <row r="274" spans="2:65" s="1" customFormat="1" ht="25.5" customHeight="1">
      <c r="B274" s="46"/>
      <c r="C274" s="235" t="s">
        <v>612</v>
      </c>
      <c r="D274" s="235" t="s">
        <v>203</v>
      </c>
      <c r="E274" s="236" t="s">
        <v>1104</v>
      </c>
      <c r="F274" s="237" t="s">
        <v>1105</v>
      </c>
      <c r="G274" s="238" t="s">
        <v>206</v>
      </c>
      <c r="H274" s="239">
        <v>194.645</v>
      </c>
      <c r="I274" s="240"/>
      <c r="J274" s="241">
        <f>ROUND(I274*H274,2)</f>
        <v>0</v>
      </c>
      <c r="K274" s="237" t="s">
        <v>220</v>
      </c>
      <c r="L274" s="72"/>
      <c r="M274" s="242" t="s">
        <v>21</v>
      </c>
      <c r="N274" s="243" t="s">
        <v>40</v>
      </c>
      <c r="O274" s="47"/>
      <c r="P274" s="244">
        <f>O274*H274</f>
        <v>0</v>
      </c>
      <c r="Q274" s="244">
        <v>0.0002</v>
      </c>
      <c r="R274" s="244">
        <f>Q274*H274</f>
        <v>0.038929000000000005</v>
      </c>
      <c r="S274" s="244">
        <v>0</v>
      </c>
      <c r="T274" s="245">
        <f>S274*H274</f>
        <v>0</v>
      </c>
      <c r="AR274" s="24" t="s">
        <v>287</v>
      </c>
      <c r="AT274" s="24" t="s">
        <v>203</v>
      </c>
      <c r="AU274" s="24" t="s">
        <v>79</v>
      </c>
      <c r="AY274" s="24" t="s">
        <v>201</v>
      </c>
      <c r="BE274" s="246">
        <f>IF(N274="základní",J274,0)</f>
        <v>0</v>
      </c>
      <c r="BF274" s="246">
        <f>IF(N274="snížená",J274,0)</f>
        <v>0</v>
      </c>
      <c r="BG274" s="246">
        <f>IF(N274="zákl. přenesená",J274,0)</f>
        <v>0</v>
      </c>
      <c r="BH274" s="246">
        <f>IF(N274="sníž. přenesená",J274,0)</f>
        <v>0</v>
      </c>
      <c r="BI274" s="246">
        <f>IF(N274="nulová",J274,0)</f>
        <v>0</v>
      </c>
      <c r="BJ274" s="24" t="s">
        <v>76</v>
      </c>
      <c r="BK274" s="246">
        <f>ROUND(I274*H274,2)</f>
        <v>0</v>
      </c>
      <c r="BL274" s="24" t="s">
        <v>287</v>
      </c>
      <c r="BM274" s="24" t="s">
        <v>1106</v>
      </c>
    </row>
    <row r="275" spans="2:51" s="14" customFormat="1" ht="13.5">
      <c r="B275" s="286"/>
      <c r="C275" s="287"/>
      <c r="D275" s="249" t="s">
        <v>210</v>
      </c>
      <c r="E275" s="288" t="s">
        <v>21</v>
      </c>
      <c r="F275" s="289" t="s">
        <v>1196</v>
      </c>
      <c r="G275" s="287"/>
      <c r="H275" s="288" t="s">
        <v>21</v>
      </c>
      <c r="I275" s="290"/>
      <c r="J275" s="287"/>
      <c r="K275" s="287"/>
      <c r="L275" s="291"/>
      <c r="M275" s="292"/>
      <c r="N275" s="293"/>
      <c r="O275" s="293"/>
      <c r="P275" s="293"/>
      <c r="Q275" s="293"/>
      <c r="R275" s="293"/>
      <c r="S275" s="293"/>
      <c r="T275" s="294"/>
      <c r="AT275" s="295" t="s">
        <v>210</v>
      </c>
      <c r="AU275" s="295" t="s">
        <v>79</v>
      </c>
      <c r="AV275" s="14" t="s">
        <v>76</v>
      </c>
      <c r="AW275" s="14" t="s">
        <v>33</v>
      </c>
      <c r="AX275" s="14" t="s">
        <v>69</v>
      </c>
      <c r="AY275" s="295" t="s">
        <v>201</v>
      </c>
    </row>
    <row r="276" spans="2:51" s="12" customFormat="1" ht="13.5">
      <c r="B276" s="247"/>
      <c r="C276" s="248"/>
      <c r="D276" s="249" t="s">
        <v>210</v>
      </c>
      <c r="E276" s="250" t="s">
        <v>21</v>
      </c>
      <c r="F276" s="251" t="s">
        <v>1197</v>
      </c>
      <c r="G276" s="248"/>
      <c r="H276" s="252">
        <v>65.23</v>
      </c>
      <c r="I276" s="253"/>
      <c r="J276" s="248"/>
      <c r="K276" s="248"/>
      <c r="L276" s="254"/>
      <c r="M276" s="255"/>
      <c r="N276" s="256"/>
      <c r="O276" s="256"/>
      <c r="P276" s="256"/>
      <c r="Q276" s="256"/>
      <c r="R276" s="256"/>
      <c r="S276" s="256"/>
      <c r="T276" s="257"/>
      <c r="AT276" s="258" t="s">
        <v>210</v>
      </c>
      <c r="AU276" s="258" t="s">
        <v>79</v>
      </c>
      <c r="AV276" s="12" t="s">
        <v>79</v>
      </c>
      <c r="AW276" s="12" t="s">
        <v>33</v>
      </c>
      <c r="AX276" s="12" t="s">
        <v>69</v>
      </c>
      <c r="AY276" s="258" t="s">
        <v>201</v>
      </c>
    </row>
    <row r="277" spans="2:51" s="12" customFormat="1" ht="13.5">
      <c r="B277" s="247"/>
      <c r="C277" s="248"/>
      <c r="D277" s="249" t="s">
        <v>210</v>
      </c>
      <c r="E277" s="250" t="s">
        <v>21</v>
      </c>
      <c r="F277" s="251" t="s">
        <v>1198</v>
      </c>
      <c r="G277" s="248"/>
      <c r="H277" s="252">
        <v>129.415</v>
      </c>
      <c r="I277" s="253"/>
      <c r="J277" s="248"/>
      <c r="K277" s="248"/>
      <c r="L277" s="254"/>
      <c r="M277" s="255"/>
      <c r="N277" s="256"/>
      <c r="O277" s="256"/>
      <c r="P277" s="256"/>
      <c r="Q277" s="256"/>
      <c r="R277" s="256"/>
      <c r="S277" s="256"/>
      <c r="T277" s="257"/>
      <c r="AT277" s="258" t="s">
        <v>210</v>
      </c>
      <c r="AU277" s="258" t="s">
        <v>79</v>
      </c>
      <c r="AV277" s="12" t="s">
        <v>79</v>
      </c>
      <c r="AW277" s="12" t="s">
        <v>33</v>
      </c>
      <c r="AX277" s="12" t="s">
        <v>69</v>
      </c>
      <c r="AY277" s="258" t="s">
        <v>201</v>
      </c>
    </row>
    <row r="278" spans="2:51" s="13" customFormat="1" ht="13.5">
      <c r="B278" s="269"/>
      <c r="C278" s="270"/>
      <c r="D278" s="249" t="s">
        <v>210</v>
      </c>
      <c r="E278" s="271" t="s">
        <v>21</v>
      </c>
      <c r="F278" s="272" t="s">
        <v>271</v>
      </c>
      <c r="G278" s="270"/>
      <c r="H278" s="273">
        <v>194.645</v>
      </c>
      <c r="I278" s="274"/>
      <c r="J278" s="270"/>
      <c r="K278" s="270"/>
      <c r="L278" s="275"/>
      <c r="M278" s="276"/>
      <c r="N278" s="277"/>
      <c r="O278" s="277"/>
      <c r="P278" s="277"/>
      <c r="Q278" s="277"/>
      <c r="R278" s="277"/>
      <c r="S278" s="277"/>
      <c r="T278" s="278"/>
      <c r="AT278" s="279" t="s">
        <v>210</v>
      </c>
      <c r="AU278" s="279" t="s">
        <v>79</v>
      </c>
      <c r="AV278" s="13" t="s">
        <v>208</v>
      </c>
      <c r="AW278" s="13" t="s">
        <v>33</v>
      </c>
      <c r="AX278" s="13" t="s">
        <v>76</v>
      </c>
      <c r="AY278" s="279" t="s">
        <v>201</v>
      </c>
    </row>
    <row r="279" spans="2:63" s="11" customFormat="1" ht="37.4" customHeight="1">
      <c r="B279" s="219"/>
      <c r="C279" s="220"/>
      <c r="D279" s="221" t="s">
        <v>68</v>
      </c>
      <c r="E279" s="222" t="s">
        <v>1108</v>
      </c>
      <c r="F279" s="222" t="s">
        <v>1108</v>
      </c>
      <c r="G279" s="220"/>
      <c r="H279" s="220"/>
      <c r="I279" s="223"/>
      <c r="J279" s="224">
        <f>BK279</f>
        <v>0</v>
      </c>
      <c r="K279" s="220"/>
      <c r="L279" s="225"/>
      <c r="M279" s="226"/>
      <c r="N279" s="227"/>
      <c r="O279" s="227"/>
      <c r="P279" s="228">
        <f>P280+P285</f>
        <v>0</v>
      </c>
      <c r="Q279" s="227"/>
      <c r="R279" s="228">
        <f>R280+R285</f>
        <v>0</v>
      </c>
      <c r="S279" s="227"/>
      <c r="T279" s="229">
        <f>T280+T285</f>
        <v>0</v>
      </c>
      <c r="AR279" s="230" t="s">
        <v>227</v>
      </c>
      <c r="AT279" s="231" t="s">
        <v>68</v>
      </c>
      <c r="AU279" s="231" t="s">
        <v>69</v>
      </c>
      <c r="AY279" s="230" t="s">
        <v>201</v>
      </c>
      <c r="BK279" s="232">
        <f>BK280+BK285</f>
        <v>0</v>
      </c>
    </row>
    <row r="280" spans="2:63" s="11" customFormat="1" ht="19.9" customHeight="1">
      <c r="B280" s="219"/>
      <c r="C280" s="220"/>
      <c r="D280" s="221" t="s">
        <v>68</v>
      </c>
      <c r="E280" s="233" t="s">
        <v>69</v>
      </c>
      <c r="F280" s="233" t="s">
        <v>1109</v>
      </c>
      <c r="G280" s="220"/>
      <c r="H280" s="220"/>
      <c r="I280" s="223"/>
      <c r="J280" s="234">
        <f>BK280</f>
        <v>0</v>
      </c>
      <c r="K280" s="220"/>
      <c r="L280" s="225"/>
      <c r="M280" s="226"/>
      <c r="N280" s="227"/>
      <c r="O280" s="227"/>
      <c r="P280" s="228">
        <f>SUM(P281:P284)</f>
        <v>0</v>
      </c>
      <c r="Q280" s="227"/>
      <c r="R280" s="228">
        <f>SUM(R281:R284)</f>
        <v>0</v>
      </c>
      <c r="S280" s="227"/>
      <c r="T280" s="229">
        <f>SUM(T281:T284)</f>
        <v>0</v>
      </c>
      <c r="AR280" s="230" t="s">
        <v>227</v>
      </c>
      <c r="AT280" s="231" t="s">
        <v>68</v>
      </c>
      <c r="AU280" s="231" t="s">
        <v>76</v>
      </c>
      <c r="AY280" s="230" t="s">
        <v>201</v>
      </c>
      <c r="BK280" s="232">
        <f>SUM(BK281:BK284)</f>
        <v>0</v>
      </c>
    </row>
    <row r="281" spans="2:65" s="1" customFormat="1" ht="16.5" customHeight="1">
      <c r="B281" s="46"/>
      <c r="C281" s="235" t="s">
        <v>619</v>
      </c>
      <c r="D281" s="235" t="s">
        <v>203</v>
      </c>
      <c r="E281" s="236" t="s">
        <v>1111</v>
      </c>
      <c r="F281" s="237" t="s">
        <v>1112</v>
      </c>
      <c r="G281" s="238" t="s">
        <v>241</v>
      </c>
      <c r="H281" s="239">
        <v>1</v>
      </c>
      <c r="I281" s="240"/>
      <c r="J281" s="241">
        <f>ROUND(I281*H281,2)</f>
        <v>0</v>
      </c>
      <c r="K281" s="237" t="s">
        <v>21</v>
      </c>
      <c r="L281" s="72"/>
      <c r="M281" s="242" t="s">
        <v>21</v>
      </c>
      <c r="N281" s="243" t="s">
        <v>40</v>
      </c>
      <c r="O281" s="47"/>
      <c r="P281" s="244">
        <f>O281*H281</f>
        <v>0</v>
      </c>
      <c r="Q281" s="244">
        <v>0</v>
      </c>
      <c r="R281" s="244">
        <f>Q281*H281</f>
        <v>0</v>
      </c>
      <c r="S281" s="244">
        <v>0</v>
      </c>
      <c r="T281" s="245">
        <f>S281*H281</f>
        <v>0</v>
      </c>
      <c r="AR281" s="24" t="s">
        <v>208</v>
      </c>
      <c r="AT281" s="24" t="s">
        <v>203</v>
      </c>
      <c r="AU281" s="24" t="s">
        <v>79</v>
      </c>
      <c r="AY281" s="24" t="s">
        <v>201</v>
      </c>
      <c r="BE281" s="246">
        <f>IF(N281="základní",J281,0)</f>
        <v>0</v>
      </c>
      <c r="BF281" s="246">
        <f>IF(N281="snížená",J281,0)</f>
        <v>0</v>
      </c>
      <c r="BG281" s="246">
        <f>IF(N281="zákl. přenesená",J281,0)</f>
        <v>0</v>
      </c>
      <c r="BH281" s="246">
        <f>IF(N281="sníž. přenesená",J281,0)</f>
        <v>0</v>
      </c>
      <c r="BI281" s="246">
        <f>IF(N281="nulová",J281,0)</f>
        <v>0</v>
      </c>
      <c r="BJ281" s="24" t="s">
        <v>76</v>
      </c>
      <c r="BK281" s="246">
        <f>ROUND(I281*H281,2)</f>
        <v>0</v>
      </c>
      <c r="BL281" s="24" t="s">
        <v>208</v>
      </c>
      <c r="BM281" s="24" t="s">
        <v>1113</v>
      </c>
    </row>
    <row r="282" spans="2:65" s="1" customFormat="1" ht="16.5" customHeight="1">
      <c r="B282" s="46"/>
      <c r="C282" s="235" t="s">
        <v>623</v>
      </c>
      <c r="D282" s="235" t="s">
        <v>203</v>
      </c>
      <c r="E282" s="236" t="s">
        <v>1115</v>
      </c>
      <c r="F282" s="237" t="s">
        <v>1116</v>
      </c>
      <c r="G282" s="238" t="s">
        <v>241</v>
      </c>
      <c r="H282" s="239">
        <v>1</v>
      </c>
      <c r="I282" s="240"/>
      <c r="J282" s="241">
        <f>ROUND(I282*H282,2)</f>
        <v>0</v>
      </c>
      <c r="K282" s="237" t="s">
        <v>21</v>
      </c>
      <c r="L282" s="72"/>
      <c r="M282" s="242" t="s">
        <v>21</v>
      </c>
      <c r="N282" s="243" t="s">
        <v>40</v>
      </c>
      <c r="O282" s="47"/>
      <c r="P282" s="244">
        <f>O282*H282</f>
        <v>0</v>
      </c>
      <c r="Q282" s="244">
        <v>0</v>
      </c>
      <c r="R282" s="244">
        <f>Q282*H282</f>
        <v>0</v>
      </c>
      <c r="S282" s="244">
        <v>0</v>
      </c>
      <c r="T282" s="245">
        <f>S282*H282</f>
        <v>0</v>
      </c>
      <c r="AR282" s="24" t="s">
        <v>208</v>
      </c>
      <c r="AT282" s="24" t="s">
        <v>203</v>
      </c>
      <c r="AU282" s="24" t="s">
        <v>79</v>
      </c>
      <c r="AY282" s="24" t="s">
        <v>201</v>
      </c>
      <c r="BE282" s="246">
        <f>IF(N282="základní",J282,0)</f>
        <v>0</v>
      </c>
      <c r="BF282" s="246">
        <f>IF(N282="snížená",J282,0)</f>
        <v>0</v>
      </c>
      <c r="BG282" s="246">
        <f>IF(N282="zákl. přenesená",J282,0)</f>
        <v>0</v>
      </c>
      <c r="BH282" s="246">
        <f>IF(N282="sníž. přenesená",J282,0)</f>
        <v>0</v>
      </c>
      <c r="BI282" s="246">
        <f>IF(N282="nulová",J282,0)</f>
        <v>0</v>
      </c>
      <c r="BJ282" s="24" t="s">
        <v>76</v>
      </c>
      <c r="BK282" s="246">
        <f>ROUND(I282*H282,2)</f>
        <v>0</v>
      </c>
      <c r="BL282" s="24" t="s">
        <v>208</v>
      </c>
      <c r="BM282" s="24" t="s">
        <v>1117</v>
      </c>
    </row>
    <row r="283" spans="2:65" s="1" customFormat="1" ht="16.5" customHeight="1">
      <c r="B283" s="46"/>
      <c r="C283" s="235" t="s">
        <v>629</v>
      </c>
      <c r="D283" s="235" t="s">
        <v>203</v>
      </c>
      <c r="E283" s="236" t="s">
        <v>1119</v>
      </c>
      <c r="F283" s="237" t="s">
        <v>1120</v>
      </c>
      <c r="G283" s="238" t="s">
        <v>241</v>
      </c>
      <c r="H283" s="239">
        <v>1</v>
      </c>
      <c r="I283" s="240"/>
      <c r="J283" s="241">
        <f>ROUND(I283*H283,2)</f>
        <v>0</v>
      </c>
      <c r="K283" s="237" t="s">
        <v>21</v>
      </c>
      <c r="L283" s="72"/>
      <c r="M283" s="242" t="s">
        <v>21</v>
      </c>
      <c r="N283" s="243" t="s">
        <v>40</v>
      </c>
      <c r="O283" s="47"/>
      <c r="P283" s="244">
        <f>O283*H283</f>
        <v>0</v>
      </c>
      <c r="Q283" s="244">
        <v>0</v>
      </c>
      <c r="R283" s="244">
        <f>Q283*H283</f>
        <v>0</v>
      </c>
      <c r="S283" s="244">
        <v>0</v>
      </c>
      <c r="T283" s="245">
        <f>S283*H283</f>
        <v>0</v>
      </c>
      <c r="AR283" s="24" t="s">
        <v>208</v>
      </c>
      <c r="AT283" s="24" t="s">
        <v>203</v>
      </c>
      <c r="AU283" s="24" t="s">
        <v>79</v>
      </c>
      <c r="AY283" s="24" t="s">
        <v>201</v>
      </c>
      <c r="BE283" s="246">
        <f>IF(N283="základní",J283,0)</f>
        <v>0</v>
      </c>
      <c r="BF283" s="246">
        <f>IF(N283="snížená",J283,0)</f>
        <v>0</v>
      </c>
      <c r="BG283" s="246">
        <f>IF(N283="zákl. přenesená",J283,0)</f>
        <v>0</v>
      </c>
      <c r="BH283" s="246">
        <f>IF(N283="sníž. přenesená",J283,0)</f>
        <v>0</v>
      </c>
      <c r="BI283" s="246">
        <f>IF(N283="nulová",J283,0)</f>
        <v>0</v>
      </c>
      <c r="BJ283" s="24" t="s">
        <v>76</v>
      </c>
      <c r="BK283" s="246">
        <f>ROUND(I283*H283,2)</f>
        <v>0</v>
      </c>
      <c r="BL283" s="24" t="s">
        <v>208</v>
      </c>
      <c r="BM283" s="24" t="s">
        <v>1121</v>
      </c>
    </row>
    <row r="284" spans="2:47" s="1" customFormat="1" ht="13.5">
      <c r="B284" s="46"/>
      <c r="C284" s="74"/>
      <c r="D284" s="249" t="s">
        <v>493</v>
      </c>
      <c r="E284" s="74"/>
      <c r="F284" s="280" t="s">
        <v>1122</v>
      </c>
      <c r="G284" s="74"/>
      <c r="H284" s="74"/>
      <c r="I284" s="203"/>
      <c r="J284" s="74"/>
      <c r="K284" s="74"/>
      <c r="L284" s="72"/>
      <c r="M284" s="281"/>
      <c r="N284" s="47"/>
      <c r="O284" s="47"/>
      <c r="P284" s="47"/>
      <c r="Q284" s="47"/>
      <c r="R284" s="47"/>
      <c r="S284" s="47"/>
      <c r="T284" s="95"/>
      <c r="AT284" s="24" t="s">
        <v>493</v>
      </c>
      <c r="AU284" s="24" t="s">
        <v>79</v>
      </c>
    </row>
    <row r="285" spans="2:63" s="11" customFormat="1" ht="29.85" customHeight="1">
      <c r="B285" s="219"/>
      <c r="C285" s="220"/>
      <c r="D285" s="221" t="s">
        <v>68</v>
      </c>
      <c r="E285" s="233" t="s">
        <v>1123</v>
      </c>
      <c r="F285" s="233" t="s">
        <v>1124</v>
      </c>
      <c r="G285" s="220"/>
      <c r="H285" s="220"/>
      <c r="I285" s="223"/>
      <c r="J285" s="234">
        <f>BK285</f>
        <v>0</v>
      </c>
      <c r="K285" s="220"/>
      <c r="L285" s="225"/>
      <c r="M285" s="226"/>
      <c r="N285" s="227"/>
      <c r="O285" s="227"/>
      <c r="P285" s="228">
        <f>SUM(P286:P291)</f>
        <v>0</v>
      </c>
      <c r="Q285" s="227"/>
      <c r="R285" s="228">
        <f>SUM(R286:R291)</f>
        <v>0</v>
      </c>
      <c r="S285" s="227"/>
      <c r="T285" s="229">
        <f>SUM(T286:T291)</f>
        <v>0</v>
      </c>
      <c r="AR285" s="230" t="s">
        <v>227</v>
      </c>
      <c r="AT285" s="231" t="s">
        <v>68</v>
      </c>
      <c r="AU285" s="231" t="s">
        <v>76</v>
      </c>
      <c r="AY285" s="230" t="s">
        <v>201</v>
      </c>
      <c r="BK285" s="232">
        <f>SUM(BK286:BK291)</f>
        <v>0</v>
      </c>
    </row>
    <row r="286" spans="2:65" s="1" customFormat="1" ht="16.5" customHeight="1">
      <c r="B286" s="46"/>
      <c r="C286" s="235" t="s">
        <v>633</v>
      </c>
      <c r="D286" s="235" t="s">
        <v>203</v>
      </c>
      <c r="E286" s="236" t="s">
        <v>1126</v>
      </c>
      <c r="F286" s="237" t="s">
        <v>1127</v>
      </c>
      <c r="G286" s="238" t="s">
        <v>241</v>
      </c>
      <c r="H286" s="239">
        <v>1</v>
      </c>
      <c r="I286" s="240"/>
      <c r="J286" s="241">
        <f>ROUND(I286*H286,2)</f>
        <v>0</v>
      </c>
      <c r="K286" s="237" t="s">
        <v>220</v>
      </c>
      <c r="L286" s="72"/>
      <c r="M286" s="242" t="s">
        <v>21</v>
      </c>
      <c r="N286" s="243" t="s">
        <v>40</v>
      </c>
      <c r="O286" s="47"/>
      <c r="P286" s="244">
        <f>O286*H286</f>
        <v>0</v>
      </c>
      <c r="Q286" s="244">
        <v>0</v>
      </c>
      <c r="R286" s="244">
        <f>Q286*H286</f>
        <v>0</v>
      </c>
      <c r="S286" s="244">
        <v>0</v>
      </c>
      <c r="T286" s="245">
        <f>S286*H286</f>
        <v>0</v>
      </c>
      <c r="AR286" s="24" t="s">
        <v>1128</v>
      </c>
      <c r="AT286" s="24" t="s">
        <v>203</v>
      </c>
      <c r="AU286" s="24" t="s">
        <v>79</v>
      </c>
      <c r="AY286" s="24" t="s">
        <v>201</v>
      </c>
      <c r="BE286" s="246">
        <f>IF(N286="základní",J286,0)</f>
        <v>0</v>
      </c>
      <c r="BF286" s="246">
        <f>IF(N286="snížená",J286,0)</f>
        <v>0</v>
      </c>
      <c r="BG286" s="246">
        <f>IF(N286="zákl. přenesená",J286,0)</f>
        <v>0</v>
      </c>
      <c r="BH286" s="246">
        <f>IF(N286="sníž. přenesená",J286,0)</f>
        <v>0</v>
      </c>
      <c r="BI286" s="246">
        <f>IF(N286="nulová",J286,0)</f>
        <v>0</v>
      </c>
      <c r="BJ286" s="24" t="s">
        <v>76</v>
      </c>
      <c r="BK286" s="246">
        <f>ROUND(I286*H286,2)</f>
        <v>0</v>
      </c>
      <c r="BL286" s="24" t="s">
        <v>1128</v>
      </c>
      <c r="BM286" s="24" t="s">
        <v>1129</v>
      </c>
    </row>
    <row r="287" spans="2:47" s="1" customFormat="1" ht="13.5">
      <c r="B287" s="46"/>
      <c r="C287" s="74"/>
      <c r="D287" s="249" t="s">
        <v>493</v>
      </c>
      <c r="E287" s="74"/>
      <c r="F287" s="280" t="s">
        <v>1130</v>
      </c>
      <c r="G287" s="74"/>
      <c r="H287" s="74"/>
      <c r="I287" s="203"/>
      <c r="J287" s="74"/>
      <c r="K287" s="74"/>
      <c r="L287" s="72"/>
      <c r="M287" s="281"/>
      <c r="N287" s="47"/>
      <c r="O287" s="47"/>
      <c r="P287" s="47"/>
      <c r="Q287" s="47"/>
      <c r="R287" s="47"/>
      <c r="S287" s="47"/>
      <c r="T287" s="95"/>
      <c r="AT287" s="24" t="s">
        <v>493</v>
      </c>
      <c r="AU287" s="24" t="s">
        <v>79</v>
      </c>
    </row>
    <row r="288" spans="2:65" s="1" customFormat="1" ht="16.5" customHeight="1">
      <c r="B288" s="46"/>
      <c r="C288" s="235" t="s">
        <v>639</v>
      </c>
      <c r="D288" s="235" t="s">
        <v>203</v>
      </c>
      <c r="E288" s="236" t="s">
        <v>1132</v>
      </c>
      <c r="F288" s="237" t="s">
        <v>1133</v>
      </c>
      <c r="G288" s="238" t="s">
        <v>241</v>
      </c>
      <c r="H288" s="239">
        <v>1</v>
      </c>
      <c r="I288" s="240"/>
      <c r="J288" s="241">
        <f>ROUND(I288*H288,2)</f>
        <v>0</v>
      </c>
      <c r="K288" s="237" t="s">
        <v>220</v>
      </c>
      <c r="L288" s="72"/>
      <c r="M288" s="242" t="s">
        <v>21</v>
      </c>
      <c r="N288" s="243" t="s">
        <v>40</v>
      </c>
      <c r="O288" s="47"/>
      <c r="P288" s="244">
        <f>O288*H288</f>
        <v>0</v>
      </c>
      <c r="Q288" s="244">
        <v>0</v>
      </c>
      <c r="R288" s="244">
        <f>Q288*H288</f>
        <v>0</v>
      </c>
      <c r="S288" s="244">
        <v>0</v>
      </c>
      <c r="T288" s="245">
        <f>S288*H288</f>
        <v>0</v>
      </c>
      <c r="AR288" s="24" t="s">
        <v>1128</v>
      </c>
      <c r="AT288" s="24" t="s">
        <v>203</v>
      </c>
      <c r="AU288" s="24" t="s">
        <v>79</v>
      </c>
      <c r="AY288" s="24" t="s">
        <v>201</v>
      </c>
      <c r="BE288" s="246">
        <f>IF(N288="základní",J288,0)</f>
        <v>0</v>
      </c>
      <c r="BF288" s="246">
        <f>IF(N288="snížená",J288,0)</f>
        <v>0</v>
      </c>
      <c r="BG288" s="246">
        <f>IF(N288="zákl. přenesená",J288,0)</f>
        <v>0</v>
      </c>
      <c r="BH288" s="246">
        <f>IF(N288="sníž. přenesená",J288,0)</f>
        <v>0</v>
      </c>
      <c r="BI288" s="246">
        <f>IF(N288="nulová",J288,0)</f>
        <v>0</v>
      </c>
      <c r="BJ288" s="24" t="s">
        <v>76</v>
      </c>
      <c r="BK288" s="246">
        <f>ROUND(I288*H288,2)</f>
        <v>0</v>
      </c>
      <c r="BL288" s="24" t="s">
        <v>1128</v>
      </c>
      <c r="BM288" s="24" t="s">
        <v>1134</v>
      </c>
    </row>
    <row r="289" spans="2:47" s="1" customFormat="1" ht="13.5">
      <c r="B289" s="46"/>
      <c r="C289" s="74"/>
      <c r="D289" s="249" t="s">
        <v>493</v>
      </c>
      <c r="E289" s="74"/>
      <c r="F289" s="280" t="s">
        <v>1135</v>
      </c>
      <c r="G289" s="74"/>
      <c r="H289" s="74"/>
      <c r="I289" s="203"/>
      <c r="J289" s="74"/>
      <c r="K289" s="74"/>
      <c r="L289" s="72"/>
      <c r="M289" s="281"/>
      <c r="N289" s="47"/>
      <c r="O289" s="47"/>
      <c r="P289" s="47"/>
      <c r="Q289" s="47"/>
      <c r="R289" s="47"/>
      <c r="S289" s="47"/>
      <c r="T289" s="95"/>
      <c r="AT289" s="24" t="s">
        <v>493</v>
      </c>
      <c r="AU289" s="24" t="s">
        <v>79</v>
      </c>
    </row>
    <row r="290" spans="2:65" s="1" customFormat="1" ht="16.5" customHeight="1">
      <c r="B290" s="46"/>
      <c r="C290" s="235" t="s">
        <v>643</v>
      </c>
      <c r="D290" s="235" t="s">
        <v>203</v>
      </c>
      <c r="E290" s="236" t="s">
        <v>1137</v>
      </c>
      <c r="F290" s="237" t="s">
        <v>1138</v>
      </c>
      <c r="G290" s="238" t="s">
        <v>241</v>
      </c>
      <c r="H290" s="239">
        <v>1</v>
      </c>
      <c r="I290" s="240"/>
      <c r="J290" s="241">
        <f>ROUND(I290*H290,2)</f>
        <v>0</v>
      </c>
      <c r="K290" s="237" t="s">
        <v>220</v>
      </c>
      <c r="L290" s="72"/>
      <c r="M290" s="242" t="s">
        <v>21</v>
      </c>
      <c r="N290" s="243" t="s">
        <v>40</v>
      </c>
      <c r="O290" s="47"/>
      <c r="P290" s="244">
        <f>O290*H290</f>
        <v>0</v>
      </c>
      <c r="Q290" s="244">
        <v>0</v>
      </c>
      <c r="R290" s="244">
        <f>Q290*H290</f>
        <v>0</v>
      </c>
      <c r="S290" s="244">
        <v>0</v>
      </c>
      <c r="T290" s="245">
        <f>S290*H290</f>
        <v>0</v>
      </c>
      <c r="AR290" s="24" t="s">
        <v>1128</v>
      </c>
      <c r="AT290" s="24" t="s">
        <v>203</v>
      </c>
      <c r="AU290" s="24" t="s">
        <v>79</v>
      </c>
      <c r="AY290" s="24" t="s">
        <v>201</v>
      </c>
      <c r="BE290" s="246">
        <f>IF(N290="základní",J290,0)</f>
        <v>0</v>
      </c>
      <c r="BF290" s="246">
        <f>IF(N290="snížená",J290,0)</f>
        <v>0</v>
      </c>
      <c r="BG290" s="246">
        <f>IF(N290="zákl. přenesená",J290,0)</f>
        <v>0</v>
      </c>
      <c r="BH290" s="246">
        <f>IF(N290="sníž. přenesená",J290,0)</f>
        <v>0</v>
      </c>
      <c r="BI290" s="246">
        <f>IF(N290="nulová",J290,0)</f>
        <v>0</v>
      </c>
      <c r="BJ290" s="24" t="s">
        <v>76</v>
      </c>
      <c r="BK290" s="246">
        <f>ROUND(I290*H290,2)</f>
        <v>0</v>
      </c>
      <c r="BL290" s="24" t="s">
        <v>1128</v>
      </c>
      <c r="BM290" s="24" t="s">
        <v>1139</v>
      </c>
    </row>
    <row r="291" spans="2:47" s="1" customFormat="1" ht="13.5">
      <c r="B291" s="46"/>
      <c r="C291" s="74"/>
      <c r="D291" s="249" t="s">
        <v>493</v>
      </c>
      <c r="E291" s="74"/>
      <c r="F291" s="280" t="s">
        <v>1140</v>
      </c>
      <c r="G291" s="74"/>
      <c r="H291" s="74"/>
      <c r="I291" s="203"/>
      <c r="J291" s="74"/>
      <c r="K291" s="74"/>
      <c r="L291" s="72"/>
      <c r="M291" s="283"/>
      <c r="N291" s="284"/>
      <c r="O291" s="284"/>
      <c r="P291" s="284"/>
      <c r="Q291" s="284"/>
      <c r="R291" s="284"/>
      <c r="S291" s="284"/>
      <c r="T291" s="285"/>
      <c r="AT291" s="24" t="s">
        <v>493</v>
      </c>
      <c r="AU291" s="24" t="s">
        <v>79</v>
      </c>
    </row>
    <row r="292" spans="2:12" s="1" customFormat="1" ht="6.95" customHeight="1">
      <c r="B292" s="67"/>
      <c r="C292" s="68"/>
      <c r="D292" s="68"/>
      <c r="E292" s="68"/>
      <c r="F292" s="68"/>
      <c r="G292" s="68"/>
      <c r="H292" s="68"/>
      <c r="I292" s="178"/>
      <c r="J292" s="68"/>
      <c r="K292" s="68"/>
      <c r="L292" s="72"/>
    </row>
  </sheetData>
  <sheetProtection password="CC35" sheet="1" objects="1" scenarios="1" formatColumns="0" formatRows="0" autoFilter="0"/>
  <autoFilter ref="C103:K291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92:H92"/>
    <mergeCell ref="E94:H94"/>
    <mergeCell ref="E96:H96"/>
    <mergeCell ref="G1:H1"/>
    <mergeCell ref="L2:V2"/>
  </mergeCells>
  <hyperlinks>
    <hyperlink ref="F1:G1" location="C2" display="1) Krycí list soupisu"/>
    <hyperlink ref="G1:H1" location="C58" display="2) Rekapitulace"/>
    <hyperlink ref="J1" location="C10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7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141</v>
      </c>
      <c r="G1" s="151" t="s">
        <v>142</v>
      </c>
      <c r="H1" s="151"/>
      <c r="I1" s="152"/>
      <c r="J1" s="151" t="s">
        <v>143</v>
      </c>
      <c r="K1" s="150" t="s">
        <v>144</v>
      </c>
      <c r="L1" s="151" t="s">
        <v>145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90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146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ZŠ Karviná - školy II - stavba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147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148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149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1199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78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ROUND(J103,2)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ROUND(SUM(BE103:BE276),2)</f>
        <v>0</v>
      </c>
      <c r="G32" s="47"/>
      <c r="H32" s="47"/>
      <c r="I32" s="170">
        <v>0.21</v>
      </c>
      <c r="J32" s="169">
        <f>ROUND(ROUND((SUM(BE103:BE276)),2)*I32,2)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ROUND(SUM(BF103:BF276),2)</f>
        <v>0</v>
      </c>
      <c r="G33" s="47"/>
      <c r="H33" s="47"/>
      <c r="I33" s="170">
        <v>0.15</v>
      </c>
      <c r="J33" s="169">
        <f>ROUND(ROUND((SUM(BF103:BF276)),2)*I33,2)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ROUND(SUM(BG103:BG276),2)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ROUND(SUM(BH103:BH276),2)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ROUND(SUM(BI103:BI276),2)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151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ZŠ Karviná - školy II - stavba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147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148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149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>008 - Rekonstrukce odborných učeben ZŠ a MŠ Školská Karviná - rukodělná a keramická dílna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152</v>
      </c>
      <c r="D58" s="171"/>
      <c r="E58" s="171"/>
      <c r="F58" s="171"/>
      <c r="G58" s="171"/>
      <c r="H58" s="171"/>
      <c r="I58" s="185"/>
      <c r="J58" s="186" t="s">
        <v>153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154</v>
      </c>
      <c r="D60" s="47"/>
      <c r="E60" s="47"/>
      <c r="F60" s="47"/>
      <c r="G60" s="47"/>
      <c r="H60" s="47"/>
      <c r="I60" s="156"/>
      <c r="J60" s="167">
        <f>J103</f>
        <v>0</v>
      </c>
      <c r="K60" s="51"/>
      <c r="AU60" s="24" t="s">
        <v>155</v>
      </c>
    </row>
    <row r="61" spans="2:11" s="8" customFormat="1" ht="24.95" customHeight="1">
      <c r="B61" s="189"/>
      <c r="C61" s="190"/>
      <c r="D61" s="191" t="s">
        <v>156</v>
      </c>
      <c r="E61" s="192"/>
      <c r="F61" s="192"/>
      <c r="G61" s="192"/>
      <c r="H61" s="192"/>
      <c r="I61" s="193"/>
      <c r="J61" s="194">
        <f>J104</f>
        <v>0</v>
      </c>
      <c r="K61" s="195"/>
    </row>
    <row r="62" spans="2:11" s="9" customFormat="1" ht="19.9" customHeight="1">
      <c r="B62" s="196"/>
      <c r="C62" s="197"/>
      <c r="D62" s="198" t="s">
        <v>161</v>
      </c>
      <c r="E62" s="199"/>
      <c r="F62" s="199"/>
      <c r="G62" s="199"/>
      <c r="H62" s="199"/>
      <c r="I62" s="200"/>
      <c r="J62" s="201">
        <f>J105</f>
        <v>0</v>
      </c>
      <c r="K62" s="202"/>
    </row>
    <row r="63" spans="2:11" s="9" customFormat="1" ht="19.9" customHeight="1">
      <c r="B63" s="196"/>
      <c r="C63" s="197"/>
      <c r="D63" s="198" t="s">
        <v>162</v>
      </c>
      <c r="E63" s="199"/>
      <c r="F63" s="199"/>
      <c r="G63" s="199"/>
      <c r="H63" s="199"/>
      <c r="I63" s="200"/>
      <c r="J63" s="201">
        <f>J129</f>
        <v>0</v>
      </c>
      <c r="K63" s="202"/>
    </row>
    <row r="64" spans="2:11" s="9" customFormat="1" ht="14.85" customHeight="1">
      <c r="B64" s="196"/>
      <c r="C64" s="197"/>
      <c r="D64" s="198" t="s">
        <v>163</v>
      </c>
      <c r="E64" s="199"/>
      <c r="F64" s="199"/>
      <c r="G64" s="199"/>
      <c r="H64" s="199"/>
      <c r="I64" s="200"/>
      <c r="J64" s="201">
        <f>J149</f>
        <v>0</v>
      </c>
      <c r="K64" s="202"/>
    </row>
    <row r="65" spans="2:11" s="9" customFormat="1" ht="19.9" customHeight="1">
      <c r="B65" s="196"/>
      <c r="C65" s="197"/>
      <c r="D65" s="198" t="s">
        <v>164</v>
      </c>
      <c r="E65" s="199"/>
      <c r="F65" s="199"/>
      <c r="G65" s="199"/>
      <c r="H65" s="199"/>
      <c r="I65" s="200"/>
      <c r="J65" s="201">
        <f>J151</f>
        <v>0</v>
      </c>
      <c r="K65" s="202"/>
    </row>
    <row r="66" spans="2:11" s="8" customFormat="1" ht="24.95" customHeight="1">
      <c r="B66" s="189"/>
      <c r="C66" s="190"/>
      <c r="D66" s="191" t="s">
        <v>165</v>
      </c>
      <c r="E66" s="192"/>
      <c r="F66" s="192"/>
      <c r="G66" s="192"/>
      <c r="H66" s="192"/>
      <c r="I66" s="193"/>
      <c r="J66" s="194">
        <f>J158</f>
        <v>0</v>
      </c>
      <c r="K66" s="195"/>
    </row>
    <row r="67" spans="2:11" s="9" customFormat="1" ht="19.9" customHeight="1">
      <c r="B67" s="196"/>
      <c r="C67" s="197"/>
      <c r="D67" s="198" t="s">
        <v>166</v>
      </c>
      <c r="E67" s="199"/>
      <c r="F67" s="199"/>
      <c r="G67" s="199"/>
      <c r="H67" s="199"/>
      <c r="I67" s="200"/>
      <c r="J67" s="201">
        <f>J159</f>
        <v>0</v>
      </c>
      <c r="K67" s="202"/>
    </row>
    <row r="68" spans="2:11" s="9" customFormat="1" ht="19.9" customHeight="1">
      <c r="B68" s="196"/>
      <c r="C68" s="197"/>
      <c r="D68" s="198" t="s">
        <v>167</v>
      </c>
      <c r="E68" s="199"/>
      <c r="F68" s="199"/>
      <c r="G68" s="199"/>
      <c r="H68" s="199"/>
      <c r="I68" s="200"/>
      <c r="J68" s="201">
        <f>J172</f>
        <v>0</v>
      </c>
      <c r="K68" s="202"/>
    </row>
    <row r="69" spans="2:11" s="9" customFormat="1" ht="19.9" customHeight="1">
      <c r="B69" s="196"/>
      <c r="C69" s="197"/>
      <c r="D69" s="198" t="s">
        <v>168</v>
      </c>
      <c r="E69" s="199"/>
      <c r="F69" s="199"/>
      <c r="G69" s="199"/>
      <c r="H69" s="199"/>
      <c r="I69" s="200"/>
      <c r="J69" s="201">
        <f>J184</f>
        <v>0</v>
      </c>
      <c r="K69" s="202"/>
    </row>
    <row r="70" spans="2:11" s="9" customFormat="1" ht="19.9" customHeight="1">
      <c r="B70" s="196"/>
      <c r="C70" s="197"/>
      <c r="D70" s="198" t="s">
        <v>169</v>
      </c>
      <c r="E70" s="199"/>
      <c r="F70" s="199"/>
      <c r="G70" s="199"/>
      <c r="H70" s="199"/>
      <c r="I70" s="200"/>
      <c r="J70" s="201">
        <f>J203</f>
        <v>0</v>
      </c>
      <c r="K70" s="202"/>
    </row>
    <row r="71" spans="2:11" s="9" customFormat="1" ht="19.9" customHeight="1">
      <c r="B71" s="196"/>
      <c r="C71" s="197"/>
      <c r="D71" s="198" t="s">
        <v>170</v>
      </c>
      <c r="E71" s="199"/>
      <c r="F71" s="199"/>
      <c r="G71" s="199"/>
      <c r="H71" s="199"/>
      <c r="I71" s="200"/>
      <c r="J71" s="201">
        <f>J211</f>
        <v>0</v>
      </c>
      <c r="K71" s="202"/>
    </row>
    <row r="72" spans="2:11" s="9" customFormat="1" ht="19.9" customHeight="1">
      <c r="B72" s="196"/>
      <c r="C72" s="197"/>
      <c r="D72" s="198" t="s">
        <v>171</v>
      </c>
      <c r="E72" s="199"/>
      <c r="F72" s="199"/>
      <c r="G72" s="199"/>
      <c r="H72" s="199"/>
      <c r="I72" s="200"/>
      <c r="J72" s="201">
        <f>J223</f>
        <v>0</v>
      </c>
      <c r="K72" s="202"/>
    </row>
    <row r="73" spans="2:11" s="9" customFormat="1" ht="19.9" customHeight="1">
      <c r="B73" s="196"/>
      <c r="C73" s="197"/>
      <c r="D73" s="198" t="s">
        <v>173</v>
      </c>
      <c r="E73" s="199"/>
      <c r="F73" s="199"/>
      <c r="G73" s="199"/>
      <c r="H73" s="199"/>
      <c r="I73" s="200"/>
      <c r="J73" s="201">
        <f>J226</f>
        <v>0</v>
      </c>
      <c r="K73" s="202"/>
    </row>
    <row r="74" spans="2:11" s="9" customFormat="1" ht="19.9" customHeight="1">
      <c r="B74" s="196"/>
      <c r="C74" s="197"/>
      <c r="D74" s="198" t="s">
        <v>175</v>
      </c>
      <c r="E74" s="199"/>
      <c r="F74" s="199"/>
      <c r="G74" s="199"/>
      <c r="H74" s="199"/>
      <c r="I74" s="200"/>
      <c r="J74" s="201">
        <f>J234</f>
        <v>0</v>
      </c>
      <c r="K74" s="202"/>
    </row>
    <row r="75" spans="2:11" s="9" customFormat="1" ht="19.9" customHeight="1">
      <c r="B75" s="196"/>
      <c r="C75" s="197"/>
      <c r="D75" s="198" t="s">
        <v>176</v>
      </c>
      <c r="E75" s="199"/>
      <c r="F75" s="199"/>
      <c r="G75" s="199"/>
      <c r="H75" s="199"/>
      <c r="I75" s="200"/>
      <c r="J75" s="201">
        <f>J238</f>
        <v>0</v>
      </c>
      <c r="K75" s="202"/>
    </row>
    <row r="76" spans="2:11" s="9" customFormat="1" ht="19.9" customHeight="1">
      <c r="B76" s="196"/>
      <c r="C76" s="197"/>
      <c r="D76" s="198" t="s">
        <v>177</v>
      </c>
      <c r="E76" s="199"/>
      <c r="F76" s="199"/>
      <c r="G76" s="199"/>
      <c r="H76" s="199"/>
      <c r="I76" s="200"/>
      <c r="J76" s="201">
        <f>J242</f>
        <v>0</v>
      </c>
      <c r="K76" s="202"/>
    </row>
    <row r="77" spans="2:11" s="9" customFormat="1" ht="19.9" customHeight="1">
      <c r="B77" s="196"/>
      <c r="C77" s="197"/>
      <c r="D77" s="198" t="s">
        <v>179</v>
      </c>
      <c r="E77" s="199"/>
      <c r="F77" s="199"/>
      <c r="G77" s="199"/>
      <c r="H77" s="199"/>
      <c r="I77" s="200"/>
      <c r="J77" s="201">
        <f>J248</f>
        <v>0</v>
      </c>
      <c r="K77" s="202"/>
    </row>
    <row r="78" spans="2:11" s="9" customFormat="1" ht="19.9" customHeight="1">
      <c r="B78" s="196"/>
      <c r="C78" s="197"/>
      <c r="D78" s="198" t="s">
        <v>180</v>
      </c>
      <c r="E78" s="199"/>
      <c r="F78" s="199"/>
      <c r="G78" s="199"/>
      <c r="H78" s="199"/>
      <c r="I78" s="200"/>
      <c r="J78" s="201">
        <f>J251</f>
        <v>0</v>
      </c>
      <c r="K78" s="202"/>
    </row>
    <row r="79" spans="2:11" s="8" customFormat="1" ht="24.95" customHeight="1">
      <c r="B79" s="189"/>
      <c r="C79" s="190"/>
      <c r="D79" s="191" t="s">
        <v>182</v>
      </c>
      <c r="E79" s="192"/>
      <c r="F79" s="192"/>
      <c r="G79" s="192"/>
      <c r="H79" s="192"/>
      <c r="I79" s="193"/>
      <c r="J79" s="194">
        <f>J264</f>
        <v>0</v>
      </c>
      <c r="K79" s="195"/>
    </row>
    <row r="80" spans="2:11" s="9" customFormat="1" ht="19.9" customHeight="1">
      <c r="B80" s="196"/>
      <c r="C80" s="197"/>
      <c r="D80" s="198" t="s">
        <v>183</v>
      </c>
      <c r="E80" s="199"/>
      <c r="F80" s="199"/>
      <c r="G80" s="199"/>
      <c r="H80" s="199"/>
      <c r="I80" s="200"/>
      <c r="J80" s="201">
        <f>J265</f>
        <v>0</v>
      </c>
      <c r="K80" s="202"/>
    </row>
    <row r="81" spans="2:11" s="9" customFormat="1" ht="19.9" customHeight="1">
      <c r="B81" s="196"/>
      <c r="C81" s="197"/>
      <c r="D81" s="198" t="s">
        <v>184</v>
      </c>
      <c r="E81" s="199"/>
      <c r="F81" s="199"/>
      <c r="G81" s="199"/>
      <c r="H81" s="199"/>
      <c r="I81" s="200"/>
      <c r="J81" s="201">
        <f>J270</f>
        <v>0</v>
      </c>
      <c r="K81" s="202"/>
    </row>
    <row r="82" spans="2:11" s="1" customFormat="1" ht="21.8" customHeight="1">
      <c r="B82" s="46"/>
      <c r="C82" s="47"/>
      <c r="D82" s="47"/>
      <c r="E82" s="47"/>
      <c r="F82" s="47"/>
      <c r="G82" s="47"/>
      <c r="H82" s="47"/>
      <c r="I82" s="156"/>
      <c r="J82" s="47"/>
      <c r="K82" s="51"/>
    </row>
    <row r="83" spans="2:11" s="1" customFormat="1" ht="6.95" customHeight="1">
      <c r="B83" s="67"/>
      <c r="C83" s="68"/>
      <c r="D83" s="68"/>
      <c r="E83" s="68"/>
      <c r="F83" s="68"/>
      <c r="G83" s="68"/>
      <c r="H83" s="68"/>
      <c r="I83" s="178"/>
      <c r="J83" s="68"/>
      <c r="K83" s="69"/>
    </row>
    <row r="87" spans="2:12" s="1" customFormat="1" ht="6.95" customHeight="1">
      <c r="B87" s="70"/>
      <c r="C87" s="71"/>
      <c r="D87" s="71"/>
      <c r="E87" s="71"/>
      <c r="F87" s="71"/>
      <c r="G87" s="71"/>
      <c r="H87" s="71"/>
      <c r="I87" s="181"/>
      <c r="J87" s="71"/>
      <c r="K87" s="71"/>
      <c r="L87" s="72"/>
    </row>
    <row r="88" spans="2:12" s="1" customFormat="1" ht="36.95" customHeight="1">
      <c r="B88" s="46"/>
      <c r="C88" s="73" t="s">
        <v>185</v>
      </c>
      <c r="D88" s="74"/>
      <c r="E88" s="74"/>
      <c r="F88" s="74"/>
      <c r="G88" s="74"/>
      <c r="H88" s="74"/>
      <c r="I88" s="203"/>
      <c r="J88" s="74"/>
      <c r="K88" s="74"/>
      <c r="L88" s="72"/>
    </row>
    <row r="89" spans="2:12" s="1" customFormat="1" ht="6.95" customHeight="1">
      <c r="B89" s="46"/>
      <c r="C89" s="74"/>
      <c r="D89" s="74"/>
      <c r="E89" s="74"/>
      <c r="F89" s="74"/>
      <c r="G89" s="74"/>
      <c r="H89" s="74"/>
      <c r="I89" s="203"/>
      <c r="J89" s="74"/>
      <c r="K89" s="74"/>
      <c r="L89" s="72"/>
    </row>
    <row r="90" spans="2:12" s="1" customFormat="1" ht="14.4" customHeight="1">
      <c r="B90" s="46"/>
      <c r="C90" s="76" t="s">
        <v>18</v>
      </c>
      <c r="D90" s="74"/>
      <c r="E90" s="74"/>
      <c r="F90" s="74"/>
      <c r="G90" s="74"/>
      <c r="H90" s="74"/>
      <c r="I90" s="203"/>
      <c r="J90" s="74"/>
      <c r="K90" s="74"/>
      <c r="L90" s="72"/>
    </row>
    <row r="91" spans="2:12" s="1" customFormat="1" ht="16.5" customHeight="1">
      <c r="B91" s="46"/>
      <c r="C91" s="74"/>
      <c r="D91" s="74"/>
      <c r="E91" s="204" t="str">
        <f>E7</f>
        <v>Rekonstrukce odborných učeben ZŠ Karviná - školy II - stavba</v>
      </c>
      <c r="F91" s="76"/>
      <c r="G91" s="76"/>
      <c r="H91" s="76"/>
      <c r="I91" s="203"/>
      <c r="J91" s="74"/>
      <c r="K91" s="74"/>
      <c r="L91" s="72"/>
    </row>
    <row r="92" spans="2:12" ht="13.5">
      <c r="B92" s="28"/>
      <c r="C92" s="76" t="s">
        <v>147</v>
      </c>
      <c r="D92" s="205"/>
      <c r="E92" s="205"/>
      <c r="F92" s="205"/>
      <c r="G92" s="205"/>
      <c r="H92" s="205"/>
      <c r="I92" s="148"/>
      <c r="J92" s="205"/>
      <c r="K92" s="205"/>
      <c r="L92" s="206"/>
    </row>
    <row r="93" spans="2:12" s="1" customFormat="1" ht="16.5" customHeight="1">
      <c r="B93" s="46"/>
      <c r="C93" s="74"/>
      <c r="D93" s="74"/>
      <c r="E93" s="204" t="s">
        <v>148</v>
      </c>
      <c r="F93" s="74"/>
      <c r="G93" s="74"/>
      <c r="H93" s="74"/>
      <c r="I93" s="203"/>
      <c r="J93" s="74"/>
      <c r="K93" s="74"/>
      <c r="L93" s="72"/>
    </row>
    <row r="94" spans="2:12" s="1" customFormat="1" ht="14.4" customHeight="1">
      <c r="B94" s="46"/>
      <c r="C94" s="76" t="s">
        <v>149</v>
      </c>
      <c r="D94" s="74"/>
      <c r="E94" s="74"/>
      <c r="F94" s="74"/>
      <c r="G94" s="74"/>
      <c r="H94" s="74"/>
      <c r="I94" s="203"/>
      <c r="J94" s="74"/>
      <c r="K94" s="74"/>
      <c r="L94" s="72"/>
    </row>
    <row r="95" spans="2:12" s="1" customFormat="1" ht="17.25" customHeight="1">
      <c r="B95" s="46"/>
      <c r="C95" s="74"/>
      <c r="D95" s="74"/>
      <c r="E95" s="82" t="str">
        <f>E11</f>
        <v>008 - Rekonstrukce odborných učeben ZŠ a MŠ Školská Karviná - rukodělná a keramická dílna</v>
      </c>
      <c r="F95" s="74"/>
      <c r="G95" s="74"/>
      <c r="H95" s="74"/>
      <c r="I95" s="203"/>
      <c r="J95" s="74"/>
      <c r="K95" s="74"/>
      <c r="L95" s="72"/>
    </row>
    <row r="96" spans="2:12" s="1" customFormat="1" ht="6.95" customHeight="1">
      <c r="B96" s="46"/>
      <c r="C96" s="74"/>
      <c r="D96" s="74"/>
      <c r="E96" s="74"/>
      <c r="F96" s="74"/>
      <c r="G96" s="74"/>
      <c r="H96" s="74"/>
      <c r="I96" s="203"/>
      <c r="J96" s="74"/>
      <c r="K96" s="74"/>
      <c r="L96" s="72"/>
    </row>
    <row r="97" spans="2:12" s="1" customFormat="1" ht="18" customHeight="1">
      <c r="B97" s="46"/>
      <c r="C97" s="76" t="s">
        <v>23</v>
      </c>
      <c r="D97" s="74"/>
      <c r="E97" s="74"/>
      <c r="F97" s="207" t="str">
        <f>F14</f>
        <v xml:space="preserve"> </v>
      </c>
      <c r="G97" s="74"/>
      <c r="H97" s="74"/>
      <c r="I97" s="208" t="s">
        <v>25</v>
      </c>
      <c r="J97" s="85" t="str">
        <f>IF(J14="","",J14)</f>
        <v>4. 9. 2017</v>
      </c>
      <c r="K97" s="74"/>
      <c r="L97" s="72"/>
    </row>
    <row r="98" spans="2:12" s="1" customFormat="1" ht="6.95" customHeight="1">
      <c r="B98" s="46"/>
      <c r="C98" s="74"/>
      <c r="D98" s="74"/>
      <c r="E98" s="74"/>
      <c r="F98" s="74"/>
      <c r="G98" s="74"/>
      <c r="H98" s="74"/>
      <c r="I98" s="203"/>
      <c r="J98" s="74"/>
      <c r="K98" s="74"/>
      <c r="L98" s="72"/>
    </row>
    <row r="99" spans="2:12" s="1" customFormat="1" ht="13.5">
      <c r="B99" s="46"/>
      <c r="C99" s="76" t="s">
        <v>27</v>
      </c>
      <c r="D99" s="74"/>
      <c r="E99" s="74"/>
      <c r="F99" s="207" t="str">
        <f>E17</f>
        <v xml:space="preserve"> </v>
      </c>
      <c r="G99" s="74"/>
      <c r="H99" s="74"/>
      <c r="I99" s="208" t="s">
        <v>32</v>
      </c>
      <c r="J99" s="207" t="str">
        <f>E23</f>
        <v xml:space="preserve"> </v>
      </c>
      <c r="K99" s="74"/>
      <c r="L99" s="72"/>
    </row>
    <row r="100" spans="2:12" s="1" customFormat="1" ht="14.4" customHeight="1">
      <c r="B100" s="46"/>
      <c r="C100" s="76" t="s">
        <v>30</v>
      </c>
      <c r="D100" s="74"/>
      <c r="E100" s="74"/>
      <c r="F100" s="207" t="str">
        <f>IF(E20="","",E20)</f>
        <v/>
      </c>
      <c r="G100" s="74"/>
      <c r="H100" s="74"/>
      <c r="I100" s="203"/>
      <c r="J100" s="74"/>
      <c r="K100" s="74"/>
      <c r="L100" s="72"/>
    </row>
    <row r="101" spans="2:12" s="1" customFormat="1" ht="10.3" customHeight="1">
      <c r="B101" s="46"/>
      <c r="C101" s="74"/>
      <c r="D101" s="74"/>
      <c r="E101" s="74"/>
      <c r="F101" s="74"/>
      <c r="G101" s="74"/>
      <c r="H101" s="74"/>
      <c r="I101" s="203"/>
      <c r="J101" s="74"/>
      <c r="K101" s="74"/>
      <c r="L101" s="72"/>
    </row>
    <row r="102" spans="2:20" s="10" customFormat="1" ht="29.25" customHeight="1">
      <c r="B102" s="209"/>
      <c r="C102" s="210" t="s">
        <v>186</v>
      </c>
      <c r="D102" s="211" t="s">
        <v>54</v>
      </c>
      <c r="E102" s="211" t="s">
        <v>50</v>
      </c>
      <c r="F102" s="211" t="s">
        <v>187</v>
      </c>
      <c r="G102" s="211" t="s">
        <v>188</v>
      </c>
      <c r="H102" s="211" t="s">
        <v>189</v>
      </c>
      <c r="I102" s="212" t="s">
        <v>190</v>
      </c>
      <c r="J102" s="211" t="s">
        <v>153</v>
      </c>
      <c r="K102" s="213" t="s">
        <v>191</v>
      </c>
      <c r="L102" s="214"/>
      <c r="M102" s="102" t="s">
        <v>192</v>
      </c>
      <c r="N102" s="103" t="s">
        <v>39</v>
      </c>
      <c r="O102" s="103" t="s">
        <v>193</v>
      </c>
      <c r="P102" s="103" t="s">
        <v>194</v>
      </c>
      <c r="Q102" s="103" t="s">
        <v>195</v>
      </c>
      <c r="R102" s="103" t="s">
        <v>196</v>
      </c>
      <c r="S102" s="103" t="s">
        <v>197</v>
      </c>
      <c r="T102" s="104" t="s">
        <v>198</v>
      </c>
    </row>
    <row r="103" spans="2:63" s="1" customFormat="1" ht="29.25" customHeight="1">
      <c r="B103" s="46"/>
      <c r="C103" s="108" t="s">
        <v>154</v>
      </c>
      <c r="D103" s="74"/>
      <c r="E103" s="74"/>
      <c r="F103" s="74"/>
      <c r="G103" s="74"/>
      <c r="H103" s="74"/>
      <c r="I103" s="203"/>
      <c r="J103" s="215">
        <f>BK103</f>
        <v>0</v>
      </c>
      <c r="K103" s="74"/>
      <c r="L103" s="72"/>
      <c r="M103" s="105"/>
      <c r="N103" s="106"/>
      <c r="O103" s="106"/>
      <c r="P103" s="216">
        <f>P104+P158+P264</f>
        <v>0</v>
      </c>
      <c r="Q103" s="106"/>
      <c r="R103" s="216">
        <f>R104+R158+R264</f>
        <v>11.74262984</v>
      </c>
      <c r="S103" s="106"/>
      <c r="T103" s="217">
        <f>T104+T158+T264</f>
        <v>22.4224665</v>
      </c>
      <c r="AT103" s="24" t="s">
        <v>68</v>
      </c>
      <c r="AU103" s="24" t="s">
        <v>155</v>
      </c>
      <c r="BK103" s="218">
        <f>BK104+BK158+BK264</f>
        <v>0</v>
      </c>
    </row>
    <row r="104" spans="2:63" s="11" customFormat="1" ht="37.4" customHeight="1">
      <c r="B104" s="219"/>
      <c r="C104" s="220"/>
      <c r="D104" s="221" t="s">
        <v>68</v>
      </c>
      <c r="E104" s="222" t="s">
        <v>199</v>
      </c>
      <c r="F104" s="222" t="s">
        <v>200</v>
      </c>
      <c r="G104" s="220"/>
      <c r="H104" s="220"/>
      <c r="I104" s="223"/>
      <c r="J104" s="224">
        <f>BK104</f>
        <v>0</v>
      </c>
      <c r="K104" s="220"/>
      <c r="L104" s="225"/>
      <c r="M104" s="226"/>
      <c r="N104" s="227"/>
      <c r="O104" s="227"/>
      <c r="P104" s="228">
        <f>P105+P129+P151</f>
        <v>0</v>
      </c>
      <c r="Q104" s="227"/>
      <c r="R104" s="228">
        <f>R105+R129+R151</f>
        <v>10.225486</v>
      </c>
      <c r="S104" s="227"/>
      <c r="T104" s="229">
        <f>T105+T129+T151</f>
        <v>21.86693</v>
      </c>
      <c r="AR104" s="230" t="s">
        <v>76</v>
      </c>
      <c r="AT104" s="231" t="s">
        <v>68</v>
      </c>
      <c r="AU104" s="231" t="s">
        <v>69</v>
      </c>
      <c r="AY104" s="230" t="s">
        <v>201</v>
      </c>
      <c r="BK104" s="232">
        <f>BK105+BK129+BK151</f>
        <v>0</v>
      </c>
    </row>
    <row r="105" spans="2:63" s="11" customFormat="1" ht="19.9" customHeight="1">
      <c r="B105" s="219"/>
      <c r="C105" s="220"/>
      <c r="D105" s="221" t="s">
        <v>68</v>
      </c>
      <c r="E105" s="233" t="s">
        <v>232</v>
      </c>
      <c r="F105" s="233" t="s">
        <v>302</v>
      </c>
      <c r="G105" s="220"/>
      <c r="H105" s="220"/>
      <c r="I105" s="223"/>
      <c r="J105" s="234">
        <f>BK105</f>
        <v>0</v>
      </c>
      <c r="K105" s="220"/>
      <c r="L105" s="225"/>
      <c r="M105" s="226"/>
      <c r="N105" s="227"/>
      <c r="O105" s="227"/>
      <c r="P105" s="228">
        <f>SUM(P106:P128)</f>
        <v>0</v>
      </c>
      <c r="Q105" s="227"/>
      <c r="R105" s="228">
        <f>SUM(R106:R128)</f>
        <v>10.2124535</v>
      </c>
      <c r="S105" s="227"/>
      <c r="T105" s="229">
        <f>SUM(T106:T128)</f>
        <v>0</v>
      </c>
      <c r="AR105" s="230" t="s">
        <v>76</v>
      </c>
      <c r="AT105" s="231" t="s">
        <v>68</v>
      </c>
      <c r="AU105" s="231" t="s">
        <v>76</v>
      </c>
      <c r="AY105" s="230" t="s">
        <v>201</v>
      </c>
      <c r="BK105" s="232">
        <f>SUM(BK106:BK128)</f>
        <v>0</v>
      </c>
    </row>
    <row r="106" spans="2:65" s="1" customFormat="1" ht="25.5" customHeight="1">
      <c r="B106" s="46"/>
      <c r="C106" s="235" t="s">
        <v>76</v>
      </c>
      <c r="D106" s="235" t="s">
        <v>203</v>
      </c>
      <c r="E106" s="236" t="s">
        <v>312</v>
      </c>
      <c r="F106" s="237" t="s">
        <v>313</v>
      </c>
      <c r="G106" s="238" t="s">
        <v>206</v>
      </c>
      <c r="H106" s="239">
        <v>52.13</v>
      </c>
      <c r="I106" s="240"/>
      <c r="J106" s="241">
        <f>ROUND(I106*H106,2)</f>
        <v>0</v>
      </c>
      <c r="K106" s="237" t="s">
        <v>220</v>
      </c>
      <c r="L106" s="72"/>
      <c r="M106" s="242" t="s">
        <v>21</v>
      </c>
      <c r="N106" s="243" t="s">
        <v>40</v>
      </c>
      <c r="O106" s="47"/>
      <c r="P106" s="244">
        <f>O106*H106</f>
        <v>0</v>
      </c>
      <c r="Q106" s="244">
        <v>0.017</v>
      </c>
      <c r="R106" s="244">
        <f>Q106*H106</f>
        <v>0.88621</v>
      </c>
      <c r="S106" s="244">
        <v>0</v>
      </c>
      <c r="T106" s="245">
        <f>S106*H106</f>
        <v>0</v>
      </c>
      <c r="AR106" s="24" t="s">
        <v>208</v>
      </c>
      <c r="AT106" s="24" t="s">
        <v>203</v>
      </c>
      <c r="AU106" s="24" t="s">
        <v>79</v>
      </c>
      <c r="AY106" s="24" t="s">
        <v>201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76</v>
      </c>
      <c r="BK106" s="246">
        <f>ROUND(I106*H106,2)</f>
        <v>0</v>
      </c>
      <c r="BL106" s="24" t="s">
        <v>208</v>
      </c>
      <c r="BM106" s="24" t="s">
        <v>314</v>
      </c>
    </row>
    <row r="107" spans="2:51" s="12" customFormat="1" ht="13.5">
      <c r="B107" s="247"/>
      <c r="C107" s="248"/>
      <c r="D107" s="249" t="s">
        <v>210</v>
      </c>
      <c r="E107" s="250" t="s">
        <v>21</v>
      </c>
      <c r="F107" s="251" t="s">
        <v>1200</v>
      </c>
      <c r="G107" s="248"/>
      <c r="H107" s="252">
        <v>52.13</v>
      </c>
      <c r="I107" s="253"/>
      <c r="J107" s="248"/>
      <c r="K107" s="248"/>
      <c r="L107" s="254"/>
      <c r="M107" s="255"/>
      <c r="N107" s="256"/>
      <c r="O107" s="256"/>
      <c r="P107" s="256"/>
      <c r="Q107" s="256"/>
      <c r="R107" s="256"/>
      <c r="S107" s="256"/>
      <c r="T107" s="257"/>
      <c r="AT107" s="258" t="s">
        <v>210</v>
      </c>
      <c r="AU107" s="258" t="s">
        <v>79</v>
      </c>
      <c r="AV107" s="12" t="s">
        <v>79</v>
      </c>
      <c r="AW107" s="12" t="s">
        <v>33</v>
      </c>
      <c r="AX107" s="12" t="s">
        <v>76</v>
      </c>
      <c r="AY107" s="258" t="s">
        <v>201</v>
      </c>
    </row>
    <row r="108" spans="2:65" s="1" customFormat="1" ht="16.5" customHeight="1">
      <c r="B108" s="46"/>
      <c r="C108" s="235" t="s">
        <v>79</v>
      </c>
      <c r="D108" s="235" t="s">
        <v>203</v>
      </c>
      <c r="E108" s="236" t="s">
        <v>317</v>
      </c>
      <c r="F108" s="237" t="s">
        <v>318</v>
      </c>
      <c r="G108" s="238" t="s">
        <v>206</v>
      </c>
      <c r="H108" s="239">
        <v>0.9</v>
      </c>
      <c r="I108" s="240"/>
      <c r="J108" s="241">
        <f>ROUND(I108*H108,2)</f>
        <v>0</v>
      </c>
      <c r="K108" s="237" t="s">
        <v>220</v>
      </c>
      <c r="L108" s="72"/>
      <c r="M108" s="242" t="s">
        <v>21</v>
      </c>
      <c r="N108" s="243" t="s">
        <v>40</v>
      </c>
      <c r="O108" s="47"/>
      <c r="P108" s="244">
        <f>O108*H108</f>
        <v>0</v>
      </c>
      <c r="Q108" s="244">
        <v>0.04</v>
      </c>
      <c r="R108" s="244">
        <f>Q108*H108</f>
        <v>0.036000000000000004</v>
      </c>
      <c r="S108" s="244">
        <v>0</v>
      </c>
      <c r="T108" s="245">
        <f>S108*H108</f>
        <v>0</v>
      </c>
      <c r="AR108" s="24" t="s">
        <v>208</v>
      </c>
      <c r="AT108" s="24" t="s">
        <v>203</v>
      </c>
      <c r="AU108" s="24" t="s">
        <v>79</v>
      </c>
      <c r="AY108" s="24" t="s">
        <v>201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4" t="s">
        <v>76</v>
      </c>
      <c r="BK108" s="246">
        <f>ROUND(I108*H108,2)</f>
        <v>0</v>
      </c>
      <c r="BL108" s="24" t="s">
        <v>208</v>
      </c>
      <c r="BM108" s="24" t="s">
        <v>319</v>
      </c>
    </row>
    <row r="109" spans="2:51" s="12" customFormat="1" ht="13.5">
      <c r="B109" s="247"/>
      <c r="C109" s="248"/>
      <c r="D109" s="249" t="s">
        <v>210</v>
      </c>
      <c r="E109" s="250" t="s">
        <v>21</v>
      </c>
      <c r="F109" s="251" t="s">
        <v>1143</v>
      </c>
      <c r="G109" s="248"/>
      <c r="H109" s="252">
        <v>0.9</v>
      </c>
      <c r="I109" s="253"/>
      <c r="J109" s="248"/>
      <c r="K109" s="248"/>
      <c r="L109" s="254"/>
      <c r="M109" s="255"/>
      <c r="N109" s="256"/>
      <c r="O109" s="256"/>
      <c r="P109" s="256"/>
      <c r="Q109" s="256"/>
      <c r="R109" s="256"/>
      <c r="S109" s="256"/>
      <c r="T109" s="257"/>
      <c r="AT109" s="258" t="s">
        <v>210</v>
      </c>
      <c r="AU109" s="258" t="s">
        <v>79</v>
      </c>
      <c r="AV109" s="12" t="s">
        <v>79</v>
      </c>
      <c r="AW109" s="12" t="s">
        <v>33</v>
      </c>
      <c r="AX109" s="12" t="s">
        <v>69</v>
      </c>
      <c r="AY109" s="258" t="s">
        <v>201</v>
      </c>
    </row>
    <row r="110" spans="2:51" s="13" customFormat="1" ht="13.5">
      <c r="B110" s="269"/>
      <c r="C110" s="270"/>
      <c r="D110" s="249" t="s">
        <v>210</v>
      </c>
      <c r="E110" s="271" t="s">
        <v>21</v>
      </c>
      <c r="F110" s="272" t="s">
        <v>271</v>
      </c>
      <c r="G110" s="270"/>
      <c r="H110" s="273">
        <v>0.9</v>
      </c>
      <c r="I110" s="274"/>
      <c r="J110" s="270"/>
      <c r="K110" s="270"/>
      <c r="L110" s="275"/>
      <c r="M110" s="276"/>
      <c r="N110" s="277"/>
      <c r="O110" s="277"/>
      <c r="P110" s="277"/>
      <c r="Q110" s="277"/>
      <c r="R110" s="277"/>
      <c r="S110" s="277"/>
      <c r="T110" s="278"/>
      <c r="AT110" s="279" t="s">
        <v>210</v>
      </c>
      <c r="AU110" s="279" t="s">
        <v>79</v>
      </c>
      <c r="AV110" s="13" t="s">
        <v>208</v>
      </c>
      <c r="AW110" s="13" t="s">
        <v>33</v>
      </c>
      <c r="AX110" s="13" t="s">
        <v>76</v>
      </c>
      <c r="AY110" s="279" t="s">
        <v>201</v>
      </c>
    </row>
    <row r="111" spans="2:65" s="1" customFormat="1" ht="25.5" customHeight="1">
      <c r="B111" s="46"/>
      <c r="C111" s="235" t="s">
        <v>216</v>
      </c>
      <c r="D111" s="235" t="s">
        <v>203</v>
      </c>
      <c r="E111" s="236" t="s">
        <v>323</v>
      </c>
      <c r="F111" s="237" t="s">
        <v>324</v>
      </c>
      <c r="G111" s="238" t="s">
        <v>206</v>
      </c>
      <c r="H111" s="239">
        <v>2.25</v>
      </c>
      <c r="I111" s="240"/>
      <c r="J111" s="241">
        <f>ROUND(I111*H111,2)</f>
        <v>0</v>
      </c>
      <c r="K111" s="237" t="s">
        <v>220</v>
      </c>
      <c r="L111" s="72"/>
      <c r="M111" s="242" t="s">
        <v>21</v>
      </c>
      <c r="N111" s="243" t="s">
        <v>40</v>
      </c>
      <c r="O111" s="47"/>
      <c r="P111" s="244">
        <f>O111*H111</f>
        <v>0</v>
      </c>
      <c r="Q111" s="244">
        <v>0.00489</v>
      </c>
      <c r="R111" s="244">
        <f>Q111*H111</f>
        <v>0.0110025</v>
      </c>
      <c r="S111" s="244">
        <v>0</v>
      </c>
      <c r="T111" s="245">
        <f>S111*H111</f>
        <v>0</v>
      </c>
      <c r="AR111" s="24" t="s">
        <v>208</v>
      </c>
      <c r="AT111" s="24" t="s">
        <v>203</v>
      </c>
      <c r="AU111" s="24" t="s">
        <v>79</v>
      </c>
      <c r="AY111" s="24" t="s">
        <v>201</v>
      </c>
      <c r="BE111" s="246">
        <f>IF(N111="základní",J111,0)</f>
        <v>0</v>
      </c>
      <c r="BF111" s="246">
        <f>IF(N111="snížená",J111,0)</f>
        <v>0</v>
      </c>
      <c r="BG111" s="246">
        <f>IF(N111="zákl. přenesená",J111,0)</f>
        <v>0</v>
      </c>
      <c r="BH111" s="246">
        <f>IF(N111="sníž. přenesená",J111,0)</f>
        <v>0</v>
      </c>
      <c r="BI111" s="246">
        <f>IF(N111="nulová",J111,0)</f>
        <v>0</v>
      </c>
      <c r="BJ111" s="24" t="s">
        <v>76</v>
      </c>
      <c r="BK111" s="246">
        <f>ROUND(I111*H111,2)</f>
        <v>0</v>
      </c>
      <c r="BL111" s="24" t="s">
        <v>208</v>
      </c>
      <c r="BM111" s="24" t="s">
        <v>325</v>
      </c>
    </row>
    <row r="112" spans="2:51" s="12" customFormat="1" ht="13.5">
      <c r="B112" s="247"/>
      <c r="C112" s="248"/>
      <c r="D112" s="249" t="s">
        <v>210</v>
      </c>
      <c r="E112" s="250" t="s">
        <v>21</v>
      </c>
      <c r="F112" s="251" t="s">
        <v>329</v>
      </c>
      <c r="G112" s="248"/>
      <c r="H112" s="252">
        <v>2.25</v>
      </c>
      <c r="I112" s="253"/>
      <c r="J112" s="248"/>
      <c r="K112" s="248"/>
      <c r="L112" s="254"/>
      <c r="M112" s="255"/>
      <c r="N112" s="256"/>
      <c r="O112" s="256"/>
      <c r="P112" s="256"/>
      <c r="Q112" s="256"/>
      <c r="R112" s="256"/>
      <c r="S112" s="256"/>
      <c r="T112" s="257"/>
      <c r="AT112" s="258" t="s">
        <v>210</v>
      </c>
      <c r="AU112" s="258" t="s">
        <v>79</v>
      </c>
      <c r="AV112" s="12" t="s">
        <v>79</v>
      </c>
      <c r="AW112" s="12" t="s">
        <v>33</v>
      </c>
      <c r="AX112" s="12" t="s">
        <v>76</v>
      </c>
      <c r="AY112" s="258" t="s">
        <v>201</v>
      </c>
    </row>
    <row r="113" spans="2:65" s="1" customFormat="1" ht="25.5" customHeight="1">
      <c r="B113" s="46"/>
      <c r="C113" s="235" t="s">
        <v>208</v>
      </c>
      <c r="D113" s="235" t="s">
        <v>203</v>
      </c>
      <c r="E113" s="236" t="s">
        <v>331</v>
      </c>
      <c r="F113" s="237" t="s">
        <v>332</v>
      </c>
      <c r="G113" s="238" t="s">
        <v>206</v>
      </c>
      <c r="H113" s="239">
        <v>2.25</v>
      </c>
      <c r="I113" s="240"/>
      <c r="J113" s="241">
        <f>ROUND(I113*H113,2)</f>
        <v>0</v>
      </c>
      <c r="K113" s="237" t="s">
        <v>220</v>
      </c>
      <c r="L113" s="72"/>
      <c r="M113" s="242" t="s">
        <v>21</v>
      </c>
      <c r="N113" s="243" t="s">
        <v>40</v>
      </c>
      <c r="O113" s="47"/>
      <c r="P113" s="244">
        <f>O113*H113</f>
        <v>0</v>
      </c>
      <c r="Q113" s="244">
        <v>0.01838</v>
      </c>
      <c r="R113" s="244">
        <f>Q113*H113</f>
        <v>0.041355</v>
      </c>
      <c r="S113" s="244">
        <v>0</v>
      </c>
      <c r="T113" s="245">
        <f>S113*H113</f>
        <v>0</v>
      </c>
      <c r="AR113" s="24" t="s">
        <v>208</v>
      </c>
      <c r="AT113" s="24" t="s">
        <v>203</v>
      </c>
      <c r="AU113" s="24" t="s">
        <v>79</v>
      </c>
      <c r="AY113" s="24" t="s">
        <v>201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76</v>
      </c>
      <c r="BK113" s="246">
        <f>ROUND(I113*H113,2)</f>
        <v>0</v>
      </c>
      <c r="BL113" s="24" t="s">
        <v>208</v>
      </c>
      <c r="BM113" s="24" t="s">
        <v>333</v>
      </c>
    </row>
    <row r="114" spans="2:51" s="12" customFormat="1" ht="13.5">
      <c r="B114" s="247"/>
      <c r="C114" s="248"/>
      <c r="D114" s="249" t="s">
        <v>210</v>
      </c>
      <c r="E114" s="250" t="s">
        <v>21</v>
      </c>
      <c r="F114" s="251" t="s">
        <v>329</v>
      </c>
      <c r="G114" s="248"/>
      <c r="H114" s="252">
        <v>2.25</v>
      </c>
      <c r="I114" s="253"/>
      <c r="J114" s="248"/>
      <c r="K114" s="248"/>
      <c r="L114" s="254"/>
      <c r="M114" s="255"/>
      <c r="N114" s="256"/>
      <c r="O114" s="256"/>
      <c r="P114" s="256"/>
      <c r="Q114" s="256"/>
      <c r="R114" s="256"/>
      <c r="S114" s="256"/>
      <c r="T114" s="257"/>
      <c r="AT114" s="258" t="s">
        <v>210</v>
      </c>
      <c r="AU114" s="258" t="s">
        <v>79</v>
      </c>
      <c r="AV114" s="12" t="s">
        <v>79</v>
      </c>
      <c r="AW114" s="12" t="s">
        <v>33</v>
      </c>
      <c r="AX114" s="12" t="s">
        <v>76</v>
      </c>
      <c r="AY114" s="258" t="s">
        <v>201</v>
      </c>
    </row>
    <row r="115" spans="2:65" s="1" customFormat="1" ht="16.5" customHeight="1">
      <c r="B115" s="46"/>
      <c r="C115" s="235" t="s">
        <v>227</v>
      </c>
      <c r="D115" s="235" t="s">
        <v>203</v>
      </c>
      <c r="E115" s="236" t="s">
        <v>335</v>
      </c>
      <c r="F115" s="237" t="s">
        <v>336</v>
      </c>
      <c r="G115" s="238" t="s">
        <v>206</v>
      </c>
      <c r="H115" s="239">
        <v>0.9</v>
      </c>
      <c r="I115" s="240"/>
      <c r="J115" s="241">
        <f>ROUND(I115*H115,2)</f>
        <v>0</v>
      </c>
      <c r="K115" s="237" t="s">
        <v>220</v>
      </c>
      <c r="L115" s="72"/>
      <c r="M115" s="242" t="s">
        <v>21</v>
      </c>
      <c r="N115" s="243" t="s">
        <v>40</v>
      </c>
      <c r="O115" s="47"/>
      <c r="P115" s="244">
        <f>O115*H115</f>
        <v>0</v>
      </c>
      <c r="Q115" s="244">
        <v>0.04153</v>
      </c>
      <c r="R115" s="244">
        <f>Q115*H115</f>
        <v>0.037377</v>
      </c>
      <c r="S115" s="244">
        <v>0</v>
      </c>
      <c r="T115" s="245">
        <f>S115*H115</f>
        <v>0</v>
      </c>
      <c r="AR115" s="24" t="s">
        <v>208</v>
      </c>
      <c r="AT115" s="24" t="s">
        <v>203</v>
      </c>
      <c r="AU115" s="24" t="s">
        <v>79</v>
      </c>
      <c r="AY115" s="24" t="s">
        <v>201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4" t="s">
        <v>76</v>
      </c>
      <c r="BK115" s="246">
        <f>ROUND(I115*H115,2)</f>
        <v>0</v>
      </c>
      <c r="BL115" s="24" t="s">
        <v>208</v>
      </c>
      <c r="BM115" s="24" t="s">
        <v>337</v>
      </c>
    </row>
    <row r="116" spans="2:51" s="12" customFormat="1" ht="13.5">
      <c r="B116" s="247"/>
      <c r="C116" s="248"/>
      <c r="D116" s="249" t="s">
        <v>210</v>
      </c>
      <c r="E116" s="250" t="s">
        <v>21</v>
      </c>
      <c r="F116" s="251" t="s">
        <v>1143</v>
      </c>
      <c r="G116" s="248"/>
      <c r="H116" s="252">
        <v>0.9</v>
      </c>
      <c r="I116" s="253"/>
      <c r="J116" s="248"/>
      <c r="K116" s="248"/>
      <c r="L116" s="254"/>
      <c r="M116" s="255"/>
      <c r="N116" s="256"/>
      <c r="O116" s="256"/>
      <c r="P116" s="256"/>
      <c r="Q116" s="256"/>
      <c r="R116" s="256"/>
      <c r="S116" s="256"/>
      <c r="T116" s="257"/>
      <c r="AT116" s="258" t="s">
        <v>210</v>
      </c>
      <c r="AU116" s="258" t="s">
        <v>79</v>
      </c>
      <c r="AV116" s="12" t="s">
        <v>79</v>
      </c>
      <c r="AW116" s="12" t="s">
        <v>33</v>
      </c>
      <c r="AX116" s="12" t="s">
        <v>76</v>
      </c>
      <c r="AY116" s="258" t="s">
        <v>201</v>
      </c>
    </row>
    <row r="117" spans="2:65" s="1" customFormat="1" ht="25.5" customHeight="1">
      <c r="B117" s="46"/>
      <c r="C117" s="235" t="s">
        <v>232</v>
      </c>
      <c r="D117" s="235" t="s">
        <v>203</v>
      </c>
      <c r="E117" s="236" t="s">
        <v>344</v>
      </c>
      <c r="F117" s="237" t="s">
        <v>345</v>
      </c>
      <c r="G117" s="238" t="s">
        <v>206</v>
      </c>
      <c r="H117" s="239">
        <v>97.02</v>
      </c>
      <c r="I117" s="240"/>
      <c r="J117" s="241">
        <f>ROUND(I117*H117,2)</f>
        <v>0</v>
      </c>
      <c r="K117" s="237" t="s">
        <v>220</v>
      </c>
      <c r="L117" s="72"/>
      <c r="M117" s="242" t="s">
        <v>21</v>
      </c>
      <c r="N117" s="243" t="s">
        <v>40</v>
      </c>
      <c r="O117" s="47"/>
      <c r="P117" s="244">
        <f>O117*H117</f>
        <v>0</v>
      </c>
      <c r="Q117" s="244">
        <v>0.017</v>
      </c>
      <c r="R117" s="244">
        <f>Q117*H117</f>
        <v>1.64934</v>
      </c>
      <c r="S117" s="244">
        <v>0</v>
      </c>
      <c r="T117" s="245">
        <f>S117*H117</f>
        <v>0</v>
      </c>
      <c r="AR117" s="24" t="s">
        <v>208</v>
      </c>
      <c r="AT117" s="24" t="s">
        <v>203</v>
      </c>
      <c r="AU117" s="24" t="s">
        <v>79</v>
      </c>
      <c r="AY117" s="24" t="s">
        <v>201</v>
      </c>
      <c r="BE117" s="246">
        <f>IF(N117="základní",J117,0)</f>
        <v>0</v>
      </c>
      <c r="BF117" s="246">
        <f>IF(N117="snížená",J117,0)</f>
        <v>0</v>
      </c>
      <c r="BG117" s="246">
        <f>IF(N117="zákl. přenesená",J117,0)</f>
        <v>0</v>
      </c>
      <c r="BH117" s="246">
        <f>IF(N117="sníž. přenesená",J117,0)</f>
        <v>0</v>
      </c>
      <c r="BI117" s="246">
        <f>IF(N117="nulová",J117,0)</f>
        <v>0</v>
      </c>
      <c r="BJ117" s="24" t="s">
        <v>76</v>
      </c>
      <c r="BK117" s="246">
        <f>ROUND(I117*H117,2)</f>
        <v>0</v>
      </c>
      <c r="BL117" s="24" t="s">
        <v>208</v>
      </c>
      <c r="BM117" s="24" t="s">
        <v>346</v>
      </c>
    </row>
    <row r="118" spans="2:51" s="12" customFormat="1" ht="13.5">
      <c r="B118" s="247"/>
      <c r="C118" s="248"/>
      <c r="D118" s="249" t="s">
        <v>210</v>
      </c>
      <c r="E118" s="250" t="s">
        <v>21</v>
      </c>
      <c r="F118" s="251" t="s">
        <v>1201</v>
      </c>
      <c r="G118" s="248"/>
      <c r="H118" s="252">
        <v>97.02</v>
      </c>
      <c r="I118" s="253"/>
      <c r="J118" s="248"/>
      <c r="K118" s="248"/>
      <c r="L118" s="254"/>
      <c r="M118" s="255"/>
      <c r="N118" s="256"/>
      <c r="O118" s="256"/>
      <c r="P118" s="256"/>
      <c r="Q118" s="256"/>
      <c r="R118" s="256"/>
      <c r="S118" s="256"/>
      <c r="T118" s="257"/>
      <c r="AT118" s="258" t="s">
        <v>210</v>
      </c>
      <c r="AU118" s="258" t="s">
        <v>79</v>
      </c>
      <c r="AV118" s="12" t="s">
        <v>79</v>
      </c>
      <c r="AW118" s="12" t="s">
        <v>33</v>
      </c>
      <c r="AX118" s="12" t="s">
        <v>76</v>
      </c>
      <c r="AY118" s="258" t="s">
        <v>201</v>
      </c>
    </row>
    <row r="119" spans="2:65" s="1" customFormat="1" ht="16.5" customHeight="1">
      <c r="B119" s="46"/>
      <c r="C119" s="235" t="s">
        <v>238</v>
      </c>
      <c r="D119" s="235" t="s">
        <v>203</v>
      </c>
      <c r="E119" s="236" t="s">
        <v>356</v>
      </c>
      <c r="F119" s="237" t="s">
        <v>357</v>
      </c>
      <c r="G119" s="238" t="s">
        <v>358</v>
      </c>
      <c r="H119" s="239">
        <v>10</v>
      </c>
      <c r="I119" s="240"/>
      <c r="J119" s="241">
        <f>ROUND(I119*H119,2)</f>
        <v>0</v>
      </c>
      <c r="K119" s="237" t="s">
        <v>220</v>
      </c>
      <c r="L119" s="72"/>
      <c r="M119" s="242" t="s">
        <v>21</v>
      </c>
      <c r="N119" s="243" t="s">
        <v>40</v>
      </c>
      <c r="O119" s="47"/>
      <c r="P119" s="244">
        <f>O119*H119</f>
        <v>0</v>
      </c>
      <c r="Q119" s="244">
        <v>0.0015</v>
      </c>
      <c r="R119" s="244">
        <f>Q119*H119</f>
        <v>0.015</v>
      </c>
      <c r="S119" s="244">
        <v>0</v>
      </c>
      <c r="T119" s="245">
        <f>S119*H119</f>
        <v>0</v>
      </c>
      <c r="AR119" s="24" t="s">
        <v>208</v>
      </c>
      <c r="AT119" s="24" t="s">
        <v>203</v>
      </c>
      <c r="AU119" s="24" t="s">
        <v>79</v>
      </c>
      <c r="AY119" s="24" t="s">
        <v>201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24" t="s">
        <v>76</v>
      </c>
      <c r="BK119" s="246">
        <f>ROUND(I119*H119,2)</f>
        <v>0</v>
      </c>
      <c r="BL119" s="24" t="s">
        <v>208</v>
      </c>
      <c r="BM119" s="24" t="s">
        <v>359</v>
      </c>
    </row>
    <row r="120" spans="2:51" s="12" customFormat="1" ht="13.5">
      <c r="B120" s="247"/>
      <c r="C120" s="248"/>
      <c r="D120" s="249" t="s">
        <v>210</v>
      </c>
      <c r="E120" s="250" t="s">
        <v>21</v>
      </c>
      <c r="F120" s="251" t="s">
        <v>1146</v>
      </c>
      <c r="G120" s="248"/>
      <c r="H120" s="252">
        <v>10</v>
      </c>
      <c r="I120" s="253"/>
      <c r="J120" s="248"/>
      <c r="K120" s="248"/>
      <c r="L120" s="254"/>
      <c r="M120" s="255"/>
      <c r="N120" s="256"/>
      <c r="O120" s="256"/>
      <c r="P120" s="256"/>
      <c r="Q120" s="256"/>
      <c r="R120" s="256"/>
      <c r="S120" s="256"/>
      <c r="T120" s="257"/>
      <c r="AT120" s="258" t="s">
        <v>210</v>
      </c>
      <c r="AU120" s="258" t="s">
        <v>79</v>
      </c>
      <c r="AV120" s="12" t="s">
        <v>79</v>
      </c>
      <c r="AW120" s="12" t="s">
        <v>33</v>
      </c>
      <c r="AX120" s="12" t="s">
        <v>76</v>
      </c>
      <c r="AY120" s="258" t="s">
        <v>201</v>
      </c>
    </row>
    <row r="121" spans="2:65" s="1" customFormat="1" ht="16.5" customHeight="1">
      <c r="B121" s="46"/>
      <c r="C121" s="235" t="s">
        <v>245</v>
      </c>
      <c r="D121" s="235" t="s">
        <v>203</v>
      </c>
      <c r="E121" s="236" t="s">
        <v>365</v>
      </c>
      <c r="F121" s="237" t="s">
        <v>366</v>
      </c>
      <c r="G121" s="238" t="s">
        <v>206</v>
      </c>
      <c r="H121" s="239">
        <v>28.2</v>
      </c>
      <c r="I121" s="240"/>
      <c r="J121" s="241">
        <f>ROUND(I121*H121,2)</f>
        <v>0</v>
      </c>
      <c r="K121" s="237" t="s">
        <v>220</v>
      </c>
      <c r="L121" s="72"/>
      <c r="M121" s="242" t="s">
        <v>21</v>
      </c>
      <c r="N121" s="243" t="s">
        <v>40</v>
      </c>
      <c r="O121" s="47"/>
      <c r="P121" s="244">
        <f>O121*H121</f>
        <v>0</v>
      </c>
      <c r="Q121" s="244">
        <v>0.00012</v>
      </c>
      <c r="R121" s="244">
        <f>Q121*H121</f>
        <v>0.003384</v>
      </c>
      <c r="S121" s="244">
        <v>0</v>
      </c>
      <c r="T121" s="245">
        <f>S121*H121</f>
        <v>0</v>
      </c>
      <c r="AR121" s="24" t="s">
        <v>208</v>
      </c>
      <c r="AT121" s="24" t="s">
        <v>203</v>
      </c>
      <c r="AU121" s="24" t="s">
        <v>79</v>
      </c>
      <c r="AY121" s="24" t="s">
        <v>201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4" t="s">
        <v>76</v>
      </c>
      <c r="BK121" s="246">
        <f>ROUND(I121*H121,2)</f>
        <v>0</v>
      </c>
      <c r="BL121" s="24" t="s">
        <v>208</v>
      </c>
      <c r="BM121" s="24" t="s">
        <v>367</v>
      </c>
    </row>
    <row r="122" spans="2:51" s="12" customFormat="1" ht="13.5">
      <c r="B122" s="247"/>
      <c r="C122" s="248"/>
      <c r="D122" s="249" t="s">
        <v>210</v>
      </c>
      <c r="E122" s="250" t="s">
        <v>21</v>
      </c>
      <c r="F122" s="251" t="s">
        <v>1202</v>
      </c>
      <c r="G122" s="248"/>
      <c r="H122" s="252">
        <v>28.2</v>
      </c>
      <c r="I122" s="253"/>
      <c r="J122" s="248"/>
      <c r="K122" s="248"/>
      <c r="L122" s="254"/>
      <c r="M122" s="255"/>
      <c r="N122" s="256"/>
      <c r="O122" s="256"/>
      <c r="P122" s="256"/>
      <c r="Q122" s="256"/>
      <c r="R122" s="256"/>
      <c r="S122" s="256"/>
      <c r="T122" s="257"/>
      <c r="AT122" s="258" t="s">
        <v>210</v>
      </c>
      <c r="AU122" s="258" t="s">
        <v>79</v>
      </c>
      <c r="AV122" s="12" t="s">
        <v>79</v>
      </c>
      <c r="AW122" s="12" t="s">
        <v>33</v>
      </c>
      <c r="AX122" s="12" t="s">
        <v>76</v>
      </c>
      <c r="AY122" s="258" t="s">
        <v>201</v>
      </c>
    </row>
    <row r="123" spans="2:65" s="1" customFormat="1" ht="16.5" customHeight="1">
      <c r="B123" s="46"/>
      <c r="C123" s="235" t="s">
        <v>250</v>
      </c>
      <c r="D123" s="235" t="s">
        <v>203</v>
      </c>
      <c r="E123" s="236" t="s">
        <v>370</v>
      </c>
      <c r="F123" s="237" t="s">
        <v>371</v>
      </c>
      <c r="G123" s="238" t="s">
        <v>206</v>
      </c>
      <c r="H123" s="239">
        <v>52.13</v>
      </c>
      <c r="I123" s="240"/>
      <c r="J123" s="241">
        <f>ROUND(I123*H123,2)</f>
        <v>0</v>
      </c>
      <c r="K123" s="237" t="s">
        <v>207</v>
      </c>
      <c r="L123" s="72"/>
      <c r="M123" s="242" t="s">
        <v>21</v>
      </c>
      <c r="N123" s="243" t="s">
        <v>40</v>
      </c>
      <c r="O123" s="47"/>
      <c r="P123" s="244">
        <f>O123*H123</f>
        <v>0</v>
      </c>
      <c r="Q123" s="244">
        <v>0.0945</v>
      </c>
      <c r="R123" s="244">
        <f>Q123*H123</f>
        <v>4.926285</v>
      </c>
      <c r="S123" s="244">
        <v>0</v>
      </c>
      <c r="T123" s="245">
        <f>S123*H123</f>
        <v>0</v>
      </c>
      <c r="AR123" s="24" t="s">
        <v>208</v>
      </c>
      <c r="AT123" s="24" t="s">
        <v>203</v>
      </c>
      <c r="AU123" s="24" t="s">
        <v>79</v>
      </c>
      <c r="AY123" s="24" t="s">
        <v>201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4" t="s">
        <v>76</v>
      </c>
      <c r="BK123" s="246">
        <f>ROUND(I123*H123,2)</f>
        <v>0</v>
      </c>
      <c r="BL123" s="24" t="s">
        <v>208</v>
      </c>
      <c r="BM123" s="24" t="s">
        <v>372</v>
      </c>
    </row>
    <row r="124" spans="2:51" s="12" customFormat="1" ht="13.5">
      <c r="B124" s="247"/>
      <c r="C124" s="248"/>
      <c r="D124" s="249" t="s">
        <v>210</v>
      </c>
      <c r="E124" s="250" t="s">
        <v>21</v>
      </c>
      <c r="F124" s="251" t="s">
        <v>1203</v>
      </c>
      <c r="G124" s="248"/>
      <c r="H124" s="252">
        <v>52.13</v>
      </c>
      <c r="I124" s="253"/>
      <c r="J124" s="248"/>
      <c r="K124" s="248"/>
      <c r="L124" s="254"/>
      <c r="M124" s="255"/>
      <c r="N124" s="256"/>
      <c r="O124" s="256"/>
      <c r="P124" s="256"/>
      <c r="Q124" s="256"/>
      <c r="R124" s="256"/>
      <c r="S124" s="256"/>
      <c r="T124" s="257"/>
      <c r="AT124" s="258" t="s">
        <v>210</v>
      </c>
      <c r="AU124" s="258" t="s">
        <v>79</v>
      </c>
      <c r="AV124" s="12" t="s">
        <v>79</v>
      </c>
      <c r="AW124" s="12" t="s">
        <v>33</v>
      </c>
      <c r="AX124" s="12" t="s">
        <v>76</v>
      </c>
      <c r="AY124" s="258" t="s">
        <v>201</v>
      </c>
    </row>
    <row r="125" spans="2:65" s="1" customFormat="1" ht="25.5" customHeight="1">
      <c r="B125" s="46"/>
      <c r="C125" s="235" t="s">
        <v>255</v>
      </c>
      <c r="D125" s="235" t="s">
        <v>203</v>
      </c>
      <c r="E125" s="236" t="s">
        <v>385</v>
      </c>
      <c r="F125" s="237" t="s">
        <v>386</v>
      </c>
      <c r="G125" s="238" t="s">
        <v>206</v>
      </c>
      <c r="H125" s="239">
        <v>1</v>
      </c>
      <c r="I125" s="240"/>
      <c r="J125" s="241">
        <f>ROUND(I125*H125,2)</f>
        <v>0</v>
      </c>
      <c r="K125" s="237" t="s">
        <v>21</v>
      </c>
      <c r="L125" s="72"/>
      <c r="M125" s="242" t="s">
        <v>21</v>
      </c>
      <c r="N125" s="243" t="s">
        <v>40</v>
      </c>
      <c r="O125" s="47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AR125" s="24" t="s">
        <v>208</v>
      </c>
      <c r="AT125" s="24" t="s">
        <v>203</v>
      </c>
      <c r="AU125" s="24" t="s">
        <v>79</v>
      </c>
      <c r="AY125" s="24" t="s">
        <v>201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76</v>
      </c>
      <c r="BK125" s="246">
        <f>ROUND(I125*H125,2)</f>
        <v>0</v>
      </c>
      <c r="BL125" s="24" t="s">
        <v>208</v>
      </c>
      <c r="BM125" s="24" t="s">
        <v>387</v>
      </c>
    </row>
    <row r="126" spans="2:51" s="12" customFormat="1" ht="13.5">
      <c r="B126" s="247"/>
      <c r="C126" s="248"/>
      <c r="D126" s="249" t="s">
        <v>210</v>
      </c>
      <c r="E126" s="250" t="s">
        <v>21</v>
      </c>
      <c r="F126" s="251" t="s">
        <v>1148</v>
      </c>
      <c r="G126" s="248"/>
      <c r="H126" s="252">
        <v>1</v>
      </c>
      <c r="I126" s="253"/>
      <c r="J126" s="248"/>
      <c r="K126" s="248"/>
      <c r="L126" s="254"/>
      <c r="M126" s="255"/>
      <c r="N126" s="256"/>
      <c r="O126" s="256"/>
      <c r="P126" s="256"/>
      <c r="Q126" s="256"/>
      <c r="R126" s="256"/>
      <c r="S126" s="256"/>
      <c r="T126" s="257"/>
      <c r="AT126" s="258" t="s">
        <v>210</v>
      </c>
      <c r="AU126" s="258" t="s">
        <v>79</v>
      </c>
      <c r="AV126" s="12" t="s">
        <v>79</v>
      </c>
      <c r="AW126" s="12" t="s">
        <v>33</v>
      </c>
      <c r="AX126" s="12" t="s">
        <v>76</v>
      </c>
      <c r="AY126" s="258" t="s">
        <v>201</v>
      </c>
    </row>
    <row r="127" spans="2:65" s="1" customFormat="1" ht="25.5" customHeight="1">
      <c r="B127" s="46"/>
      <c r="C127" s="235" t="s">
        <v>260</v>
      </c>
      <c r="D127" s="235" t="s">
        <v>203</v>
      </c>
      <c r="E127" s="236" t="s">
        <v>390</v>
      </c>
      <c r="F127" s="237" t="s">
        <v>391</v>
      </c>
      <c r="G127" s="238" t="s">
        <v>206</v>
      </c>
      <c r="H127" s="239">
        <v>52.13</v>
      </c>
      <c r="I127" s="240"/>
      <c r="J127" s="241">
        <f>ROUND(I127*H127,2)</f>
        <v>0</v>
      </c>
      <c r="K127" s="237" t="s">
        <v>21</v>
      </c>
      <c r="L127" s="72"/>
      <c r="M127" s="242" t="s">
        <v>21</v>
      </c>
      <c r="N127" s="243" t="s">
        <v>40</v>
      </c>
      <c r="O127" s="47"/>
      <c r="P127" s="244">
        <f>O127*H127</f>
        <v>0</v>
      </c>
      <c r="Q127" s="244">
        <v>0.05</v>
      </c>
      <c r="R127" s="244">
        <f>Q127*H127</f>
        <v>2.6065000000000005</v>
      </c>
      <c r="S127" s="244">
        <v>0</v>
      </c>
      <c r="T127" s="245">
        <f>S127*H127</f>
        <v>0</v>
      </c>
      <c r="AR127" s="24" t="s">
        <v>208</v>
      </c>
      <c r="AT127" s="24" t="s">
        <v>203</v>
      </c>
      <c r="AU127" s="24" t="s">
        <v>79</v>
      </c>
      <c r="AY127" s="24" t="s">
        <v>201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76</v>
      </c>
      <c r="BK127" s="246">
        <f>ROUND(I127*H127,2)</f>
        <v>0</v>
      </c>
      <c r="BL127" s="24" t="s">
        <v>208</v>
      </c>
      <c r="BM127" s="24" t="s">
        <v>392</v>
      </c>
    </row>
    <row r="128" spans="2:51" s="12" customFormat="1" ht="13.5">
      <c r="B128" s="247"/>
      <c r="C128" s="248"/>
      <c r="D128" s="249" t="s">
        <v>210</v>
      </c>
      <c r="E128" s="250" t="s">
        <v>21</v>
      </c>
      <c r="F128" s="251" t="s">
        <v>1204</v>
      </c>
      <c r="G128" s="248"/>
      <c r="H128" s="252">
        <v>52.13</v>
      </c>
      <c r="I128" s="253"/>
      <c r="J128" s="248"/>
      <c r="K128" s="248"/>
      <c r="L128" s="254"/>
      <c r="M128" s="255"/>
      <c r="N128" s="256"/>
      <c r="O128" s="256"/>
      <c r="P128" s="256"/>
      <c r="Q128" s="256"/>
      <c r="R128" s="256"/>
      <c r="S128" s="256"/>
      <c r="T128" s="257"/>
      <c r="AT128" s="258" t="s">
        <v>210</v>
      </c>
      <c r="AU128" s="258" t="s">
        <v>79</v>
      </c>
      <c r="AV128" s="12" t="s">
        <v>79</v>
      </c>
      <c r="AW128" s="12" t="s">
        <v>33</v>
      </c>
      <c r="AX128" s="12" t="s">
        <v>76</v>
      </c>
      <c r="AY128" s="258" t="s">
        <v>201</v>
      </c>
    </row>
    <row r="129" spans="2:63" s="11" customFormat="1" ht="29.85" customHeight="1">
      <c r="B129" s="219"/>
      <c r="C129" s="220"/>
      <c r="D129" s="221" t="s">
        <v>68</v>
      </c>
      <c r="E129" s="233" t="s">
        <v>250</v>
      </c>
      <c r="F129" s="233" t="s">
        <v>394</v>
      </c>
      <c r="G129" s="220"/>
      <c r="H129" s="220"/>
      <c r="I129" s="223"/>
      <c r="J129" s="234">
        <f>BK129</f>
        <v>0</v>
      </c>
      <c r="K129" s="220"/>
      <c r="L129" s="225"/>
      <c r="M129" s="226"/>
      <c r="N129" s="227"/>
      <c r="O129" s="227"/>
      <c r="P129" s="228">
        <f>P130+SUM(P131:P149)</f>
        <v>0</v>
      </c>
      <c r="Q129" s="227"/>
      <c r="R129" s="228">
        <f>R130+SUM(R131:R149)</f>
        <v>0.013032500000000002</v>
      </c>
      <c r="S129" s="227"/>
      <c r="T129" s="229">
        <f>T130+SUM(T131:T149)</f>
        <v>21.86693</v>
      </c>
      <c r="AR129" s="230" t="s">
        <v>76</v>
      </c>
      <c r="AT129" s="231" t="s">
        <v>68</v>
      </c>
      <c r="AU129" s="231" t="s">
        <v>76</v>
      </c>
      <c r="AY129" s="230" t="s">
        <v>201</v>
      </c>
      <c r="BK129" s="232">
        <f>BK130+SUM(BK131:BK149)</f>
        <v>0</v>
      </c>
    </row>
    <row r="130" spans="2:65" s="1" customFormat="1" ht="25.5" customHeight="1">
      <c r="B130" s="46"/>
      <c r="C130" s="235" t="s">
        <v>265</v>
      </c>
      <c r="D130" s="235" t="s">
        <v>203</v>
      </c>
      <c r="E130" s="236" t="s">
        <v>401</v>
      </c>
      <c r="F130" s="237" t="s">
        <v>402</v>
      </c>
      <c r="G130" s="238" t="s">
        <v>206</v>
      </c>
      <c r="H130" s="239">
        <v>52.13</v>
      </c>
      <c r="I130" s="240"/>
      <c r="J130" s="241">
        <f>ROUND(I130*H130,2)</f>
        <v>0</v>
      </c>
      <c r="K130" s="237" t="s">
        <v>220</v>
      </c>
      <c r="L130" s="72"/>
      <c r="M130" s="242" t="s">
        <v>21</v>
      </c>
      <c r="N130" s="243" t="s">
        <v>40</v>
      </c>
      <c r="O130" s="47"/>
      <c r="P130" s="244">
        <f>O130*H130</f>
        <v>0</v>
      </c>
      <c r="Q130" s="244">
        <v>0.00021</v>
      </c>
      <c r="R130" s="244">
        <f>Q130*H130</f>
        <v>0.010947300000000002</v>
      </c>
      <c r="S130" s="244">
        <v>0</v>
      </c>
      <c r="T130" s="245">
        <f>S130*H130</f>
        <v>0</v>
      </c>
      <c r="AR130" s="24" t="s">
        <v>208</v>
      </c>
      <c r="AT130" s="24" t="s">
        <v>203</v>
      </c>
      <c r="AU130" s="24" t="s">
        <v>79</v>
      </c>
      <c r="AY130" s="24" t="s">
        <v>201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24" t="s">
        <v>76</v>
      </c>
      <c r="BK130" s="246">
        <f>ROUND(I130*H130,2)</f>
        <v>0</v>
      </c>
      <c r="BL130" s="24" t="s">
        <v>208</v>
      </c>
      <c r="BM130" s="24" t="s">
        <v>403</v>
      </c>
    </row>
    <row r="131" spans="2:51" s="12" customFormat="1" ht="13.5">
      <c r="B131" s="247"/>
      <c r="C131" s="248"/>
      <c r="D131" s="249" t="s">
        <v>210</v>
      </c>
      <c r="E131" s="250" t="s">
        <v>21</v>
      </c>
      <c r="F131" s="251" t="s">
        <v>1203</v>
      </c>
      <c r="G131" s="248"/>
      <c r="H131" s="252">
        <v>52.13</v>
      </c>
      <c r="I131" s="253"/>
      <c r="J131" s="248"/>
      <c r="K131" s="248"/>
      <c r="L131" s="254"/>
      <c r="M131" s="255"/>
      <c r="N131" s="256"/>
      <c r="O131" s="256"/>
      <c r="P131" s="256"/>
      <c r="Q131" s="256"/>
      <c r="R131" s="256"/>
      <c r="S131" s="256"/>
      <c r="T131" s="257"/>
      <c r="AT131" s="258" t="s">
        <v>210</v>
      </c>
      <c r="AU131" s="258" t="s">
        <v>79</v>
      </c>
      <c r="AV131" s="12" t="s">
        <v>79</v>
      </c>
      <c r="AW131" s="12" t="s">
        <v>33</v>
      </c>
      <c r="AX131" s="12" t="s">
        <v>76</v>
      </c>
      <c r="AY131" s="258" t="s">
        <v>201</v>
      </c>
    </row>
    <row r="132" spans="2:65" s="1" customFormat="1" ht="25.5" customHeight="1">
      <c r="B132" s="46"/>
      <c r="C132" s="235" t="s">
        <v>272</v>
      </c>
      <c r="D132" s="235" t="s">
        <v>203</v>
      </c>
      <c r="E132" s="236" t="s">
        <v>406</v>
      </c>
      <c r="F132" s="237" t="s">
        <v>407</v>
      </c>
      <c r="G132" s="238" t="s">
        <v>206</v>
      </c>
      <c r="H132" s="239">
        <v>52.13</v>
      </c>
      <c r="I132" s="240"/>
      <c r="J132" s="241">
        <f>ROUND(I132*H132,2)</f>
        <v>0</v>
      </c>
      <c r="K132" s="237" t="s">
        <v>220</v>
      </c>
      <c r="L132" s="72"/>
      <c r="M132" s="242" t="s">
        <v>21</v>
      </c>
      <c r="N132" s="243" t="s">
        <v>40</v>
      </c>
      <c r="O132" s="47"/>
      <c r="P132" s="244">
        <f>O132*H132</f>
        <v>0</v>
      </c>
      <c r="Q132" s="244">
        <v>4E-05</v>
      </c>
      <c r="R132" s="244">
        <f>Q132*H132</f>
        <v>0.0020852</v>
      </c>
      <c r="S132" s="244">
        <v>0</v>
      </c>
      <c r="T132" s="245">
        <f>S132*H132</f>
        <v>0</v>
      </c>
      <c r="AR132" s="24" t="s">
        <v>208</v>
      </c>
      <c r="AT132" s="24" t="s">
        <v>203</v>
      </c>
      <c r="AU132" s="24" t="s">
        <v>79</v>
      </c>
      <c r="AY132" s="24" t="s">
        <v>201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4" t="s">
        <v>76</v>
      </c>
      <c r="BK132" s="246">
        <f>ROUND(I132*H132,2)</f>
        <v>0</v>
      </c>
      <c r="BL132" s="24" t="s">
        <v>208</v>
      </c>
      <c r="BM132" s="24" t="s">
        <v>408</v>
      </c>
    </row>
    <row r="133" spans="2:51" s="12" customFormat="1" ht="13.5">
      <c r="B133" s="247"/>
      <c r="C133" s="248"/>
      <c r="D133" s="249" t="s">
        <v>210</v>
      </c>
      <c r="E133" s="250" t="s">
        <v>21</v>
      </c>
      <c r="F133" s="251" t="s">
        <v>1205</v>
      </c>
      <c r="G133" s="248"/>
      <c r="H133" s="252">
        <v>52.13</v>
      </c>
      <c r="I133" s="253"/>
      <c r="J133" s="248"/>
      <c r="K133" s="248"/>
      <c r="L133" s="254"/>
      <c r="M133" s="255"/>
      <c r="N133" s="256"/>
      <c r="O133" s="256"/>
      <c r="P133" s="256"/>
      <c r="Q133" s="256"/>
      <c r="R133" s="256"/>
      <c r="S133" s="256"/>
      <c r="T133" s="257"/>
      <c r="AT133" s="258" t="s">
        <v>210</v>
      </c>
      <c r="AU133" s="258" t="s">
        <v>79</v>
      </c>
      <c r="AV133" s="12" t="s">
        <v>79</v>
      </c>
      <c r="AW133" s="12" t="s">
        <v>33</v>
      </c>
      <c r="AX133" s="12" t="s">
        <v>76</v>
      </c>
      <c r="AY133" s="258" t="s">
        <v>201</v>
      </c>
    </row>
    <row r="134" spans="2:65" s="1" customFormat="1" ht="25.5" customHeight="1">
      <c r="B134" s="46"/>
      <c r="C134" s="235" t="s">
        <v>277</v>
      </c>
      <c r="D134" s="235" t="s">
        <v>203</v>
      </c>
      <c r="E134" s="236" t="s">
        <v>417</v>
      </c>
      <c r="F134" s="237" t="s">
        <v>418</v>
      </c>
      <c r="G134" s="238" t="s">
        <v>219</v>
      </c>
      <c r="H134" s="239">
        <v>7.82</v>
      </c>
      <c r="I134" s="240"/>
      <c r="J134" s="241">
        <f>ROUND(I134*H134,2)</f>
        <v>0</v>
      </c>
      <c r="K134" s="237" t="s">
        <v>207</v>
      </c>
      <c r="L134" s="72"/>
      <c r="M134" s="242" t="s">
        <v>21</v>
      </c>
      <c r="N134" s="243" t="s">
        <v>40</v>
      </c>
      <c r="O134" s="47"/>
      <c r="P134" s="244">
        <f>O134*H134</f>
        <v>0</v>
      </c>
      <c r="Q134" s="244">
        <v>0</v>
      </c>
      <c r="R134" s="244">
        <f>Q134*H134</f>
        <v>0</v>
      </c>
      <c r="S134" s="244">
        <v>2.2</v>
      </c>
      <c r="T134" s="245">
        <f>S134*H134</f>
        <v>17.204</v>
      </c>
      <c r="AR134" s="24" t="s">
        <v>208</v>
      </c>
      <c r="AT134" s="24" t="s">
        <v>203</v>
      </c>
      <c r="AU134" s="24" t="s">
        <v>79</v>
      </c>
      <c r="AY134" s="24" t="s">
        <v>201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76</v>
      </c>
      <c r="BK134" s="246">
        <f>ROUND(I134*H134,2)</f>
        <v>0</v>
      </c>
      <c r="BL134" s="24" t="s">
        <v>208</v>
      </c>
      <c r="BM134" s="24" t="s">
        <v>419</v>
      </c>
    </row>
    <row r="135" spans="2:51" s="12" customFormat="1" ht="13.5">
      <c r="B135" s="247"/>
      <c r="C135" s="248"/>
      <c r="D135" s="249" t="s">
        <v>210</v>
      </c>
      <c r="E135" s="250" t="s">
        <v>21</v>
      </c>
      <c r="F135" s="251" t="s">
        <v>1206</v>
      </c>
      <c r="G135" s="248"/>
      <c r="H135" s="252">
        <v>7.82</v>
      </c>
      <c r="I135" s="253"/>
      <c r="J135" s="248"/>
      <c r="K135" s="248"/>
      <c r="L135" s="254"/>
      <c r="M135" s="255"/>
      <c r="N135" s="256"/>
      <c r="O135" s="256"/>
      <c r="P135" s="256"/>
      <c r="Q135" s="256"/>
      <c r="R135" s="256"/>
      <c r="S135" s="256"/>
      <c r="T135" s="257"/>
      <c r="AT135" s="258" t="s">
        <v>210</v>
      </c>
      <c r="AU135" s="258" t="s">
        <v>79</v>
      </c>
      <c r="AV135" s="12" t="s">
        <v>79</v>
      </c>
      <c r="AW135" s="12" t="s">
        <v>33</v>
      </c>
      <c r="AX135" s="12" t="s">
        <v>76</v>
      </c>
      <c r="AY135" s="258" t="s">
        <v>201</v>
      </c>
    </row>
    <row r="136" spans="2:65" s="1" customFormat="1" ht="25.5" customHeight="1">
      <c r="B136" s="46"/>
      <c r="C136" s="235" t="s">
        <v>10</v>
      </c>
      <c r="D136" s="235" t="s">
        <v>203</v>
      </c>
      <c r="E136" s="236" t="s">
        <v>429</v>
      </c>
      <c r="F136" s="237" t="s">
        <v>430</v>
      </c>
      <c r="G136" s="238" t="s">
        <v>219</v>
      </c>
      <c r="H136" s="239">
        <v>7.82</v>
      </c>
      <c r="I136" s="240"/>
      <c r="J136" s="241">
        <f>ROUND(I136*H136,2)</f>
        <v>0</v>
      </c>
      <c r="K136" s="237" t="s">
        <v>207</v>
      </c>
      <c r="L136" s="72"/>
      <c r="M136" s="242" t="s">
        <v>21</v>
      </c>
      <c r="N136" s="243" t="s">
        <v>40</v>
      </c>
      <c r="O136" s="47"/>
      <c r="P136" s="244">
        <f>O136*H136</f>
        <v>0</v>
      </c>
      <c r="Q136" s="244">
        <v>0</v>
      </c>
      <c r="R136" s="244">
        <f>Q136*H136</f>
        <v>0</v>
      </c>
      <c r="S136" s="244">
        <v>0.044</v>
      </c>
      <c r="T136" s="245">
        <f>S136*H136</f>
        <v>0.34408</v>
      </c>
      <c r="AR136" s="24" t="s">
        <v>208</v>
      </c>
      <c r="AT136" s="24" t="s">
        <v>203</v>
      </c>
      <c r="AU136" s="24" t="s">
        <v>79</v>
      </c>
      <c r="AY136" s="24" t="s">
        <v>201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24" t="s">
        <v>76</v>
      </c>
      <c r="BK136" s="246">
        <f>ROUND(I136*H136,2)</f>
        <v>0</v>
      </c>
      <c r="BL136" s="24" t="s">
        <v>208</v>
      </c>
      <c r="BM136" s="24" t="s">
        <v>431</v>
      </c>
    </row>
    <row r="137" spans="2:65" s="1" customFormat="1" ht="25.5" customHeight="1">
      <c r="B137" s="46"/>
      <c r="C137" s="235" t="s">
        <v>287</v>
      </c>
      <c r="D137" s="235" t="s">
        <v>203</v>
      </c>
      <c r="E137" s="236" t="s">
        <v>433</v>
      </c>
      <c r="F137" s="237" t="s">
        <v>434</v>
      </c>
      <c r="G137" s="238" t="s">
        <v>206</v>
      </c>
      <c r="H137" s="239">
        <v>52.13</v>
      </c>
      <c r="I137" s="240"/>
      <c r="J137" s="241">
        <f>ROUND(I137*H137,2)</f>
        <v>0</v>
      </c>
      <c r="K137" s="237" t="s">
        <v>220</v>
      </c>
      <c r="L137" s="72"/>
      <c r="M137" s="242" t="s">
        <v>21</v>
      </c>
      <c r="N137" s="243" t="s">
        <v>40</v>
      </c>
      <c r="O137" s="47"/>
      <c r="P137" s="244">
        <f>O137*H137</f>
        <v>0</v>
      </c>
      <c r="Q137" s="244">
        <v>0</v>
      </c>
      <c r="R137" s="244">
        <f>Q137*H137</f>
        <v>0</v>
      </c>
      <c r="S137" s="244">
        <v>0.035</v>
      </c>
      <c r="T137" s="245">
        <f>S137*H137</f>
        <v>1.8245500000000003</v>
      </c>
      <c r="AR137" s="24" t="s">
        <v>208</v>
      </c>
      <c r="AT137" s="24" t="s">
        <v>203</v>
      </c>
      <c r="AU137" s="24" t="s">
        <v>79</v>
      </c>
      <c r="AY137" s="24" t="s">
        <v>201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24" t="s">
        <v>76</v>
      </c>
      <c r="BK137" s="246">
        <f>ROUND(I137*H137,2)</f>
        <v>0</v>
      </c>
      <c r="BL137" s="24" t="s">
        <v>208</v>
      </c>
      <c r="BM137" s="24" t="s">
        <v>435</v>
      </c>
    </row>
    <row r="138" spans="2:51" s="12" customFormat="1" ht="13.5">
      <c r="B138" s="247"/>
      <c r="C138" s="248"/>
      <c r="D138" s="249" t="s">
        <v>210</v>
      </c>
      <c r="E138" s="250" t="s">
        <v>21</v>
      </c>
      <c r="F138" s="251" t="s">
        <v>1207</v>
      </c>
      <c r="G138" s="248"/>
      <c r="H138" s="252">
        <v>52.13</v>
      </c>
      <c r="I138" s="253"/>
      <c r="J138" s="248"/>
      <c r="K138" s="248"/>
      <c r="L138" s="254"/>
      <c r="M138" s="255"/>
      <c r="N138" s="256"/>
      <c r="O138" s="256"/>
      <c r="P138" s="256"/>
      <c r="Q138" s="256"/>
      <c r="R138" s="256"/>
      <c r="S138" s="256"/>
      <c r="T138" s="257"/>
      <c r="AT138" s="258" t="s">
        <v>210</v>
      </c>
      <c r="AU138" s="258" t="s">
        <v>79</v>
      </c>
      <c r="AV138" s="12" t="s">
        <v>79</v>
      </c>
      <c r="AW138" s="12" t="s">
        <v>33</v>
      </c>
      <c r="AX138" s="12" t="s">
        <v>76</v>
      </c>
      <c r="AY138" s="258" t="s">
        <v>201</v>
      </c>
    </row>
    <row r="139" spans="2:65" s="1" customFormat="1" ht="16.5" customHeight="1">
      <c r="B139" s="46"/>
      <c r="C139" s="235" t="s">
        <v>292</v>
      </c>
      <c r="D139" s="235" t="s">
        <v>203</v>
      </c>
      <c r="E139" s="236" t="s">
        <v>448</v>
      </c>
      <c r="F139" s="237" t="s">
        <v>449</v>
      </c>
      <c r="G139" s="238" t="s">
        <v>206</v>
      </c>
      <c r="H139" s="239">
        <v>1.8</v>
      </c>
      <c r="I139" s="240"/>
      <c r="J139" s="241">
        <f>ROUND(I139*H139,2)</f>
        <v>0</v>
      </c>
      <c r="K139" s="237" t="s">
        <v>220</v>
      </c>
      <c r="L139" s="72"/>
      <c r="M139" s="242" t="s">
        <v>21</v>
      </c>
      <c r="N139" s="243" t="s">
        <v>40</v>
      </c>
      <c r="O139" s="47"/>
      <c r="P139" s="244">
        <f>O139*H139</f>
        <v>0</v>
      </c>
      <c r="Q139" s="244">
        <v>0</v>
      </c>
      <c r="R139" s="244">
        <f>Q139*H139</f>
        <v>0</v>
      </c>
      <c r="S139" s="244">
        <v>0.076</v>
      </c>
      <c r="T139" s="245">
        <f>S139*H139</f>
        <v>0.1368</v>
      </c>
      <c r="AR139" s="24" t="s">
        <v>208</v>
      </c>
      <c r="AT139" s="24" t="s">
        <v>203</v>
      </c>
      <c r="AU139" s="24" t="s">
        <v>79</v>
      </c>
      <c r="AY139" s="24" t="s">
        <v>201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24" t="s">
        <v>76</v>
      </c>
      <c r="BK139" s="246">
        <f>ROUND(I139*H139,2)</f>
        <v>0</v>
      </c>
      <c r="BL139" s="24" t="s">
        <v>208</v>
      </c>
      <c r="BM139" s="24" t="s">
        <v>450</v>
      </c>
    </row>
    <row r="140" spans="2:51" s="12" customFormat="1" ht="13.5">
      <c r="B140" s="247"/>
      <c r="C140" s="248"/>
      <c r="D140" s="249" t="s">
        <v>210</v>
      </c>
      <c r="E140" s="250" t="s">
        <v>21</v>
      </c>
      <c r="F140" s="251" t="s">
        <v>1155</v>
      </c>
      <c r="G140" s="248"/>
      <c r="H140" s="252">
        <v>1.8</v>
      </c>
      <c r="I140" s="253"/>
      <c r="J140" s="248"/>
      <c r="K140" s="248"/>
      <c r="L140" s="254"/>
      <c r="M140" s="255"/>
      <c r="N140" s="256"/>
      <c r="O140" s="256"/>
      <c r="P140" s="256"/>
      <c r="Q140" s="256"/>
      <c r="R140" s="256"/>
      <c r="S140" s="256"/>
      <c r="T140" s="257"/>
      <c r="AT140" s="258" t="s">
        <v>210</v>
      </c>
      <c r="AU140" s="258" t="s">
        <v>79</v>
      </c>
      <c r="AV140" s="12" t="s">
        <v>79</v>
      </c>
      <c r="AW140" s="12" t="s">
        <v>33</v>
      </c>
      <c r="AX140" s="12" t="s">
        <v>76</v>
      </c>
      <c r="AY140" s="258" t="s">
        <v>201</v>
      </c>
    </row>
    <row r="141" spans="2:65" s="1" customFormat="1" ht="16.5" customHeight="1">
      <c r="B141" s="46"/>
      <c r="C141" s="235" t="s">
        <v>297</v>
      </c>
      <c r="D141" s="235" t="s">
        <v>203</v>
      </c>
      <c r="E141" s="236" t="s">
        <v>462</v>
      </c>
      <c r="F141" s="237" t="s">
        <v>463</v>
      </c>
      <c r="G141" s="238" t="s">
        <v>358</v>
      </c>
      <c r="H141" s="239">
        <v>6</v>
      </c>
      <c r="I141" s="240"/>
      <c r="J141" s="241">
        <f>ROUND(I141*H141,2)</f>
        <v>0</v>
      </c>
      <c r="K141" s="237" t="s">
        <v>220</v>
      </c>
      <c r="L141" s="72"/>
      <c r="M141" s="242" t="s">
        <v>21</v>
      </c>
      <c r="N141" s="243" t="s">
        <v>40</v>
      </c>
      <c r="O141" s="47"/>
      <c r="P141" s="244">
        <f>O141*H141</f>
        <v>0</v>
      </c>
      <c r="Q141" s="244">
        <v>0</v>
      </c>
      <c r="R141" s="244">
        <f>Q141*H141</f>
        <v>0</v>
      </c>
      <c r="S141" s="244">
        <v>0.099</v>
      </c>
      <c r="T141" s="245">
        <f>S141*H141</f>
        <v>0.5940000000000001</v>
      </c>
      <c r="AR141" s="24" t="s">
        <v>208</v>
      </c>
      <c r="AT141" s="24" t="s">
        <v>203</v>
      </c>
      <c r="AU141" s="24" t="s">
        <v>79</v>
      </c>
      <c r="AY141" s="24" t="s">
        <v>201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24" t="s">
        <v>76</v>
      </c>
      <c r="BK141" s="246">
        <f>ROUND(I141*H141,2)</f>
        <v>0</v>
      </c>
      <c r="BL141" s="24" t="s">
        <v>208</v>
      </c>
      <c r="BM141" s="24" t="s">
        <v>464</v>
      </c>
    </row>
    <row r="142" spans="2:51" s="12" customFormat="1" ht="13.5">
      <c r="B142" s="247"/>
      <c r="C142" s="248"/>
      <c r="D142" s="249" t="s">
        <v>210</v>
      </c>
      <c r="E142" s="250" t="s">
        <v>21</v>
      </c>
      <c r="F142" s="251" t="s">
        <v>1156</v>
      </c>
      <c r="G142" s="248"/>
      <c r="H142" s="252">
        <v>6</v>
      </c>
      <c r="I142" s="253"/>
      <c r="J142" s="248"/>
      <c r="K142" s="248"/>
      <c r="L142" s="254"/>
      <c r="M142" s="255"/>
      <c r="N142" s="256"/>
      <c r="O142" s="256"/>
      <c r="P142" s="256"/>
      <c r="Q142" s="256"/>
      <c r="R142" s="256"/>
      <c r="S142" s="256"/>
      <c r="T142" s="257"/>
      <c r="AT142" s="258" t="s">
        <v>210</v>
      </c>
      <c r="AU142" s="258" t="s">
        <v>79</v>
      </c>
      <c r="AV142" s="12" t="s">
        <v>79</v>
      </c>
      <c r="AW142" s="12" t="s">
        <v>33</v>
      </c>
      <c r="AX142" s="12" t="s">
        <v>76</v>
      </c>
      <c r="AY142" s="258" t="s">
        <v>201</v>
      </c>
    </row>
    <row r="143" spans="2:65" s="1" customFormat="1" ht="25.5" customHeight="1">
      <c r="B143" s="46"/>
      <c r="C143" s="235" t="s">
        <v>303</v>
      </c>
      <c r="D143" s="235" t="s">
        <v>203</v>
      </c>
      <c r="E143" s="236" t="s">
        <v>471</v>
      </c>
      <c r="F143" s="237" t="s">
        <v>472</v>
      </c>
      <c r="G143" s="238" t="s">
        <v>206</v>
      </c>
      <c r="H143" s="239">
        <v>52.13</v>
      </c>
      <c r="I143" s="240"/>
      <c r="J143" s="241">
        <f>ROUND(I143*H143,2)</f>
        <v>0</v>
      </c>
      <c r="K143" s="237" t="s">
        <v>220</v>
      </c>
      <c r="L143" s="72"/>
      <c r="M143" s="242" t="s">
        <v>21</v>
      </c>
      <c r="N143" s="243" t="s">
        <v>40</v>
      </c>
      <c r="O143" s="47"/>
      <c r="P143" s="244">
        <f>O143*H143</f>
        <v>0</v>
      </c>
      <c r="Q143" s="244">
        <v>0</v>
      </c>
      <c r="R143" s="244">
        <f>Q143*H143</f>
        <v>0</v>
      </c>
      <c r="S143" s="244">
        <v>0.01</v>
      </c>
      <c r="T143" s="245">
        <f>S143*H143</f>
        <v>0.5213</v>
      </c>
      <c r="AR143" s="24" t="s">
        <v>208</v>
      </c>
      <c r="AT143" s="24" t="s">
        <v>203</v>
      </c>
      <c r="AU143" s="24" t="s">
        <v>79</v>
      </c>
      <c r="AY143" s="24" t="s">
        <v>201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76</v>
      </c>
      <c r="BK143" s="246">
        <f>ROUND(I143*H143,2)</f>
        <v>0</v>
      </c>
      <c r="BL143" s="24" t="s">
        <v>208</v>
      </c>
      <c r="BM143" s="24" t="s">
        <v>473</v>
      </c>
    </row>
    <row r="144" spans="2:51" s="12" customFormat="1" ht="13.5">
      <c r="B144" s="247"/>
      <c r="C144" s="248"/>
      <c r="D144" s="249" t="s">
        <v>210</v>
      </c>
      <c r="E144" s="250" t="s">
        <v>21</v>
      </c>
      <c r="F144" s="251" t="s">
        <v>1200</v>
      </c>
      <c r="G144" s="248"/>
      <c r="H144" s="252">
        <v>52.13</v>
      </c>
      <c r="I144" s="253"/>
      <c r="J144" s="248"/>
      <c r="K144" s="248"/>
      <c r="L144" s="254"/>
      <c r="M144" s="255"/>
      <c r="N144" s="256"/>
      <c r="O144" s="256"/>
      <c r="P144" s="256"/>
      <c r="Q144" s="256"/>
      <c r="R144" s="256"/>
      <c r="S144" s="256"/>
      <c r="T144" s="257"/>
      <c r="AT144" s="258" t="s">
        <v>210</v>
      </c>
      <c r="AU144" s="258" t="s">
        <v>79</v>
      </c>
      <c r="AV144" s="12" t="s">
        <v>79</v>
      </c>
      <c r="AW144" s="12" t="s">
        <v>33</v>
      </c>
      <c r="AX144" s="12" t="s">
        <v>76</v>
      </c>
      <c r="AY144" s="258" t="s">
        <v>201</v>
      </c>
    </row>
    <row r="145" spans="2:65" s="1" customFormat="1" ht="25.5" customHeight="1">
      <c r="B145" s="46"/>
      <c r="C145" s="235" t="s">
        <v>308</v>
      </c>
      <c r="D145" s="235" t="s">
        <v>203</v>
      </c>
      <c r="E145" s="236" t="s">
        <v>475</v>
      </c>
      <c r="F145" s="237" t="s">
        <v>476</v>
      </c>
      <c r="G145" s="238" t="s">
        <v>206</v>
      </c>
      <c r="H145" s="239">
        <v>97.02</v>
      </c>
      <c r="I145" s="240"/>
      <c r="J145" s="241">
        <f>ROUND(I145*H145,2)</f>
        <v>0</v>
      </c>
      <c r="K145" s="237" t="s">
        <v>220</v>
      </c>
      <c r="L145" s="72"/>
      <c r="M145" s="242" t="s">
        <v>21</v>
      </c>
      <c r="N145" s="243" t="s">
        <v>40</v>
      </c>
      <c r="O145" s="47"/>
      <c r="P145" s="244">
        <f>O145*H145</f>
        <v>0</v>
      </c>
      <c r="Q145" s="244">
        <v>0</v>
      </c>
      <c r="R145" s="244">
        <f>Q145*H145</f>
        <v>0</v>
      </c>
      <c r="S145" s="244">
        <v>0.01</v>
      </c>
      <c r="T145" s="245">
        <f>S145*H145</f>
        <v>0.9702</v>
      </c>
      <c r="AR145" s="24" t="s">
        <v>208</v>
      </c>
      <c r="AT145" s="24" t="s">
        <v>203</v>
      </c>
      <c r="AU145" s="24" t="s">
        <v>79</v>
      </c>
      <c r="AY145" s="24" t="s">
        <v>201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4" t="s">
        <v>76</v>
      </c>
      <c r="BK145" s="246">
        <f>ROUND(I145*H145,2)</f>
        <v>0</v>
      </c>
      <c r="BL145" s="24" t="s">
        <v>208</v>
      </c>
      <c r="BM145" s="24" t="s">
        <v>477</v>
      </c>
    </row>
    <row r="146" spans="2:51" s="12" customFormat="1" ht="13.5">
      <c r="B146" s="247"/>
      <c r="C146" s="248"/>
      <c r="D146" s="249" t="s">
        <v>210</v>
      </c>
      <c r="E146" s="250" t="s">
        <v>21</v>
      </c>
      <c r="F146" s="251" t="s">
        <v>1201</v>
      </c>
      <c r="G146" s="248"/>
      <c r="H146" s="252">
        <v>97.02</v>
      </c>
      <c r="I146" s="253"/>
      <c r="J146" s="248"/>
      <c r="K146" s="248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210</v>
      </c>
      <c r="AU146" s="258" t="s">
        <v>79</v>
      </c>
      <c r="AV146" s="12" t="s">
        <v>79</v>
      </c>
      <c r="AW146" s="12" t="s">
        <v>33</v>
      </c>
      <c r="AX146" s="12" t="s">
        <v>69</v>
      </c>
      <c r="AY146" s="258" t="s">
        <v>201</v>
      </c>
    </row>
    <row r="147" spans="2:65" s="1" customFormat="1" ht="25.5" customHeight="1">
      <c r="B147" s="46"/>
      <c r="C147" s="235" t="s">
        <v>9</v>
      </c>
      <c r="D147" s="235" t="s">
        <v>203</v>
      </c>
      <c r="E147" s="236" t="s">
        <v>485</v>
      </c>
      <c r="F147" s="237" t="s">
        <v>486</v>
      </c>
      <c r="G147" s="238" t="s">
        <v>206</v>
      </c>
      <c r="H147" s="239">
        <v>4</v>
      </c>
      <c r="I147" s="240"/>
      <c r="J147" s="241">
        <f>ROUND(I147*H147,2)</f>
        <v>0</v>
      </c>
      <c r="K147" s="237" t="s">
        <v>220</v>
      </c>
      <c r="L147" s="72"/>
      <c r="M147" s="242" t="s">
        <v>21</v>
      </c>
      <c r="N147" s="243" t="s">
        <v>40</v>
      </c>
      <c r="O147" s="47"/>
      <c r="P147" s="244">
        <f>O147*H147</f>
        <v>0</v>
      </c>
      <c r="Q147" s="244">
        <v>0</v>
      </c>
      <c r="R147" s="244">
        <f>Q147*H147</f>
        <v>0</v>
      </c>
      <c r="S147" s="244">
        <v>0.068</v>
      </c>
      <c r="T147" s="245">
        <f>S147*H147</f>
        <v>0.272</v>
      </c>
      <c r="AR147" s="24" t="s">
        <v>208</v>
      </c>
      <c r="AT147" s="24" t="s">
        <v>203</v>
      </c>
      <c r="AU147" s="24" t="s">
        <v>79</v>
      </c>
      <c r="AY147" s="24" t="s">
        <v>201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4" t="s">
        <v>76</v>
      </c>
      <c r="BK147" s="246">
        <f>ROUND(I147*H147,2)</f>
        <v>0</v>
      </c>
      <c r="BL147" s="24" t="s">
        <v>208</v>
      </c>
      <c r="BM147" s="24" t="s">
        <v>487</v>
      </c>
    </row>
    <row r="148" spans="2:51" s="12" customFormat="1" ht="13.5">
      <c r="B148" s="247"/>
      <c r="C148" s="248"/>
      <c r="D148" s="249" t="s">
        <v>210</v>
      </c>
      <c r="E148" s="250" t="s">
        <v>21</v>
      </c>
      <c r="F148" s="251" t="s">
        <v>488</v>
      </c>
      <c r="G148" s="248"/>
      <c r="H148" s="252">
        <v>4</v>
      </c>
      <c r="I148" s="253"/>
      <c r="J148" s="248"/>
      <c r="K148" s="248"/>
      <c r="L148" s="254"/>
      <c r="M148" s="255"/>
      <c r="N148" s="256"/>
      <c r="O148" s="256"/>
      <c r="P148" s="256"/>
      <c r="Q148" s="256"/>
      <c r="R148" s="256"/>
      <c r="S148" s="256"/>
      <c r="T148" s="257"/>
      <c r="AT148" s="258" t="s">
        <v>210</v>
      </c>
      <c r="AU148" s="258" t="s">
        <v>79</v>
      </c>
      <c r="AV148" s="12" t="s">
        <v>79</v>
      </c>
      <c r="AW148" s="12" t="s">
        <v>33</v>
      </c>
      <c r="AX148" s="12" t="s">
        <v>76</v>
      </c>
      <c r="AY148" s="258" t="s">
        <v>201</v>
      </c>
    </row>
    <row r="149" spans="2:63" s="11" customFormat="1" ht="22.3" customHeight="1">
      <c r="B149" s="219"/>
      <c r="C149" s="220"/>
      <c r="D149" s="221" t="s">
        <v>68</v>
      </c>
      <c r="E149" s="233" t="s">
        <v>495</v>
      </c>
      <c r="F149" s="233" t="s">
        <v>496</v>
      </c>
      <c r="G149" s="220"/>
      <c r="H149" s="220"/>
      <c r="I149" s="223"/>
      <c r="J149" s="234">
        <f>BK149</f>
        <v>0</v>
      </c>
      <c r="K149" s="220"/>
      <c r="L149" s="225"/>
      <c r="M149" s="226"/>
      <c r="N149" s="227"/>
      <c r="O149" s="227"/>
      <c r="P149" s="228">
        <f>P150</f>
        <v>0</v>
      </c>
      <c r="Q149" s="227"/>
      <c r="R149" s="228">
        <f>R150</f>
        <v>0</v>
      </c>
      <c r="S149" s="227"/>
      <c r="T149" s="229">
        <f>T150</f>
        <v>0</v>
      </c>
      <c r="AR149" s="230" t="s">
        <v>76</v>
      </c>
      <c r="AT149" s="231" t="s">
        <v>68</v>
      </c>
      <c r="AU149" s="231" t="s">
        <v>79</v>
      </c>
      <c r="AY149" s="230" t="s">
        <v>201</v>
      </c>
      <c r="BK149" s="232">
        <f>BK150</f>
        <v>0</v>
      </c>
    </row>
    <row r="150" spans="2:65" s="1" customFormat="1" ht="16.5" customHeight="1">
      <c r="B150" s="46"/>
      <c r="C150" s="235" t="s">
        <v>316</v>
      </c>
      <c r="D150" s="235" t="s">
        <v>203</v>
      </c>
      <c r="E150" s="236" t="s">
        <v>498</v>
      </c>
      <c r="F150" s="237" t="s">
        <v>499</v>
      </c>
      <c r="G150" s="238" t="s">
        <v>235</v>
      </c>
      <c r="H150" s="239">
        <v>10.239</v>
      </c>
      <c r="I150" s="240"/>
      <c r="J150" s="241">
        <f>ROUND(I150*H150,2)</f>
        <v>0</v>
      </c>
      <c r="K150" s="237" t="s">
        <v>220</v>
      </c>
      <c r="L150" s="72"/>
      <c r="M150" s="242" t="s">
        <v>21</v>
      </c>
      <c r="N150" s="243" t="s">
        <v>40</v>
      </c>
      <c r="O150" s="47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AR150" s="24" t="s">
        <v>208</v>
      </c>
      <c r="AT150" s="24" t="s">
        <v>203</v>
      </c>
      <c r="AU150" s="24" t="s">
        <v>216</v>
      </c>
      <c r="AY150" s="24" t="s">
        <v>201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24" t="s">
        <v>76</v>
      </c>
      <c r="BK150" s="246">
        <f>ROUND(I150*H150,2)</f>
        <v>0</v>
      </c>
      <c r="BL150" s="24" t="s">
        <v>208</v>
      </c>
      <c r="BM150" s="24" t="s">
        <v>500</v>
      </c>
    </row>
    <row r="151" spans="2:63" s="11" customFormat="1" ht="29.85" customHeight="1">
      <c r="B151" s="219"/>
      <c r="C151" s="220"/>
      <c r="D151" s="221" t="s">
        <v>68</v>
      </c>
      <c r="E151" s="233" t="s">
        <v>501</v>
      </c>
      <c r="F151" s="233" t="s">
        <v>502</v>
      </c>
      <c r="G151" s="220"/>
      <c r="H151" s="220"/>
      <c r="I151" s="223"/>
      <c r="J151" s="234">
        <f>BK151</f>
        <v>0</v>
      </c>
      <c r="K151" s="220"/>
      <c r="L151" s="225"/>
      <c r="M151" s="226"/>
      <c r="N151" s="227"/>
      <c r="O151" s="227"/>
      <c r="P151" s="228">
        <f>SUM(P152:P157)</f>
        <v>0</v>
      </c>
      <c r="Q151" s="227"/>
      <c r="R151" s="228">
        <f>SUM(R152:R157)</f>
        <v>0</v>
      </c>
      <c r="S151" s="227"/>
      <c r="T151" s="229">
        <f>SUM(T152:T157)</f>
        <v>0</v>
      </c>
      <c r="AR151" s="230" t="s">
        <v>76</v>
      </c>
      <c r="AT151" s="231" t="s">
        <v>68</v>
      </c>
      <c r="AU151" s="231" t="s">
        <v>76</v>
      </c>
      <c r="AY151" s="230" t="s">
        <v>201</v>
      </c>
      <c r="BK151" s="232">
        <f>SUM(BK152:BK157)</f>
        <v>0</v>
      </c>
    </row>
    <row r="152" spans="2:65" s="1" customFormat="1" ht="25.5" customHeight="1">
      <c r="B152" s="46"/>
      <c r="C152" s="235" t="s">
        <v>322</v>
      </c>
      <c r="D152" s="235" t="s">
        <v>203</v>
      </c>
      <c r="E152" s="236" t="s">
        <v>504</v>
      </c>
      <c r="F152" s="237" t="s">
        <v>505</v>
      </c>
      <c r="G152" s="238" t="s">
        <v>235</v>
      </c>
      <c r="H152" s="239">
        <v>22.422</v>
      </c>
      <c r="I152" s="240"/>
      <c r="J152" s="241">
        <f>ROUND(I152*H152,2)</f>
        <v>0</v>
      </c>
      <c r="K152" s="237" t="s">
        <v>220</v>
      </c>
      <c r="L152" s="72"/>
      <c r="M152" s="242" t="s">
        <v>21</v>
      </c>
      <c r="N152" s="243" t="s">
        <v>40</v>
      </c>
      <c r="O152" s="47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AR152" s="24" t="s">
        <v>208</v>
      </c>
      <c r="AT152" s="24" t="s">
        <v>203</v>
      </c>
      <c r="AU152" s="24" t="s">
        <v>79</v>
      </c>
      <c r="AY152" s="24" t="s">
        <v>201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76</v>
      </c>
      <c r="BK152" s="246">
        <f>ROUND(I152*H152,2)</f>
        <v>0</v>
      </c>
      <c r="BL152" s="24" t="s">
        <v>208</v>
      </c>
      <c r="BM152" s="24" t="s">
        <v>506</v>
      </c>
    </row>
    <row r="153" spans="2:65" s="1" customFormat="1" ht="25.5" customHeight="1">
      <c r="B153" s="46"/>
      <c r="C153" s="235" t="s">
        <v>330</v>
      </c>
      <c r="D153" s="235" t="s">
        <v>203</v>
      </c>
      <c r="E153" s="236" t="s">
        <v>508</v>
      </c>
      <c r="F153" s="237" t="s">
        <v>509</v>
      </c>
      <c r="G153" s="238" t="s">
        <v>235</v>
      </c>
      <c r="H153" s="239">
        <v>224.22</v>
      </c>
      <c r="I153" s="240"/>
      <c r="J153" s="241">
        <f>ROUND(I153*H153,2)</f>
        <v>0</v>
      </c>
      <c r="K153" s="237" t="s">
        <v>220</v>
      </c>
      <c r="L153" s="72"/>
      <c r="M153" s="242" t="s">
        <v>21</v>
      </c>
      <c r="N153" s="243" t="s">
        <v>40</v>
      </c>
      <c r="O153" s="47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AR153" s="24" t="s">
        <v>208</v>
      </c>
      <c r="AT153" s="24" t="s">
        <v>203</v>
      </c>
      <c r="AU153" s="24" t="s">
        <v>79</v>
      </c>
      <c r="AY153" s="24" t="s">
        <v>201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24" t="s">
        <v>76</v>
      </c>
      <c r="BK153" s="246">
        <f>ROUND(I153*H153,2)</f>
        <v>0</v>
      </c>
      <c r="BL153" s="24" t="s">
        <v>208</v>
      </c>
      <c r="BM153" s="24" t="s">
        <v>510</v>
      </c>
    </row>
    <row r="154" spans="2:51" s="12" customFormat="1" ht="13.5">
      <c r="B154" s="247"/>
      <c r="C154" s="248"/>
      <c r="D154" s="249" t="s">
        <v>210</v>
      </c>
      <c r="E154" s="248"/>
      <c r="F154" s="251" t="s">
        <v>1208</v>
      </c>
      <c r="G154" s="248"/>
      <c r="H154" s="252">
        <v>224.22</v>
      </c>
      <c r="I154" s="253"/>
      <c r="J154" s="248"/>
      <c r="K154" s="248"/>
      <c r="L154" s="254"/>
      <c r="M154" s="255"/>
      <c r="N154" s="256"/>
      <c r="O154" s="256"/>
      <c r="P154" s="256"/>
      <c r="Q154" s="256"/>
      <c r="R154" s="256"/>
      <c r="S154" s="256"/>
      <c r="T154" s="257"/>
      <c r="AT154" s="258" t="s">
        <v>210</v>
      </c>
      <c r="AU154" s="258" t="s">
        <v>79</v>
      </c>
      <c r="AV154" s="12" t="s">
        <v>79</v>
      </c>
      <c r="AW154" s="12" t="s">
        <v>6</v>
      </c>
      <c r="AX154" s="12" t="s">
        <v>76</v>
      </c>
      <c r="AY154" s="258" t="s">
        <v>201</v>
      </c>
    </row>
    <row r="155" spans="2:65" s="1" customFormat="1" ht="25.5" customHeight="1">
      <c r="B155" s="46"/>
      <c r="C155" s="235" t="s">
        <v>334</v>
      </c>
      <c r="D155" s="235" t="s">
        <v>203</v>
      </c>
      <c r="E155" s="236" t="s">
        <v>513</v>
      </c>
      <c r="F155" s="237" t="s">
        <v>514</v>
      </c>
      <c r="G155" s="238" t="s">
        <v>235</v>
      </c>
      <c r="H155" s="239">
        <v>22.422</v>
      </c>
      <c r="I155" s="240"/>
      <c r="J155" s="241">
        <f>ROUND(I155*H155,2)</f>
        <v>0</v>
      </c>
      <c r="K155" s="237" t="s">
        <v>220</v>
      </c>
      <c r="L155" s="72"/>
      <c r="M155" s="242" t="s">
        <v>21</v>
      </c>
      <c r="N155" s="243" t="s">
        <v>40</v>
      </c>
      <c r="O155" s="47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AR155" s="24" t="s">
        <v>208</v>
      </c>
      <c r="AT155" s="24" t="s">
        <v>203</v>
      </c>
      <c r="AU155" s="24" t="s">
        <v>79</v>
      </c>
      <c r="AY155" s="24" t="s">
        <v>201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4" t="s">
        <v>76</v>
      </c>
      <c r="BK155" s="246">
        <f>ROUND(I155*H155,2)</f>
        <v>0</v>
      </c>
      <c r="BL155" s="24" t="s">
        <v>208</v>
      </c>
      <c r="BM155" s="24" t="s">
        <v>515</v>
      </c>
    </row>
    <row r="156" spans="2:65" s="1" customFormat="1" ht="25.5" customHeight="1">
      <c r="B156" s="46"/>
      <c r="C156" s="235" t="s">
        <v>338</v>
      </c>
      <c r="D156" s="235" t="s">
        <v>203</v>
      </c>
      <c r="E156" s="236" t="s">
        <v>517</v>
      </c>
      <c r="F156" s="237" t="s">
        <v>518</v>
      </c>
      <c r="G156" s="238" t="s">
        <v>235</v>
      </c>
      <c r="H156" s="239">
        <v>22.422</v>
      </c>
      <c r="I156" s="240"/>
      <c r="J156" s="241">
        <f>ROUND(I156*H156,2)</f>
        <v>0</v>
      </c>
      <c r="K156" s="237" t="s">
        <v>220</v>
      </c>
      <c r="L156" s="72"/>
      <c r="M156" s="242" t="s">
        <v>21</v>
      </c>
      <c r="N156" s="243" t="s">
        <v>40</v>
      </c>
      <c r="O156" s="47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AR156" s="24" t="s">
        <v>208</v>
      </c>
      <c r="AT156" s="24" t="s">
        <v>203</v>
      </c>
      <c r="AU156" s="24" t="s">
        <v>79</v>
      </c>
      <c r="AY156" s="24" t="s">
        <v>201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4" t="s">
        <v>76</v>
      </c>
      <c r="BK156" s="246">
        <f>ROUND(I156*H156,2)</f>
        <v>0</v>
      </c>
      <c r="BL156" s="24" t="s">
        <v>208</v>
      </c>
      <c r="BM156" s="24" t="s">
        <v>519</v>
      </c>
    </row>
    <row r="157" spans="2:65" s="1" customFormat="1" ht="25.5" customHeight="1">
      <c r="B157" s="46"/>
      <c r="C157" s="235" t="s">
        <v>343</v>
      </c>
      <c r="D157" s="235" t="s">
        <v>203</v>
      </c>
      <c r="E157" s="236" t="s">
        <v>521</v>
      </c>
      <c r="F157" s="237" t="s">
        <v>522</v>
      </c>
      <c r="G157" s="238" t="s">
        <v>235</v>
      </c>
      <c r="H157" s="239">
        <v>22.422</v>
      </c>
      <c r="I157" s="240"/>
      <c r="J157" s="241">
        <f>ROUND(I157*H157,2)</f>
        <v>0</v>
      </c>
      <c r="K157" s="237" t="s">
        <v>220</v>
      </c>
      <c r="L157" s="72"/>
      <c r="M157" s="242" t="s">
        <v>21</v>
      </c>
      <c r="N157" s="243" t="s">
        <v>40</v>
      </c>
      <c r="O157" s="47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AR157" s="24" t="s">
        <v>208</v>
      </c>
      <c r="AT157" s="24" t="s">
        <v>203</v>
      </c>
      <c r="AU157" s="24" t="s">
        <v>79</v>
      </c>
      <c r="AY157" s="24" t="s">
        <v>201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4" t="s">
        <v>76</v>
      </c>
      <c r="BK157" s="246">
        <f>ROUND(I157*H157,2)</f>
        <v>0</v>
      </c>
      <c r="BL157" s="24" t="s">
        <v>208</v>
      </c>
      <c r="BM157" s="24" t="s">
        <v>523</v>
      </c>
    </row>
    <row r="158" spans="2:63" s="11" customFormat="1" ht="37.4" customHeight="1">
      <c r="B158" s="219"/>
      <c r="C158" s="220"/>
      <c r="D158" s="221" t="s">
        <v>68</v>
      </c>
      <c r="E158" s="222" t="s">
        <v>524</v>
      </c>
      <c r="F158" s="222" t="s">
        <v>525</v>
      </c>
      <c r="G158" s="220"/>
      <c r="H158" s="220"/>
      <c r="I158" s="223"/>
      <c r="J158" s="224">
        <f>BK158</f>
        <v>0</v>
      </c>
      <c r="K158" s="220"/>
      <c r="L158" s="225"/>
      <c r="M158" s="226"/>
      <c r="N158" s="227"/>
      <c r="O158" s="227"/>
      <c r="P158" s="228">
        <f>P159+P172+P184+P203+P211+P223+P226+P234+P238+P242+P248+P251</f>
        <v>0</v>
      </c>
      <c r="Q158" s="227"/>
      <c r="R158" s="228">
        <f>R159+R172+R184+R203+R211+R223+R226+R234+R238+R242+R248+R251</f>
        <v>1.5171438400000001</v>
      </c>
      <c r="S158" s="227"/>
      <c r="T158" s="229">
        <f>T159+T172+T184+T203+T211+T223+T226+T234+T238+T242+T248+T251</f>
        <v>0.5555365</v>
      </c>
      <c r="AR158" s="230" t="s">
        <v>76</v>
      </c>
      <c r="AT158" s="231" t="s">
        <v>68</v>
      </c>
      <c r="AU158" s="231" t="s">
        <v>69</v>
      </c>
      <c r="AY158" s="230" t="s">
        <v>201</v>
      </c>
      <c r="BK158" s="232">
        <f>BK159+BK172+BK184+BK203+BK211+BK223+BK226+BK234+BK238+BK242+BK248+BK251</f>
        <v>0</v>
      </c>
    </row>
    <row r="159" spans="2:63" s="11" customFormat="1" ht="19.9" customHeight="1">
      <c r="B159" s="219"/>
      <c r="C159" s="220"/>
      <c r="D159" s="221" t="s">
        <v>68</v>
      </c>
      <c r="E159" s="233" t="s">
        <v>526</v>
      </c>
      <c r="F159" s="233" t="s">
        <v>527</v>
      </c>
      <c r="G159" s="220"/>
      <c r="H159" s="220"/>
      <c r="I159" s="223"/>
      <c r="J159" s="234">
        <f>BK159</f>
        <v>0</v>
      </c>
      <c r="K159" s="220"/>
      <c r="L159" s="225"/>
      <c r="M159" s="226"/>
      <c r="N159" s="227"/>
      <c r="O159" s="227"/>
      <c r="P159" s="228">
        <f>SUM(P160:P171)</f>
        <v>0</v>
      </c>
      <c r="Q159" s="227"/>
      <c r="R159" s="228">
        <f>SUM(R160:R171)</f>
        <v>0.013179999999999999</v>
      </c>
      <c r="S159" s="227"/>
      <c r="T159" s="229">
        <f>SUM(T160:T171)</f>
        <v>0.0402</v>
      </c>
      <c r="AR159" s="230" t="s">
        <v>76</v>
      </c>
      <c r="AT159" s="231" t="s">
        <v>68</v>
      </c>
      <c r="AU159" s="231" t="s">
        <v>76</v>
      </c>
      <c r="AY159" s="230" t="s">
        <v>201</v>
      </c>
      <c r="BK159" s="232">
        <f>SUM(BK160:BK171)</f>
        <v>0</v>
      </c>
    </row>
    <row r="160" spans="2:65" s="1" customFormat="1" ht="16.5" customHeight="1">
      <c r="B160" s="46"/>
      <c r="C160" s="235" t="s">
        <v>349</v>
      </c>
      <c r="D160" s="235" t="s">
        <v>203</v>
      </c>
      <c r="E160" s="236" t="s">
        <v>529</v>
      </c>
      <c r="F160" s="237" t="s">
        <v>530</v>
      </c>
      <c r="G160" s="238" t="s">
        <v>358</v>
      </c>
      <c r="H160" s="239">
        <v>6</v>
      </c>
      <c r="I160" s="240"/>
      <c r="J160" s="241">
        <f>ROUND(I160*H160,2)</f>
        <v>0</v>
      </c>
      <c r="K160" s="237" t="s">
        <v>220</v>
      </c>
      <c r="L160" s="72"/>
      <c r="M160" s="242" t="s">
        <v>21</v>
      </c>
      <c r="N160" s="243" t="s">
        <v>40</v>
      </c>
      <c r="O160" s="47"/>
      <c r="P160" s="244">
        <f>O160*H160</f>
        <v>0</v>
      </c>
      <c r="Q160" s="244">
        <v>0</v>
      </c>
      <c r="R160" s="244">
        <f>Q160*H160</f>
        <v>0</v>
      </c>
      <c r="S160" s="244">
        <v>0.0067</v>
      </c>
      <c r="T160" s="245">
        <f>S160*H160</f>
        <v>0.0402</v>
      </c>
      <c r="AR160" s="24" t="s">
        <v>208</v>
      </c>
      <c r="AT160" s="24" t="s">
        <v>203</v>
      </c>
      <c r="AU160" s="24" t="s">
        <v>79</v>
      </c>
      <c r="AY160" s="24" t="s">
        <v>201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24" t="s">
        <v>76</v>
      </c>
      <c r="BK160" s="246">
        <f>ROUND(I160*H160,2)</f>
        <v>0</v>
      </c>
      <c r="BL160" s="24" t="s">
        <v>208</v>
      </c>
      <c r="BM160" s="24" t="s">
        <v>531</v>
      </c>
    </row>
    <row r="161" spans="2:65" s="1" customFormat="1" ht="25.5" customHeight="1">
      <c r="B161" s="46"/>
      <c r="C161" s="235" t="s">
        <v>355</v>
      </c>
      <c r="D161" s="235" t="s">
        <v>203</v>
      </c>
      <c r="E161" s="236" t="s">
        <v>534</v>
      </c>
      <c r="F161" s="237" t="s">
        <v>535</v>
      </c>
      <c r="G161" s="238" t="s">
        <v>358</v>
      </c>
      <c r="H161" s="239">
        <v>12</v>
      </c>
      <c r="I161" s="240"/>
      <c r="J161" s="241">
        <f>ROUND(I161*H161,2)</f>
        <v>0</v>
      </c>
      <c r="K161" s="237" t="s">
        <v>21</v>
      </c>
      <c r="L161" s="72"/>
      <c r="M161" s="242" t="s">
        <v>21</v>
      </c>
      <c r="N161" s="243" t="s">
        <v>40</v>
      </c>
      <c r="O161" s="47"/>
      <c r="P161" s="244">
        <f>O161*H161</f>
        <v>0</v>
      </c>
      <c r="Q161" s="244">
        <v>0.00066</v>
      </c>
      <c r="R161" s="244">
        <f>Q161*H161</f>
        <v>0.00792</v>
      </c>
      <c r="S161" s="244">
        <v>0</v>
      </c>
      <c r="T161" s="245">
        <f>S161*H161</f>
        <v>0</v>
      </c>
      <c r="AR161" s="24" t="s">
        <v>208</v>
      </c>
      <c r="AT161" s="24" t="s">
        <v>203</v>
      </c>
      <c r="AU161" s="24" t="s">
        <v>79</v>
      </c>
      <c r="AY161" s="24" t="s">
        <v>201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24" t="s">
        <v>76</v>
      </c>
      <c r="BK161" s="246">
        <f>ROUND(I161*H161,2)</f>
        <v>0</v>
      </c>
      <c r="BL161" s="24" t="s">
        <v>208</v>
      </c>
      <c r="BM161" s="24" t="s">
        <v>536</v>
      </c>
    </row>
    <row r="162" spans="2:51" s="12" customFormat="1" ht="13.5">
      <c r="B162" s="247"/>
      <c r="C162" s="248"/>
      <c r="D162" s="249" t="s">
        <v>210</v>
      </c>
      <c r="E162" s="250" t="s">
        <v>21</v>
      </c>
      <c r="F162" s="251" t="s">
        <v>1209</v>
      </c>
      <c r="G162" s="248"/>
      <c r="H162" s="252">
        <v>12</v>
      </c>
      <c r="I162" s="253"/>
      <c r="J162" s="248"/>
      <c r="K162" s="248"/>
      <c r="L162" s="254"/>
      <c r="M162" s="255"/>
      <c r="N162" s="256"/>
      <c r="O162" s="256"/>
      <c r="P162" s="256"/>
      <c r="Q162" s="256"/>
      <c r="R162" s="256"/>
      <c r="S162" s="256"/>
      <c r="T162" s="257"/>
      <c r="AT162" s="258" t="s">
        <v>210</v>
      </c>
      <c r="AU162" s="258" t="s">
        <v>79</v>
      </c>
      <c r="AV162" s="12" t="s">
        <v>79</v>
      </c>
      <c r="AW162" s="12" t="s">
        <v>33</v>
      </c>
      <c r="AX162" s="12" t="s">
        <v>76</v>
      </c>
      <c r="AY162" s="258" t="s">
        <v>201</v>
      </c>
    </row>
    <row r="163" spans="2:65" s="1" customFormat="1" ht="16.5" customHeight="1">
      <c r="B163" s="46"/>
      <c r="C163" s="235" t="s">
        <v>364</v>
      </c>
      <c r="D163" s="235" t="s">
        <v>203</v>
      </c>
      <c r="E163" s="236" t="s">
        <v>539</v>
      </c>
      <c r="F163" s="237" t="s">
        <v>540</v>
      </c>
      <c r="G163" s="238" t="s">
        <v>541</v>
      </c>
      <c r="H163" s="239">
        <v>2</v>
      </c>
      <c r="I163" s="240"/>
      <c r="J163" s="241">
        <f>ROUND(I163*H163,2)</f>
        <v>0</v>
      </c>
      <c r="K163" s="237" t="s">
        <v>21</v>
      </c>
      <c r="L163" s="72"/>
      <c r="M163" s="242" t="s">
        <v>21</v>
      </c>
      <c r="N163" s="243" t="s">
        <v>40</v>
      </c>
      <c r="O163" s="47"/>
      <c r="P163" s="244">
        <f>O163*H163</f>
        <v>0</v>
      </c>
      <c r="Q163" s="244">
        <v>0.00026</v>
      </c>
      <c r="R163" s="244">
        <f>Q163*H163</f>
        <v>0.00052</v>
      </c>
      <c r="S163" s="244">
        <v>0</v>
      </c>
      <c r="T163" s="245">
        <f>S163*H163</f>
        <v>0</v>
      </c>
      <c r="AR163" s="24" t="s">
        <v>208</v>
      </c>
      <c r="AT163" s="24" t="s">
        <v>203</v>
      </c>
      <c r="AU163" s="24" t="s">
        <v>79</v>
      </c>
      <c r="AY163" s="24" t="s">
        <v>201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24" t="s">
        <v>76</v>
      </c>
      <c r="BK163" s="246">
        <f>ROUND(I163*H163,2)</f>
        <v>0</v>
      </c>
      <c r="BL163" s="24" t="s">
        <v>208</v>
      </c>
      <c r="BM163" s="24" t="s">
        <v>542</v>
      </c>
    </row>
    <row r="164" spans="2:51" s="12" customFormat="1" ht="13.5">
      <c r="B164" s="247"/>
      <c r="C164" s="248"/>
      <c r="D164" s="249" t="s">
        <v>210</v>
      </c>
      <c r="E164" s="250" t="s">
        <v>21</v>
      </c>
      <c r="F164" s="251" t="s">
        <v>264</v>
      </c>
      <c r="G164" s="248"/>
      <c r="H164" s="252">
        <v>2</v>
      </c>
      <c r="I164" s="253"/>
      <c r="J164" s="248"/>
      <c r="K164" s="248"/>
      <c r="L164" s="254"/>
      <c r="M164" s="255"/>
      <c r="N164" s="256"/>
      <c r="O164" s="256"/>
      <c r="P164" s="256"/>
      <c r="Q164" s="256"/>
      <c r="R164" s="256"/>
      <c r="S164" s="256"/>
      <c r="T164" s="257"/>
      <c r="AT164" s="258" t="s">
        <v>210</v>
      </c>
      <c r="AU164" s="258" t="s">
        <v>79</v>
      </c>
      <c r="AV164" s="12" t="s">
        <v>79</v>
      </c>
      <c r="AW164" s="12" t="s">
        <v>33</v>
      </c>
      <c r="AX164" s="12" t="s">
        <v>76</v>
      </c>
      <c r="AY164" s="258" t="s">
        <v>201</v>
      </c>
    </row>
    <row r="165" spans="2:65" s="1" customFormat="1" ht="16.5" customHeight="1">
      <c r="B165" s="46"/>
      <c r="C165" s="235" t="s">
        <v>369</v>
      </c>
      <c r="D165" s="235" t="s">
        <v>203</v>
      </c>
      <c r="E165" s="236" t="s">
        <v>545</v>
      </c>
      <c r="F165" s="237" t="s">
        <v>546</v>
      </c>
      <c r="G165" s="238" t="s">
        <v>248</v>
      </c>
      <c r="H165" s="239">
        <v>2</v>
      </c>
      <c r="I165" s="240"/>
      <c r="J165" s="241">
        <f>ROUND(I165*H165,2)</f>
        <v>0</v>
      </c>
      <c r="K165" s="237" t="s">
        <v>21</v>
      </c>
      <c r="L165" s="72"/>
      <c r="M165" s="242" t="s">
        <v>21</v>
      </c>
      <c r="N165" s="243" t="s">
        <v>40</v>
      </c>
      <c r="O165" s="47"/>
      <c r="P165" s="244">
        <f>O165*H165</f>
        <v>0</v>
      </c>
      <c r="Q165" s="244">
        <v>0.00021</v>
      </c>
      <c r="R165" s="244">
        <f>Q165*H165</f>
        <v>0.00042</v>
      </c>
      <c r="S165" s="244">
        <v>0</v>
      </c>
      <c r="T165" s="245">
        <f>S165*H165</f>
        <v>0</v>
      </c>
      <c r="AR165" s="24" t="s">
        <v>208</v>
      </c>
      <c r="AT165" s="24" t="s">
        <v>203</v>
      </c>
      <c r="AU165" s="24" t="s">
        <v>79</v>
      </c>
      <c r="AY165" s="24" t="s">
        <v>201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24" t="s">
        <v>76</v>
      </c>
      <c r="BK165" s="246">
        <f>ROUND(I165*H165,2)</f>
        <v>0</v>
      </c>
      <c r="BL165" s="24" t="s">
        <v>208</v>
      </c>
      <c r="BM165" s="24" t="s">
        <v>547</v>
      </c>
    </row>
    <row r="166" spans="2:51" s="12" customFormat="1" ht="13.5">
      <c r="B166" s="247"/>
      <c r="C166" s="248"/>
      <c r="D166" s="249" t="s">
        <v>210</v>
      </c>
      <c r="E166" s="250" t="s">
        <v>21</v>
      </c>
      <c r="F166" s="251" t="s">
        <v>264</v>
      </c>
      <c r="G166" s="248"/>
      <c r="H166" s="252">
        <v>2</v>
      </c>
      <c r="I166" s="253"/>
      <c r="J166" s="248"/>
      <c r="K166" s="248"/>
      <c r="L166" s="254"/>
      <c r="M166" s="255"/>
      <c r="N166" s="256"/>
      <c r="O166" s="256"/>
      <c r="P166" s="256"/>
      <c r="Q166" s="256"/>
      <c r="R166" s="256"/>
      <c r="S166" s="256"/>
      <c r="T166" s="257"/>
      <c r="AT166" s="258" t="s">
        <v>210</v>
      </c>
      <c r="AU166" s="258" t="s">
        <v>79</v>
      </c>
      <c r="AV166" s="12" t="s">
        <v>79</v>
      </c>
      <c r="AW166" s="12" t="s">
        <v>33</v>
      </c>
      <c r="AX166" s="12" t="s">
        <v>76</v>
      </c>
      <c r="AY166" s="258" t="s">
        <v>201</v>
      </c>
    </row>
    <row r="167" spans="2:65" s="1" customFormat="1" ht="16.5" customHeight="1">
      <c r="B167" s="46"/>
      <c r="C167" s="235" t="s">
        <v>374</v>
      </c>
      <c r="D167" s="235" t="s">
        <v>203</v>
      </c>
      <c r="E167" s="236" t="s">
        <v>550</v>
      </c>
      <c r="F167" s="237" t="s">
        <v>551</v>
      </c>
      <c r="G167" s="238" t="s">
        <v>358</v>
      </c>
      <c r="H167" s="239">
        <v>12</v>
      </c>
      <c r="I167" s="240"/>
      <c r="J167" s="241">
        <f>ROUND(I167*H167,2)</f>
        <v>0</v>
      </c>
      <c r="K167" s="237" t="s">
        <v>552</v>
      </c>
      <c r="L167" s="72"/>
      <c r="M167" s="242" t="s">
        <v>21</v>
      </c>
      <c r="N167" s="243" t="s">
        <v>40</v>
      </c>
      <c r="O167" s="47"/>
      <c r="P167" s="244">
        <f>O167*H167</f>
        <v>0</v>
      </c>
      <c r="Q167" s="244">
        <v>0.00035</v>
      </c>
      <c r="R167" s="244">
        <f>Q167*H167</f>
        <v>0.0042</v>
      </c>
      <c r="S167" s="244">
        <v>0</v>
      </c>
      <c r="T167" s="245">
        <f>S167*H167</f>
        <v>0</v>
      </c>
      <c r="AR167" s="24" t="s">
        <v>208</v>
      </c>
      <c r="AT167" s="24" t="s">
        <v>203</v>
      </c>
      <c r="AU167" s="24" t="s">
        <v>79</v>
      </c>
      <c r="AY167" s="24" t="s">
        <v>201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24" t="s">
        <v>76</v>
      </c>
      <c r="BK167" s="246">
        <f>ROUND(I167*H167,2)</f>
        <v>0</v>
      </c>
      <c r="BL167" s="24" t="s">
        <v>208</v>
      </c>
      <c r="BM167" s="24" t="s">
        <v>553</v>
      </c>
    </row>
    <row r="168" spans="2:65" s="1" customFormat="1" ht="16.5" customHeight="1">
      <c r="B168" s="46"/>
      <c r="C168" s="235" t="s">
        <v>379</v>
      </c>
      <c r="D168" s="235" t="s">
        <v>203</v>
      </c>
      <c r="E168" s="236" t="s">
        <v>555</v>
      </c>
      <c r="F168" s="237" t="s">
        <v>556</v>
      </c>
      <c r="G168" s="238" t="s">
        <v>358</v>
      </c>
      <c r="H168" s="239">
        <v>12</v>
      </c>
      <c r="I168" s="240"/>
      <c r="J168" s="241">
        <f>ROUND(I168*H168,2)</f>
        <v>0</v>
      </c>
      <c r="K168" s="237" t="s">
        <v>21</v>
      </c>
      <c r="L168" s="72"/>
      <c r="M168" s="242" t="s">
        <v>21</v>
      </c>
      <c r="N168" s="243" t="s">
        <v>40</v>
      </c>
      <c r="O168" s="47"/>
      <c r="P168" s="244">
        <f>O168*H168</f>
        <v>0</v>
      </c>
      <c r="Q168" s="244">
        <v>1E-05</v>
      </c>
      <c r="R168" s="244">
        <f>Q168*H168</f>
        <v>0.00012000000000000002</v>
      </c>
      <c r="S168" s="244">
        <v>0</v>
      </c>
      <c r="T168" s="245">
        <f>S168*H168</f>
        <v>0</v>
      </c>
      <c r="AR168" s="24" t="s">
        <v>208</v>
      </c>
      <c r="AT168" s="24" t="s">
        <v>203</v>
      </c>
      <c r="AU168" s="24" t="s">
        <v>79</v>
      </c>
      <c r="AY168" s="24" t="s">
        <v>201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24" t="s">
        <v>76</v>
      </c>
      <c r="BK168" s="246">
        <f>ROUND(I168*H168,2)</f>
        <v>0</v>
      </c>
      <c r="BL168" s="24" t="s">
        <v>208</v>
      </c>
      <c r="BM168" s="24" t="s">
        <v>557</v>
      </c>
    </row>
    <row r="169" spans="2:65" s="1" customFormat="1" ht="16.5" customHeight="1">
      <c r="B169" s="46"/>
      <c r="C169" s="235" t="s">
        <v>384</v>
      </c>
      <c r="D169" s="235" t="s">
        <v>203</v>
      </c>
      <c r="E169" s="236" t="s">
        <v>560</v>
      </c>
      <c r="F169" s="237" t="s">
        <v>561</v>
      </c>
      <c r="G169" s="238" t="s">
        <v>562</v>
      </c>
      <c r="H169" s="282"/>
      <c r="I169" s="240"/>
      <c r="J169" s="241">
        <f>ROUND(I169*H169,2)</f>
        <v>0</v>
      </c>
      <c r="K169" s="237" t="s">
        <v>207</v>
      </c>
      <c r="L169" s="72"/>
      <c r="M169" s="242" t="s">
        <v>21</v>
      </c>
      <c r="N169" s="243" t="s">
        <v>40</v>
      </c>
      <c r="O169" s="47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AR169" s="24" t="s">
        <v>287</v>
      </c>
      <c r="AT169" s="24" t="s">
        <v>203</v>
      </c>
      <c r="AU169" s="24" t="s">
        <v>79</v>
      </c>
      <c r="AY169" s="24" t="s">
        <v>201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4" t="s">
        <v>76</v>
      </c>
      <c r="BK169" s="246">
        <f>ROUND(I169*H169,2)</f>
        <v>0</v>
      </c>
      <c r="BL169" s="24" t="s">
        <v>287</v>
      </c>
      <c r="BM169" s="24" t="s">
        <v>563</v>
      </c>
    </row>
    <row r="170" spans="2:65" s="1" customFormat="1" ht="16.5" customHeight="1">
      <c r="B170" s="46"/>
      <c r="C170" s="235" t="s">
        <v>389</v>
      </c>
      <c r="D170" s="235" t="s">
        <v>203</v>
      </c>
      <c r="E170" s="236" t="s">
        <v>569</v>
      </c>
      <c r="F170" s="237" t="s">
        <v>570</v>
      </c>
      <c r="G170" s="238" t="s">
        <v>241</v>
      </c>
      <c r="H170" s="239">
        <v>1</v>
      </c>
      <c r="I170" s="240"/>
      <c r="J170" s="241">
        <f>ROUND(I170*H170,2)</f>
        <v>0</v>
      </c>
      <c r="K170" s="237" t="s">
        <v>21</v>
      </c>
      <c r="L170" s="72"/>
      <c r="M170" s="242" t="s">
        <v>21</v>
      </c>
      <c r="N170" s="243" t="s">
        <v>40</v>
      </c>
      <c r="O170" s="47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AR170" s="24" t="s">
        <v>208</v>
      </c>
      <c r="AT170" s="24" t="s">
        <v>203</v>
      </c>
      <c r="AU170" s="24" t="s">
        <v>79</v>
      </c>
      <c r="AY170" s="24" t="s">
        <v>201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4" t="s">
        <v>76</v>
      </c>
      <c r="BK170" s="246">
        <f>ROUND(I170*H170,2)</f>
        <v>0</v>
      </c>
      <c r="BL170" s="24" t="s">
        <v>208</v>
      </c>
      <c r="BM170" s="24" t="s">
        <v>571</v>
      </c>
    </row>
    <row r="171" spans="2:65" s="1" customFormat="1" ht="16.5" customHeight="1">
      <c r="B171" s="46"/>
      <c r="C171" s="235" t="s">
        <v>395</v>
      </c>
      <c r="D171" s="235" t="s">
        <v>203</v>
      </c>
      <c r="E171" s="236" t="s">
        <v>577</v>
      </c>
      <c r="F171" s="237" t="s">
        <v>578</v>
      </c>
      <c r="G171" s="238" t="s">
        <v>248</v>
      </c>
      <c r="H171" s="239">
        <v>1</v>
      </c>
      <c r="I171" s="240"/>
      <c r="J171" s="241">
        <f>ROUND(I171*H171,2)</f>
        <v>0</v>
      </c>
      <c r="K171" s="237" t="s">
        <v>21</v>
      </c>
      <c r="L171" s="72"/>
      <c r="M171" s="242" t="s">
        <v>21</v>
      </c>
      <c r="N171" s="243" t="s">
        <v>40</v>
      </c>
      <c r="O171" s="47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AR171" s="24" t="s">
        <v>208</v>
      </c>
      <c r="AT171" s="24" t="s">
        <v>203</v>
      </c>
      <c r="AU171" s="24" t="s">
        <v>79</v>
      </c>
      <c r="AY171" s="24" t="s">
        <v>201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24" t="s">
        <v>76</v>
      </c>
      <c r="BK171" s="246">
        <f>ROUND(I171*H171,2)</f>
        <v>0</v>
      </c>
      <c r="BL171" s="24" t="s">
        <v>208</v>
      </c>
      <c r="BM171" s="24" t="s">
        <v>579</v>
      </c>
    </row>
    <row r="172" spans="2:63" s="11" customFormat="1" ht="29.85" customHeight="1">
      <c r="B172" s="219"/>
      <c r="C172" s="220"/>
      <c r="D172" s="221" t="s">
        <v>68</v>
      </c>
      <c r="E172" s="233" t="s">
        <v>580</v>
      </c>
      <c r="F172" s="233" t="s">
        <v>581</v>
      </c>
      <c r="G172" s="220"/>
      <c r="H172" s="220"/>
      <c r="I172" s="223"/>
      <c r="J172" s="234">
        <f>BK172</f>
        <v>0</v>
      </c>
      <c r="K172" s="220"/>
      <c r="L172" s="225"/>
      <c r="M172" s="226"/>
      <c r="N172" s="227"/>
      <c r="O172" s="227"/>
      <c r="P172" s="228">
        <f>SUM(P173:P183)</f>
        <v>0</v>
      </c>
      <c r="Q172" s="227"/>
      <c r="R172" s="228">
        <f>SUM(R173:R183)</f>
        <v>0.29835084</v>
      </c>
      <c r="S172" s="227"/>
      <c r="T172" s="229">
        <f>SUM(T173:T183)</f>
        <v>0</v>
      </c>
      <c r="AR172" s="230" t="s">
        <v>79</v>
      </c>
      <c r="AT172" s="231" t="s">
        <v>68</v>
      </c>
      <c r="AU172" s="231" t="s">
        <v>76</v>
      </c>
      <c r="AY172" s="230" t="s">
        <v>201</v>
      </c>
      <c r="BK172" s="232">
        <f>SUM(BK173:BK183)</f>
        <v>0</v>
      </c>
    </row>
    <row r="173" spans="2:65" s="1" customFormat="1" ht="25.5" customHeight="1">
      <c r="B173" s="46"/>
      <c r="C173" s="235" t="s">
        <v>400</v>
      </c>
      <c r="D173" s="235" t="s">
        <v>203</v>
      </c>
      <c r="E173" s="236" t="s">
        <v>583</v>
      </c>
      <c r="F173" s="237" t="s">
        <v>584</v>
      </c>
      <c r="G173" s="238" t="s">
        <v>206</v>
      </c>
      <c r="H173" s="239">
        <v>52.13</v>
      </c>
      <c r="I173" s="240"/>
      <c r="J173" s="241">
        <f>ROUND(I173*H173,2)</f>
        <v>0</v>
      </c>
      <c r="K173" s="237" t="s">
        <v>207</v>
      </c>
      <c r="L173" s="72"/>
      <c r="M173" s="242" t="s">
        <v>21</v>
      </c>
      <c r="N173" s="243" t="s">
        <v>40</v>
      </c>
      <c r="O173" s="47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AR173" s="24" t="s">
        <v>287</v>
      </c>
      <c r="AT173" s="24" t="s">
        <v>203</v>
      </c>
      <c r="AU173" s="24" t="s">
        <v>79</v>
      </c>
      <c r="AY173" s="24" t="s">
        <v>201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24" t="s">
        <v>76</v>
      </c>
      <c r="BK173" s="246">
        <f>ROUND(I173*H173,2)</f>
        <v>0</v>
      </c>
      <c r="BL173" s="24" t="s">
        <v>287</v>
      </c>
      <c r="BM173" s="24" t="s">
        <v>585</v>
      </c>
    </row>
    <row r="174" spans="2:51" s="12" customFormat="1" ht="13.5">
      <c r="B174" s="247"/>
      <c r="C174" s="248"/>
      <c r="D174" s="249" t="s">
        <v>210</v>
      </c>
      <c r="E174" s="250" t="s">
        <v>21</v>
      </c>
      <c r="F174" s="251" t="s">
        <v>1204</v>
      </c>
      <c r="G174" s="248"/>
      <c r="H174" s="252">
        <v>52.13</v>
      </c>
      <c r="I174" s="253"/>
      <c r="J174" s="248"/>
      <c r="K174" s="248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210</v>
      </c>
      <c r="AU174" s="258" t="s">
        <v>79</v>
      </c>
      <c r="AV174" s="12" t="s">
        <v>79</v>
      </c>
      <c r="AW174" s="12" t="s">
        <v>33</v>
      </c>
      <c r="AX174" s="12" t="s">
        <v>76</v>
      </c>
      <c r="AY174" s="258" t="s">
        <v>201</v>
      </c>
    </row>
    <row r="175" spans="2:65" s="1" customFormat="1" ht="16.5" customHeight="1">
      <c r="B175" s="46"/>
      <c r="C175" s="259" t="s">
        <v>405</v>
      </c>
      <c r="D175" s="259" t="s">
        <v>256</v>
      </c>
      <c r="E175" s="260" t="s">
        <v>588</v>
      </c>
      <c r="F175" s="261" t="s">
        <v>589</v>
      </c>
      <c r="G175" s="262" t="s">
        <v>235</v>
      </c>
      <c r="H175" s="263">
        <v>0.01</v>
      </c>
      <c r="I175" s="264"/>
      <c r="J175" s="265">
        <f>ROUND(I175*H175,2)</f>
        <v>0</v>
      </c>
      <c r="K175" s="261" t="s">
        <v>207</v>
      </c>
      <c r="L175" s="266"/>
      <c r="M175" s="267" t="s">
        <v>21</v>
      </c>
      <c r="N175" s="268" t="s">
        <v>40</v>
      </c>
      <c r="O175" s="47"/>
      <c r="P175" s="244">
        <f>O175*H175</f>
        <v>0</v>
      </c>
      <c r="Q175" s="244">
        <v>1</v>
      </c>
      <c r="R175" s="244">
        <f>Q175*H175</f>
        <v>0.01</v>
      </c>
      <c r="S175" s="244">
        <v>0</v>
      </c>
      <c r="T175" s="245">
        <f>S175*H175</f>
        <v>0</v>
      </c>
      <c r="AR175" s="24" t="s">
        <v>374</v>
      </c>
      <c r="AT175" s="24" t="s">
        <v>256</v>
      </c>
      <c r="AU175" s="24" t="s">
        <v>79</v>
      </c>
      <c r="AY175" s="24" t="s">
        <v>201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24" t="s">
        <v>76</v>
      </c>
      <c r="BK175" s="246">
        <f>ROUND(I175*H175,2)</f>
        <v>0</v>
      </c>
      <c r="BL175" s="24" t="s">
        <v>287</v>
      </c>
      <c r="BM175" s="24" t="s">
        <v>590</v>
      </c>
    </row>
    <row r="176" spans="2:47" s="1" customFormat="1" ht="13.5">
      <c r="B176" s="46"/>
      <c r="C176" s="74"/>
      <c r="D176" s="249" t="s">
        <v>493</v>
      </c>
      <c r="E176" s="74"/>
      <c r="F176" s="280" t="s">
        <v>591</v>
      </c>
      <c r="G176" s="74"/>
      <c r="H176" s="74"/>
      <c r="I176" s="203"/>
      <c r="J176" s="74"/>
      <c r="K176" s="74"/>
      <c r="L176" s="72"/>
      <c r="M176" s="281"/>
      <c r="N176" s="47"/>
      <c r="O176" s="47"/>
      <c r="P176" s="47"/>
      <c r="Q176" s="47"/>
      <c r="R176" s="47"/>
      <c r="S176" s="47"/>
      <c r="T176" s="95"/>
      <c r="AT176" s="24" t="s">
        <v>493</v>
      </c>
      <c r="AU176" s="24" t="s">
        <v>79</v>
      </c>
    </row>
    <row r="177" spans="2:51" s="12" customFormat="1" ht="13.5">
      <c r="B177" s="247"/>
      <c r="C177" s="248"/>
      <c r="D177" s="249" t="s">
        <v>210</v>
      </c>
      <c r="E177" s="250" t="s">
        <v>21</v>
      </c>
      <c r="F177" s="251" t="s">
        <v>1210</v>
      </c>
      <c r="G177" s="248"/>
      <c r="H177" s="252">
        <v>0.01</v>
      </c>
      <c r="I177" s="253"/>
      <c r="J177" s="248"/>
      <c r="K177" s="248"/>
      <c r="L177" s="254"/>
      <c r="M177" s="255"/>
      <c r="N177" s="256"/>
      <c r="O177" s="256"/>
      <c r="P177" s="256"/>
      <c r="Q177" s="256"/>
      <c r="R177" s="256"/>
      <c r="S177" s="256"/>
      <c r="T177" s="257"/>
      <c r="AT177" s="258" t="s">
        <v>210</v>
      </c>
      <c r="AU177" s="258" t="s">
        <v>79</v>
      </c>
      <c r="AV177" s="12" t="s">
        <v>79</v>
      </c>
      <c r="AW177" s="12" t="s">
        <v>33</v>
      </c>
      <c r="AX177" s="12" t="s">
        <v>76</v>
      </c>
      <c r="AY177" s="258" t="s">
        <v>201</v>
      </c>
    </row>
    <row r="178" spans="2:65" s="1" customFormat="1" ht="25.5" customHeight="1">
      <c r="B178" s="46"/>
      <c r="C178" s="235" t="s">
        <v>410</v>
      </c>
      <c r="D178" s="235" t="s">
        <v>203</v>
      </c>
      <c r="E178" s="236" t="s">
        <v>594</v>
      </c>
      <c r="F178" s="237" t="s">
        <v>595</v>
      </c>
      <c r="G178" s="238" t="s">
        <v>206</v>
      </c>
      <c r="H178" s="239">
        <v>52.13</v>
      </c>
      <c r="I178" s="240"/>
      <c r="J178" s="241">
        <f>ROUND(I178*H178,2)</f>
        <v>0</v>
      </c>
      <c r="K178" s="237" t="s">
        <v>207</v>
      </c>
      <c r="L178" s="72"/>
      <c r="M178" s="242" t="s">
        <v>21</v>
      </c>
      <c r="N178" s="243" t="s">
        <v>40</v>
      </c>
      <c r="O178" s="47"/>
      <c r="P178" s="244">
        <f>O178*H178</f>
        <v>0</v>
      </c>
      <c r="Q178" s="244">
        <v>0.0004</v>
      </c>
      <c r="R178" s="244">
        <f>Q178*H178</f>
        <v>0.020852000000000002</v>
      </c>
      <c r="S178" s="244">
        <v>0</v>
      </c>
      <c r="T178" s="245">
        <f>S178*H178</f>
        <v>0</v>
      </c>
      <c r="AR178" s="24" t="s">
        <v>287</v>
      </c>
      <c r="AT178" s="24" t="s">
        <v>203</v>
      </c>
      <c r="AU178" s="24" t="s">
        <v>79</v>
      </c>
      <c r="AY178" s="24" t="s">
        <v>201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4" t="s">
        <v>76</v>
      </c>
      <c r="BK178" s="246">
        <f>ROUND(I178*H178,2)</f>
        <v>0</v>
      </c>
      <c r="BL178" s="24" t="s">
        <v>287</v>
      </c>
      <c r="BM178" s="24" t="s">
        <v>596</v>
      </c>
    </row>
    <row r="179" spans="2:51" s="12" customFormat="1" ht="13.5">
      <c r="B179" s="247"/>
      <c r="C179" s="248"/>
      <c r="D179" s="249" t="s">
        <v>210</v>
      </c>
      <c r="E179" s="250" t="s">
        <v>21</v>
      </c>
      <c r="F179" s="251" t="s">
        <v>1204</v>
      </c>
      <c r="G179" s="248"/>
      <c r="H179" s="252">
        <v>52.13</v>
      </c>
      <c r="I179" s="253"/>
      <c r="J179" s="248"/>
      <c r="K179" s="248"/>
      <c r="L179" s="254"/>
      <c r="M179" s="255"/>
      <c r="N179" s="256"/>
      <c r="O179" s="256"/>
      <c r="P179" s="256"/>
      <c r="Q179" s="256"/>
      <c r="R179" s="256"/>
      <c r="S179" s="256"/>
      <c r="T179" s="257"/>
      <c r="AT179" s="258" t="s">
        <v>210</v>
      </c>
      <c r="AU179" s="258" t="s">
        <v>79</v>
      </c>
      <c r="AV179" s="12" t="s">
        <v>79</v>
      </c>
      <c r="AW179" s="12" t="s">
        <v>33</v>
      </c>
      <c r="AX179" s="12" t="s">
        <v>76</v>
      </c>
      <c r="AY179" s="258" t="s">
        <v>201</v>
      </c>
    </row>
    <row r="180" spans="2:65" s="1" customFormat="1" ht="16.5" customHeight="1">
      <c r="B180" s="46"/>
      <c r="C180" s="259" t="s">
        <v>416</v>
      </c>
      <c r="D180" s="259" t="s">
        <v>256</v>
      </c>
      <c r="E180" s="260" t="s">
        <v>598</v>
      </c>
      <c r="F180" s="261" t="s">
        <v>599</v>
      </c>
      <c r="G180" s="262" t="s">
        <v>206</v>
      </c>
      <c r="H180" s="263">
        <v>68.943</v>
      </c>
      <c r="I180" s="264"/>
      <c r="J180" s="265">
        <f>ROUND(I180*H180,2)</f>
        <v>0</v>
      </c>
      <c r="K180" s="261" t="s">
        <v>207</v>
      </c>
      <c r="L180" s="266"/>
      <c r="M180" s="267" t="s">
        <v>21</v>
      </c>
      <c r="N180" s="268" t="s">
        <v>40</v>
      </c>
      <c r="O180" s="47"/>
      <c r="P180" s="244">
        <f>O180*H180</f>
        <v>0</v>
      </c>
      <c r="Q180" s="244">
        <v>0.00388</v>
      </c>
      <c r="R180" s="244">
        <f>Q180*H180</f>
        <v>0.26749884</v>
      </c>
      <c r="S180" s="244">
        <v>0</v>
      </c>
      <c r="T180" s="245">
        <f>S180*H180</f>
        <v>0</v>
      </c>
      <c r="AR180" s="24" t="s">
        <v>374</v>
      </c>
      <c r="AT180" s="24" t="s">
        <v>256</v>
      </c>
      <c r="AU180" s="24" t="s">
        <v>79</v>
      </c>
      <c r="AY180" s="24" t="s">
        <v>201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4" t="s">
        <v>76</v>
      </c>
      <c r="BK180" s="246">
        <f>ROUND(I180*H180,2)</f>
        <v>0</v>
      </c>
      <c r="BL180" s="24" t="s">
        <v>287</v>
      </c>
      <c r="BM180" s="24" t="s">
        <v>600</v>
      </c>
    </row>
    <row r="181" spans="2:51" s="12" customFormat="1" ht="13.5">
      <c r="B181" s="247"/>
      <c r="C181" s="248"/>
      <c r="D181" s="249" t="s">
        <v>210</v>
      </c>
      <c r="E181" s="250" t="s">
        <v>21</v>
      </c>
      <c r="F181" s="251" t="s">
        <v>1211</v>
      </c>
      <c r="G181" s="248"/>
      <c r="H181" s="252">
        <v>59.95</v>
      </c>
      <c r="I181" s="253"/>
      <c r="J181" s="248"/>
      <c r="K181" s="248"/>
      <c r="L181" s="254"/>
      <c r="M181" s="255"/>
      <c r="N181" s="256"/>
      <c r="O181" s="256"/>
      <c r="P181" s="256"/>
      <c r="Q181" s="256"/>
      <c r="R181" s="256"/>
      <c r="S181" s="256"/>
      <c r="T181" s="257"/>
      <c r="AT181" s="258" t="s">
        <v>210</v>
      </c>
      <c r="AU181" s="258" t="s">
        <v>79</v>
      </c>
      <c r="AV181" s="12" t="s">
        <v>79</v>
      </c>
      <c r="AW181" s="12" t="s">
        <v>33</v>
      </c>
      <c r="AX181" s="12" t="s">
        <v>76</v>
      </c>
      <c r="AY181" s="258" t="s">
        <v>201</v>
      </c>
    </row>
    <row r="182" spans="2:51" s="12" customFormat="1" ht="13.5">
      <c r="B182" s="247"/>
      <c r="C182" s="248"/>
      <c r="D182" s="249" t="s">
        <v>210</v>
      </c>
      <c r="E182" s="248"/>
      <c r="F182" s="251" t="s">
        <v>1212</v>
      </c>
      <c r="G182" s="248"/>
      <c r="H182" s="252">
        <v>68.943</v>
      </c>
      <c r="I182" s="253"/>
      <c r="J182" s="248"/>
      <c r="K182" s="248"/>
      <c r="L182" s="254"/>
      <c r="M182" s="255"/>
      <c r="N182" s="256"/>
      <c r="O182" s="256"/>
      <c r="P182" s="256"/>
      <c r="Q182" s="256"/>
      <c r="R182" s="256"/>
      <c r="S182" s="256"/>
      <c r="T182" s="257"/>
      <c r="AT182" s="258" t="s">
        <v>210</v>
      </c>
      <c r="AU182" s="258" t="s">
        <v>79</v>
      </c>
      <c r="AV182" s="12" t="s">
        <v>79</v>
      </c>
      <c r="AW182" s="12" t="s">
        <v>6</v>
      </c>
      <c r="AX182" s="12" t="s">
        <v>76</v>
      </c>
      <c r="AY182" s="258" t="s">
        <v>201</v>
      </c>
    </row>
    <row r="183" spans="2:65" s="1" customFormat="1" ht="25.5" customHeight="1">
      <c r="B183" s="46"/>
      <c r="C183" s="235" t="s">
        <v>423</v>
      </c>
      <c r="D183" s="235" t="s">
        <v>203</v>
      </c>
      <c r="E183" s="236" t="s">
        <v>609</v>
      </c>
      <c r="F183" s="237" t="s">
        <v>610</v>
      </c>
      <c r="G183" s="238" t="s">
        <v>562</v>
      </c>
      <c r="H183" s="282"/>
      <c r="I183" s="240"/>
      <c r="J183" s="241">
        <f>ROUND(I183*H183,2)</f>
        <v>0</v>
      </c>
      <c r="K183" s="237" t="s">
        <v>220</v>
      </c>
      <c r="L183" s="72"/>
      <c r="M183" s="242" t="s">
        <v>21</v>
      </c>
      <c r="N183" s="243" t="s">
        <v>40</v>
      </c>
      <c r="O183" s="47"/>
      <c r="P183" s="244">
        <f>O183*H183</f>
        <v>0</v>
      </c>
      <c r="Q183" s="244">
        <v>0</v>
      </c>
      <c r="R183" s="244">
        <f>Q183*H183</f>
        <v>0</v>
      </c>
      <c r="S183" s="244">
        <v>0</v>
      </c>
      <c r="T183" s="245">
        <f>S183*H183</f>
        <v>0</v>
      </c>
      <c r="AR183" s="24" t="s">
        <v>287</v>
      </c>
      <c r="AT183" s="24" t="s">
        <v>203</v>
      </c>
      <c r="AU183" s="24" t="s">
        <v>79</v>
      </c>
      <c r="AY183" s="24" t="s">
        <v>201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24" t="s">
        <v>76</v>
      </c>
      <c r="BK183" s="246">
        <f>ROUND(I183*H183,2)</f>
        <v>0</v>
      </c>
      <c r="BL183" s="24" t="s">
        <v>287</v>
      </c>
      <c r="BM183" s="24" t="s">
        <v>611</v>
      </c>
    </row>
    <row r="184" spans="2:63" s="11" customFormat="1" ht="29.85" customHeight="1">
      <c r="B184" s="219"/>
      <c r="C184" s="220"/>
      <c r="D184" s="221" t="s">
        <v>68</v>
      </c>
      <c r="E184" s="233" t="s">
        <v>617</v>
      </c>
      <c r="F184" s="233" t="s">
        <v>618</v>
      </c>
      <c r="G184" s="220"/>
      <c r="H184" s="220"/>
      <c r="I184" s="223"/>
      <c r="J184" s="234">
        <f>BK184</f>
        <v>0</v>
      </c>
      <c r="K184" s="220"/>
      <c r="L184" s="225"/>
      <c r="M184" s="226"/>
      <c r="N184" s="227"/>
      <c r="O184" s="227"/>
      <c r="P184" s="228">
        <f>SUM(P185:P202)</f>
        <v>0</v>
      </c>
      <c r="Q184" s="227"/>
      <c r="R184" s="228">
        <f>SUM(R185:R202)</f>
        <v>0.18024350000000003</v>
      </c>
      <c r="S184" s="227"/>
      <c r="T184" s="229">
        <f>SUM(T185:T202)</f>
        <v>0.04308</v>
      </c>
      <c r="AR184" s="230" t="s">
        <v>79</v>
      </c>
      <c r="AT184" s="231" t="s">
        <v>68</v>
      </c>
      <c r="AU184" s="231" t="s">
        <v>76</v>
      </c>
      <c r="AY184" s="230" t="s">
        <v>201</v>
      </c>
      <c r="BK184" s="232">
        <f>SUM(BK185:BK202)</f>
        <v>0</v>
      </c>
    </row>
    <row r="185" spans="2:65" s="1" customFormat="1" ht="25.5" customHeight="1">
      <c r="B185" s="46"/>
      <c r="C185" s="235" t="s">
        <v>428</v>
      </c>
      <c r="D185" s="235" t="s">
        <v>203</v>
      </c>
      <c r="E185" s="236" t="s">
        <v>620</v>
      </c>
      <c r="F185" s="237" t="s">
        <v>621</v>
      </c>
      <c r="G185" s="238" t="s">
        <v>206</v>
      </c>
      <c r="H185" s="239">
        <v>52.13</v>
      </c>
      <c r="I185" s="240"/>
      <c r="J185" s="241">
        <f>ROUND(I185*H185,2)</f>
        <v>0</v>
      </c>
      <c r="K185" s="237" t="s">
        <v>207</v>
      </c>
      <c r="L185" s="72"/>
      <c r="M185" s="242" t="s">
        <v>21</v>
      </c>
      <c r="N185" s="243" t="s">
        <v>40</v>
      </c>
      <c r="O185" s="47"/>
      <c r="P185" s="244">
        <f>O185*H185</f>
        <v>0</v>
      </c>
      <c r="Q185" s="244">
        <v>0</v>
      </c>
      <c r="R185" s="244">
        <f>Q185*H185</f>
        <v>0</v>
      </c>
      <c r="S185" s="244">
        <v>0</v>
      </c>
      <c r="T185" s="245">
        <f>S185*H185</f>
        <v>0</v>
      </c>
      <c r="AR185" s="24" t="s">
        <v>287</v>
      </c>
      <c r="AT185" s="24" t="s">
        <v>203</v>
      </c>
      <c r="AU185" s="24" t="s">
        <v>79</v>
      </c>
      <c r="AY185" s="24" t="s">
        <v>201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24" t="s">
        <v>76</v>
      </c>
      <c r="BK185" s="246">
        <f>ROUND(I185*H185,2)</f>
        <v>0</v>
      </c>
      <c r="BL185" s="24" t="s">
        <v>287</v>
      </c>
      <c r="BM185" s="24" t="s">
        <v>622</v>
      </c>
    </row>
    <row r="186" spans="2:51" s="12" customFormat="1" ht="13.5">
      <c r="B186" s="247"/>
      <c r="C186" s="248"/>
      <c r="D186" s="249" t="s">
        <v>210</v>
      </c>
      <c r="E186" s="250" t="s">
        <v>21</v>
      </c>
      <c r="F186" s="251" t="s">
        <v>1203</v>
      </c>
      <c r="G186" s="248"/>
      <c r="H186" s="252">
        <v>52.13</v>
      </c>
      <c r="I186" s="253"/>
      <c r="J186" s="248"/>
      <c r="K186" s="248"/>
      <c r="L186" s="254"/>
      <c r="M186" s="255"/>
      <c r="N186" s="256"/>
      <c r="O186" s="256"/>
      <c r="P186" s="256"/>
      <c r="Q186" s="256"/>
      <c r="R186" s="256"/>
      <c r="S186" s="256"/>
      <c r="T186" s="257"/>
      <c r="AT186" s="258" t="s">
        <v>210</v>
      </c>
      <c r="AU186" s="258" t="s">
        <v>79</v>
      </c>
      <c r="AV186" s="12" t="s">
        <v>79</v>
      </c>
      <c r="AW186" s="12" t="s">
        <v>33</v>
      </c>
      <c r="AX186" s="12" t="s">
        <v>76</v>
      </c>
      <c r="AY186" s="258" t="s">
        <v>201</v>
      </c>
    </row>
    <row r="187" spans="2:65" s="1" customFormat="1" ht="16.5" customHeight="1">
      <c r="B187" s="46"/>
      <c r="C187" s="259" t="s">
        <v>432</v>
      </c>
      <c r="D187" s="259" t="s">
        <v>256</v>
      </c>
      <c r="E187" s="260" t="s">
        <v>624</v>
      </c>
      <c r="F187" s="261" t="s">
        <v>625</v>
      </c>
      <c r="G187" s="262" t="s">
        <v>206</v>
      </c>
      <c r="H187" s="263">
        <v>114.686</v>
      </c>
      <c r="I187" s="264"/>
      <c r="J187" s="265">
        <f>ROUND(I187*H187,2)</f>
        <v>0</v>
      </c>
      <c r="K187" s="261" t="s">
        <v>207</v>
      </c>
      <c r="L187" s="266"/>
      <c r="M187" s="267" t="s">
        <v>21</v>
      </c>
      <c r="N187" s="268" t="s">
        <v>40</v>
      </c>
      <c r="O187" s="47"/>
      <c r="P187" s="244">
        <f>O187*H187</f>
        <v>0</v>
      </c>
      <c r="Q187" s="244">
        <v>0.0015</v>
      </c>
      <c r="R187" s="244">
        <f>Q187*H187</f>
        <v>0.17202900000000002</v>
      </c>
      <c r="S187" s="244">
        <v>0</v>
      </c>
      <c r="T187" s="245">
        <f>S187*H187</f>
        <v>0</v>
      </c>
      <c r="AR187" s="24" t="s">
        <v>374</v>
      </c>
      <c r="AT187" s="24" t="s">
        <v>256</v>
      </c>
      <c r="AU187" s="24" t="s">
        <v>79</v>
      </c>
      <c r="AY187" s="24" t="s">
        <v>201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24" t="s">
        <v>76</v>
      </c>
      <c r="BK187" s="246">
        <f>ROUND(I187*H187,2)</f>
        <v>0</v>
      </c>
      <c r="BL187" s="24" t="s">
        <v>287</v>
      </c>
      <c r="BM187" s="24" t="s">
        <v>626</v>
      </c>
    </row>
    <row r="188" spans="2:47" s="1" customFormat="1" ht="13.5">
      <c r="B188" s="46"/>
      <c r="C188" s="74"/>
      <c r="D188" s="249" t="s">
        <v>493</v>
      </c>
      <c r="E188" s="74"/>
      <c r="F188" s="280" t="s">
        <v>627</v>
      </c>
      <c r="G188" s="74"/>
      <c r="H188" s="74"/>
      <c r="I188" s="203"/>
      <c r="J188" s="74"/>
      <c r="K188" s="74"/>
      <c r="L188" s="72"/>
      <c r="M188" s="281"/>
      <c r="N188" s="47"/>
      <c r="O188" s="47"/>
      <c r="P188" s="47"/>
      <c r="Q188" s="47"/>
      <c r="R188" s="47"/>
      <c r="S188" s="47"/>
      <c r="T188" s="95"/>
      <c r="AT188" s="24" t="s">
        <v>493</v>
      </c>
      <c r="AU188" s="24" t="s">
        <v>79</v>
      </c>
    </row>
    <row r="189" spans="2:51" s="12" customFormat="1" ht="13.5">
      <c r="B189" s="247"/>
      <c r="C189" s="248"/>
      <c r="D189" s="249" t="s">
        <v>210</v>
      </c>
      <c r="E189" s="250" t="s">
        <v>21</v>
      </c>
      <c r="F189" s="251" t="s">
        <v>1213</v>
      </c>
      <c r="G189" s="248"/>
      <c r="H189" s="252">
        <v>114.686</v>
      </c>
      <c r="I189" s="253"/>
      <c r="J189" s="248"/>
      <c r="K189" s="248"/>
      <c r="L189" s="254"/>
      <c r="M189" s="255"/>
      <c r="N189" s="256"/>
      <c r="O189" s="256"/>
      <c r="P189" s="256"/>
      <c r="Q189" s="256"/>
      <c r="R189" s="256"/>
      <c r="S189" s="256"/>
      <c r="T189" s="257"/>
      <c r="AT189" s="258" t="s">
        <v>210</v>
      </c>
      <c r="AU189" s="258" t="s">
        <v>79</v>
      </c>
      <c r="AV189" s="12" t="s">
        <v>79</v>
      </c>
      <c r="AW189" s="12" t="s">
        <v>33</v>
      </c>
      <c r="AX189" s="12" t="s">
        <v>76</v>
      </c>
      <c r="AY189" s="258" t="s">
        <v>201</v>
      </c>
    </row>
    <row r="190" spans="2:65" s="1" customFormat="1" ht="25.5" customHeight="1">
      <c r="B190" s="46"/>
      <c r="C190" s="235" t="s">
        <v>437</v>
      </c>
      <c r="D190" s="235" t="s">
        <v>203</v>
      </c>
      <c r="E190" s="236" t="s">
        <v>630</v>
      </c>
      <c r="F190" s="237" t="s">
        <v>631</v>
      </c>
      <c r="G190" s="238" t="s">
        <v>206</v>
      </c>
      <c r="H190" s="239">
        <v>52.13</v>
      </c>
      <c r="I190" s="240"/>
      <c r="J190" s="241">
        <f>ROUND(I190*H190,2)</f>
        <v>0</v>
      </c>
      <c r="K190" s="237" t="s">
        <v>207</v>
      </c>
      <c r="L190" s="72"/>
      <c r="M190" s="242" t="s">
        <v>21</v>
      </c>
      <c r="N190" s="243" t="s">
        <v>40</v>
      </c>
      <c r="O190" s="47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AR190" s="24" t="s">
        <v>287</v>
      </c>
      <c r="AT190" s="24" t="s">
        <v>203</v>
      </c>
      <c r="AU190" s="24" t="s">
        <v>79</v>
      </c>
      <c r="AY190" s="24" t="s">
        <v>201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24" t="s">
        <v>76</v>
      </c>
      <c r="BK190" s="246">
        <f>ROUND(I190*H190,2)</f>
        <v>0</v>
      </c>
      <c r="BL190" s="24" t="s">
        <v>287</v>
      </c>
      <c r="BM190" s="24" t="s">
        <v>632</v>
      </c>
    </row>
    <row r="191" spans="2:65" s="1" customFormat="1" ht="16.5" customHeight="1">
      <c r="B191" s="46"/>
      <c r="C191" s="259" t="s">
        <v>442</v>
      </c>
      <c r="D191" s="259" t="s">
        <v>256</v>
      </c>
      <c r="E191" s="260" t="s">
        <v>634</v>
      </c>
      <c r="F191" s="261" t="s">
        <v>635</v>
      </c>
      <c r="G191" s="262" t="s">
        <v>206</v>
      </c>
      <c r="H191" s="263">
        <v>59.95</v>
      </c>
      <c r="I191" s="264"/>
      <c r="J191" s="265">
        <f>ROUND(I191*H191,2)</f>
        <v>0</v>
      </c>
      <c r="K191" s="261" t="s">
        <v>220</v>
      </c>
      <c r="L191" s="266"/>
      <c r="M191" s="267" t="s">
        <v>21</v>
      </c>
      <c r="N191" s="268" t="s">
        <v>40</v>
      </c>
      <c r="O191" s="47"/>
      <c r="P191" s="244">
        <f>O191*H191</f>
        <v>0</v>
      </c>
      <c r="Q191" s="244">
        <v>0.00011</v>
      </c>
      <c r="R191" s="244">
        <f>Q191*H191</f>
        <v>0.0065945000000000005</v>
      </c>
      <c r="S191" s="244">
        <v>0</v>
      </c>
      <c r="T191" s="245">
        <f>S191*H191</f>
        <v>0</v>
      </c>
      <c r="AR191" s="24" t="s">
        <v>374</v>
      </c>
      <c r="AT191" s="24" t="s">
        <v>256</v>
      </c>
      <c r="AU191" s="24" t="s">
        <v>79</v>
      </c>
      <c r="AY191" s="24" t="s">
        <v>201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24" t="s">
        <v>76</v>
      </c>
      <c r="BK191" s="246">
        <f>ROUND(I191*H191,2)</f>
        <v>0</v>
      </c>
      <c r="BL191" s="24" t="s">
        <v>287</v>
      </c>
      <c r="BM191" s="24" t="s">
        <v>636</v>
      </c>
    </row>
    <row r="192" spans="2:47" s="1" customFormat="1" ht="13.5">
      <c r="B192" s="46"/>
      <c r="C192" s="74"/>
      <c r="D192" s="249" t="s">
        <v>493</v>
      </c>
      <c r="E192" s="74"/>
      <c r="F192" s="280" t="s">
        <v>637</v>
      </c>
      <c r="G192" s="74"/>
      <c r="H192" s="74"/>
      <c r="I192" s="203"/>
      <c r="J192" s="74"/>
      <c r="K192" s="74"/>
      <c r="L192" s="72"/>
      <c r="M192" s="281"/>
      <c r="N192" s="47"/>
      <c r="O192" s="47"/>
      <c r="P192" s="47"/>
      <c r="Q192" s="47"/>
      <c r="R192" s="47"/>
      <c r="S192" s="47"/>
      <c r="T192" s="95"/>
      <c r="AT192" s="24" t="s">
        <v>493</v>
      </c>
      <c r="AU192" s="24" t="s">
        <v>79</v>
      </c>
    </row>
    <row r="193" spans="2:51" s="12" customFormat="1" ht="13.5">
      <c r="B193" s="247"/>
      <c r="C193" s="248"/>
      <c r="D193" s="249" t="s">
        <v>210</v>
      </c>
      <c r="E193" s="250" t="s">
        <v>21</v>
      </c>
      <c r="F193" s="251" t="s">
        <v>1214</v>
      </c>
      <c r="G193" s="248"/>
      <c r="H193" s="252">
        <v>59.95</v>
      </c>
      <c r="I193" s="253"/>
      <c r="J193" s="248"/>
      <c r="K193" s="248"/>
      <c r="L193" s="254"/>
      <c r="M193" s="255"/>
      <c r="N193" s="256"/>
      <c r="O193" s="256"/>
      <c r="P193" s="256"/>
      <c r="Q193" s="256"/>
      <c r="R193" s="256"/>
      <c r="S193" s="256"/>
      <c r="T193" s="257"/>
      <c r="AT193" s="258" t="s">
        <v>210</v>
      </c>
      <c r="AU193" s="258" t="s">
        <v>79</v>
      </c>
      <c r="AV193" s="12" t="s">
        <v>79</v>
      </c>
      <c r="AW193" s="12" t="s">
        <v>33</v>
      </c>
      <c r="AX193" s="12" t="s">
        <v>76</v>
      </c>
      <c r="AY193" s="258" t="s">
        <v>201</v>
      </c>
    </row>
    <row r="194" spans="2:65" s="1" customFormat="1" ht="25.5" customHeight="1">
      <c r="B194" s="46"/>
      <c r="C194" s="235" t="s">
        <v>447</v>
      </c>
      <c r="D194" s="235" t="s">
        <v>203</v>
      </c>
      <c r="E194" s="236" t="s">
        <v>640</v>
      </c>
      <c r="F194" s="237" t="s">
        <v>641</v>
      </c>
      <c r="G194" s="238" t="s">
        <v>358</v>
      </c>
      <c r="H194" s="239">
        <v>6</v>
      </c>
      <c r="I194" s="240"/>
      <c r="J194" s="241">
        <f>ROUND(I194*H194,2)</f>
        <v>0</v>
      </c>
      <c r="K194" s="237" t="s">
        <v>220</v>
      </c>
      <c r="L194" s="72"/>
      <c r="M194" s="242" t="s">
        <v>21</v>
      </c>
      <c r="N194" s="243" t="s">
        <v>40</v>
      </c>
      <c r="O194" s="47"/>
      <c r="P194" s="244">
        <f>O194*H194</f>
        <v>0</v>
      </c>
      <c r="Q194" s="244">
        <v>0</v>
      </c>
      <c r="R194" s="244">
        <f>Q194*H194</f>
        <v>0</v>
      </c>
      <c r="S194" s="244">
        <v>0.00718</v>
      </c>
      <c r="T194" s="245">
        <f>S194*H194</f>
        <v>0.04308</v>
      </c>
      <c r="AR194" s="24" t="s">
        <v>287</v>
      </c>
      <c r="AT194" s="24" t="s">
        <v>203</v>
      </c>
      <c r="AU194" s="24" t="s">
        <v>79</v>
      </c>
      <c r="AY194" s="24" t="s">
        <v>201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24" t="s">
        <v>76</v>
      </c>
      <c r="BK194" s="246">
        <f>ROUND(I194*H194,2)</f>
        <v>0</v>
      </c>
      <c r="BL194" s="24" t="s">
        <v>287</v>
      </c>
      <c r="BM194" s="24" t="s">
        <v>642</v>
      </c>
    </row>
    <row r="195" spans="2:65" s="1" customFormat="1" ht="25.5" customHeight="1">
      <c r="B195" s="46"/>
      <c r="C195" s="235" t="s">
        <v>452</v>
      </c>
      <c r="D195" s="235" t="s">
        <v>203</v>
      </c>
      <c r="E195" s="236" t="s">
        <v>644</v>
      </c>
      <c r="F195" s="237" t="s">
        <v>645</v>
      </c>
      <c r="G195" s="238" t="s">
        <v>358</v>
      </c>
      <c r="H195" s="239">
        <v>12</v>
      </c>
      <c r="I195" s="240"/>
      <c r="J195" s="241">
        <f>ROUND(I195*H195,2)</f>
        <v>0</v>
      </c>
      <c r="K195" s="237" t="s">
        <v>552</v>
      </c>
      <c r="L195" s="72"/>
      <c r="M195" s="242" t="s">
        <v>21</v>
      </c>
      <c r="N195" s="243" t="s">
        <v>40</v>
      </c>
      <c r="O195" s="47"/>
      <c r="P195" s="244">
        <f>O195*H195</f>
        <v>0</v>
      </c>
      <c r="Q195" s="244">
        <v>0.0001</v>
      </c>
      <c r="R195" s="244">
        <f>Q195*H195</f>
        <v>0.0012000000000000001</v>
      </c>
      <c r="S195" s="244">
        <v>0</v>
      </c>
      <c r="T195" s="245">
        <f>S195*H195</f>
        <v>0</v>
      </c>
      <c r="AR195" s="24" t="s">
        <v>287</v>
      </c>
      <c r="AT195" s="24" t="s">
        <v>203</v>
      </c>
      <c r="AU195" s="24" t="s">
        <v>79</v>
      </c>
      <c r="AY195" s="24" t="s">
        <v>201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24" t="s">
        <v>76</v>
      </c>
      <c r="BK195" s="246">
        <f>ROUND(I195*H195,2)</f>
        <v>0</v>
      </c>
      <c r="BL195" s="24" t="s">
        <v>287</v>
      </c>
      <c r="BM195" s="24" t="s">
        <v>646</v>
      </c>
    </row>
    <row r="196" spans="2:51" s="12" customFormat="1" ht="13.5">
      <c r="B196" s="247"/>
      <c r="C196" s="248"/>
      <c r="D196" s="249" t="s">
        <v>210</v>
      </c>
      <c r="E196" s="250" t="s">
        <v>21</v>
      </c>
      <c r="F196" s="251" t="s">
        <v>1209</v>
      </c>
      <c r="G196" s="248"/>
      <c r="H196" s="252">
        <v>12</v>
      </c>
      <c r="I196" s="253"/>
      <c r="J196" s="248"/>
      <c r="K196" s="248"/>
      <c r="L196" s="254"/>
      <c r="M196" s="255"/>
      <c r="N196" s="256"/>
      <c r="O196" s="256"/>
      <c r="P196" s="256"/>
      <c r="Q196" s="256"/>
      <c r="R196" s="256"/>
      <c r="S196" s="256"/>
      <c r="T196" s="257"/>
      <c r="AT196" s="258" t="s">
        <v>210</v>
      </c>
      <c r="AU196" s="258" t="s">
        <v>79</v>
      </c>
      <c r="AV196" s="12" t="s">
        <v>79</v>
      </c>
      <c r="AW196" s="12" t="s">
        <v>33</v>
      </c>
      <c r="AX196" s="12" t="s">
        <v>76</v>
      </c>
      <c r="AY196" s="258" t="s">
        <v>201</v>
      </c>
    </row>
    <row r="197" spans="2:65" s="1" customFormat="1" ht="16.5" customHeight="1">
      <c r="B197" s="46"/>
      <c r="C197" s="259" t="s">
        <v>457</v>
      </c>
      <c r="D197" s="259" t="s">
        <v>256</v>
      </c>
      <c r="E197" s="260" t="s">
        <v>649</v>
      </c>
      <c r="F197" s="261" t="s">
        <v>650</v>
      </c>
      <c r="G197" s="262" t="s">
        <v>358</v>
      </c>
      <c r="H197" s="263">
        <v>6</v>
      </c>
      <c r="I197" s="264"/>
      <c r="J197" s="265">
        <f>ROUND(I197*H197,2)</f>
        <v>0</v>
      </c>
      <c r="K197" s="261" t="s">
        <v>552</v>
      </c>
      <c r="L197" s="266"/>
      <c r="M197" s="267" t="s">
        <v>21</v>
      </c>
      <c r="N197" s="268" t="s">
        <v>40</v>
      </c>
      <c r="O197" s="47"/>
      <c r="P197" s="244">
        <f>O197*H197</f>
        <v>0</v>
      </c>
      <c r="Q197" s="244">
        <v>4E-05</v>
      </c>
      <c r="R197" s="244">
        <f>Q197*H197</f>
        <v>0.00024000000000000003</v>
      </c>
      <c r="S197" s="244">
        <v>0</v>
      </c>
      <c r="T197" s="245">
        <f>S197*H197</f>
        <v>0</v>
      </c>
      <c r="AR197" s="24" t="s">
        <v>374</v>
      </c>
      <c r="AT197" s="24" t="s">
        <v>256</v>
      </c>
      <c r="AU197" s="24" t="s">
        <v>79</v>
      </c>
      <c r="AY197" s="24" t="s">
        <v>201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24" t="s">
        <v>76</v>
      </c>
      <c r="BK197" s="246">
        <f>ROUND(I197*H197,2)</f>
        <v>0</v>
      </c>
      <c r="BL197" s="24" t="s">
        <v>287</v>
      </c>
      <c r="BM197" s="24" t="s">
        <v>651</v>
      </c>
    </row>
    <row r="198" spans="2:47" s="1" customFormat="1" ht="13.5">
      <c r="B198" s="46"/>
      <c r="C198" s="74"/>
      <c r="D198" s="249" t="s">
        <v>493</v>
      </c>
      <c r="E198" s="74"/>
      <c r="F198" s="280" t="s">
        <v>652</v>
      </c>
      <c r="G198" s="74"/>
      <c r="H198" s="74"/>
      <c r="I198" s="203"/>
      <c r="J198" s="74"/>
      <c r="K198" s="74"/>
      <c r="L198" s="72"/>
      <c r="M198" s="281"/>
      <c r="N198" s="47"/>
      <c r="O198" s="47"/>
      <c r="P198" s="47"/>
      <c r="Q198" s="47"/>
      <c r="R198" s="47"/>
      <c r="S198" s="47"/>
      <c r="T198" s="95"/>
      <c r="AT198" s="24" t="s">
        <v>493</v>
      </c>
      <c r="AU198" s="24" t="s">
        <v>79</v>
      </c>
    </row>
    <row r="199" spans="2:51" s="12" customFormat="1" ht="13.5">
      <c r="B199" s="247"/>
      <c r="C199" s="248"/>
      <c r="D199" s="249" t="s">
        <v>210</v>
      </c>
      <c r="E199" s="250" t="s">
        <v>21</v>
      </c>
      <c r="F199" s="251" t="s">
        <v>1156</v>
      </c>
      <c r="G199" s="248"/>
      <c r="H199" s="252">
        <v>6</v>
      </c>
      <c r="I199" s="253"/>
      <c r="J199" s="248"/>
      <c r="K199" s="248"/>
      <c r="L199" s="254"/>
      <c r="M199" s="255"/>
      <c r="N199" s="256"/>
      <c r="O199" s="256"/>
      <c r="P199" s="256"/>
      <c r="Q199" s="256"/>
      <c r="R199" s="256"/>
      <c r="S199" s="256"/>
      <c r="T199" s="257"/>
      <c r="AT199" s="258" t="s">
        <v>210</v>
      </c>
      <c r="AU199" s="258" t="s">
        <v>79</v>
      </c>
      <c r="AV199" s="12" t="s">
        <v>79</v>
      </c>
      <c r="AW199" s="12" t="s">
        <v>33</v>
      </c>
      <c r="AX199" s="12" t="s">
        <v>76</v>
      </c>
      <c r="AY199" s="258" t="s">
        <v>201</v>
      </c>
    </row>
    <row r="200" spans="2:65" s="1" customFormat="1" ht="16.5" customHeight="1">
      <c r="B200" s="46"/>
      <c r="C200" s="259" t="s">
        <v>461</v>
      </c>
      <c r="D200" s="259" t="s">
        <v>256</v>
      </c>
      <c r="E200" s="260" t="s">
        <v>655</v>
      </c>
      <c r="F200" s="261" t="s">
        <v>656</v>
      </c>
      <c r="G200" s="262" t="s">
        <v>358</v>
      </c>
      <c r="H200" s="263">
        <v>6</v>
      </c>
      <c r="I200" s="264"/>
      <c r="J200" s="265">
        <f>ROUND(I200*H200,2)</f>
        <v>0</v>
      </c>
      <c r="K200" s="261" t="s">
        <v>220</v>
      </c>
      <c r="L200" s="266"/>
      <c r="M200" s="267" t="s">
        <v>21</v>
      </c>
      <c r="N200" s="268" t="s">
        <v>40</v>
      </c>
      <c r="O200" s="47"/>
      <c r="P200" s="244">
        <f>O200*H200</f>
        <v>0</v>
      </c>
      <c r="Q200" s="244">
        <v>3E-05</v>
      </c>
      <c r="R200" s="244">
        <f>Q200*H200</f>
        <v>0.00018</v>
      </c>
      <c r="S200" s="244">
        <v>0</v>
      </c>
      <c r="T200" s="245">
        <f>S200*H200</f>
        <v>0</v>
      </c>
      <c r="AR200" s="24" t="s">
        <v>374</v>
      </c>
      <c r="AT200" s="24" t="s">
        <v>256</v>
      </c>
      <c r="AU200" s="24" t="s">
        <v>79</v>
      </c>
      <c r="AY200" s="24" t="s">
        <v>201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24" t="s">
        <v>76</v>
      </c>
      <c r="BK200" s="246">
        <f>ROUND(I200*H200,2)</f>
        <v>0</v>
      </c>
      <c r="BL200" s="24" t="s">
        <v>287</v>
      </c>
      <c r="BM200" s="24" t="s">
        <v>657</v>
      </c>
    </row>
    <row r="201" spans="2:51" s="12" customFormat="1" ht="13.5">
      <c r="B201" s="247"/>
      <c r="C201" s="248"/>
      <c r="D201" s="249" t="s">
        <v>210</v>
      </c>
      <c r="E201" s="250" t="s">
        <v>21</v>
      </c>
      <c r="F201" s="251" t="s">
        <v>1156</v>
      </c>
      <c r="G201" s="248"/>
      <c r="H201" s="252">
        <v>6</v>
      </c>
      <c r="I201" s="253"/>
      <c r="J201" s="248"/>
      <c r="K201" s="248"/>
      <c r="L201" s="254"/>
      <c r="M201" s="255"/>
      <c r="N201" s="256"/>
      <c r="O201" s="256"/>
      <c r="P201" s="256"/>
      <c r="Q201" s="256"/>
      <c r="R201" s="256"/>
      <c r="S201" s="256"/>
      <c r="T201" s="257"/>
      <c r="AT201" s="258" t="s">
        <v>210</v>
      </c>
      <c r="AU201" s="258" t="s">
        <v>79</v>
      </c>
      <c r="AV201" s="12" t="s">
        <v>79</v>
      </c>
      <c r="AW201" s="12" t="s">
        <v>33</v>
      </c>
      <c r="AX201" s="12" t="s">
        <v>76</v>
      </c>
      <c r="AY201" s="258" t="s">
        <v>201</v>
      </c>
    </row>
    <row r="202" spans="2:65" s="1" customFormat="1" ht="16.5" customHeight="1">
      <c r="B202" s="46"/>
      <c r="C202" s="235" t="s">
        <v>466</v>
      </c>
      <c r="D202" s="235" t="s">
        <v>203</v>
      </c>
      <c r="E202" s="236" t="s">
        <v>660</v>
      </c>
      <c r="F202" s="237" t="s">
        <v>661</v>
      </c>
      <c r="G202" s="238" t="s">
        <v>562</v>
      </c>
      <c r="H202" s="282"/>
      <c r="I202" s="240"/>
      <c r="J202" s="241">
        <f>ROUND(I202*H202,2)</f>
        <v>0</v>
      </c>
      <c r="K202" s="237" t="s">
        <v>220</v>
      </c>
      <c r="L202" s="72"/>
      <c r="M202" s="242" t="s">
        <v>21</v>
      </c>
      <c r="N202" s="243" t="s">
        <v>40</v>
      </c>
      <c r="O202" s="47"/>
      <c r="P202" s="244">
        <f>O202*H202</f>
        <v>0</v>
      </c>
      <c r="Q202" s="244">
        <v>0</v>
      </c>
      <c r="R202" s="244">
        <f>Q202*H202</f>
        <v>0</v>
      </c>
      <c r="S202" s="244">
        <v>0</v>
      </c>
      <c r="T202" s="245">
        <f>S202*H202</f>
        <v>0</v>
      </c>
      <c r="AR202" s="24" t="s">
        <v>287</v>
      </c>
      <c r="AT202" s="24" t="s">
        <v>203</v>
      </c>
      <c r="AU202" s="24" t="s">
        <v>79</v>
      </c>
      <c r="AY202" s="24" t="s">
        <v>201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24" t="s">
        <v>76</v>
      </c>
      <c r="BK202" s="246">
        <f>ROUND(I202*H202,2)</f>
        <v>0</v>
      </c>
      <c r="BL202" s="24" t="s">
        <v>287</v>
      </c>
      <c r="BM202" s="24" t="s">
        <v>662</v>
      </c>
    </row>
    <row r="203" spans="2:63" s="11" customFormat="1" ht="29.85" customHeight="1">
      <c r="B203" s="219"/>
      <c r="C203" s="220"/>
      <c r="D203" s="221" t="s">
        <v>68</v>
      </c>
      <c r="E203" s="233" t="s">
        <v>663</v>
      </c>
      <c r="F203" s="233" t="s">
        <v>664</v>
      </c>
      <c r="G203" s="220"/>
      <c r="H203" s="220"/>
      <c r="I203" s="223"/>
      <c r="J203" s="234">
        <f>BK203</f>
        <v>0</v>
      </c>
      <c r="K203" s="220"/>
      <c r="L203" s="225"/>
      <c r="M203" s="226"/>
      <c r="N203" s="227"/>
      <c r="O203" s="227"/>
      <c r="P203" s="228">
        <f>SUM(P204:P210)</f>
        <v>0</v>
      </c>
      <c r="Q203" s="227"/>
      <c r="R203" s="228">
        <f>SUM(R204:R210)</f>
        <v>0.00175</v>
      </c>
      <c r="S203" s="227"/>
      <c r="T203" s="229">
        <f>SUM(T204:T210)</f>
        <v>0.1602</v>
      </c>
      <c r="AR203" s="230" t="s">
        <v>79</v>
      </c>
      <c r="AT203" s="231" t="s">
        <v>68</v>
      </c>
      <c r="AU203" s="231" t="s">
        <v>76</v>
      </c>
      <c r="AY203" s="230" t="s">
        <v>201</v>
      </c>
      <c r="BK203" s="232">
        <f>SUM(BK204:BK210)</f>
        <v>0</v>
      </c>
    </row>
    <row r="204" spans="2:65" s="1" customFormat="1" ht="16.5" customHeight="1">
      <c r="B204" s="46"/>
      <c r="C204" s="235" t="s">
        <v>470</v>
      </c>
      <c r="D204" s="235" t="s">
        <v>203</v>
      </c>
      <c r="E204" s="236" t="s">
        <v>666</v>
      </c>
      <c r="F204" s="237" t="s">
        <v>667</v>
      </c>
      <c r="G204" s="238" t="s">
        <v>358</v>
      </c>
      <c r="H204" s="239">
        <v>6</v>
      </c>
      <c r="I204" s="240"/>
      <c r="J204" s="241">
        <f>ROUND(I204*H204,2)</f>
        <v>0</v>
      </c>
      <c r="K204" s="237" t="s">
        <v>220</v>
      </c>
      <c r="L204" s="72"/>
      <c r="M204" s="242" t="s">
        <v>21</v>
      </c>
      <c r="N204" s="243" t="s">
        <v>40</v>
      </c>
      <c r="O204" s="47"/>
      <c r="P204" s="244">
        <f>O204*H204</f>
        <v>0</v>
      </c>
      <c r="Q204" s="244">
        <v>0</v>
      </c>
      <c r="R204" s="244">
        <f>Q204*H204</f>
        <v>0</v>
      </c>
      <c r="S204" s="244">
        <v>0.0267</v>
      </c>
      <c r="T204" s="245">
        <f>S204*H204</f>
        <v>0.1602</v>
      </c>
      <c r="AR204" s="24" t="s">
        <v>287</v>
      </c>
      <c r="AT204" s="24" t="s">
        <v>203</v>
      </c>
      <c r="AU204" s="24" t="s">
        <v>79</v>
      </c>
      <c r="AY204" s="24" t="s">
        <v>201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24" t="s">
        <v>76</v>
      </c>
      <c r="BK204" s="246">
        <f>ROUND(I204*H204,2)</f>
        <v>0</v>
      </c>
      <c r="BL204" s="24" t="s">
        <v>287</v>
      </c>
      <c r="BM204" s="24" t="s">
        <v>668</v>
      </c>
    </row>
    <row r="205" spans="2:65" s="1" customFormat="1" ht="16.5" customHeight="1">
      <c r="B205" s="46"/>
      <c r="C205" s="235" t="s">
        <v>474</v>
      </c>
      <c r="D205" s="235" t="s">
        <v>203</v>
      </c>
      <c r="E205" s="236" t="s">
        <v>680</v>
      </c>
      <c r="F205" s="237" t="s">
        <v>681</v>
      </c>
      <c r="G205" s="238" t="s">
        <v>358</v>
      </c>
      <c r="H205" s="239">
        <v>5</v>
      </c>
      <c r="I205" s="240"/>
      <c r="J205" s="241">
        <f>ROUND(I205*H205,2)</f>
        <v>0</v>
      </c>
      <c r="K205" s="237" t="s">
        <v>552</v>
      </c>
      <c r="L205" s="72"/>
      <c r="M205" s="242" t="s">
        <v>21</v>
      </c>
      <c r="N205" s="243" t="s">
        <v>40</v>
      </c>
      <c r="O205" s="47"/>
      <c r="P205" s="244">
        <f>O205*H205</f>
        <v>0</v>
      </c>
      <c r="Q205" s="244">
        <v>0.00035</v>
      </c>
      <c r="R205" s="244">
        <f>Q205*H205</f>
        <v>0.00175</v>
      </c>
      <c r="S205" s="244">
        <v>0</v>
      </c>
      <c r="T205" s="245">
        <f>S205*H205</f>
        <v>0</v>
      </c>
      <c r="AR205" s="24" t="s">
        <v>287</v>
      </c>
      <c r="AT205" s="24" t="s">
        <v>203</v>
      </c>
      <c r="AU205" s="24" t="s">
        <v>79</v>
      </c>
      <c r="AY205" s="24" t="s">
        <v>201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24" t="s">
        <v>76</v>
      </c>
      <c r="BK205" s="246">
        <f>ROUND(I205*H205,2)</f>
        <v>0</v>
      </c>
      <c r="BL205" s="24" t="s">
        <v>287</v>
      </c>
      <c r="BM205" s="24" t="s">
        <v>682</v>
      </c>
    </row>
    <row r="206" spans="2:51" s="12" customFormat="1" ht="13.5">
      <c r="B206" s="247"/>
      <c r="C206" s="248"/>
      <c r="D206" s="249" t="s">
        <v>210</v>
      </c>
      <c r="E206" s="250" t="s">
        <v>21</v>
      </c>
      <c r="F206" s="251" t="s">
        <v>678</v>
      </c>
      <c r="G206" s="248"/>
      <c r="H206" s="252">
        <v>5</v>
      </c>
      <c r="I206" s="253"/>
      <c r="J206" s="248"/>
      <c r="K206" s="248"/>
      <c r="L206" s="254"/>
      <c r="M206" s="255"/>
      <c r="N206" s="256"/>
      <c r="O206" s="256"/>
      <c r="P206" s="256"/>
      <c r="Q206" s="256"/>
      <c r="R206" s="256"/>
      <c r="S206" s="256"/>
      <c r="T206" s="257"/>
      <c r="AT206" s="258" t="s">
        <v>210</v>
      </c>
      <c r="AU206" s="258" t="s">
        <v>79</v>
      </c>
      <c r="AV206" s="12" t="s">
        <v>79</v>
      </c>
      <c r="AW206" s="12" t="s">
        <v>33</v>
      </c>
      <c r="AX206" s="12" t="s">
        <v>76</v>
      </c>
      <c r="AY206" s="258" t="s">
        <v>201</v>
      </c>
    </row>
    <row r="207" spans="2:65" s="1" customFormat="1" ht="16.5" customHeight="1">
      <c r="B207" s="46"/>
      <c r="C207" s="235" t="s">
        <v>479</v>
      </c>
      <c r="D207" s="235" t="s">
        <v>203</v>
      </c>
      <c r="E207" s="236" t="s">
        <v>690</v>
      </c>
      <c r="F207" s="237" t="s">
        <v>691</v>
      </c>
      <c r="G207" s="238" t="s">
        <v>248</v>
      </c>
      <c r="H207" s="239">
        <v>2</v>
      </c>
      <c r="I207" s="240"/>
      <c r="J207" s="241">
        <f>ROUND(I207*H207,2)</f>
        <v>0</v>
      </c>
      <c r="K207" s="237" t="s">
        <v>552</v>
      </c>
      <c r="L207" s="72"/>
      <c r="M207" s="242" t="s">
        <v>21</v>
      </c>
      <c r="N207" s="243" t="s">
        <v>40</v>
      </c>
      <c r="O207" s="47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AR207" s="24" t="s">
        <v>287</v>
      </c>
      <c r="AT207" s="24" t="s">
        <v>203</v>
      </c>
      <c r="AU207" s="24" t="s">
        <v>79</v>
      </c>
      <c r="AY207" s="24" t="s">
        <v>201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24" t="s">
        <v>76</v>
      </c>
      <c r="BK207" s="246">
        <f>ROUND(I207*H207,2)</f>
        <v>0</v>
      </c>
      <c r="BL207" s="24" t="s">
        <v>287</v>
      </c>
      <c r="BM207" s="24" t="s">
        <v>692</v>
      </c>
    </row>
    <row r="208" spans="2:65" s="1" customFormat="1" ht="16.5" customHeight="1">
      <c r="B208" s="46"/>
      <c r="C208" s="235" t="s">
        <v>484</v>
      </c>
      <c r="D208" s="235" t="s">
        <v>203</v>
      </c>
      <c r="E208" s="236" t="s">
        <v>703</v>
      </c>
      <c r="F208" s="237" t="s">
        <v>704</v>
      </c>
      <c r="G208" s="238" t="s">
        <v>358</v>
      </c>
      <c r="H208" s="239">
        <v>5</v>
      </c>
      <c r="I208" s="240"/>
      <c r="J208" s="241">
        <f>ROUND(I208*H208,2)</f>
        <v>0</v>
      </c>
      <c r="K208" s="237" t="s">
        <v>552</v>
      </c>
      <c r="L208" s="72"/>
      <c r="M208" s="242" t="s">
        <v>21</v>
      </c>
      <c r="N208" s="243" t="s">
        <v>40</v>
      </c>
      <c r="O208" s="47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AR208" s="24" t="s">
        <v>287</v>
      </c>
      <c r="AT208" s="24" t="s">
        <v>203</v>
      </c>
      <c r="AU208" s="24" t="s">
        <v>79</v>
      </c>
      <c r="AY208" s="24" t="s">
        <v>201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24" t="s">
        <v>76</v>
      </c>
      <c r="BK208" s="246">
        <f>ROUND(I208*H208,2)</f>
        <v>0</v>
      </c>
      <c r="BL208" s="24" t="s">
        <v>287</v>
      </c>
      <c r="BM208" s="24" t="s">
        <v>705</v>
      </c>
    </row>
    <row r="209" spans="2:65" s="1" customFormat="1" ht="16.5" customHeight="1">
      <c r="B209" s="46"/>
      <c r="C209" s="235" t="s">
        <v>489</v>
      </c>
      <c r="D209" s="235" t="s">
        <v>203</v>
      </c>
      <c r="E209" s="236" t="s">
        <v>707</v>
      </c>
      <c r="F209" s="237" t="s">
        <v>708</v>
      </c>
      <c r="G209" s="238" t="s">
        <v>248</v>
      </c>
      <c r="H209" s="239">
        <v>1</v>
      </c>
      <c r="I209" s="240"/>
      <c r="J209" s="241">
        <f>ROUND(I209*H209,2)</f>
        <v>0</v>
      </c>
      <c r="K209" s="237" t="s">
        <v>21</v>
      </c>
      <c r="L209" s="72"/>
      <c r="M209" s="242" t="s">
        <v>21</v>
      </c>
      <c r="N209" s="243" t="s">
        <v>40</v>
      </c>
      <c r="O209" s="47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AR209" s="24" t="s">
        <v>287</v>
      </c>
      <c r="AT209" s="24" t="s">
        <v>203</v>
      </c>
      <c r="AU209" s="24" t="s">
        <v>79</v>
      </c>
      <c r="AY209" s="24" t="s">
        <v>201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24" t="s">
        <v>76</v>
      </c>
      <c r="BK209" s="246">
        <f>ROUND(I209*H209,2)</f>
        <v>0</v>
      </c>
      <c r="BL209" s="24" t="s">
        <v>287</v>
      </c>
      <c r="BM209" s="24" t="s">
        <v>709</v>
      </c>
    </row>
    <row r="210" spans="2:65" s="1" customFormat="1" ht="16.5" customHeight="1">
      <c r="B210" s="46"/>
      <c r="C210" s="235" t="s">
        <v>497</v>
      </c>
      <c r="D210" s="235" t="s">
        <v>203</v>
      </c>
      <c r="E210" s="236" t="s">
        <v>710</v>
      </c>
      <c r="F210" s="237" t="s">
        <v>711</v>
      </c>
      <c r="G210" s="238" t="s">
        <v>248</v>
      </c>
      <c r="H210" s="239">
        <v>1</v>
      </c>
      <c r="I210" s="240"/>
      <c r="J210" s="241">
        <f>ROUND(I210*H210,2)</f>
        <v>0</v>
      </c>
      <c r="K210" s="237" t="s">
        <v>21</v>
      </c>
      <c r="L210" s="72"/>
      <c r="M210" s="242" t="s">
        <v>21</v>
      </c>
      <c r="N210" s="243" t="s">
        <v>40</v>
      </c>
      <c r="O210" s="47"/>
      <c r="P210" s="244">
        <f>O210*H210</f>
        <v>0</v>
      </c>
      <c r="Q210" s="244">
        <v>0</v>
      </c>
      <c r="R210" s="244">
        <f>Q210*H210</f>
        <v>0</v>
      </c>
      <c r="S210" s="244">
        <v>0</v>
      </c>
      <c r="T210" s="245">
        <f>S210*H210</f>
        <v>0</v>
      </c>
      <c r="AR210" s="24" t="s">
        <v>287</v>
      </c>
      <c r="AT210" s="24" t="s">
        <v>203</v>
      </c>
      <c r="AU210" s="24" t="s">
        <v>79</v>
      </c>
      <c r="AY210" s="24" t="s">
        <v>201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24" t="s">
        <v>76</v>
      </c>
      <c r="BK210" s="246">
        <f>ROUND(I210*H210,2)</f>
        <v>0</v>
      </c>
      <c r="BL210" s="24" t="s">
        <v>287</v>
      </c>
      <c r="BM210" s="24" t="s">
        <v>712</v>
      </c>
    </row>
    <row r="211" spans="2:63" s="11" customFormat="1" ht="29.85" customHeight="1">
      <c r="B211" s="219"/>
      <c r="C211" s="220"/>
      <c r="D211" s="221" t="s">
        <v>68</v>
      </c>
      <c r="E211" s="233" t="s">
        <v>713</v>
      </c>
      <c r="F211" s="233" t="s">
        <v>714</v>
      </c>
      <c r="G211" s="220"/>
      <c r="H211" s="220"/>
      <c r="I211" s="223"/>
      <c r="J211" s="234">
        <f>BK211</f>
        <v>0</v>
      </c>
      <c r="K211" s="220"/>
      <c r="L211" s="225"/>
      <c r="M211" s="226"/>
      <c r="N211" s="227"/>
      <c r="O211" s="227"/>
      <c r="P211" s="228">
        <f>SUM(P212:P222)</f>
        <v>0</v>
      </c>
      <c r="Q211" s="227"/>
      <c r="R211" s="228">
        <f>SUM(R212:R222)</f>
        <v>9E-05</v>
      </c>
      <c r="S211" s="227"/>
      <c r="T211" s="229">
        <f>SUM(T212:T222)</f>
        <v>0.02102</v>
      </c>
      <c r="AR211" s="230" t="s">
        <v>79</v>
      </c>
      <c r="AT211" s="231" t="s">
        <v>68</v>
      </c>
      <c r="AU211" s="231" t="s">
        <v>76</v>
      </c>
      <c r="AY211" s="230" t="s">
        <v>201</v>
      </c>
      <c r="BK211" s="232">
        <f>SUM(BK212:BK222)</f>
        <v>0</v>
      </c>
    </row>
    <row r="212" spans="2:65" s="1" customFormat="1" ht="16.5" customHeight="1">
      <c r="B212" s="46"/>
      <c r="C212" s="235" t="s">
        <v>503</v>
      </c>
      <c r="D212" s="235" t="s">
        <v>203</v>
      </c>
      <c r="E212" s="236" t="s">
        <v>730</v>
      </c>
      <c r="F212" s="237" t="s">
        <v>731</v>
      </c>
      <c r="G212" s="238" t="s">
        <v>241</v>
      </c>
      <c r="H212" s="239">
        <v>1</v>
      </c>
      <c r="I212" s="240"/>
      <c r="J212" s="241">
        <f>ROUND(I212*H212,2)</f>
        <v>0</v>
      </c>
      <c r="K212" s="237" t="s">
        <v>220</v>
      </c>
      <c r="L212" s="72"/>
      <c r="M212" s="242" t="s">
        <v>21</v>
      </c>
      <c r="N212" s="243" t="s">
        <v>40</v>
      </c>
      <c r="O212" s="47"/>
      <c r="P212" s="244">
        <f>O212*H212</f>
        <v>0</v>
      </c>
      <c r="Q212" s="244">
        <v>0</v>
      </c>
      <c r="R212" s="244">
        <f>Q212*H212</f>
        <v>0</v>
      </c>
      <c r="S212" s="244">
        <v>0.01946</v>
      </c>
      <c r="T212" s="245">
        <f>S212*H212</f>
        <v>0.01946</v>
      </c>
      <c r="AR212" s="24" t="s">
        <v>287</v>
      </c>
      <c r="AT212" s="24" t="s">
        <v>203</v>
      </c>
      <c r="AU212" s="24" t="s">
        <v>79</v>
      </c>
      <c r="AY212" s="24" t="s">
        <v>201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24" t="s">
        <v>76</v>
      </c>
      <c r="BK212" s="246">
        <f>ROUND(I212*H212,2)</f>
        <v>0</v>
      </c>
      <c r="BL212" s="24" t="s">
        <v>287</v>
      </c>
      <c r="BM212" s="24" t="s">
        <v>732</v>
      </c>
    </row>
    <row r="213" spans="2:51" s="12" customFormat="1" ht="13.5">
      <c r="B213" s="247"/>
      <c r="C213" s="248"/>
      <c r="D213" s="249" t="s">
        <v>210</v>
      </c>
      <c r="E213" s="250" t="s">
        <v>21</v>
      </c>
      <c r="F213" s="251" t="s">
        <v>724</v>
      </c>
      <c r="G213" s="248"/>
      <c r="H213" s="252">
        <v>1</v>
      </c>
      <c r="I213" s="253"/>
      <c r="J213" s="248"/>
      <c r="K213" s="248"/>
      <c r="L213" s="254"/>
      <c r="M213" s="255"/>
      <c r="N213" s="256"/>
      <c r="O213" s="256"/>
      <c r="P213" s="256"/>
      <c r="Q213" s="256"/>
      <c r="R213" s="256"/>
      <c r="S213" s="256"/>
      <c r="T213" s="257"/>
      <c r="AT213" s="258" t="s">
        <v>210</v>
      </c>
      <c r="AU213" s="258" t="s">
        <v>79</v>
      </c>
      <c r="AV213" s="12" t="s">
        <v>79</v>
      </c>
      <c r="AW213" s="12" t="s">
        <v>33</v>
      </c>
      <c r="AX213" s="12" t="s">
        <v>76</v>
      </c>
      <c r="AY213" s="258" t="s">
        <v>201</v>
      </c>
    </row>
    <row r="214" spans="2:65" s="1" customFormat="1" ht="16.5" customHeight="1">
      <c r="B214" s="46"/>
      <c r="C214" s="235" t="s">
        <v>507</v>
      </c>
      <c r="D214" s="235" t="s">
        <v>203</v>
      </c>
      <c r="E214" s="236" t="s">
        <v>773</v>
      </c>
      <c r="F214" s="237" t="s">
        <v>774</v>
      </c>
      <c r="G214" s="238" t="s">
        <v>241</v>
      </c>
      <c r="H214" s="239">
        <v>1</v>
      </c>
      <c r="I214" s="240"/>
      <c r="J214" s="241">
        <f>ROUND(I214*H214,2)</f>
        <v>0</v>
      </c>
      <c r="K214" s="237" t="s">
        <v>220</v>
      </c>
      <c r="L214" s="72"/>
      <c r="M214" s="242" t="s">
        <v>21</v>
      </c>
      <c r="N214" s="243" t="s">
        <v>40</v>
      </c>
      <c r="O214" s="47"/>
      <c r="P214" s="244">
        <f>O214*H214</f>
        <v>0</v>
      </c>
      <c r="Q214" s="244">
        <v>0</v>
      </c>
      <c r="R214" s="244">
        <f>Q214*H214</f>
        <v>0</v>
      </c>
      <c r="S214" s="244">
        <v>0.00156</v>
      </c>
      <c r="T214" s="245">
        <f>S214*H214</f>
        <v>0.00156</v>
      </c>
      <c r="AR214" s="24" t="s">
        <v>287</v>
      </c>
      <c r="AT214" s="24" t="s">
        <v>203</v>
      </c>
      <c r="AU214" s="24" t="s">
        <v>79</v>
      </c>
      <c r="AY214" s="24" t="s">
        <v>201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24" t="s">
        <v>76</v>
      </c>
      <c r="BK214" s="246">
        <f>ROUND(I214*H214,2)</f>
        <v>0</v>
      </c>
      <c r="BL214" s="24" t="s">
        <v>287</v>
      </c>
      <c r="BM214" s="24" t="s">
        <v>775</v>
      </c>
    </row>
    <row r="215" spans="2:51" s="12" customFormat="1" ht="13.5">
      <c r="B215" s="247"/>
      <c r="C215" s="248"/>
      <c r="D215" s="249" t="s">
        <v>210</v>
      </c>
      <c r="E215" s="250" t="s">
        <v>21</v>
      </c>
      <c r="F215" s="251" t="s">
        <v>76</v>
      </c>
      <c r="G215" s="248"/>
      <c r="H215" s="252">
        <v>1</v>
      </c>
      <c r="I215" s="253"/>
      <c r="J215" s="248"/>
      <c r="K215" s="248"/>
      <c r="L215" s="254"/>
      <c r="M215" s="255"/>
      <c r="N215" s="256"/>
      <c r="O215" s="256"/>
      <c r="P215" s="256"/>
      <c r="Q215" s="256"/>
      <c r="R215" s="256"/>
      <c r="S215" s="256"/>
      <c r="T215" s="257"/>
      <c r="AT215" s="258" t="s">
        <v>210</v>
      </c>
      <c r="AU215" s="258" t="s">
        <v>79</v>
      </c>
      <c r="AV215" s="12" t="s">
        <v>79</v>
      </c>
      <c r="AW215" s="12" t="s">
        <v>33</v>
      </c>
      <c r="AX215" s="12" t="s">
        <v>76</v>
      </c>
      <c r="AY215" s="258" t="s">
        <v>201</v>
      </c>
    </row>
    <row r="216" spans="2:65" s="1" customFormat="1" ht="25.5" customHeight="1">
      <c r="B216" s="46"/>
      <c r="C216" s="235" t="s">
        <v>512</v>
      </c>
      <c r="D216" s="235" t="s">
        <v>203</v>
      </c>
      <c r="E216" s="236" t="s">
        <v>808</v>
      </c>
      <c r="F216" s="237" t="s">
        <v>809</v>
      </c>
      <c r="G216" s="238" t="s">
        <v>562</v>
      </c>
      <c r="H216" s="282"/>
      <c r="I216" s="240"/>
      <c r="J216" s="241">
        <f>ROUND(I216*H216,2)</f>
        <v>0</v>
      </c>
      <c r="K216" s="237" t="s">
        <v>220</v>
      </c>
      <c r="L216" s="72"/>
      <c r="M216" s="242" t="s">
        <v>21</v>
      </c>
      <c r="N216" s="243" t="s">
        <v>40</v>
      </c>
      <c r="O216" s="47"/>
      <c r="P216" s="244">
        <f>O216*H216</f>
        <v>0</v>
      </c>
      <c r="Q216" s="244">
        <v>0</v>
      </c>
      <c r="R216" s="244">
        <f>Q216*H216</f>
        <v>0</v>
      </c>
      <c r="S216" s="244">
        <v>0</v>
      </c>
      <c r="T216" s="245">
        <f>S216*H216</f>
        <v>0</v>
      </c>
      <c r="AR216" s="24" t="s">
        <v>208</v>
      </c>
      <c r="AT216" s="24" t="s">
        <v>203</v>
      </c>
      <c r="AU216" s="24" t="s">
        <v>79</v>
      </c>
      <c r="AY216" s="24" t="s">
        <v>201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24" t="s">
        <v>76</v>
      </c>
      <c r="BK216" s="246">
        <f>ROUND(I216*H216,2)</f>
        <v>0</v>
      </c>
      <c r="BL216" s="24" t="s">
        <v>208</v>
      </c>
      <c r="BM216" s="24" t="s">
        <v>810</v>
      </c>
    </row>
    <row r="217" spans="2:65" s="1" customFormat="1" ht="16.5" customHeight="1">
      <c r="B217" s="46"/>
      <c r="C217" s="235" t="s">
        <v>516</v>
      </c>
      <c r="D217" s="235" t="s">
        <v>203</v>
      </c>
      <c r="E217" s="236" t="s">
        <v>1171</v>
      </c>
      <c r="F217" s="237" t="s">
        <v>1172</v>
      </c>
      <c r="G217" s="238" t="s">
        <v>248</v>
      </c>
      <c r="H217" s="239">
        <v>2</v>
      </c>
      <c r="I217" s="240"/>
      <c r="J217" s="241">
        <f>ROUND(I217*H217,2)</f>
        <v>0</v>
      </c>
      <c r="K217" s="237" t="s">
        <v>21</v>
      </c>
      <c r="L217" s="72"/>
      <c r="M217" s="242" t="s">
        <v>21</v>
      </c>
      <c r="N217" s="243" t="s">
        <v>40</v>
      </c>
      <c r="O217" s="47"/>
      <c r="P217" s="244">
        <f>O217*H217</f>
        <v>0</v>
      </c>
      <c r="Q217" s="244">
        <v>0</v>
      </c>
      <c r="R217" s="244">
        <f>Q217*H217</f>
        <v>0</v>
      </c>
      <c r="S217" s="244">
        <v>0</v>
      </c>
      <c r="T217" s="245">
        <f>S217*H217</f>
        <v>0</v>
      </c>
      <c r="AR217" s="24" t="s">
        <v>287</v>
      </c>
      <c r="AT217" s="24" t="s">
        <v>203</v>
      </c>
      <c r="AU217" s="24" t="s">
        <v>79</v>
      </c>
      <c r="AY217" s="24" t="s">
        <v>201</v>
      </c>
      <c r="BE217" s="246">
        <f>IF(N217="základní",J217,0)</f>
        <v>0</v>
      </c>
      <c r="BF217" s="246">
        <f>IF(N217="snížená",J217,0)</f>
        <v>0</v>
      </c>
      <c r="BG217" s="246">
        <f>IF(N217="zákl. přenesená",J217,0)</f>
        <v>0</v>
      </c>
      <c r="BH217" s="246">
        <f>IF(N217="sníž. přenesená",J217,0)</f>
        <v>0</v>
      </c>
      <c r="BI217" s="246">
        <f>IF(N217="nulová",J217,0)</f>
        <v>0</v>
      </c>
      <c r="BJ217" s="24" t="s">
        <v>76</v>
      </c>
      <c r="BK217" s="246">
        <f>ROUND(I217*H217,2)</f>
        <v>0</v>
      </c>
      <c r="BL217" s="24" t="s">
        <v>287</v>
      </c>
      <c r="BM217" s="24" t="s">
        <v>1173</v>
      </c>
    </row>
    <row r="218" spans="2:51" s="12" customFormat="1" ht="13.5">
      <c r="B218" s="247"/>
      <c r="C218" s="248"/>
      <c r="D218" s="249" t="s">
        <v>210</v>
      </c>
      <c r="E218" s="250" t="s">
        <v>21</v>
      </c>
      <c r="F218" s="251" t="s">
        <v>1183</v>
      </c>
      <c r="G218" s="248"/>
      <c r="H218" s="252">
        <v>2</v>
      </c>
      <c r="I218" s="253"/>
      <c r="J218" s="248"/>
      <c r="K218" s="248"/>
      <c r="L218" s="254"/>
      <c r="M218" s="255"/>
      <c r="N218" s="256"/>
      <c r="O218" s="256"/>
      <c r="P218" s="256"/>
      <c r="Q218" s="256"/>
      <c r="R218" s="256"/>
      <c r="S218" s="256"/>
      <c r="T218" s="257"/>
      <c r="AT218" s="258" t="s">
        <v>210</v>
      </c>
      <c r="AU218" s="258" t="s">
        <v>79</v>
      </c>
      <c r="AV218" s="12" t="s">
        <v>79</v>
      </c>
      <c r="AW218" s="12" t="s">
        <v>33</v>
      </c>
      <c r="AX218" s="12" t="s">
        <v>76</v>
      </c>
      <c r="AY218" s="258" t="s">
        <v>201</v>
      </c>
    </row>
    <row r="219" spans="2:65" s="1" customFormat="1" ht="16.5" customHeight="1">
      <c r="B219" s="46"/>
      <c r="C219" s="235" t="s">
        <v>520</v>
      </c>
      <c r="D219" s="235" t="s">
        <v>203</v>
      </c>
      <c r="E219" s="236" t="s">
        <v>1174</v>
      </c>
      <c r="F219" s="237" t="s">
        <v>1175</v>
      </c>
      <c r="G219" s="238" t="s">
        <v>248</v>
      </c>
      <c r="H219" s="239">
        <v>2</v>
      </c>
      <c r="I219" s="240"/>
      <c r="J219" s="241">
        <f>ROUND(I219*H219,2)</f>
        <v>0</v>
      </c>
      <c r="K219" s="237" t="s">
        <v>21</v>
      </c>
      <c r="L219" s="72"/>
      <c r="M219" s="242" t="s">
        <v>21</v>
      </c>
      <c r="N219" s="243" t="s">
        <v>40</v>
      </c>
      <c r="O219" s="47"/>
      <c r="P219" s="244">
        <f>O219*H219</f>
        <v>0</v>
      </c>
      <c r="Q219" s="244">
        <v>0</v>
      </c>
      <c r="R219" s="244">
        <f>Q219*H219</f>
        <v>0</v>
      </c>
      <c r="S219" s="244">
        <v>0</v>
      </c>
      <c r="T219" s="245">
        <f>S219*H219</f>
        <v>0</v>
      </c>
      <c r="AR219" s="24" t="s">
        <v>287</v>
      </c>
      <c r="AT219" s="24" t="s">
        <v>203</v>
      </c>
      <c r="AU219" s="24" t="s">
        <v>79</v>
      </c>
      <c r="AY219" s="24" t="s">
        <v>201</v>
      </c>
      <c r="BE219" s="246">
        <f>IF(N219="základní",J219,0)</f>
        <v>0</v>
      </c>
      <c r="BF219" s="246">
        <f>IF(N219="snížená",J219,0)</f>
        <v>0</v>
      </c>
      <c r="BG219" s="246">
        <f>IF(N219="zákl. přenesená",J219,0)</f>
        <v>0</v>
      </c>
      <c r="BH219" s="246">
        <f>IF(N219="sníž. přenesená",J219,0)</f>
        <v>0</v>
      </c>
      <c r="BI219" s="246">
        <f>IF(N219="nulová",J219,0)</f>
        <v>0</v>
      </c>
      <c r="BJ219" s="24" t="s">
        <v>76</v>
      </c>
      <c r="BK219" s="246">
        <f>ROUND(I219*H219,2)</f>
        <v>0</v>
      </c>
      <c r="BL219" s="24" t="s">
        <v>287</v>
      </c>
      <c r="BM219" s="24" t="s">
        <v>1176</v>
      </c>
    </row>
    <row r="220" spans="2:51" s="12" customFormat="1" ht="13.5">
      <c r="B220" s="247"/>
      <c r="C220" s="248"/>
      <c r="D220" s="249" t="s">
        <v>210</v>
      </c>
      <c r="E220" s="250" t="s">
        <v>21</v>
      </c>
      <c r="F220" s="251" t="s">
        <v>1183</v>
      </c>
      <c r="G220" s="248"/>
      <c r="H220" s="252">
        <v>2</v>
      </c>
      <c r="I220" s="253"/>
      <c r="J220" s="248"/>
      <c r="K220" s="248"/>
      <c r="L220" s="254"/>
      <c r="M220" s="255"/>
      <c r="N220" s="256"/>
      <c r="O220" s="256"/>
      <c r="P220" s="256"/>
      <c r="Q220" s="256"/>
      <c r="R220" s="256"/>
      <c r="S220" s="256"/>
      <c r="T220" s="257"/>
      <c r="AT220" s="258" t="s">
        <v>210</v>
      </c>
      <c r="AU220" s="258" t="s">
        <v>79</v>
      </c>
      <c r="AV220" s="12" t="s">
        <v>79</v>
      </c>
      <c r="AW220" s="12" t="s">
        <v>33</v>
      </c>
      <c r="AX220" s="12" t="s">
        <v>69</v>
      </c>
      <c r="AY220" s="258" t="s">
        <v>201</v>
      </c>
    </row>
    <row r="221" spans="2:65" s="1" customFormat="1" ht="16.5" customHeight="1">
      <c r="B221" s="46"/>
      <c r="C221" s="235" t="s">
        <v>528</v>
      </c>
      <c r="D221" s="235" t="s">
        <v>203</v>
      </c>
      <c r="E221" s="236" t="s">
        <v>896</v>
      </c>
      <c r="F221" s="237" t="s">
        <v>897</v>
      </c>
      <c r="G221" s="238" t="s">
        <v>248</v>
      </c>
      <c r="H221" s="239">
        <v>1</v>
      </c>
      <c r="I221" s="240"/>
      <c r="J221" s="241">
        <f>ROUND(I221*H221,2)</f>
        <v>0</v>
      </c>
      <c r="K221" s="237" t="s">
        <v>21</v>
      </c>
      <c r="L221" s="72"/>
      <c r="M221" s="242" t="s">
        <v>21</v>
      </c>
      <c r="N221" s="243" t="s">
        <v>40</v>
      </c>
      <c r="O221" s="47"/>
      <c r="P221" s="244">
        <f>O221*H221</f>
        <v>0</v>
      </c>
      <c r="Q221" s="244">
        <v>9E-05</v>
      </c>
      <c r="R221" s="244">
        <f>Q221*H221</f>
        <v>9E-05</v>
      </c>
      <c r="S221" s="244">
        <v>0</v>
      </c>
      <c r="T221" s="245">
        <f>S221*H221</f>
        <v>0</v>
      </c>
      <c r="AR221" s="24" t="s">
        <v>208</v>
      </c>
      <c r="AT221" s="24" t="s">
        <v>203</v>
      </c>
      <c r="AU221" s="24" t="s">
        <v>79</v>
      </c>
      <c r="AY221" s="24" t="s">
        <v>201</v>
      </c>
      <c r="BE221" s="246">
        <f>IF(N221="základní",J221,0)</f>
        <v>0</v>
      </c>
      <c r="BF221" s="246">
        <f>IF(N221="snížená",J221,0)</f>
        <v>0</v>
      </c>
      <c r="BG221" s="246">
        <f>IF(N221="zákl. přenesená",J221,0)</f>
        <v>0</v>
      </c>
      <c r="BH221" s="246">
        <f>IF(N221="sníž. přenesená",J221,0)</f>
        <v>0</v>
      </c>
      <c r="BI221" s="246">
        <f>IF(N221="nulová",J221,0)</f>
        <v>0</v>
      </c>
      <c r="BJ221" s="24" t="s">
        <v>76</v>
      </c>
      <c r="BK221" s="246">
        <f>ROUND(I221*H221,2)</f>
        <v>0</v>
      </c>
      <c r="BL221" s="24" t="s">
        <v>208</v>
      </c>
      <c r="BM221" s="24" t="s">
        <v>898</v>
      </c>
    </row>
    <row r="222" spans="2:51" s="12" customFormat="1" ht="13.5">
      <c r="B222" s="247"/>
      <c r="C222" s="248"/>
      <c r="D222" s="249" t="s">
        <v>210</v>
      </c>
      <c r="E222" s="250" t="s">
        <v>21</v>
      </c>
      <c r="F222" s="251" t="s">
        <v>798</v>
      </c>
      <c r="G222" s="248"/>
      <c r="H222" s="252">
        <v>1</v>
      </c>
      <c r="I222" s="253"/>
      <c r="J222" s="248"/>
      <c r="K222" s="248"/>
      <c r="L222" s="254"/>
      <c r="M222" s="255"/>
      <c r="N222" s="256"/>
      <c r="O222" s="256"/>
      <c r="P222" s="256"/>
      <c r="Q222" s="256"/>
      <c r="R222" s="256"/>
      <c r="S222" s="256"/>
      <c r="T222" s="257"/>
      <c r="AT222" s="258" t="s">
        <v>210</v>
      </c>
      <c r="AU222" s="258" t="s">
        <v>79</v>
      </c>
      <c r="AV222" s="12" t="s">
        <v>79</v>
      </c>
      <c r="AW222" s="12" t="s">
        <v>33</v>
      </c>
      <c r="AX222" s="12" t="s">
        <v>76</v>
      </c>
      <c r="AY222" s="258" t="s">
        <v>201</v>
      </c>
    </row>
    <row r="223" spans="2:63" s="11" customFormat="1" ht="29.85" customHeight="1">
      <c r="B223" s="219"/>
      <c r="C223" s="220"/>
      <c r="D223" s="221" t="s">
        <v>68</v>
      </c>
      <c r="E223" s="233" t="s">
        <v>899</v>
      </c>
      <c r="F223" s="233" t="s">
        <v>900</v>
      </c>
      <c r="G223" s="220"/>
      <c r="H223" s="220"/>
      <c r="I223" s="223"/>
      <c r="J223" s="234">
        <f>BK223</f>
        <v>0</v>
      </c>
      <c r="K223" s="220"/>
      <c r="L223" s="225"/>
      <c r="M223" s="226"/>
      <c r="N223" s="227"/>
      <c r="O223" s="227"/>
      <c r="P223" s="228">
        <f>SUM(P224:P225)</f>
        <v>0</v>
      </c>
      <c r="Q223" s="227"/>
      <c r="R223" s="228">
        <f>SUM(R224:R225)</f>
        <v>0</v>
      </c>
      <c r="S223" s="227"/>
      <c r="T223" s="229">
        <f>SUM(T224:T225)</f>
        <v>0</v>
      </c>
      <c r="AR223" s="230" t="s">
        <v>79</v>
      </c>
      <c r="AT223" s="231" t="s">
        <v>68</v>
      </c>
      <c r="AU223" s="231" t="s">
        <v>76</v>
      </c>
      <c r="AY223" s="230" t="s">
        <v>201</v>
      </c>
      <c r="BK223" s="232">
        <f>SUM(BK224:BK225)</f>
        <v>0</v>
      </c>
    </row>
    <row r="224" spans="2:65" s="1" customFormat="1" ht="16.5" customHeight="1">
      <c r="B224" s="46"/>
      <c r="C224" s="235" t="s">
        <v>533</v>
      </c>
      <c r="D224" s="235" t="s">
        <v>203</v>
      </c>
      <c r="E224" s="236" t="s">
        <v>906</v>
      </c>
      <c r="F224" s="237" t="s">
        <v>907</v>
      </c>
      <c r="G224" s="238" t="s">
        <v>908</v>
      </c>
      <c r="H224" s="239">
        <v>3</v>
      </c>
      <c r="I224" s="240"/>
      <c r="J224" s="241">
        <f>ROUND(I224*H224,2)</f>
        <v>0</v>
      </c>
      <c r="K224" s="237" t="s">
        <v>21</v>
      </c>
      <c r="L224" s="72"/>
      <c r="M224" s="242" t="s">
        <v>21</v>
      </c>
      <c r="N224" s="243" t="s">
        <v>40</v>
      </c>
      <c r="O224" s="47"/>
      <c r="P224" s="244">
        <f>O224*H224</f>
        <v>0</v>
      </c>
      <c r="Q224" s="244">
        <v>0</v>
      </c>
      <c r="R224" s="244">
        <f>Q224*H224</f>
        <v>0</v>
      </c>
      <c r="S224" s="244">
        <v>0</v>
      </c>
      <c r="T224" s="245">
        <f>S224*H224</f>
        <v>0</v>
      </c>
      <c r="AR224" s="24" t="s">
        <v>287</v>
      </c>
      <c r="AT224" s="24" t="s">
        <v>203</v>
      </c>
      <c r="AU224" s="24" t="s">
        <v>79</v>
      </c>
      <c r="AY224" s="24" t="s">
        <v>201</v>
      </c>
      <c r="BE224" s="246">
        <f>IF(N224="základní",J224,0)</f>
        <v>0</v>
      </c>
      <c r="BF224" s="246">
        <f>IF(N224="snížená",J224,0)</f>
        <v>0</v>
      </c>
      <c r="BG224" s="246">
        <f>IF(N224="zákl. přenesená",J224,0)</f>
        <v>0</v>
      </c>
      <c r="BH224" s="246">
        <f>IF(N224="sníž. přenesená",J224,0)</f>
        <v>0</v>
      </c>
      <c r="BI224" s="246">
        <f>IF(N224="nulová",J224,0)</f>
        <v>0</v>
      </c>
      <c r="BJ224" s="24" t="s">
        <v>76</v>
      </c>
      <c r="BK224" s="246">
        <f>ROUND(I224*H224,2)</f>
        <v>0</v>
      </c>
      <c r="BL224" s="24" t="s">
        <v>287</v>
      </c>
      <c r="BM224" s="24" t="s">
        <v>909</v>
      </c>
    </row>
    <row r="225" spans="2:51" s="12" customFormat="1" ht="13.5">
      <c r="B225" s="247"/>
      <c r="C225" s="248"/>
      <c r="D225" s="249" t="s">
        <v>210</v>
      </c>
      <c r="E225" s="250" t="s">
        <v>21</v>
      </c>
      <c r="F225" s="251" t="s">
        <v>1215</v>
      </c>
      <c r="G225" s="248"/>
      <c r="H225" s="252">
        <v>3</v>
      </c>
      <c r="I225" s="253"/>
      <c r="J225" s="248"/>
      <c r="K225" s="248"/>
      <c r="L225" s="254"/>
      <c r="M225" s="255"/>
      <c r="N225" s="256"/>
      <c r="O225" s="256"/>
      <c r="P225" s="256"/>
      <c r="Q225" s="256"/>
      <c r="R225" s="256"/>
      <c r="S225" s="256"/>
      <c r="T225" s="257"/>
      <c r="AT225" s="258" t="s">
        <v>210</v>
      </c>
      <c r="AU225" s="258" t="s">
        <v>79</v>
      </c>
      <c r="AV225" s="12" t="s">
        <v>79</v>
      </c>
      <c r="AW225" s="12" t="s">
        <v>33</v>
      </c>
      <c r="AX225" s="12" t="s">
        <v>76</v>
      </c>
      <c r="AY225" s="258" t="s">
        <v>201</v>
      </c>
    </row>
    <row r="226" spans="2:63" s="11" customFormat="1" ht="29.85" customHeight="1">
      <c r="B226" s="219"/>
      <c r="C226" s="220"/>
      <c r="D226" s="221" t="s">
        <v>68</v>
      </c>
      <c r="E226" s="233" t="s">
        <v>935</v>
      </c>
      <c r="F226" s="233" t="s">
        <v>936</v>
      </c>
      <c r="G226" s="220"/>
      <c r="H226" s="220"/>
      <c r="I226" s="223"/>
      <c r="J226" s="234">
        <f>BK226</f>
        <v>0</v>
      </c>
      <c r="K226" s="220"/>
      <c r="L226" s="225"/>
      <c r="M226" s="226"/>
      <c r="N226" s="227"/>
      <c r="O226" s="227"/>
      <c r="P226" s="228">
        <f>SUM(P227:P233)</f>
        <v>0</v>
      </c>
      <c r="Q226" s="227"/>
      <c r="R226" s="228">
        <f>SUM(R227:R233)</f>
        <v>0</v>
      </c>
      <c r="S226" s="227"/>
      <c r="T226" s="229">
        <f>SUM(T227:T233)</f>
        <v>0.2448</v>
      </c>
      <c r="AR226" s="230" t="s">
        <v>79</v>
      </c>
      <c r="AT226" s="231" t="s">
        <v>68</v>
      </c>
      <c r="AU226" s="231" t="s">
        <v>76</v>
      </c>
      <c r="AY226" s="230" t="s">
        <v>201</v>
      </c>
      <c r="BK226" s="232">
        <f>SUM(BK227:BK233)</f>
        <v>0</v>
      </c>
    </row>
    <row r="227" spans="2:65" s="1" customFormat="1" ht="16.5" customHeight="1">
      <c r="B227" s="46"/>
      <c r="C227" s="235" t="s">
        <v>538</v>
      </c>
      <c r="D227" s="235" t="s">
        <v>203</v>
      </c>
      <c r="E227" s="236" t="s">
        <v>938</v>
      </c>
      <c r="F227" s="237" t="s">
        <v>939</v>
      </c>
      <c r="G227" s="238" t="s">
        <v>248</v>
      </c>
      <c r="H227" s="239">
        <v>1</v>
      </c>
      <c r="I227" s="240"/>
      <c r="J227" s="241">
        <f>ROUND(I227*H227,2)</f>
        <v>0</v>
      </c>
      <c r="K227" s="237" t="s">
        <v>220</v>
      </c>
      <c r="L227" s="72"/>
      <c r="M227" s="242" t="s">
        <v>21</v>
      </c>
      <c r="N227" s="243" t="s">
        <v>40</v>
      </c>
      <c r="O227" s="47"/>
      <c r="P227" s="244">
        <f>O227*H227</f>
        <v>0</v>
      </c>
      <c r="Q227" s="244">
        <v>0</v>
      </c>
      <c r="R227" s="244">
        <f>Q227*H227</f>
        <v>0</v>
      </c>
      <c r="S227" s="244">
        <v>0.024</v>
      </c>
      <c r="T227" s="245">
        <f>S227*H227</f>
        <v>0.024</v>
      </c>
      <c r="AR227" s="24" t="s">
        <v>287</v>
      </c>
      <c r="AT227" s="24" t="s">
        <v>203</v>
      </c>
      <c r="AU227" s="24" t="s">
        <v>79</v>
      </c>
      <c r="AY227" s="24" t="s">
        <v>201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24" t="s">
        <v>76</v>
      </c>
      <c r="BK227" s="246">
        <f>ROUND(I227*H227,2)</f>
        <v>0</v>
      </c>
      <c r="BL227" s="24" t="s">
        <v>287</v>
      </c>
      <c r="BM227" s="24" t="s">
        <v>940</v>
      </c>
    </row>
    <row r="228" spans="2:51" s="12" customFormat="1" ht="13.5">
      <c r="B228" s="247"/>
      <c r="C228" s="248"/>
      <c r="D228" s="249" t="s">
        <v>210</v>
      </c>
      <c r="E228" s="250" t="s">
        <v>21</v>
      </c>
      <c r="F228" s="251" t="s">
        <v>1192</v>
      </c>
      <c r="G228" s="248"/>
      <c r="H228" s="252">
        <v>1</v>
      </c>
      <c r="I228" s="253"/>
      <c r="J228" s="248"/>
      <c r="K228" s="248"/>
      <c r="L228" s="254"/>
      <c r="M228" s="255"/>
      <c r="N228" s="256"/>
      <c r="O228" s="256"/>
      <c r="P228" s="256"/>
      <c r="Q228" s="256"/>
      <c r="R228" s="256"/>
      <c r="S228" s="256"/>
      <c r="T228" s="257"/>
      <c r="AT228" s="258" t="s">
        <v>210</v>
      </c>
      <c r="AU228" s="258" t="s">
        <v>79</v>
      </c>
      <c r="AV228" s="12" t="s">
        <v>79</v>
      </c>
      <c r="AW228" s="12" t="s">
        <v>33</v>
      </c>
      <c r="AX228" s="12" t="s">
        <v>76</v>
      </c>
      <c r="AY228" s="258" t="s">
        <v>201</v>
      </c>
    </row>
    <row r="229" spans="2:65" s="1" customFormat="1" ht="16.5" customHeight="1">
      <c r="B229" s="46"/>
      <c r="C229" s="235" t="s">
        <v>544</v>
      </c>
      <c r="D229" s="235" t="s">
        <v>203</v>
      </c>
      <c r="E229" s="236" t="s">
        <v>943</v>
      </c>
      <c r="F229" s="237" t="s">
        <v>944</v>
      </c>
      <c r="G229" s="238" t="s">
        <v>248</v>
      </c>
      <c r="H229" s="239">
        <v>2</v>
      </c>
      <c r="I229" s="240"/>
      <c r="J229" s="241">
        <f>ROUND(I229*H229,2)</f>
        <v>0</v>
      </c>
      <c r="K229" s="237" t="s">
        <v>207</v>
      </c>
      <c r="L229" s="72"/>
      <c r="M229" s="242" t="s">
        <v>21</v>
      </c>
      <c r="N229" s="243" t="s">
        <v>40</v>
      </c>
      <c r="O229" s="47"/>
      <c r="P229" s="244">
        <f>O229*H229</f>
        <v>0</v>
      </c>
      <c r="Q229" s="244">
        <v>0</v>
      </c>
      <c r="R229" s="244">
        <f>Q229*H229</f>
        <v>0</v>
      </c>
      <c r="S229" s="244">
        <v>0.1104</v>
      </c>
      <c r="T229" s="245">
        <f>S229*H229</f>
        <v>0.2208</v>
      </c>
      <c r="AR229" s="24" t="s">
        <v>287</v>
      </c>
      <c r="AT229" s="24" t="s">
        <v>203</v>
      </c>
      <c r="AU229" s="24" t="s">
        <v>79</v>
      </c>
      <c r="AY229" s="24" t="s">
        <v>201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24" t="s">
        <v>76</v>
      </c>
      <c r="BK229" s="246">
        <f>ROUND(I229*H229,2)</f>
        <v>0</v>
      </c>
      <c r="BL229" s="24" t="s">
        <v>287</v>
      </c>
      <c r="BM229" s="24" t="s">
        <v>945</v>
      </c>
    </row>
    <row r="230" spans="2:51" s="12" customFormat="1" ht="13.5">
      <c r="B230" s="247"/>
      <c r="C230" s="248"/>
      <c r="D230" s="249" t="s">
        <v>210</v>
      </c>
      <c r="E230" s="250" t="s">
        <v>21</v>
      </c>
      <c r="F230" s="251" t="s">
        <v>946</v>
      </c>
      <c r="G230" s="248"/>
      <c r="H230" s="252">
        <v>2</v>
      </c>
      <c r="I230" s="253"/>
      <c r="J230" s="248"/>
      <c r="K230" s="248"/>
      <c r="L230" s="254"/>
      <c r="M230" s="255"/>
      <c r="N230" s="256"/>
      <c r="O230" s="256"/>
      <c r="P230" s="256"/>
      <c r="Q230" s="256"/>
      <c r="R230" s="256"/>
      <c r="S230" s="256"/>
      <c r="T230" s="257"/>
      <c r="AT230" s="258" t="s">
        <v>210</v>
      </c>
      <c r="AU230" s="258" t="s">
        <v>79</v>
      </c>
      <c r="AV230" s="12" t="s">
        <v>79</v>
      </c>
      <c r="AW230" s="12" t="s">
        <v>33</v>
      </c>
      <c r="AX230" s="12" t="s">
        <v>76</v>
      </c>
      <c r="AY230" s="258" t="s">
        <v>201</v>
      </c>
    </row>
    <row r="231" spans="2:65" s="1" customFormat="1" ht="25.5" customHeight="1">
      <c r="B231" s="46"/>
      <c r="C231" s="235" t="s">
        <v>549</v>
      </c>
      <c r="D231" s="235" t="s">
        <v>203</v>
      </c>
      <c r="E231" s="236" t="s">
        <v>948</v>
      </c>
      <c r="F231" s="237" t="s">
        <v>949</v>
      </c>
      <c r="G231" s="238" t="s">
        <v>562</v>
      </c>
      <c r="H231" s="282"/>
      <c r="I231" s="240"/>
      <c r="J231" s="241">
        <f>ROUND(I231*H231,2)</f>
        <v>0</v>
      </c>
      <c r="K231" s="237" t="s">
        <v>220</v>
      </c>
      <c r="L231" s="72"/>
      <c r="M231" s="242" t="s">
        <v>21</v>
      </c>
      <c r="N231" s="243" t="s">
        <v>40</v>
      </c>
      <c r="O231" s="47"/>
      <c r="P231" s="244">
        <f>O231*H231</f>
        <v>0</v>
      </c>
      <c r="Q231" s="244">
        <v>0</v>
      </c>
      <c r="R231" s="244">
        <f>Q231*H231</f>
        <v>0</v>
      </c>
      <c r="S231" s="244">
        <v>0</v>
      </c>
      <c r="T231" s="245">
        <f>S231*H231</f>
        <v>0</v>
      </c>
      <c r="AR231" s="24" t="s">
        <v>287</v>
      </c>
      <c r="AT231" s="24" t="s">
        <v>203</v>
      </c>
      <c r="AU231" s="24" t="s">
        <v>79</v>
      </c>
      <c r="AY231" s="24" t="s">
        <v>201</v>
      </c>
      <c r="BE231" s="246">
        <f>IF(N231="základní",J231,0)</f>
        <v>0</v>
      </c>
      <c r="BF231" s="246">
        <f>IF(N231="snížená",J231,0)</f>
        <v>0</v>
      </c>
      <c r="BG231" s="246">
        <f>IF(N231="zákl. přenesená",J231,0)</f>
        <v>0</v>
      </c>
      <c r="BH231" s="246">
        <f>IF(N231="sníž. přenesená",J231,0)</f>
        <v>0</v>
      </c>
      <c r="BI231" s="246">
        <f>IF(N231="nulová",J231,0)</f>
        <v>0</v>
      </c>
      <c r="BJ231" s="24" t="s">
        <v>76</v>
      </c>
      <c r="BK231" s="246">
        <f>ROUND(I231*H231,2)</f>
        <v>0</v>
      </c>
      <c r="BL231" s="24" t="s">
        <v>287</v>
      </c>
      <c r="BM231" s="24" t="s">
        <v>950</v>
      </c>
    </row>
    <row r="232" spans="2:65" s="1" customFormat="1" ht="25.5" customHeight="1">
      <c r="B232" s="46"/>
      <c r="C232" s="235" t="s">
        <v>554</v>
      </c>
      <c r="D232" s="235" t="s">
        <v>203</v>
      </c>
      <c r="E232" s="236" t="s">
        <v>962</v>
      </c>
      <c r="F232" s="237" t="s">
        <v>963</v>
      </c>
      <c r="G232" s="238" t="s">
        <v>248</v>
      </c>
      <c r="H232" s="239">
        <v>1</v>
      </c>
      <c r="I232" s="240"/>
      <c r="J232" s="241">
        <f>ROUND(I232*H232,2)</f>
        <v>0</v>
      </c>
      <c r="K232" s="237" t="s">
        <v>21</v>
      </c>
      <c r="L232" s="72"/>
      <c r="M232" s="242" t="s">
        <v>21</v>
      </c>
      <c r="N232" s="243" t="s">
        <v>40</v>
      </c>
      <c r="O232" s="47"/>
      <c r="P232" s="244">
        <f>O232*H232</f>
        <v>0</v>
      </c>
      <c r="Q232" s="244">
        <v>0</v>
      </c>
      <c r="R232" s="244">
        <f>Q232*H232</f>
        <v>0</v>
      </c>
      <c r="S232" s="244">
        <v>0</v>
      </c>
      <c r="T232" s="245">
        <f>S232*H232</f>
        <v>0</v>
      </c>
      <c r="AR232" s="24" t="s">
        <v>287</v>
      </c>
      <c r="AT232" s="24" t="s">
        <v>203</v>
      </c>
      <c r="AU232" s="24" t="s">
        <v>79</v>
      </c>
      <c r="AY232" s="24" t="s">
        <v>201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24" t="s">
        <v>76</v>
      </c>
      <c r="BK232" s="246">
        <f>ROUND(I232*H232,2)</f>
        <v>0</v>
      </c>
      <c r="BL232" s="24" t="s">
        <v>287</v>
      </c>
      <c r="BM232" s="24" t="s">
        <v>964</v>
      </c>
    </row>
    <row r="233" spans="2:51" s="12" customFormat="1" ht="13.5">
      <c r="B233" s="247"/>
      <c r="C233" s="248"/>
      <c r="D233" s="249" t="s">
        <v>210</v>
      </c>
      <c r="E233" s="250" t="s">
        <v>21</v>
      </c>
      <c r="F233" s="251" t="s">
        <v>1193</v>
      </c>
      <c r="G233" s="248"/>
      <c r="H233" s="252">
        <v>1</v>
      </c>
      <c r="I233" s="253"/>
      <c r="J233" s="248"/>
      <c r="K233" s="248"/>
      <c r="L233" s="254"/>
      <c r="M233" s="255"/>
      <c r="N233" s="256"/>
      <c r="O233" s="256"/>
      <c r="P233" s="256"/>
      <c r="Q233" s="256"/>
      <c r="R233" s="256"/>
      <c r="S233" s="256"/>
      <c r="T233" s="257"/>
      <c r="AT233" s="258" t="s">
        <v>210</v>
      </c>
      <c r="AU233" s="258" t="s">
        <v>79</v>
      </c>
      <c r="AV233" s="12" t="s">
        <v>79</v>
      </c>
      <c r="AW233" s="12" t="s">
        <v>33</v>
      </c>
      <c r="AX233" s="12" t="s">
        <v>76</v>
      </c>
      <c r="AY233" s="258" t="s">
        <v>201</v>
      </c>
    </row>
    <row r="234" spans="2:63" s="11" customFormat="1" ht="29.85" customHeight="1">
      <c r="B234" s="219"/>
      <c r="C234" s="220"/>
      <c r="D234" s="221" t="s">
        <v>68</v>
      </c>
      <c r="E234" s="233" t="s">
        <v>1002</v>
      </c>
      <c r="F234" s="233" t="s">
        <v>1003</v>
      </c>
      <c r="G234" s="220"/>
      <c r="H234" s="220"/>
      <c r="I234" s="223"/>
      <c r="J234" s="234">
        <f>BK234</f>
        <v>0</v>
      </c>
      <c r="K234" s="220"/>
      <c r="L234" s="225"/>
      <c r="M234" s="226"/>
      <c r="N234" s="227"/>
      <c r="O234" s="227"/>
      <c r="P234" s="228">
        <f>SUM(P235:P237)</f>
        <v>0</v>
      </c>
      <c r="Q234" s="227"/>
      <c r="R234" s="228">
        <f>SUM(R235:R237)</f>
        <v>0.031278</v>
      </c>
      <c r="S234" s="227"/>
      <c r="T234" s="229">
        <f>SUM(T235:T237)</f>
        <v>0</v>
      </c>
      <c r="AR234" s="230" t="s">
        <v>79</v>
      </c>
      <c r="AT234" s="231" t="s">
        <v>68</v>
      </c>
      <c r="AU234" s="231" t="s">
        <v>76</v>
      </c>
      <c r="AY234" s="230" t="s">
        <v>201</v>
      </c>
      <c r="BK234" s="232">
        <f>SUM(BK235:BK237)</f>
        <v>0</v>
      </c>
    </row>
    <row r="235" spans="2:65" s="1" customFormat="1" ht="16.5" customHeight="1">
      <c r="B235" s="46"/>
      <c r="C235" s="235" t="s">
        <v>559</v>
      </c>
      <c r="D235" s="235" t="s">
        <v>203</v>
      </c>
      <c r="E235" s="236" t="s">
        <v>1022</v>
      </c>
      <c r="F235" s="237" t="s">
        <v>1023</v>
      </c>
      <c r="G235" s="238" t="s">
        <v>206</v>
      </c>
      <c r="H235" s="239">
        <v>104.26</v>
      </c>
      <c r="I235" s="240"/>
      <c r="J235" s="241">
        <f>ROUND(I235*H235,2)</f>
        <v>0</v>
      </c>
      <c r="K235" s="237" t="s">
        <v>220</v>
      </c>
      <c r="L235" s="72"/>
      <c r="M235" s="242" t="s">
        <v>21</v>
      </c>
      <c r="N235" s="243" t="s">
        <v>40</v>
      </c>
      <c r="O235" s="47"/>
      <c r="P235" s="244">
        <f>O235*H235</f>
        <v>0</v>
      </c>
      <c r="Q235" s="244">
        <v>0.0003</v>
      </c>
      <c r="R235" s="244">
        <f>Q235*H235</f>
        <v>0.031278</v>
      </c>
      <c r="S235" s="244">
        <v>0</v>
      </c>
      <c r="T235" s="245">
        <f>S235*H235</f>
        <v>0</v>
      </c>
      <c r="AR235" s="24" t="s">
        <v>287</v>
      </c>
      <c r="AT235" s="24" t="s">
        <v>203</v>
      </c>
      <c r="AU235" s="24" t="s">
        <v>79</v>
      </c>
      <c r="AY235" s="24" t="s">
        <v>201</v>
      </c>
      <c r="BE235" s="246">
        <f>IF(N235="základní",J235,0)</f>
        <v>0</v>
      </c>
      <c r="BF235" s="246">
        <f>IF(N235="snížená",J235,0)</f>
        <v>0</v>
      </c>
      <c r="BG235" s="246">
        <f>IF(N235="zákl. přenesená",J235,0)</f>
        <v>0</v>
      </c>
      <c r="BH235" s="246">
        <f>IF(N235="sníž. přenesená",J235,0)</f>
        <v>0</v>
      </c>
      <c r="BI235" s="246">
        <f>IF(N235="nulová",J235,0)</f>
        <v>0</v>
      </c>
      <c r="BJ235" s="24" t="s">
        <v>76</v>
      </c>
      <c r="BK235" s="246">
        <f>ROUND(I235*H235,2)</f>
        <v>0</v>
      </c>
      <c r="BL235" s="24" t="s">
        <v>287</v>
      </c>
      <c r="BM235" s="24" t="s">
        <v>1024</v>
      </c>
    </row>
    <row r="236" spans="2:51" s="12" customFormat="1" ht="13.5">
      <c r="B236" s="247"/>
      <c r="C236" s="248"/>
      <c r="D236" s="249" t="s">
        <v>210</v>
      </c>
      <c r="E236" s="250" t="s">
        <v>21</v>
      </c>
      <c r="F236" s="251" t="s">
        <v>1216</v>
      </c>
      <c r="G236" s="248"/>
      <c r="H236" s="252">
        <v>104.26</v>
      </c>
      <c r="I236" s="253"/>
      <c r="J236" s="248"/>
      <c r="K236" s="248"/>
      <c r="L236" s="254"/>
      <c r="M236" s="255"/>
      <c r="N236" s="256"/>
      <c r="O236" s="256"/>
      <c r="P236" s="256"/>
      <c r="Q236" s="256"/>
      <c r="R236" s="256"/>
      <c r="S236" s="256"/>
      <c r="T236" s="257"/>
      <c r="AT236" s="258" t="s">
        <v>210</v>
      </c>
      <c r="AU236" s="258" t="s">
        <v>79</v>
      </c>
      <c r="AV236" s="12" t="s">
        <v>79</v>
      </c>
      <c r="AW236" s="12" t="s">
        <v>33</v>
      </c>
      <c r="AX236" s="12" t="s">
        <v>76</v>
      </c>
      <c r="AY236" s="258" t="s">
        <v>201</v>
      </c>
    </row>
    <row r="237" spans="2:65" s="1" customFormat="1" ht="25.5" customHeight="1">
      <c r="B237" s="46"/>
      <c r="C237" s="235" t="s">
        <v>564</v>
      </c>
      <c r="D237" s="235" t="s">
        <v>203</v>
      </c>
      <c r="E237" s="236" t="s">
        <v>1027</v>
      </c>
      <c r="F237" s="237" t="s">
        <v>1028</v>
      </c>
      <c r="G237" s="238" t="s">
        <v>562</v>
      </c>
      <c r="H237" s="282"/>
      <c r="I237" s="240"/>
      <c r="J237" s="241">
        <f>ROUND(I237*H237,2)</f>
        <v>0</v>
      </c>
      <c r="K237" s="237" t="s">
        <v>220</v>
      </c>
      <c r="L237" s="72"/>
      <c r="M237" s="242" t="s">
        <v>21</v>
      </c>
      <c r="N237" s="243" t="s">
        <v>40</v>
      </c>
      <c r="O237" s="47"/>
      <c r="P237" s="244">
        <f>O237*H237</f>
        <v>0</v>
      </c>
      <c r="Q237" s="244">
        <v>0</v>
      </c>
      <c r="R237" s="244">
        <f>Q237*H237</f>
        <v>0</v>
      </c>
      <c r="S237" s="244">
        <v>0</v>
      </c>
      <c r="T237" s="245">
        <f>S237*H237</f>
        <v>0</v>
      </c>
      <c r="AR237" s="24" t="s">
        <v>287</v>
      </c>
      <c r="AT237" s="24" t="s">
        <v>203</v>
      </c>
      <c r="AU237" s="24" t="s">
        <v>79</v>
      </c>
      <c r="AY237" s="24" t="s">
        <v>201</v>
      </c>
      <c r="BE237" s="246">
        <f>IF(N237="základní",J237,0)</f>
        <v>0</v>
      </c>
      <c r="BF237" s="246">
        <f>IF(N237="snížená",J237,0)</f>
        <v>0</v>
      </c>
      <c r="BG237" s="246">
        <f>IF(N237="zákl. přenesená",J237,0)</f>
        <v>0</v>
      </c>
      <c r="BH237" s="246">
        <f>IF(N237="sníž. přenesená",J237,0)</f>
        <v>0</v>
      </c>
      <c r="BI237" s="246">
        <f>IF(N237="nulová",J237,0)</f>
        <v>0</v>
      </c>
      <c r="BJ237" s="24" t="s">
        <v>76</v>
      </c>
      <c r="BK237" s="246">
        <f>ROUND(I237*H237,2)</f>
        <v>0</v>
      </c>
      <c r="BL237" s="24" t="s">
        <v>287</v>
      </c>
      <c r="BM237" s="24" t="s">
        <v>1029</v>
      </c>
    </row>
    <row r="238" spans="2:63" s="11" customFormat="1" ht="29.85" customHeight="1">
      <c r="B238" s="219"/>
      <c r="C238" s="220"/>
      <c r="D238" s="221" t="s">
        <v>68</v>
      </c>
      <c r="E238" s="233" t="s">
        <v>1030</v>
      </c>
      <c r="F238" s="233" t="s">
        <v>1031</v>
      </c>
      <c r="G238" s="220"/>
      <c r="H238" s="220"/>
      <c r="I238" s="223"/>
      <c r="J238" s="234">
        <f>BK238</f>
        <v>0</v>
      </c>
      <c r="K238" s="220"/>
      <c r="L238" s="225"/>
      <c r="M238" s="226"/>
      <c r="N238" s="227"/>
      <c r="O238" s="227"/>
      <c r="P238" s="228">
        <f>SUM(P239:P241)</f>
        <v>0</v>
      </c>
      <c r="Q238" s="227"/>
      <c r="R238" s="228">
        <f>SUM(R239:R241)</f>
        <v>0</v>
      </c>
      <c r="S238" s="227"/>
      <c r="T238" s="229">
        <f>SUM(T239:T241)</f>
        <v>0</v>
      </c>
      <c r="AR238" s="230" t="s">
        <v>79</v>
      </c>
      <c r="AT238" s="231" t="s">
        <v>68</v>
      </c>
      <c r="AU238" s="231" t="s">
        <v>76</v>
      </c>
      <c r="AY238" s="230" t="s">
        <v>201</v>
      </c>
      <c r="BK238" s="232">
        <f>SUM(BK239:BK241)</f>
        <v>0</v>
      </c>
    </row>
    <row r="239" spans="2:65" s="1" customFormat="1" ht="25.5" customHeight="1">
      <c r="B239" s="46"/>
      <c r="C239" s="235" t="s">
        <v>568</v>
      </c>
      <c r="D239" s="235" t="s">
        <v>203</v>
      </c>
      <c r="E239" s="236" t="s">
        <v>1038</v>
      </c>
      <c r="F239" s="237" t="s">
        <v>1039</v>
      </c>
      <c r="G239" s="238" t="s">
        <v>562</v>
      </c>
      <c r="H239" s="282"/>
      <c r="I239" s="240"/>
      <c r="J239" s="241">
        <f>ROUND(I239*H239,2)</f>
        <v>0</v>
      </c>
      <c r="K239" s="237" t="s">
        <v>220</v>
      </c>
      <c r="L239" s="72"/>
      <c r="M239" s="242" t="s">
        <v>21</v>
      </c>
      <c r="N239" s="243" t="s">
        <v>40</v>
      </c>
      <c r="O239" s="47"/>
      <c r="P239" s="244">
        <f>O239*H239</f>
        <v>0</v>
      </c>
      <c r="Q239" s="244">
        <v>0</v>
      </c>
      <c r="R239" s="244">
        <f>Q239*H239</f>
        <v>0</v>
      </c>
      <c r="S239" s="244">
        <v>0</v>
      </c>
      <c r="T239" s="245">
        <f>S239*H239</f>
        <v>0</v>
      </c>
      <c r="AR239" s="24" t="s">
        <v>287</v>
      </c>
      <c r="AT239" s="24" t="s">
        <v>203</v>
      </c>
      <c r="AU239" s="24" t="s">
        <v>79</v>
      </c>
      <c r="AY239" s="24" t="s">
        <v>201</v>
      </c>
      <c r="BE239" s="246">
        <f>IF(N239="základní",J239,0)</f>
        <v>0</v>
      </c>
      <c r="BF239" s="246">
        <f>IF(N239="snížená",J239,0)</f>
        <v>0</v>
      </c>
      <c r="BG239" s="246">
        <f>IF(N239="zákl. přenesená",J239,0)</f>
        <v>0</v>
      </c>
      <c r="BH239" s="246">
        <f>IF(N239="sníž. přenesená",J239,0)</f>
        <v>0</v>
      </c>
      <c r="BI239" s="246">
        <f>IF(N239="nulová",J239,0)</f>
        <v>0</v>
      </c>
      <c r="BJ239" s="24" t="s">
        <v>76</v>
      </c>
      <c r="BK239" s="246">
        <f>ROUND(I239*H239,2)</f>
        <v>0</v>
      </c>
      <c r="BL239" s="24" t="s">
        <v>287</v>
      </c>
      <c r="BM239" s="24" t="s">
        <v>1040</v>
      </c>
    </row>
    <row r="240" spans="2:65" s="1" customFormat="1" ht="25.5" customHeight="1">
      <c r="B240" s="46"/>
      <c r="C240" s="235" t="s">
        <v>572</v>
      </c>
      <c r="D240" s="235" t="s">
        <v>203</v>
      </c>
      <c r="E240" s="236" t="s">
        <v>1042</v>
      </c>
      <c r="F240" s="237" t="s">
        <v>1043</v>
      </c>
      <c r="G240" s="238" t="s">
        <v>206</v>
      </c>
      <c r="H240" s="239">
        <v>52.13</v>
      </c>
      <c r="I240" s="240"/>
      <c r="J240" s="241">
        <f>ROUND(I240*H240,2)</f>
        <v>0</v>
      </c>
      <c r="K240" s="237" t="s">
        <v>21</v>
      </c>
      <c r="L240" s="72"/>
      <c r="M240" s="242" t="s">
        <v>21</v>
      </c>
      <c r="N240" s="243" t="s">
        <v>40</v>
      </c>
      <c r="O240" s="47"/>
      <c r="P240" s="244">
        <f>O240*H240</f>
        <v>0</v>
      </c>
      <c r="Q240" s="244">
        <v>0</v>
      </c>
      <c r="R240" s="244">
        <f>Q240*H240</f>
        <v>0</v>
      </c>
      <c r="S240" s="244">
        <v>0</v>
      </c>
      <c r="T240" s="245">
        <f>S240*H240</f>
        <v>0</v>
      </c>
      <c r="AR240" s="24" t="s">
        <v>287</v>
      </c>
      <c r="AT240" s="24" t="s">
        <v>203</v>
      </c>
      <c r="AU240" s="24" t="s">
        <v>79</v>
      </c>
      <c r="AY240" s="24" t="s">
        <v>201</v>
      </c>
      <c r="BE240" s="246">
        <f>IF(N240="základní",J240,0)</f>
        <v>0</v>
      </c>
      <c r="BF240" s="246">
        <f>IF(N240="snížená",J240,0)</f>
        <v>0</v>
      </c>
      <c r="BG240" s="246">
        <f>IF(N240="zákl. přenesená",J240,0)</f>
        <v>0</v>
      </c>
      <c r="BH240" s="246">
        <f>IF(N240="sníž. přenesená",J240,0)</f>
        <v>0</v>
      </c>
      <c r="BI240" s="246">
        <f>IF(N240="nulová",J240,0)</f>
        <v>0</v>
      </c>
      <c r="BJ240" s="24" t="s">
        <v>76</v>
      </c>
      <c r="BK240" s="246">
        <f>ROUND(I240*H240,2)</f>
        <v>0</v>
      </c>
      <c r="BL240" s="24" t="s">
        <v>287</v>
      </c>
      <c r="BM240" s="24" t="s">
        <v>1044</v>
      </c>
    </row>
    <row r="241" spans="2:51" s="12" customFormat="1" ht="13.5">
      <c r="B241" s="247"/>
      <c r="C241" s="248"/>
      <c r="D241" s="249" t="s">
        <v>210</v>
      </c>
      <c r="E241" s="250" t="s">
        <v>21</v>
      </c>
      <c r="F241" s="251" t="s">
        <v>1204</v>
      </c>
      <c r="G241" s="248"/>
      <c r="H241" s="252">
        <v>52.13</v>
      </c>
      <c r="I241" s="253"/>
      <c r="J241" s="248"/>
      <c r="K241" s="248"/>
      <c r="L241" s="254"/>
      <c r="M241" s="255"/>
      <c r="N241" s="256"/>
      <c r="O241" s="256"/>
      <c r="P241" s="256"/>
      <c r="Q241" s="256"/>
      <c r="R241" s="256"/>
      <c r="S241" s="256"/>
      <c r="T241" s="257"/>
      <c r="AT241" s="258" t="s">
        <v>210</v>
      </c>
      <c r="AU241" s="258" t="s">
        <v>79</v>
      </c>
      <c r="AV241" s="12" t="s">
        <v>79</v>
      </c>
      <c r="AW241" s="12" t="s">
        <v>33</v>
      </c>
      <c r="AX241" s="12" t="s">
        <v>76</v>
      </c>
      <c r="AY241" s="258" t="s">
        <v>201</v>
      </c>
    </row>
    <row r="242" spans="2:63" s="11" customFormat="1" ht="29.85" customHeight="1">
      <c r="B242" s="219"/>
      <c r="C242" s="220"/>
      <c r="D242" s="221" t="s">
        <v>68</v>
      </c>
      <c r="E242" s="233" t="s">
        <v>1046</v>
      </c>
      <c r="F242" s="233" t="s">
        <v>1047</v>
      </c>
      <c r="G242" s="220"/>
      <c r="H242" s="220"/>
      <c r="I242" s="223"/>
      <c r="J242" s="234">
        <f>BK242</f>
        <v>0</v>
      </c>
      <c r="K242" s="220"/>
      <c r="L242" s="225"/>
      <c r="M242" s="226"/>
      <c r="N242" s="227"/>
      <c r="O242" s="227"/>
      <c r="P242" s="228">
        <f>SUM(P243:P247)</f>
        <v>0</v>
      </c>
      <c r="Q242" s="227"/>
      <c r="R242" s="228">
        <f>SUM(R243:R247)</f>
        <v>0.78195</v>
      </c>
      <c r="S242" s="227"/>
      <c r="T242" s="229">
        <f>SUM(T243:T247)</f>
        <v>0</v>
      </c>
      <c r="AR242" s="230" t="s">
        <v>79</v>
      </c>
      <c r="AT242" s="231" t="s">
        <v>68</v>
      </c>
      <c r="AU242" s="231" t="s">
        <v>76</v>
      </c>
      <c r="AY242" s="230" t="s">
        <v>201</v>
      </c>
      <c r="BK242" s="232">
        <f>SUM(BK243:BK247)</f>
        <v>0</v>
      </c>
    </row>
    <row r="243" spans="2:65" s="1" customFormat="1" ht="16.5" customHeight="1">
      <c r="B243" s="46"/>
      <c r="C243" s="235" t="s">
        <v>576</v>
      </c>
      <c r="D243" s="235" t="s">
        <v>203</v>
      </c>
      <c r="E243" s="236" t="s">
        <v>1049</v>
      </c>
      <c r="F243" s="237" t="s">
        <v>1050</v>
      </c>
      <c r="G243" s="238" t="s">
        <v>562</v>
      </c>
      <c r="H243" s="282"/>
      <c r="I243" s="240"/>
      <c r="J243" s="241">
        <f>ROUND(I243*H243,2)</f>
        <v>0</v>
      </c>
      <c r="K243" s="237" t="s">
        <v>220</v>
      </c>
      <c r="L243" s="72"/>
      <c r="M243" s="242" t="s">
        <v>21</v>
      </c>
      <c r="N243" s="243" t="s">
        <v>40</v>
      </c>
      <c r="O243" s="47"/>
      <c r="P243" s="244">
        <f>O243*H243</f>
        <v>0</v>
      </c>
      <c r="Q243" s="244">
        <v>0</v>
      </c>
      <c r="R243" s="244">
        <f>Q243*H243</f>
        <v>0</v>
      </c>
      <c r="S243" s="244">
        <v>0</v>
      </c>
      <c r="T243" s="245">
        <f>S243*H243</f>
        <v>0</v>
      </c>
      <c r="AR243" s="24" t="s">
        <v>287</v>
      </c>
      <c r="AT243" s="24" t="s">
        <v>203</v>
      </c>
      <c r="AU243" s="24" t="s">
        <v>79</v>
      </c>
      <c r="AY243" s="24" t="s">
        <v>201</v>
      </c>
      <c r="BE243" s="246">
        <f>IF(N243="základní",J243,0)</f>
        <v>0</v>
      </c>
      <c r="BF243" s="246">
        <f>IF(N243="snížená",J243,0)</f>
        <v>0</v>
      </c>
      <c r="BG243" s="246">
        <f>IF(N243="zákl. přenesená",J243,0)</f>
        <v>0</v>
      </c>
      <c r="BH243" s="246">
        <f>IF(N243="sníž. přenesená",J243,0)</f>
        <v>0</v>
      </c>
      <c r="BI243" s="246">
        <f>IF(N243="nulová",J243,0)</f>
        <v>0</v>
      </c>
      <c r="BJ243" s="24" t="s">
        <v>76</v>
      </c>
      <c r="BK243" s="246">
        <f>ROUND(I243*H243,2)</f>
        <v>0</v>
      </c>
      <c r="BL243" s="24" t="s">
        <v>287</v>
      </c>
      <c r="BM243" s="24" t="s">
        <v>1051</v>
      </c>
    </row>
    <row r="244" spans="2:65" s="1" customFormat="1" ht="16.5" customHeight="1">
      <c r="B244" s="46"/>
      <c r="C244" s="235" t="s">
        <v>582</v>
      </c>
      <c r="D244" s="235" t="s">
        <v>203</v>
      </c>
      <c r="E244" s="236" t="s">
        <v>1053</v>
      </c>
      <c r="F244" s="237" t="s">
        <v>1054</v>
      </c>
      <c r="G244" s="238" t="s">
        <v>206</v>
      </c>
      <c r="H244" s="239">
        <v>52.13</v>
      </c>
      <c r="I244" s="240"/>
      <c r="J244" s="241">
        <f>ROUND(I244*H244,2)</f>
        <v>0</v>
      </c>
      <c r="K244" s="237" t="s">
        <v>21</v>
      </c>
      <c r="L244" s="72"/>
      <c r="M244" s="242" t="s">
        <v>21</v>
      </c>
      <c r="N244" s="243" t="s">
        <v>40</v>
      </c>
      <c r="O244" s="47"/>
      <c r="P244" s="244">
        <f>O244*H244</f>
        <v>0</v>
      </c>
      <c r="Q244" s="244">
        <v>0.0075</v>
      </c>
      <c r="R244" s="244">
        <f>Q244*H244</f>
        <v>0.390975</v>
      </c>
      <c r="S244" s="244">
        <v>0</v>
      </c>
      <c r="T244" s="245">
        <f>S244*H244</f>
        <v>0</v>
      </c>
      <c r="AR244" s="24" t="s">
        <v>287</v>
      </c>
      <c r="AT244" s="24" t="s">
        <v>203</v>
      </c>
      <c r="AU244" s="24" t="s">
        <v>79</v>
      </c>
      <c r="AY244" s="24" t="s">
        <v>201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24" t="s">
        <v>76</v>
      </c>
      <c r="BK244" s="246">
        <f>ROUND(I244*H244,2)</f>
        <v>0</v>
      </c>
      <c r="BL244" s="24" t="s">
        <v>287</v>
      </c>
      <c r="BM244" s="24" t="s">
        <v>1055</v>
      </c>
    </row>
    <row r="245" spans="2:51" s="12" customFormat="1" ht="13.5">
      <c r="B245" s="247"/>
      <c r="C245" s="248"/>
      <c r="D245" s="249" t="s">
        <v>210</v>
      </c>
      <c r="E245" s="250" t="s">
        <v>21</v>
      </c>
      <c r="F245" s="251" t="s">
        <v>1204</v>
      </c>
      <c r="G245" s="248"/>
      <c r="H245" s="252">
        <v>52.13</v>
      </c>
      <c r="I245" s="253"/>
      <c r="J245" s="248"/>
      <c r="K245" s="248"/>
      <c r="L245" s="254"/>
      <c r="M245" s="255"/>
      <c r="N245" s="256"/>
      <c r="O245" s="256"/>
      <c r="P245" s="256"/>
      <c r="Q245" s="256"/>
      <c r="R245" s="256"/>
      <c r="S245" s="256"/>
      <c r="T245" s="257"/>
      <c r="AT245" s="258" t="s">
        <v>210</v>
      </c>
      <c r="AU245" s="258" t="s">
        <v>79</v>
      </c>
      <c r="AV245" s="12" t="s">
        <v>79</v>
      </c>
      <c r="AW245" s="12" t="s">
        <v>33</v>
      </c>
      <c r="AX245" s="12" t="s">
        <v>76</v>
      </c>
      <c r="AY245" s="258" t="s">
        <v>201</v>
      </c>
    </row>
    <row r="246" spans="2:65" s="1" customFormat="1" ht="16.5" customHeight="1">
      <c r="B246" s="46"/>
      <c r="C246" s="235" t="s">
        <v>587</v>
      </c>
      <c r="D246" s="235" t="s">
        <v>203</v>
      </c>
      <c r="E246" s="236" t="s">
        <v>1058</v>
      </c>
      <c r="F246" s="237" t="s">
        <v>1059</v>
      </c>
      <c r="G246" s="238" t="s">
        <v>206</v>
      </c>
      <c r="H246" s="239">
        <v>52.13</v>
      </c>
      <c r="I246" s="240"/>
      <c r="J246" s="241">
        <f>ROUND(I246*H246,2)</f>
        <v>0</v>
      </c>
      <c r="K246" s="237" t="s">
        <v>21</v>
      </c>
      <c r="L246" s="72"/>
      <c r="M246" s="242" t="s">
        <v>21</v>
      </c>
      <c r="N246" s="243" t="s">
        <v>40</v>
      </c>
      <c r="O246" s="47"/>
      <c r="P246" s="244">
        <f>O246*H246</f>
        <v>0</v>
      </c>
      <c r="Q246" s="244">
        <v>0.0075</v>
      </c>
      <c r="R246" s="244">
        <f>Q246*H246</f>
        <v>0.390975</v>
      </c>
      <c r="S246" s="244">
        <v>0</v>
      </c>
      <c r="T246" s="245">
        <f>S246*H246</f>
        <v>0</v>
      </c>
      <c r="AR246" s="24" t="s">
        <v>287</v>
      </c>
      <c r="AT246" s="24" t="s">
        <v>203</v>
      </c>
      <c r="AU246" s="24" t="s">
        <v>79</v>
      </c>
      <c r="AY246" s="24" t="s">
        <v>201</v>
      </c>
      <c r="BE246" s="246">
        <f>IF(N246="základní",J246,0)</f>
        <v>0</v>
      </c>
      <c r="BF246" s="246">
        <f>IF(N246="snížená",J246,0)</f>
        <v>0</v>
      </c>
      <c r="BG246" s="246">
        <f>IF(N246="zákl. přenesená",J246,0)</f>
        <v>0</v>
      </c>
      <c r="BH246" s="246">
        <f>IF(N246="sníž. přenesená",J246,0)</f>
        <v>0</v>
      </c>
      <c r="BI246" s="246">
        <f>IF(N246="nulová",J246,0)</f>
        <v>0</v>
      </c>
      <c r="BJ246" s="24" t="s">
        <v>76</v>
      </c>
      <c r="BK246" s="246">
        <f>ROUND(I246*H246,2)</f>
        <v>0</v>
      </c>
      <c r="BL246" s="24" t="s">
        <v>287</v>
      </c>
      <c r="BM246" s="24" t="s">
        <v>1060</v>
      </c>
    </row>
    <row r="247" spans="2:51" s="12" customFormat="1" ht="13.5">
      <c r="B247" s="247"/>
      <c r="C247" s="248"/>
      <c r="D247" s="249" t="s">
        <v>210</v>
      </c>
      <c r="E247" s="250" t="s">
        <v>21</v>
      </c>
      <c r="F247" s="251" t="s">
        <v>1204</v>
      </c>
      <c r="G247" s="248"/>
      <c r="H247" s="252">
        <v>52.13</v>
      </c>
      <c r="I247" s="253"/>
      <c r="J247" s="248"/>
      <c r="K247" s="248"/>
      <c r="L247" s="254"/>
      <c r="M247" s="255"/>
      <c r="N247" s="256"/>
      <c r="O247" s="256"/>
      <c r="P247" s="256"/>
      <c r="Q247" s="256"/>
      <c r="R247" s="256"/>
      <c r="S247" s="256"/>
      <c r="T247" s="257"/>
      <c r="AT247" s="258" t="s">
        <v>210</v>
      </c>
      <c r="AU247" s="258" t="s">
        <v>79</v>
      </c>
      <c r="AV247" s="12" t="s">
        <v>79</v>
      </c>
      <c r="AW247" s="12" t="s">
        <v>33</v>
      </c>
      <c r="AX247" s="12" t="s">
        <v>76</v>
      </c>
      <c r="AY247" s="258" t="s">
        <v>201</v>
      </c>
    </row>
    <row r="248" spans="2:63" s="11" customFormat="1" ht="29.85" customHeight="1">
      <c r="B248" s="219"/>
      <c r="C248" s="220"/>
      <c r="D248" s="221" t="s">
        <v>68</v>
      </c>
      <c r="E248" s="233" t="s">
        <v>1081</v>
      </c>
      <c r="F248" s="233" t="s">
        <v>1082</v>
      </c>
      <c r="G248" s="220"/>
      <c r="H248" s="220"/>
      <c r="I248" s="223"/>
      <c r="J248" s="234">
        <f>BK248</f>
        <v>0</v>
      </c>
      <c r="K248" s="220"/>
      <c r="L248" s="225"/>
      <c r="M248" s="226"/>
      <c r="N248" s="227"/>
      <c r="O248" s="227"/>
      <c r="P248" s="228">
        <f>SUM(P249:P250)</f>
        <v>0</v>
      </c>
      <c r="Q248" s="227"/>
      <c r="R248" s="228">
        <f>SUM(R249:R250)</f>
        <v>0</v>
      </c>
      <c r="S248" s="227"/>
      <c r="T248" s="229">
        <f>SUM(T249:T250)</f>
        <v>0</v>
      </c>
      <c r="AR248" s="230" t="s">
        <v>79</v>
      </c>
      <c r="AT248" s="231" t="s">
        <v>68</v>
      </c>
      <c r="AU248" s="231" t="s">
        <v>76</v>
      </c>
      <c r="AY248" s="230" t="s">
        <v>201</v>
      </c>
      <c r="BK248" s="232">
        <f>SUM(BK249:BK250)</f>
        <v>0</v>
      </c>
    </row>
    <row r="249" spans="2:65" s="1" customFormat="1" ht="16.5" customHeight="1">
      <c r="B249" s="46"/>
      <c r="C249" s="235" t="s">
        <v>593</v>
      </c>
      <c r="D249" s="235" t="s">
        <v>203</v>
      </c>
      <c r="E249" s="236" t="s">
        <v>1084</v>
      </c>
      <c r="F249" s="237" t="s">
        <v>1085</v>
      </c>
      <c r="G249" s="238" t="s">
        <v>248</v>
      </c>
      <c r="H249" s="239">
        <v>1</v>
      </c>
      <c r="I249" s="240"/>
      <c r="J249" s="241">
        <f>ROUND(I249*H249,2)</f>
        <v>0</v>
      </c>
      <c r="K249" s="237" t="s">
        <v>21</v>
      </c>
      <c r="L249" s="72"/>
      <c r="M249" s="242" t="s">
        <v>21</v>
      </c>
      <c r="N249" s="243" t="s">
        <v>40</v>
      </c>
      <c r="O249" s="47"/>
      <c r="P249" s="244">
        <f>O249*H249</f>
        <v>0</v>
      </c>
      <c r="Q249" s="244">
        <v>0</v>
      </c>
      <c r="R249" s="244">
        <f>Q249*H249</f>
        <v>0</v>
      </c>
      <c r="S249" s="244">
        <v>0</v>
      </c>
      <c r="T249" s="245">
        <f>S249*H249</f>
        <v>0</v>
      </c>
      <c r="AR249" s="24" t="s">
        <v>287</v>
      </c>
      <c r="AT249" s="24" t="s">
        <v>203</v>
      </c>
      <c r="AU249" s="24" t="s">
        <v>79</v>
      </c>
      <c r="AY249" s="24" t="s">
        <v>201</v>
      </c>
      <c r="BE249" s="246">
        <f>IF(N249="základní",J249,0)</f>
        <v>0</v>
      </c>
      <c r="BF249" s="246">
        <f>IF(N249="snížená",J249,0)</f>
        <v>0</v>
      </c>
      <c r="BG249" s="246">
        <f>IF(N249="zákl. přenesená",J249,0)</f>
        <v>0</v>
      </c>
      <c r="BH249" s="246">
        <f>IF(N249="sníž. přenesená",J249,0)</f>
        <v>0</v>
      </c>
      <c r="BI249" s="246">
        <f>IF(N249="nulová",J249,0)</f>
        <v>0</v>
      </c>
      <c r="BJ249" s="24" t="s">
        <v>76</v>
      </c>
      <c r="BK249" s="246">
        <f>ROUND(I249*H249,2)</f>
        <v>0</v>
      </c>
      <c r="BL249" s="24" t="s">
        <v>287</v>
      </c>
      <c r="BM249" s="24" t="s">
        <v>1086</v>
      </c>
    </row>
    <row r="250" spans="2:51" s="12" customFormat="1" ht="13.5">
      <c r="B250" s="247"/>
      <c r="C250" s="248"/>
      <c r="D250" s="249" t="s">
        <v>210</v>
      </c>
      <c r="E250" s="250" t="s">
        <v>21</v>
      </c>
      <c r="F250" s="251" t="s">
        <v>243</v>
      </c>
      <c r="G250" s="248"/>
      <c r="H250" s="252">
        <v>1</v>
      </c>
      <c r="I250" s="253"/>
      <c r="J250" s="248"/>
      <c r="K250" s="248"/>
      <c r="L250" s="254"/>
      <c r="M250" s="255"/>
      <c r="N250" s="256"/>
      <c r="O250" s="256"/>
      <c r="P250" s="256"/>
      <c r="Q250" s="256"/>
      <c r="R250" s="256"/>
      <c r="S250" s="256"/>
      <c r="T250" s="257"/>
      <c r="AT250" s="258" t="s">
        <v>210</v>
      </c>
      <c r="AU250" s="258" t="s">
        <v>79</v>
      </c>
      <c r="AV250" s="12" t="s">
        <v>79</v>
      </c>
      <c r="AW250" s="12" t="s">
        <v>33</v>
      </c>
      <c r="AX250" s="12" t="s">
        <v>76</v>
      </c>
      <c r="AY250" s="258" t="s">
        <v>201</v>
      </c>
    </row>
    <row r="251" spans="2:63" s="11" customFormat="1" ht="29.85" customHeight="1">
      <c r="B251" s="219"/>
      <c r="C251" s="220"/>
      <c r="D251" s="221" t="s">
        <v>68</v>
      </c>
      <c r="E251" s="233" t="s">
        <v>1088</v>
      </c>
      <c r="F251" s="233" t="s">
        <v>1089</v>
      </c>
      <c r="G251" s="220"/>
      <c r="H251" s="220"/>
      <c r="I251" s="223"/>
      <c r="J251" s="234">
        <f>BK251</f>
        <v>0</v>
      </c>
      <c r="K251" s="220"/>
      <c r="L251" s="225"/>
      <c r="M251" s="226"/>
      <c r="N251" s="227"/>
      <c r="O251" s="227"/>
      <c r="P251" s="228">
        <f>SUM(P252:P263)</f>
        <v>0</v>
      </c>
      <c r="Q251" s="227"/>
      <c r="R251" s="228">
        <f>SUM(R252:R263)</f>
        <v>0.2103015</v>
      </c>
      <c r="S251" s="227"/>
      <c r="T251" s="229">
        <f>SUM(T252:T263)</f>
        <v>0.0462365</v>
      </c>
      <c r="AR251" s="230" t="s">
        <v>79</v>
      </c>
      <c r="AT251" s="231" t="s">
        <v>68</v>
      </c>
      <c r="AU251" s="231" t="s">
        <v>76</v>
      </c>
      <c r="AY251" s="230" t="s">
        <v>201</v>
      </c>
      <c r="BK251" s="232">
        <f>SUM(BK252:BK263)</f>
        <v>0</v>
      </c>
    </row>
    <row r="252" spans="2:65" s="1" customFormat="1" ht="16.5" customHeight="1">
      <c r="B252" s="46"/>
      <c r="C252" s="235" t="s">
        <v>597</v>
      </c>
      <c r="D252" s="235" t="s">
        <v>203</v>
      </c>
      <c r="E252" s="236" t="s">
        <v>1091</v>
      </c>
      <c r="F252" s="237" t="s">
        <v>1092</v>
      </c>
      <c r="G252" s="238" t="s">
        <v>206</v>
      </c>
      <c r="H252" s="239">
        <v>149.15</v>
      </c>
      <c r="I252" s="240"/>
      <c r="J252" s="241">
        <f>ROUND(I252*H252,2)</f>
        <v>0</v>
      </c>
      <c r="K252" s="237" t="s">
        <v>220</v>
      </c>
      <c r="L252" s="72"/>
      <c r="M252" s="242" t="s">
        <v>21</v>
      </c>
      <c r="N252" s="243" t="s">
        <v>40</v>
      </c>
      <c r="O252" s="47"/>
      <c r="P252" s="244">
        <f>O252*H252</f>
        <v>0</v>
      </c>
      <c r="Q252" s="244">
        <v>0.001</v>
      </c>
      <c r="R252" s="244">
        <f>Q252*H252</f>
        <v>0.14915</v>
      </c>
      <c r="S252" s="244">
        <v>0.00031</v>
      </c>
      <c r="T252" s="245">
        <f>S252*H252</f>
        <v>0.0462365</v>
      </c>
      <c r="AR252" s="24" t="s">
        <v>287</v>
      </c>
      <c r="AT252" s="24" t="s">
        <v>203</v>
      </c>
      <c r="AU252" s="24" t="s">
        <v>79</v>
      </c>
      <c r="AY252" s="24" t="s">
        <v>201</v>
      </c>
      <c r="BE252" s="246">
        <f>IF(N252="základní",J252,0)</f>
        <v>0</v>
      </c>
      <c r="BF252" s="246">
        <f>IF(N252="snížená",J252,0)</f>
        <v>0</v>
      </c>
      <c r="BG252" s="246">
        <f>IF(N252="zákl. přenesená",J252,0)</f>
        <v>0</v>
      </c>
      <c r="BH252" s="246">
        <f>IF(N252="sníž. přenesená",J252,0)</f>
        <v>0</v>
      </c>
      <c r="BI252" s="246">
        <f>IF(N252="nulová",J252,0)</f>
        <v>0</v>
      </c>
      <c r="BJ252" s="24" t="s">
        <v>76</v>
      </c>
      <c r="BK252" s="246">
        <f>ROUND(I252*H252,2)</f>
        <v>0</v>
      </c>
      <c r="BL252" s="24" t="s">
        <v>287</v>
      </c>
      <c r="BM252" s="24" t="s">
        <v>1093</v>
      </c>
    </row>
    <row r="253" spans="2:51" s="12" customFormat="1" ht="13.5">
      <c r="B253" s="247"/>
      <c r="C253" s="248"/>
      <c r="D253" s="249" t="s">
        <v>210</v>
      </c>
      <c r="E253" s="250" t="s">
        <v>21</v>
      </c>
      <c r="F253" s="251" t="s">
        <v>1217</v>
      </c>
      <c r="G253" s="248"/>
      <c r="H253" s="252">
        <v>52.13</v>
      </c>
      <c r="I253" s="253"/>
      <c r="J253" s="248"/>
      <c r="K253" s="248"/>
      <c r="L253" s="254"/>
      <c r="M253" s="255"/>
      <c r="N253" s="256"/>
      <c r="O253" s="256"/>
      <c r="P253" s="256"/>
      <c r="Q253" s="256"/>
      <c r="R253" s="256"/>
      <c r="S253" s="256"/>
      <c r="T253" s="257"/>
      <c r="AT253" s="258" t="s">
        <v>210</v>
      </c>
      <c r="AU253" s="258" t="s">
        <v>79</v>
      </c>
      <c r="AV253" s="12" t="s">
        <v>79</v>
      </c>
      <c r="AW253" s="12" t="s">
        <v>33</v>
      </c>
      <c r="AX253" s="12" t="s">
        <v>69</v>
      </c>
      <c r="AY253" s="258" t="s">
        <v>201</v>
      </c>
    </row>
    <row r="254" spans="2:51" s="12" customFormat="1" ht="13.5">
      <c r="B254" s="247"/>
      <c r="C254" s="248"/>
      <c r="D254" s="249" t="s">
        <v>210</v>
      </c>
      <c r="E254" s="250" t="s">
        <v>21</v>
      </c>
      <c r="F254" s="251" t="s">
        <v>1218</v>
      </c>
      <c r="G254" s="248"/>
      <c r="H254" s="252">
        <v>97.02</v>
      </c>
      <c r="I254" s="253"/>
      <c r="J254" s="248"/>
      <c r="K254" s="248"/>
      <c r="L254" s="254"/>
      <c r="M254" s="255"/>
      <c r="N254" s="256"/>
      <c r="O254" s="256"/>
      <c r="P254" s="256"/>
      <c r="Q254" s="256"/>
      <c r="R254" s="256"/>
      <c r="S254" s="256"/>
      <c r="T254" s="257"/>
      <c r="AT254" s="258" t="s">
        <v>210</v>
      </c>
      <c r="AU254" s="258" t="s">
        <v>79</v>
      </c>
      <c r="AV254" s="12" t="s">
        <v>79</v>
      </c>
      <c r="AW254" s="12" t="s">
        <v>33</v>
      </c>
      <c r="AX254" s="12" t="s">
        <v>69</v>
      </c>
      <c r="AY254" s="258" t="s">
        <v>201</v>
      </c>
    </row>
    <row r="255" spans="2:51" s="13" customFormat="1" ht="13.5">
      <c r="B255" s="269"/>
      <c r="C255" s="270"/>
      <c r="D255" s="249" t="s">
        <v>210</v>
      </c>
      <c r="E255" s="271" t="s">
        <v>21</v>
      </c>
      <c r="F255" s="272" t="s">
        <v>271</v>
      </c>
      <c r="G255" s="270"/>
      <c r="H255" s="273">
        <v>149.15</v>
      </c>
      <c r="I255" s="274"/>
      <c r="J255" s="270"/>
      <c r="K255" s="270"/>
      <c r="L255" s="275"/>
      <c r="M255" s="276"/>
      <c r="N255" s="277"/>
      <c r="O255" s="277"/>
      <c r="P255" s="277"/>
      <c r="Q255" s="277"/>
      <c r="R255" s="277"/>
      <c r="S255" s="277"/>
      <c r="T255" s="278"/>
      <c r="AT255" s="279" t="s">
        <v>210</v>
      </c>
      <c r="AU255" s="279" t="s">
        <v>79</v>
      </c>
      <c r="AV255" s="13" t="s">
        <v>208</v>
      </c>
      <c r="AW255" s="13" t="s">
        <v>33</v>
      </c>
      <c r="AX255" s="13" t="s">
        <v>76</v>
      </c>
      <c r="AY255" s="279" t="s">
        <v>201</v>
      </c>
    </row>
    <row r="256" spans="2:65" s="1" customFormat="1" ht="25.5" customHeight="1">
      <c r="B256" s="46"/>
      <c r="C256" s="235" t="s">
        <v>603</v>
      </c>
      <c r="D256" s="235" t="s">
        <v>203</v>
      </c>
      <c r="E256" s="236" t="s">
        <v>1097</v>
      </c>
      <c r="F256" s="237" t="s">
        <v>1098</v>
      </c>
      <c r="G256" s="238" t="s">
        <v>206</v>
      </c>
      <c r="H256" s="239">
        <v>149.15</v>
      </c>
      <c r="I256" s="240"/>
      <c r="J256" s="241">
        <f>ROUND(I256*H256,2)</f>
        <v>0</v>
      </c>
      <c r="K256" s="237" t="s">
        <v>220</v>
      </c>
      <c r="L256" s="72"/>
      <c r="M256" s="242" t="s">
        <v>21</v>
      </c>
      <c r="N256" s="243" t="s">
        <v>40</v>
      </c>
      <c r="O256" s="47"/>
      <c r="P256" s="244">
        <f>O256*H256</f>
        <v>0</v>
      </c>
      <c r="Q256" s="244">
        <v>0.00021</v>
      </c>
      <c r="R256" s="244">
        <f>Q256*H256</f>
        <v>0.0313215</v>
      </c>
      <c r="S256" s="244">
        <v>0</v>
      </c>
      <c r="T256" s="245">
        <f>S256*H256</f>
        <v>0</v>
      </c>
      <c r="AR256" s="24" t="s">
        <v>287</v>
      </c>
      <c r="AT256" s="24" t="s">
        <v>203</v>
      </c>
      <c r="AU256" s="24" t="s">
        <v>79</v>
      </c>
      <c r="AY256" s="24" t="s">
        <v>201</v>
      </c>
      <c r="BE256" s="246">
        <f>IF(N256="základní",J256,0)</f>
        <v>0</v>
      </c>
      <c r="BF256" s="246">
        <f>IF(N256="snížená",J256,0)</f>
        <v>0</v>
      </c>
      <c r="BG256" s="246">
        <f>IF(N256="zákl. přenesená",J256,0)</f>
        <v>0</v>
      </c>
      <c r="BH256" s="246">
        <f>IF(N256="sníž. přenesená",J256,0)</f>
        <v>0</v>
      </c>
      <c r="BI256" s="246">
        <f>IF(N256="nulová",J256,0)</f>
        <v>0</v>
      </c>
      <c r="BJ256" s="24" t="s">
        <v>76</v>
      </c>
      <c r="BK256" s="246">
        <f>ROUND(I256*H256,2)</f>
        <v>0</v>
      </c>
      <c r="BL256" s="24" t="s">
        <v>287</v>
      </c>
      <c r="BM256" s="24" t="s">
        <v>1099</v>
      </c>
    </row>
    <row r="257" spans="2:51" s="12" customFormat="1" ht="13.5">
      <c r="B257" s="247"/>
      <c r="C257" s="248"/>
      <c r="D257" s="249" t="s">
        <v>210</v>
      </c>
      <c r="E257" s="250" t="s">
        <v>21</v>
      </c>
      <c r="F257" s="251" t="s">
        <v>1217</v>
      </c>
      <c r="G257" s="248"/>
      <c r="H257" s="252">
        <v>52.13</v>
      </c>
      <c r="I257" s="253"/>
      <c r="J257" s="248"/>
      <c r="K257" s="248"/>
      <c r="L257" s="254"/>
      <c r="M257" s="255"/>
      <c r="N257" s="256"/>
      <c r="O257" s="256"/>
      <c r="P257" s="256"/>
      <c r="Q257" s="256"/>
      <c r="R257" s="256"/>
      <c r="S257" s="256"/>
      <c r="T257" s="257"/>
      <c r="AT257" s="258" t="s">
        <v>210</v>
      </c>
      <c r="AU257" s="258" t="s">
        <v>79</v>
      </c>
      <c r="AV257" s="12" t="s">
        <v>79</v>
      </c>
      <c r="AW257" s="12" t="s">
        <v>33</v>
      </c>
      <c r="AX257" s="12" t="s">
        <v>69</v>
      </c>
      <c r="AY257" s="258" t="s">
        <v>201</v>
      </c>
    </row>
    <row r="258" spans="2:51" s="12" customFormat="1" ht="13.5">
      <c r="B258" s="247"/>
      <c r="C258" s="248"/>
      <c r="D258" s="249" t="s">
        <v>210</v>
      </c>
      <c r="E258" s="250" t="s">
        <v>21</v>
      </c>
      <c r="F258" s="251" t="s">
        <v>1218</v>
      </c>
      <c r="G258" s="248"/>
      <c r="H258" s="252">
        <v>97.02</v>
      </c>
      <c r="I258" s="253"/>
      <c r="J258" s="248"/>
      <c r="K258" s="248"/>
      <c r="L258" s="254"/>
      <c r="M258" s="255"/>
      <c r="N258" s="256"/>
      <c r="O258" s="256"/>
      <c r="P258" s="256"/>
      <c r="Q258" s="256"/>
      <c r="R258" s="256"/>
      <c r="S258" s="256"/>
      <c r="T258" s="257"/>
      <c r="AT258" s="258" t="s">
        <v>210</v>
      </c>
      <c r="AU258" s="258" t="s">
        <v>79</v>
      </c>
      <c r="AV258" s="12" t="s">
        <v>79</v>
      </c>
      <c r="AW258" s="12" t="s">
        <v>33</v>
      </c>
      <c r="AX258" s="12" t="s">
        <v>69</v>
      </c>
      <c r="AY258" s="258" t="s">
        <v>201</v>
      </c>
    </row>
    <row r="259" spans="2:51" s="13" customFormat="1" ht="13.5">
      <c r="B259" s="269"/>
      <c r="C259" s="270"/>
      <c r="D259" s="249" t="s">
        <v>210</v>
      </c>
      <c r="E259" s="271" t="s">
        <v>21</v>
      </c>
      <c r="F259" s="272" t="s">
        <v>271</v>
      </c>
      <c r="G259" s="270"/>
      <c r="H259" s="273">
        <v>149.15</v>
      </c>
      <c r="I259" s="274"/>
      <c r="J259" s="270"/>
      <c r="K259" s="270"/>
      <c r="L259" s="275"/>
      <c r="M259" s="276"/>
      <c r="N259" s="277"/>
      <c r="O259" s="277"/>
      <c r="P259" s="277"/>
      <c r="Q259" s="277"/>
      <c r="R259" s="277"/>
      <c r="S259" s="277"/>
      <c r="T259" s="278"/>
      <c r="AT259" s="279" t="s">
        <v>210</v>
      </c>
      <c r="AU259" s="279" t="s">
        <v>79</v>
      </c>
      <c r="AV259" s="13" t="s">
        <v>208</v>
      </c>
      <c r="AW259" s="13" t="s">
        <v>33</v>
      </c>
      <c r="AX259" s="13" t="s">
        <v>76</v>
      </c>
      <c r="AY259" s="279" t="s">
        <v>201</v>
      </c>
    </row>
    <row r="260" spans="2:65" s="1" customFormat="1" ht="25.5" customHeight="1">
      <c r="B260" s="46"/>
      <c r="C260" s="235" t="s">
        <v>608</v>
      </c>
      <c r="D260" s="235" t="s">
        <v>203</v>
      </c>
      <c r="E260" s="236" t="s">
        <v>1104</v>
      </c>
      <c r="F260" s="237" t="s">
        <v>1105</v>
      </c>
      <c r="G260" s="238" t="s">
        <v>206</v>
      </c>
      <c r="H260" s="239">
        <v>149.15</v>
      </c>
      <c r="I260" s="240"/>
      <c r="J260" s="241">
        <f>ROUND(I260*H260,2)</f>
        <v>0</v>
      </c>
      <c r="K260" s="237" t="s">
        <v>220</v>
      </c>
      <c r="L260" s="72"/>
      <c r="M260" s="242" t="s">
        <v>21</v>
      </c>
      <c r="N260" s="243" t="s">
        <v>40</v>
      </c>
      <c r="O260" s="47"/>
      <c r="P260" s="244">
        <f>O260*H260</f>
        <v>0</v>
      </c>
      <c r="Q260" s="244">
        <v>0.0002</v>
      </c>
      <c r="R260" s="244">
        <f>Q260*H260</f>
        <v>0.029830000000000002</v>
      </c>
      <c r="S260" s="244">
        <v>0</v>
      </c>
      <c r="T260" s="245">
        <f>S260*H260</f>
        <v>0</v>
      </c>
      <c r="AR260" s="24" t="s">
        <v>287</v>
      </c>
      <c r="AT260" s="24" t="s">
        <v>203</v>
      </c>
      <c r="AU260" s="24" t="s">
        <v>79</v>
      </c>
      <c r="AY260" s="24" t="s">
        <v>201</v>
      </c>
      <c r="BE260" s="246">
        <f>IF(N260="základní",J260,0)</f>
        <v>0</v>
      </c>
      <c r="BF260" s="246">
        <f>IF(N260="snížená",J260,0)</f>
        <v>0</v>
      </c>
      <c r="BG260" s="246">
        <f>IF(N260="zákl. přenesená",J260,0)</f>
        <v>0</v>
      </c>
      <c r="BH260" s="246">
        <f>IF(N260="sníž. přenesená",J260,0)</f>
        <v>0</v>
      </c>
      <c r="BI260" s="246">
        <f>IF(N260="nulová",J260,0)</f>
        <v>0</v>
      </c>
      <c r="BJ260" s="24" t="s">
        <v>76</v>
      </c>
      <c r="BK260" s="246">
        <f>ROUND(I260*H260,2)</f>
        <v>0</v>
      </c>
      <c r="BL260" s="24" t="s">
        <v>287</v>
      </c>
      <c r="BM260" s="24" t="s">
        <v>1106</v>
      </c>
    </row>
    <row r="261" spans="2:51" s="12" customFormat="1" ht="13.5">
      <c r="B261" s="247"/>
      <c r="C261" s="248"/>
      <c r="D261" s="249" t="s">
        <v>210</v>
      </c>
      <c r="E261" s="250" t="s">
        <v>21</v>
      </c>
      <c r="F261" s="251" t="s">
        <v>1217</v>
      </c>
      <c r="G261" s="248"/>
      <c r="H261" s="252">
        <v>52.13</v>
      </c>
      <c r="I261" s="253"/>
      <c r="J261" s="248"/>
      <c r="K261" s="248"/>
      <c r="L261" s="254"/>
      <c r="M261" s="255"/>
      <c r="N261" s="256"/>
      <c r="O261" s="256"/>
      <c r="P261" s="256"/>
      <c r="Q261" s="256"/>
      <c r="R261" s="256"/>
      <c r="S261" s="256"/>
      <c r="T261" s="257"/>
      <c r="AT261" s="258" t="s">
        <v>210</v>
      </c>
      <c r="AU261" s="258" t="s">
        <v>79</v>
      </c>
      <c r="AV261" s="12" t="s">
        <v>79</v>
      </c>
      <c r="AW261" s="12" t="s">
        <v>33</v>
      </c>
      <c r="AX261" s="12" t="s">
        <v>69</v>
      </c>
      <c r="AY261" s="258" t="s">
        <v>201</v>
      </c>
    </row>
    <row r="262" spans="2:51" s="12" customFormat="1" ht="13.5">
      <c r="B262" s="247"/>
      <c r="C262" s="248"/>
      <c r="D262" s="249" t="s">
        <v>210</v>
      </c>
      <c r="E262" s="250" t="s">
        <v>21</v>
      </c>
      <c r="F262" s="251" t="s">
        <v>1218</v>
      </c>
      <c r="G262" s="248"/>
      <c r="H262" s="252">
        <v>97.02</v>
      </c>
      <c r="I262" s="253"/>
      <c r="J262" s="248"/>
      <c r="K262" s="248"/>
      <c r="L262" s="254"/>
      <c r="M262" s="255"/>
      <c r="N262" s="256"/>
      <c r="O262" s="256"/>
      <c r="P262" s="256"/>
      <c r="Q262" s="256"/>
      <c r="R262" s="256"/>
      <c r="S262" s="256"/>
      <c r="T262" s="257"/>
      <c r="AT262" s="258" t="s">
        <v>210</v>
      </c>
      <c r="AU262" s="258" t="s">
        <v>79</v>
      </c>
      <c r="AV262" s="12" t="s">
        <v>79</v>
      </c>
      <c r="AW262" s="12" t="s">
        <v>33</v>
      </c>
      <c r="AX262" s="12" t="s">
        <v>69</v>
      </c>
      <c r="AY262" s="258" t="s">
        <v>201</v>
      </c>
    </row>
    <row r="263" spans="2:51" s="13" customFormat="1" ht="13.5">
      <c r="B263" s="269"/>
      <c r="C263" s="270"/>
      <c r="D263" s="249" t="s">
        <v>210</v>
      </c>
      <c r="E263" s="271" t="s">
        <v>21</v>
      </c>
      <c r="F263" s="272" t="s">
        <v>271</v>
      </c>
      <c r="G263" s="270"/>
      <c r="H263" s="273">
        <v>149.15</v>
      </c>
      <c r="I263" s="274"/>
      <c r="J263" s="270"/>
      <c r="K263" s="270"/>
      <c r="L263" s="275"/>
      <c r="M263" s="276"/>
      <c r="N263" s="277"/>
      <c r="O263" s="277"/>
      <c r="P263" s="277"/>
      <c r="Q263" s="277"/>
      <c r="R263" s="277"/>
      <c r="S263" s="277"/>
      <c r="T263" s="278"/>
      <c r="AT263" s="279" t="s">
        <v>210</v>
      </c>
      <c r="AU263" s="279" t="s">
        <v>79</v>
      </c>
      <c r="AV263" s="13" t="s">
        <v>208</v>
      </c>
      <c r="AW263" s="13" t="s">
        <v>33</v>
      </c>
      <c r="AX263" s="13" t="s">
        <v>76</v>
      </c>
      <c r="AY263" s="279" t="s">
        <v>201</v>
      </c>
    </row>
    <row r="264" spans="2:63" s="11" customFormat="1" ht="37.4" customHeight="1">
      <c r="B264" s="219"/>
      <c r="C264" s="220"/>
      <c r="D264" s="221" t="s">
        <v>68</v>
      </c>
      <c r="E264" s="222" t="s">
        <v>1108</v>
      </c>
      <c r="F264" s="222" t="s">
        <v>1108</v>
      </c>
      <c r="G264" s="220"/>
      <c r="H264" s="220"/>
      <c r="I264" s="223"/>
      <c r="J264" s="224">
        <f>BK264</f>
        <v>0</v>
      </c>
      <c r="K264" s="220"/>
      <c r="L264" s="225"/>
      <c r="M264" s="226"/>
      <c r="N264" s="227"/>
      <c r="O264" s="227"/>
      <c r="P264" s="228">
        <f>P265+P270</f>
        <v>0</v>
      </c>
      <c r="Q264" s="227"/>
      <c r="R264" s="228">
        <f>R265+R270</f>
        <v>0</v>
      </c>
      <c r="S264" s="227"/>
      <c r="T264" s="229">
        <f>T265+T270</f>
        <v>0</v>
      </c>
      <c r="AR264" s="230" t="s">
        <v>227</v>
      </c>
      <c r="AT264" s="231" t="s">
        <v>68</v>
      </c>
      <c r="AU264" s="231" t="s">
        <v>69</v>
      </c>
      <c r="AY264" s="230" t="s">
        <v>201</v>
      </c>
      <c r="BK264" s="232">
        <f>BK265+BK270</f>
        <v>0</v>
      </c>
    </row>
    <row r="265" spans="2:63" s="11" customFormat="1" ht="19.9" customHeight="1">
      <c r="B265" s="219"/>
      <c r="C265" s="220"/>
      <c r="D265" s="221" t="s">
        <v>68</v>
      </c>
      <c r="E265" s="233" t="s">
        <v>69</v>
      </c>
      <c r="F265" s="233" t="s">
        <v>1109</v>
      </c>
      <c r="G265" s="220"/>
      <c r="H265" s="220"/>
      <c r="I265" s="223"/>
      <c r="J265" s="234">
        <f>BK265</f>
        <v>0</v>
      </c>
      <c r="K265" s="220"/>
      <c r="L265" s="225"/>
      <c r="M265" s="226"/>
      <c r="N265" s="227"/>
      <c r="O265" s="227"/>
      <c r="P265" s="228">
        <f>SUM(P266:P269)</f>
        <v>0</v>
      </c>
      <c r="Q265" s="227"/>
      <c r="R265" s="228">
        <f>SUM(R266:R269)</f>
        <v>0</v>
      </c>
      <c r="S265" s="227"/>
      <c r="T265" s="229">
        <f>SUM(T266:T269)</f>
        <v>0</v>
      </c>
      <c r="AR265" s="230" t="s">
        <v>227</v>
      </c>
      <c r="AT265" s="231" t="s">
        <v>68</v>
      </c>
      <c r="AU265" s="231" t="s">
        <v>76</v>
      </c>
      <c r="AY265" s="230" t="s">
        <v>201</v>
      </c>
      <c r="BK265" s="232">
        <f>SUM(BK266:BK269)</f>
        <v>0</v>
      </c>
    </row>
    <row r="266" spans="2:65" s="1" customFormat="1" ht="16.5" customHeight="1">
      <c r="B266" s="46"/>
      <c r="C266" s="235" t="s">
        <v>612</v>
      </c>
      <c r="D266" s="235" t="s">
        <v>203</v>
      </c>
      <c r="E266" s="236" t="s">
        <v>1111</v>
      </c>
      <c r="F266" s="237" t="s">
        <v>1112</v>
      </c>
      <c r="G266" s="238" t="s">
        <v>241</v>
      </c>
      <c r="H266" s="239">
        <v>1</v>
      </c>
      <c r="I266" s="240"/>
      <c r="J266" s="241">
        <f>ROUND(I266*H266,2)</f>
        <v>0</v>
      </c>
      <c r="K266" s="237" t="s">
        <v>21</v>
      </c>
      <c r="L266" s="72"/>
      <c r="M266" s="242" t="s">
        <v>21</v>
      </c>
      <c r="N266" s="243" t="s">
        <v>40</v>
      </c>
      <c r="O266" s="47"/>
      <c r="P266" s="244">
        <f>O266*H266</f>
        <v>0</v>
      </c>
      <c r="Q266" s="244">
        <v>0</v>
      </c>
      <c r="R266" s="244">
        <f>Q266*H266</f>
        <v>0</v>
      </c>
      <c r="S266" s="244">
        <v>0</v>
      </c>
      <c r="T266" s="245">
        <f>S266*H266</f>
        <v>0</v>
      </c>
      <c r="AR266" s="24" t="s">
        <v>208</v>
      </c>
      <c r="AT266" s="24" t="s">
        <v>203</v>
      </c>
      <c r="AU266" s="24" t="s">
        <v>79</v>
      </c>
      <c r="AY266" s="24" t="s">
        <v>201</v>
      </c>
      <c r="BE266" s="246">
        <f>IF(N266="základní",J266,0)</f>
        <v>0</v>
      </c>
      <c r="BF266" s="246">
        <f>IF(N266="snížená",J266,0)</f>
        <v>0</v>
      </c>
      <c r="BG266" s="246">
        <f>IF(N266="zákl. přenesená",J266,0)</f>
        <v>0</v>
      </c>
      <c r="BH266" s="246">
        <f>IF(N266="sníž. přenesená",J266,0)</f>
        <v>0</v>
      </c>
      <c r="BI266" s="246">
        <f>IF(N266="nulová",J266,0)</f>
        <v>0</v>
      </c>
      <c r="BJ266" s="24" t="s">
        <v>76</v>
      </c>
      <c r="BK266" s="246">
        <f>ROUND(I266*H266,2)</f>
        <v>0</v>
      </c>
      <c r="BL266" s="24" t="s">
        <v>208</v>
      </c>
      <c r="BM266" s="24" t="s">
        <v>1113</v>
      </c>
    </row>
    <row r="267" spans="2:65" s="1" customFormat="1" ht="16.5" customHeight="1">
      <c r="B267" s="46"/>
      <c r="C267" s="235" t="s">
        <v>619</v>
      </c>
      <c r="D267" s="235" t="s">
        <v>203</v>
      </c>
      <c r="E267" s="236" t="s">
        <v>1115</v>
      </c>
      <c r="F267" s="237" t="s">
        <v>1116</v>
      </c>
      <c r="G267" s="238" t="s">
        <v>241</v>
      </c>
      <c r="H267" s="239">
        <v>1</v>
      </c>
      <c r="I267" s="240"/>
      <c r="J267" s="241">
        <f>ROUND(I267*H267,2)</f>
        <v>0</v>
      </c>
      <c r="K267" s="237" t="s">
        <v>21</v>
      </c>
      <c r="L267" s="72"/>
      <c r="M267" s="242" t="s">
        <v>21</v>
      </c>
      <c r="N267" s="243" t="s">
        <v>40</v>
      </c>
      <c r="O267" s="47"/>
      <c r="P267" s="244">
        <f>O267*H267</f>
        <v>0</v>
      </c>
      <c r="Q267" s="244">
        <v>0</v>
      </c>
      <c r="R267" s="244">
        <f>Q267*H267</f>
        <v>0</v>
      </c>
      <c r="S267" s="244">
        <v>0</v>
      </c>
      <c r="T267" s="245">
        <f>S267*H267</f>
        <v>0</v>
      </c>
      <c r="AR267" s="24" t="s">
        <v>208</v>
      </c>
      <c r="AT267" s="24" t="s">
        <v>203</v>
      </c>
      <c r="AU267" s="24" t="s">
        <v>79</v>
      </c>
      <c r="AY267" s="24" t="s">
        <v>201</v>
      </c>
      <c r="BE267" s="246">
        <f>IF(N267="základní",J267,0)</f>
        <v>0</v>
      </c>
      <c r="BF267" s="246">
        <f>IF(N267="snížená",J267,0)</f>
        <v>0</v>
      </c>
      <c r="BG267" s="246">
        <f>IF(N267="zákl. přenesená",J267,0)</f>
        <v>0</v>
      </c>
      <c r="BH267" s="246">
        <f>IF(N267="sníž. přenesená",J267,0)</f>
        <v>0</v>
      </c>
      <c r="BI267" s="246">
        <f>IF(N267="nulová",J267,0)</f>
        <v>0</v>
      </c>
      <c r="BJ267" s="24" t="s">
        <v>76</v>
      </c>
      <c r="BK267" s="246">
        <f>ROUND(I267*H267,2)</f>
        <v>0</v>
      </c>
      <c r="BL267" s="24" t="s">
        <v>208</v>
      </c>
      <c r="BM267" s="24" t="s">
        <v>1117</v>
      </c>
    </row>
    <row r="268" spans="2:65" s="1" customFormat="1" ht="16.5" customHeight="1">
      <c r="B268" s="46"/>
      <c r="C268" s="235" t="s">
        <v>623</v>
      </c>
      <c r="D268" s="235" t="s">
        <v>203</v>
      </c>
      <c r="E268" s="236" t="s">
        <v>1119</v>
      </c>
      <c r="F268" s="237" t="s">
        <v>1120</v>
      </c>
      <c r="G268" s="238" t="s">
        <v>241</v>
      </c>
      <c r="H268" s="239">
        <v>1</v>
      </c>
      <c r="I268" s="240"/>
      <c r="J268" s="241">
        <f>ROUND(I268*H268,2)</f>
        <v>0</v>
      </c>
      <c r="K268" s="237" t="s">
        <v>21</v>
      </c>
      <c r="L268" s="72"/>
      <c r="M268" s="242" t="s">
        <v>21</v>
      </c>
      <c r="N268" s="243" t="s">
        <v>40</v>
      </c>
      <c r="O268" s="47"/>
      <c r="P268" s="244">
        <f>O268*H268</f>
        <v>0</v>
      </c>
      <c r="Q268" s="244">
        <v>0</v>
      </c>
      <c r="R268" s="244">
        <f>Q268*H268</f>
        <v>0</v>
      </c>
      <c r="S268" s="244">
        <v>0</v>
      </c>
      <c r="T268" s="245">
        <f>S268*H268</f>
        <v>0</v>
      </c>
      <c r="AR268" s="24" t="s">
        <v>208</v>
      </c>
      <c r="AT268" s="24" t="s">
        <v>203</v>
      </c>
      <c r="AU268" s="24" t="s">
        <v>79</v>
      </c>
      <c r="AY268" s="24" t="s">
        <v>201</v>
      </c>
      <c r="BE268" s="246">
        <f>IF(N268="základní",J268,0)</f>
        <v>0</v>
      </c>
      <c r="BF268" s="246">
        <f>IF(N268="snížená",J268,0)</f>
        <v>0</v>
      </c>
      <c r="BG268" s="246">
        <f>IF(N268="zákl. přenesená",J268,0)</f>
        <v>0</v>
      </c>
      <c r="BH268" s="246">
        <f>IF(N268="sníž. přenesená",J268,0)</f>
        <v>0</v>
      </c>
      <c r="BI268" s="246">
        <f>IF(N268="nulová",J268,0)</f>
        <v>0</v>
      </c>
      <c r="BJ268" s="24" t="s">
        <v>76</v>
      </c>
      <c r="BK268" s="246">
        <f>ROUND(I268*H268,2)</f>
        <v>0</v>
      </c>
      <c r="BL268" s="24" t="s">
        <v>208</v>
      </c>
      <c r="BM268" s="24" t="s">
        <v>1121</v>
      </c>
    </row>
    <row r="269" spans="2:47" s="1" customFormat="1" ht="13.5">
      <c r="B269" s="46"/>
      <c r="C269" s="74"/>
      <c r="D269" s="249" t="s">
        <v>493</v>
      </c>
      <c r="E269" s="74"/>
      <c r="F269" s="280" t="s">
        <v>1122</v>
      </c>
      <c r="G269" s="74"/>
      <c r="H269" s="74"/>
      <c r="I269" s="203"/>
      <c r="J269" s="74"/>
      <c r="K269" s="74"/>
      <c r="L269" s="72"/>
      <c r="M269" s="281"/>
      <c r="N269" s="47"/>
      <c r="O269" s="47"/>
      <c r="P269" s="47"/>
      <c r="Q269" s="47"/>
      <c r="R269" s="47"/>
      <c r="S269" s="47"/>
      <c r="T269" s="95"/>
      <c r="AT269" s="24" t="s">
        <v>493</v>
      </c>
      <c r="AU269" s="24" t="s">
        <v>79</v>
      </c>
    </row>
    <row r="270" spans="2:63" s="11" customFormat="1" ht="29.85" customHeight="1">
      <c r="B270" s="219"/>
      <c r="C270" s="220"/>
      <c r="D270" s="221" t="s">
        <v>68</v>
      </c>
      <c r="E270" s="233" t="s">
        <v>1123</v>
      </c>
      <c r="F270" s="233" t="s">
        <v>1124</v>
      </c>
      <c r="G270" s="220"/>
      <c r="H270" s="220"/>
      <c r="I270" s="223"/>
      <c r="J270" s="234">
        <f>BK270</f>
        <v>0</v>
      </c>
      <c r="K270" s="220"/>
      <c r="L270" s="225"/>
      <c r="M270" s="226"/>
      <c r="N270" s="227"/>
      <c r="O270" s="227"/>
      <c r="P270" s="228">
        <f>SUM(P271:P276)</f>
        <v>0</v>
      </c>
      <c r="Q270" s="227"/>
      <c r="R270" s="228">
        <f>SUM(R271:R276)</f>
        <v>0</v>
      </c>
      <c r="S270" s="227"/>
      <c r="T270" s="229">
        <f>SUM(T271:T276)</f>
        <v>0</v>
      </c>
      <c r="AR270" s="230" t="s">
        <v>227</v>
      </c>
      <c r="AT270" s="231" t="s">
        <v>68</v>
      </c>
      <c r="AU270" s="231" t="s">
        <v>76</v>
      </c>
      <c r="AY270" s="230" t="s">
        <v>201</v>
      </c>
      <c r="BK270" s="232">
        <f>SUM(BK271:BK276)</f>
        <v>0</v>
      </c>
    </row>
    <row r="271" spans="2:65" s="1" customFormat="1" ht="16.5" customHeight="1">
      <c r="B271" s="46"/>
      <c r="C271" s="235" t="s">
        <v>629</v>
      </c>
      <c r="D271" s="235" t="s">
        <v>203</v>
      </c>
      <c r="E271" s="236" t="s">
        <v>1126</v>
      </c>
      <c r="F271" s="237" t="s">
        <v>1127</v>
      </c>
      <c r="G271" s="238" t="s">
        <v>241</v>
      </c>
      <c r="H271" s="239">
        <v>1</v>
      </c>
      <c r="I271" s="240"/>
      <c r="J271" s="241">
        <f>ROUND(I271*H271,2)</f>
        <v>0</v>
      </c>
      <c r="K271" s="237" t="s">
        <v>220</v>
      </c>
      <c r="L271" s="72"/>
      <c r="M271" s="242" t="s">
        <v>21</v>
      </c>
      <c r="N271" s="243" t="s">
        <v>40</v>
      </c>
      <c r="O271" s="47"/>
      <c r="P271" s="244">
        <f>O271*H271</f>
        <v>0</v>
      </c>
      <c r="Q271" s="244">
        <v>0</v>
      </c>
      <c r="R271" s="244">
        <f>Q271*H271</f>
        <v>0</v>
      </c>
      <c r="S271" s="244">
        <v>0</v>
      </c>
      <c r="T271" s="245">
        <f>S271*H271</f>
        <v>0</v>
      </c>
      <c r="AR271" s="24" t="s">
        <v>1128</v>
      </c>
      <c r="AT271" s="24" t="s">
        <v>203</v>
      </c>
      <c r="AU271" s="24" t="s">
        <v>79</v>
      </c>
      <c r="AY271" s="24" t="s">
        <v>201</v>
      </c>
      <c r="BE271" s="246">
        <f>IF(N271="základní",J271,0)</f>
        <v>0</v>
      </c>
      <c r="BF271" s="246">
        <f>IF(N271="snížená",J271,0)</f>
        <v>0</v>
      </c>
      <c r="BG271" s="246">
        <f>IF(N271="zákl. přenesená",J271,0)</f>
        <v>0</v>
      </c>
      <c r="BH271" s="246">
        <f>IF(N271="sníž. přenesená",J271,0)</f>
        <v>0</v>
      </c>
      <c r="BI271" s="246">
        <f>IF(N271="nulová",J271,0)</f>
        <v>0</v>
      </c>
      <c r="BJ271" s="24" t="s">
        <v>76</v>
      </c>
      <c r="BK271" s="246">
        <f>ROUND(I271*H271,2)</f>
        <v>0</v>
      </c>
      <c r="BL271" s="24" t="s">
        <v>1128</v>
      </c>
      <c r="BM271" s="24" t="s">
        <v>1129</v>
      </c>
    </row>
    <row r="272" spans="2:47" s="1" customFormat="1" ht="13.5">
      <c r="B272" s="46"/>
      <c r="C272" s="74"/>
      <c r="D272" s="249" t="s">
        <v>493</v>
      </c>
      <c r="E272" s="74"/>
      <c r="F272" s="280" t="s">
        <v>1130</v>
      </c>
      <c r="G272" s="74"/>
      <c r="H272" s="74"/>
      <c r="I272" s="203"/>
      <c r="J272" s="74"/>
      <c r="K272" s="74"/>
      <c r="L272" s="72"/>
      <c r="M272" s="281"/>
      <c r="N272" s="47"/>
      <c r="O272" s="47"/>
      <c r="P272" s="47"/>
      <c r="Q272" s="47"/>
      <c r="R272" s="47"/>
      <c r="S272" s="47"/>
      <c r="T272" s="95"/>
      <c r="AT272" s="24" t="s">
        <v>493</v>
      </c>
      <c r="AU272" s="24" t="s">
        <v>79</v>
      </c>
    </row>
    <row r="273" spans="2:65" s="1" customFormat="1" ht="16.5" customHeight="1">
      <c r="B273" s="46"/>
      <c r="C273" s="235" t="s">
        <v>633</v>
      </c>
      <c r="D273" s="235" t="s">
        <v>203</v>
      </c>
      <c r="E273" s="236" t="s">
        <v>1132</v>
      </c>
      <c r="F273" s="237" t="s">
        <v>1133</v>
      </c>
      <c r="G273" s="238" t="s">
        <v>241</v>
      </c>
      <c r="H273" s="239">
        <v>1</v>
      </c>
      <c r="I273" s="240"/>
      <c r="J273" s="241">
        <f>ROUND(I273*H273,2)</f>
        <v>0</v>
      </c>
      <c r="K273" s="237" t="s">
        <v>220</v>
      </c>
      <c r="L273" s="72"/>
      <c r="M273" s="242" t="s">
        <v>21</v>
      </c>
      <c r="N273" s="243" t="s">
        <v>40</v>
      </c>
      <c r="O273" s="47"/>
      <c r="P273" s="244">
        <f>O273*H273</f>
        <v>0</v>
      </c>
      <c r="Q273" s="244">
        <v>0</v>
      </c>
      <c r="R273" s="244">
        <f>Q273*H273</f>
        <v>0</v>
      </c>
      <c r="S273" s="244">
        <v>0</v>
      </c>
      <c r="T273" s="245">
        <f>S273*H273</f>
        <v>0</v>
      </c>
      <c r="AR273" s="24" t="s">
        <v>1128</v>
      </c>
      <c r="AT273" s="24" t="s">
        <v>203</v>
      </c>
      <c r="AU273" s="24" t="s">
        <v>79</v>
      </c>
      <c r="AY273" s="24" t="s">
        <v>201</v>
      </c>
      <c r="BE273" s="246">
        <f>IF(N273="základní",J273,0)</f>
        <v>0</v>
      </c>
      <c r="BF273" s="246">
        <f>IF(N273="snížená",J273,0)</f>
        <v>0</v>
      </c>
      <c r="BG273" s="246">
        <f>IF(N273="zákl. přenesená",J273,0)</f>
        <v>0</v>
      </c>
      <c r="BH273" s="246">
        <f>IF(N273="sníž. přenesená",J273,0)</f>
        <v>0</v>
      </c>
      <c r="BI273" s="246">
        <f>IF(N273="nulová",J273,0)</f>
        <v>0</v>
      </c>
      <c r="BJ273" s="24" t="s">
        <v>76</v>
      </c>
      <c r="BK273" s="246">
        <f>ROUND(I273*H273,2)</f>
        <v>0</v>
      </c>
      <c r="BL273" s="24" t="s">
        <v>1128</v>
      </c>
      <c r="BM273" s="24" t="s">
        <v>1134</v>
      </c>
    </row>
    <row r="274" spans="2:47" s="1" customFormat="1" ht="13.5">
      <c r="B274" s="46"/>
      <c r="C274" s="74"/>
      <c r="D274" s="249" t="s">
        <v>493</v>
      </c>
      <c r="E274" s="74"/>
      <c r="F274" s="280" t="s">
        <v>1135</v>
      </c>
      <c r="G274" s="74"/>
      <c r="H274" s="74"/>
      <c r="I274" s="203"/>
      <c r="J274" s="74"/>
      <c r="K274" s="74"/>
      <c r="L274" s="72"/>
      <c r="M274" s="281"/>
      <c r="N274" s="47"/>
      <c r="O274" s="47"/>
      <c r="P274" s="47"/>
      <c r="Q274" s="47"/>
      <c r="R274" s="47"/>
      <c r="S274" s="47"/>
      <c r="T274" s="95"/>
      <c r="AT274" s="24" t="s">
        <v>493</v>
      </c>
      <c r="AU274" s="24" t="s">
        <v>79</v>
      </c>
    </row>
    <row r="275" spans="2:65" s="1" customFormat="1" ht="16.5" customHeight="1">
      <c r="B275" s="46"/>
      <c r="C275" s="235" t="s">
        <v>639</v>
      </c>
      <c r="D275" s="235" t="s">
        <v>203</v>
      </c>
      <c r="E275" s="236" t="s">
        <v>1137</v>
      </c>
      <c r="F275" s="237" t="s">
        <v>1138</v>
      </c>
      <c r="G275" s="238" t="s">
        <v>241</v>
      </c>
      <c r="H275" s="239">
        <v>1</v>
      </c>
      <c r="I275" s="240"/>
      <c r="J275" s="241">
        <f>ROUND(I275*H275,2)</f>
        <v>0</v>
      </c>
      <c r="K275" s="237" t="s">
        <v>220</v>
      </c>
      <c r="L275" s="72"/>
      <c r="M275" s="242" t="s">
        <v>21</v>
      </c>
      <c r="N275" s="243" t="s">
        <v>40</v>
      </c>
      <c r="O275" s="47"/>
      <c r="P275" s="244">
        <f>O275*H275</f>
        <v>0</v>
      </c>
      <c r="Q275" s="244">
        <v>0</v>
      </c>
      <c r="R275" s="244">
        <f>Q275*H275</f>
        <v>0</v>
      </c>
      <c r="S275" s="244">
        <v>0</v>
      </c>
      <c r="T275" s="245">
        <f>S275*H275</f>
        <v>0</v>
      </c>
      <c r="AR275" s="24" t="s">
        <v>1128</v>
      </c>
      <c r="AT275" s="24" t="s">
        <v>203</v>
      </c>
      <c r="AU275" s="24" t="s">
        <v>79</v>
      </c>
      <c r="AY275" s="24" t="s">
        <v>201</v>
      </c>
      <c r="BE275" s="246">
        <f>IF(N275="základní",J275,0)</f>
        <v>0</v>
      </c>
      <c r="BF275" s="246">
        <f>IF(N275="snížená",J275,0)</f>
        <v>0</v>
      </c>
      <c r="BG275" s="246">
        <f>IF(N275="zákl. přenesená",J275,0)</f>
        <v>0</v>
      </c>
      <c r="BH275" s="246">
        <f>IF(N275="sníž. přenesená",J275,0)</f>
        <v>0</v>
      </c>
      <c r="BI275" s="246">
        <f>IF(N275="nulová",J275,0)</f>
        <v>0</v>
      </c>
      <c r="BJ275" s="24" t="s">
        <v>76</v>
      </c>
      <c r="BK275" s="246">
        <f>ROUND(I275*H275,2)</f>
        <v>0</v>
      </c>
      <c r="BL275" s="24" t="s">
        <v>1128</v>
      </c>
      <c r="BM275" s="24" t="s">
        <v>1139</v>
      </c>
    </row>
    <row r="276" spans="2:47" s="1" customFormat="1" ht="13.5">
      <c r="B276" s="46"/>
      <c r="C276" s="74"/>
      <c r="D276" s="249" t="s">
        <v>493</v>
      </c>
      <c r="E276" s="74"/>
      <c r="F276" s="280" t="s">
        <v>1140</v>
      </c>
      <c r="G276" s="74"/>
      <c r="H276" s="74"/>
      <c r="I276" s="203"/>
      <c r="J276" s="74"/>
      <c r="K276" s="74"/>
      <c r="L276" s="72"/>
      <c r="M276" s="283"/>
      <c r="N276" s="284"/>
      <c r="O276" s="284"/>
      <c r="P276" s="284"/>
      <c r="Q276" s="284"/>
      <c r="R276" s="284"/>
      <c r="S276" s="284"/>
      <c r="T276" s="285"/>
      <c r="AT276" s="24" t="s">
        <v>493</v>
      </c>
      <c r="AU276" s="24" t="s">
        <v>79</v>
      </c>
    </row>
    <row r="277" spans="2:12" s="1" customFormat="1" ht="6.95" customHeight="1">
      <c r="B277" s="67"/>
      <c r="C277" s="68"/>
      <c r="D277" s="68"/>
      <c r="E277" s="68"/>
      <c r="F277" s="68"/>
      <c r="G277" s="68"/>
      <c r="H277" s="68"/>
      <c r="I277" s="178"/>
      <c r="J277" s="68"/>
      <c r="K277" s="68"/>
      <c r="L277" s="72"/>
    </row>
  </sheetData>
  <sheetProtection password="CC35" sheet="1" objects="1" scenarios="1" formatColumns="0" formatRows="0" autoFilter="0"/>
  <autoFilter ref="C102:K276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91:H91"/>
    <mergeCell ref="E93:H93"/>
    <mergeCell ref="E95:H95"/>
    <mergeCell ref="G1:H1"/>
    <mergeCell ref="L2:V2"/>
  </mergeCells>
  <hyperlinks>
    <hyperlink ref="F1:G1" location="C2" display="1) Krycí list soupisu"/>
    <hyperlink ref="G1:H1" location="C58" display="2) Rekapitulace"/>
    <hyperlink ref="J1" location="C10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141</v>
      </c>
      <c r="G1" s="151" t="s">
        <v>142</v>
      </c>
      <c r="H1" s="151"/>
      <c r="I1" s="152"/>
      <c r="J1" s="151" t="s">
        <v>143</v>
      </c>
      <c r="K1" s="150" t="s">
        <v>144</v>
      </c>
      <c r="L1" s="151" t="s">
        <v>145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93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146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ZŠ Karviná - školy II - stavba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147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148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149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1219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ROUND(J88,2)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ROUND(SUM(BE88:BE192),2)</f>
        <v>0</v>
      </c>
      <c r="G32" s="47"/>
      <c r="H32" s="47"/>
      <c r="I32" s="170">
        <v>0.21</v>
      </c>
      <c r="J32" s="169">
        <f>ROUND(ROUND((SUM(BE88:BE192)),2)*I32,2)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ROUND(SUM(BF88:BF192),2)</f>
        <v>0</v>
      </c>
      <c r="G33" s="47"/>
      <c r="H33" s="47"/>
      <c r="I33" s="170">
        <v>0.15</v>
      </c>
      <c r="J33" s="169">
        <f>ROUND(ROUND((SUM(BF88:BF192)),2)*I33,2)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ROUND(SUM(BG88:BG192),2)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ROUND(SUM(BH88:BH192),2)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ROUND(SUM(BI88:BI192),2)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151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ZŠ Karviná - školy II - stavba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147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148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149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010 - Elektro cvičná kuchyňka 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152</v>
      </c>
      <c r="D58" s="171"/>
      <c r="E58" s="171"/>
      <c r="F58" s="171"/>
      <c r="G58" s="171"/>
      <c r="H58" s="171"/>
      <c r="I58" s="185"/>
      <c r="J58" s="186" t="s">
        <v>153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154</v>
      </c>
      <c r="D60" s="47"/>
      <c r="E60" s="47"/>
      <c r="F60" s="47"/>
      <c r="G60" s="47"/>
      <c r="H60" s="47"/>
      <c r="I60" s="156"/>
      <c r="J60" s="167">
        <f>J88</f>
        <v>0</v>
      </c>
      <c r="K60" s="51"/>
      <c r="AU60" s="24" t="s">
        <v>155</v>
      </c>
    </row>
    <row r="61" spans="2:11" s="8" customFormat="1" ht="24.95" customHeight="1">
      <c r="B61" s="189"/>
      <c r="C61" s="190"/>
      <c r="D61" s="191" t="s">
        <v>1220</v>
      </c>
      <c r="E61" s="192"/>
      <c r="F61" s="192"/>
      <c r="G61" s="192"/>
      <c r="H61" s="192"/>
      <c r="I61" s="193"/>
      <c r="J61" s="194">
        <f>J89</f>
        <v>0</v>
      </c>
      <c r="K61" s="195"/>
    </row>
    <row r="62" spans="2:11" s="8" customFormat="1" ht="24.95" customHeight="1">
      <c r="B62" s="189"/>
      <c r="C62" s="190"/>
      <c r="D62" s="191" t="s">
        <v>1221</v>
      </c>
      <c r="E62" s="192"/>
      <c r="F62" s="192"/>
      <c r="G62" s="192"/>
      <c r="H62" s="192"/>
      <c r="I62" s="193"/>
      <c r="J62" s="194">
        <f>J128</f>
        <v>0</v>
      </c>
      <c r="K62" s="195"/>
    </row>
    <row r="63" spans="2:11" s="8" customFormat="1" ht="24.95" customHeight="1">
      <c r="B63" s="189"/>
      <c r="C63" s="190"/>
      <c r="D63" s="191" t="s">
        <v>1222</v>
      </c>
      <c r="E63" s="192"/>
      <c r="F63" s="192"/>
      <c r="G63" s="192"/>
      <c r="H63" s="192"/>
      <c r="I63" s="193"/>
      <c r="J63" s="194">
        <f>J137</f>
        <v>0</v>
      </c>
      <c r="K63" s="195"/>
    </row>
    <row r="64" spans="2:11" s="9" customFormat="1" ht="19.9" customHeight="1">
      <c r="B64" s="196"/>
      <c r="C64" s="197"/>
      <c r="D64" s="198" t="s">
        <v>1223</v>
      </c>
      <c r="E64" s="199"/>
      <c r="F64" s="199"/>
      <c r="G64" s="199"/>
      <c r="H64" s="199"/>
      <c r="I64" s="200"/>
      <c r="J64" s="201">
        <f>J180</f>
        <v>0</v>
      </c>
      <c r="K64" s="202"/>
    </row>
    <row r="65" spans="2:11" s="8" customFormat="1" ht="24.95" customHeight="1">
      <c r="B65" s="189"/>
      <c r="C65" s="190"/>
      <c r="D65" s="191" t="s">
        <v>1224</v>
      </c>
      <c r="E65" s="192"/>
      <c r="F65" s="192"/>
      <c r="G65" s="192"/>
      <c r="H65" s="192"/>
      <c r="I65" s="193"/>
      <c r="J65" s="194">
        <f>J185</f>
        <v>0</v>
      </c>
      <c r="K65" s="195"/>
    </row>
    <row r="66" spans="2:11" s="8" customFormat="1" ht="24.95" customHeight="1">
      <c r="B66" s="189"/>
      <c r="C66" s="190"/>
      <c r="D66" s="191" t="s">
        <v>1225</v>
      </c>
      <c r="E66" s="192"/>
      <c r="F66" s="192"/>
      <c r="G66" s="192"/>
      <c r="H66" s="192"/>
      <c r="I66" s="193"/>
      <c r="J66" s="194">
        <f>J189</f>
        <v>0</v>
      </c>
      <c r="K66" s="195"/>
    </row>
    <row r="67" spans="2:11" s="1" customFormat="1" ht="21.8" customHeight="1">
      <c r="B67" s="46"/>
      <c r="C67" s="47"/>
      <c r="D67" s="47"/>
      <c r="E67" s="47"/>
      <c r="F67" s="47"/>
      <c r="G67" s="47"/>
      <c r="H67" s="47"/>
      <c r="I67" s="156"/>
      <c r="J67" s="47"/>
      <c r="K67" s="51"/>
    </row>
    <row r="68" spans="2:11" s="1" customFormat="1" ht="6.95" customHeight="1">
      <c r="B68" s="67"/>
      <c r="C68" s="68"/>
      <c r="D68" s="68"/>
      <c r="E68" s="68"/>
      <c r="F68" s="68"/>
      <c r="G68" s="68"/>
      <c r="H68" s="68"/>
      <c r="I68" s="178"/>
      <c r="J68" s="68"/>
      <c r="K68" s="69"/>
    </row>
    <row r="72" spans="2:12" s="1" customFormat="1" ht="6.95" customHeight="1">
      <c r="B72" s="70"/>
      <c r="C72" s="71"/>
      <c r="D72" s="71"/>
      <c r="E72" s="71"/>
      <c r="F72" s="71"/>
      <c r="G72" s="71"/>
      <c r="H72" s="71"/>
      <c r="I72" s="181"/>
      <c r="J72" s="71"/>
      <c r="K72" s="71"/>
      <c r="L72" s="72"/>
    </row>
    <row r="73" spans="2:12" s="1" customFormat="1" ht="36.95" customHeight="1">
      <c r="B73" s="46"/>
      <c r="C73" s="73" t="s">
        <v>185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203"/>
      <c r="J74" s="74"/>
      <c r="K74" s="74"/>
      <c r="L74" s="72"/>
    </row>
    <row r="75" spans="2:12" s="1" customFormat="1" ht="14.4" customHeight="1">
      <c r="B75" s="46"/>
      <c r="C75" s="76" t="s">
        <v>18</v>
      </c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16.5" customHeight="1">
      <c r="B76" s="46"/>
      <c r="C76" s="74"/>
      <c r="D76" s="74"/>
      <c r="E76" s="204" t="str">
        <f>E7</f>
        <v>Rekonstrukce odborných učeben ZŠ Karviná - školy II - stavba</v>
      </c>
      <c r="F76" s="76"/>
      <c r="G76" s="76"/>
      <c r="H76" s="76"/>
      <c r="I76" s="203"/>
      <c r="J76" s="74"/>
      <c r="K76" s="74"/>
      <c r="L76" s="72"/>
    </row>
    <row r="77" spans="2:12" ht="13.5">
      <c r="B77" s="28"/>
      <c r="C77" s="76" t="s">
        <v>147</v>
      </c>
      <c r="D77" s="205"/>
      <c r="E77" s="205"/>
      <c r="F77" s="205"/>
      <c r="G77" s="205"/>
      <c r="H77" s="205"/>
      <c r="I77" s="148"/>
      <c r="J77" s="205"/>
      <c r="K77" s="205"/>
      <c r="L77" s="206"/>
    </row>
    <row r="78" spans="2:12" s="1" customFormat="1" ht="16.5" customHeight="1">
      <c r="B78" s="46"/>
      <c r="C78" s="74"/>
      <c r="D78" s="74"/>
      <c r="E78" s="204" t="s">
        <v>148</v>
      </c>
      <c r="F78" s="74"/>
      <c r="G78" s="74"/>
      <c r="H78" s="74"/>
      <c r="I78" s="203"/>
      <c r="J78" s="74"/>
      <c r="K78" s="74"/>
      <c r="L78" s="72"/>
    </row>
    <row r="79" spans="2:12" s="1" customFormat="1" ht="14.4" customHeight="1">
      <c r="B79" s="46"/>
      <c r="C79" s="76" t="s">
        <v>149</v>
      </c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7.25" customHeight="1">
      <c r="B80" s="46"/>
      <c r="C80" s="74"/>
      <c r="D80" s="74"/>
      <c r="E80" s="82" t="str">
        <f>E11</f>
        <v xml:space="preserve">010 - Elektro cvičná kuchyňka </v>
      </c>
      <c r="F80" s="74"/>
      <c r="G80" s="74"/>
      <c r="H80" s="74"/>
      <c r="I80" s="203"/>
      <c r="J80" s="74"/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8" customHeight="1">
      <c r="B82" s="46"/>
      <c r="C82" s="76" t="s">
        <v>23</v>
      </c>
      <c r="D82" s="74"/>
      <c r="E82" s="74"/>
      <c r="F82" s="207" t="str">
        <f>F14</f>
        <v xml:space="preserve"> </v>
      </c>
      <c r="G82" s="74"/>
      <c r="H82" s="74"/>
      <c r="I82" s="208" t="s">
        <v>25</v>
      </c>
      <c r="J82" s="85" t="str">
        <f>IF(J14="","",J14)</f>
        <v>4. 9. 2017</v>
      </c>
      <c r="K82" s="74"/>
      <c r="L82" s="72"/>
    </row>
    <row r="83" spans="2:12" s="1" customFormat="1" ht="6.95" customHeight="1">
      <c r="B83" s="46"/>
      <c r="C83" s="74"/>
      <c r="D83" s="74"/>
      <c r="E83" s="74"/>
      <c r="F83" s="74"/>
      <c r="G83" s="74"/>
      <c r="H83" s="74"/>
      <c r="I83" s="203"/>
      <c r="J83" s="74"/>
      <c r="K83" s="74"/>
      <c r="L83" s="72"/>
    </row>
    <row r="84" spans="2:12" s="1" customFormat="1" ht="13.5">
      <c r="B84" s="46"/>
      <c r="C84" s="76" t="s">
        <v>27</v>
      </c>
      <c r="D84" s="74"/>
      <c r="E84" s="74"/>
      <c r="F84" s="207" t="str">
        <f>E17</f>
        <v xml:space="preserve"> </v>
      </c>
      <c r="G84" s="74"/>
      <c r="H84" s="74"/>
      <c r="I84" s="208" t="s">
        <v>32</v>
      </c>
      <c r="J84" s="207" t="str">
        <f>E23</f>
        <v xml:space="preserve"> </v>
      </c>
      <c r="K84" s="74"/>
      <c r="L84" s="72"/>
    </row>
    <row r="85" spans="2:12" s="1" customFormat="1" ht="14.4" customHeight="1">
      <c r="B85" s="46"/>
      <c r="C85" s="76" t="s">
        <v>30</v>
      </c>
      <c r="D85" s="74"/>
      <c r="E85" s="74"/>
      <c r="F85" s="207" t="str">
        <f>IF(E20="","",E20)</f>
        <v/>
      </c>
      <c r="G85" s="74"/>
      <c r="H85" s="74"/>
      <c r="I85" s="203"/>
      <c r="J85" s="74"/>
      <c r="K85" s="74"/>
      <c r="L85" s="72"/>
    </row>
    <row r="86" spans="2:12" s="1" customFormat="1" ht="10.3" customHeight="1">
      <c r="B86" s="46"/>
      <c r="C86" s="74"/>
      <c r="D86" s="74"/>
      <c r="E86" s="74"/>
      <c r="F86" s="74"/>
      <c r="G86" s="74"/>
      <c r="H86" s="74"/>
      <c r="I86" s="203"/>
      <c r="J86" s="74"/>
      <c r="K86" s="74"/>
      <c r="L86" s="72"/>
    </row>
    <row r="87" spans="2:20" s="10" customFormat="1" ht="29.25" customHeight="1">
      <c r="B87" s="209"/>
      <c r="C87" s="210" t="s">
        <v>186</v>
      </c>
      <c r="D87" s="211" t="s">
        <v>54</v>
      </c>
      <c r="E87" s="211" t="s">
        <v>50</v>
      </c>
      <c r="F87" s="211" t="s">
        <v>187</v>
      </c>
      <c r="G87" s="211" t="s">
        <v>188</v>
      </c>
      <c r="H87" s="211" t="s">
        <v>189</v>
      </c>
      <c r="I87" s="212" t="s">
        <v>190</v>
      </c>
      <c r="J87" s="211" t="s">
        <v>153</v>
      </c>
      <c r="K87" s="213" t="s">
        <v>191</v>
      </c>
      <c r="L87" s="214"/>
      <c r="M87" s="102" t="s">
        <v>192</v>
      </c>
      <c r="N87" s="103" t="s">
        <v>39</v>
      </c>
      <c r="O87" s="103" t="s">
        <v>193</v>
      </c>
      <c r="P87" s="103" t="s">
        <v>194</v>
      </c>
      <c r="Q87" s="103" t="s">
        <v>195</v>
      </c>
      <c r="R87" s="103" t="s">
        <v>196</v>
      </c>
      <c r="S87" s="103" t="s">
        <v>197</v>
      </c>
      <c r="T87" s="104" t="s">
        <v>198</v>
      </c>
    </row>
    <row r="88" spans="2:63" s="1" customFormat="1" ht="29.25" customHeight="1">
      <c r="B88" s="46"/>
      <c r="C88" s="108" t="s">
        <v>154</v>
      </c>
      <c r="D88" s="74"/>
      <c r="E88" s="74"/>
      <c r="F88" s="74"/>
      <c r="G88" s="74"/>
      <c r="H88" s="74"/>
      <c r="I88" s="203"/>
      <c r="J88" s="215">
        <f>BK88</f>
        <v>0</v>
      </c>
      <c r="K88" s="74"/>
      <c r="L88" s="72"/>
      <c r="M88" s="105"/>
      <c r="N88" s="106"/>
      <c r="O88" s="106"/>
      <c r="P88" s="216">
        <f>P89+P128+P137+P185+P189</f>
        <v>0</v>
      </c>
      <c r="Q88" s="106"/>
      <c r="R88" s="216">
        <f>R89+R128+R137+R185+R189</f>
        <v>0</v>
      </c>
      <c r="S88" s="106"/>
      <c r="T88" s="217">
        <f>T89+T128+T137+T185+T189</f>
        <v>0</v>
      </c>
      <c r="AT88" s="24" t="s">
        <v>68</v>
      </c>
      <c r="AU88" s="24" t="s">
        <v>155</v>
      </c>
      <c r="BK88" s="218">
        <f>BK89+BK128+BK137+BK185+BK189</f>
        <v>0</v>
      </c>
    </row>
    <row r="89" spans="2:63" s="11" customFormat="1" ht="37.4" customHeight="1">
      <c r="B89" s="219"/>
      <c r="C89" s="220"/>
      <c r="D89" s="221" t="s">
        <v>68</v>
      </c>
      <c r="E89" s="222" t="s">
        <v>1226</v>
      </c>
      <c r="F89" s="222" t="s">
        <v>1227</v>
      </c>
      <c r="G89" s="220"/>
      <c r="H89" s="220"/>
      <c r="I89" s="223"/>
      <c r="J89" s="224">
        <f>BK89</f>
        <v>0</v>
      </c>
      <c r="K89" s="220"/>
      <c r="L89" s="225"/>
      <c r="M89" s="226"/>
      <c r="N89" s="227"/>
      <c r="O89" s="227"/>
      <c r="P89" s="228">
        <f>SUM(P90:P127)</f>
        <v>0</v>
      </c>
      <c r="Q89" s="227"/>
      <c r="R89" s="228">
        <f>SUM(R90:R127)</f>
        <v>0</v>
      </c>
      <c r="S89" s="227"/>
      <c r="T89" s="229">
        <f>SUM(T90:T127)</f>
        <v>0</v>
      </c>
      <c r="AR89" s="230" t="s">
        <v>76</v>
      </c>
      <c r="AT89" s="231" t="s">
        <v>68</v>
      </c>
      <c r="AU89" s="231" t="s">
        <v>69</v>
      </c>
      <c r="AY89" s="230" t="s">
        <v>201</v>
      </c>
      <c r="BK89" s="232">
        <f>SUM(BK90:BK127)</f>
        <v>0</v>
      </c>
    </row>
    <row r="90" spans="2:65" s="1" customFormat="1" ht="16.5" customHeight="1">
      <c r="B90" s="46"/>
      <c r="C90" s="235" t="s">
        <v>76</v>
      </c>
      <c r="D90" s="235" t="s">
        <v>203</v>
      </c>
      <c r="E90" s="236" t="s">
        <v>227</v>
      </c>
      <c r="F90" s="237" t="s">
        <v>1228</v>
      </c>
      <c r="G90" s="238" t="s">
        <v>1229</v>
      </c>
      <c r="H90" s="239">
        <v>10</v>
      </c>
      <c r="I90" s="240"/>
      <c r="J90" s="241">
        <f>ROUND(I90*H90,2)</f>
        <v>0</v>
      </c>
      <c r="K90" s="237" t="s">
        <v>21</v>
      </c>
      <c r="L90" s="72"/>
      <c r="M90" s="242" t="s">
        <v>21</v>
      </c>
      <c r="N90" s="243" t="s">
        <v>40</v>
      </c>
      <c r="O90" s="47"/>
      <c r="P90" s="244">
        <f>O90*H90</f>
        <v>0</v>
      </c>
      <c r="Q90" s="244">
        <v>0</v>
      </c>
      <c r="R90" s="244">
        <f>Q90*H90</f>
        <v>0</v>
      </c>
      <c r="S90" s="244">
        <v>0</v>
      </c>
      <c r="T90" s="245">
        <f>S90*H90</f>
        <v>0</v>
      </c>
      <c r="AR90" s="24" t="s">
        <v>208</v>
      </c>
      <c r="AT90" s="24" t="s">
        <v>203</v>
      </c>
      <c r="AU90" s="24" t="s">
        <v>76</v>
      </c>
      <c r="AY90" s="24" t="s">
        <v>201</v>
      </c>
      <c r="BE90" s="246">
        <f>IF(N90="základní",J90,0)</f>
        <v>0</v>
      </c>
      <c r="BF90" s="246">
        <f>IF(N90="snížená",J90,0)</f>
        <v>0</v>
      </c>
      <c r="BG90" s="246">
        <f>IF(N90="zákl. přenesená",J90,0)</f>
        <v>0</v>
      </c>
      <c r="BH90" s="246">
        <f>IF(N90="sníž. přenesená",J90,0)</f>
        <v>0</v>
      </c>
      <c r="BI90" s="246">
        <f>IF(N90="nulová",J90,0)</f>
        <v>0</v>
      </c>
      <c r="BJ90" s="24" t="s">
        <v>76</v>
      </c>
      <c r="BK90" s="246">
        <f>ROUND(I90*H90,2)</f>
        <v>0</v>
      </c>
      <c r="BL90" s="24" t="s">
        <v>208</v>
      </c>
      <c r="BM90" s="24" t="s">
        <v>79</v>
      </c>
    </row>
    <row r="91" spans="2:47" s="1" customFormat="1" ht="13.5">
      <c r="B91" s="46"/>
      <c r="C91" s="74"/>
      <c r="D91" s="249" t="s">
        <v>493</v>
      </c>
      <c r="E91" s="74"/>
      <c r="F91" s="280" t="s">
        <v>1230</v>
      </c>
      <c r="G91" s="74"/>
      <c r="H91" s="74"/>
      <c r="I91" s="203"/>
      <c r="J91" s="74"/>
      <c r="K91" s="74"/>
      <c r="L91" s="72"/>
      <c r="M91" s="281"/>
      <c r="N91" s="47"/>
      <c r="O91" s="47"/>
      <c r="P91" s="47"/>
      <c r="Q91" s="47"/>
      <c r="R91" s="47"/>
      <c r="S91" s="47"/>
      <c r="T91" s="95"/>
      <c r="AT91" s="24" t="s">
        <v>493</v>
      </c>
      <c r="AU91" s="24" t="s">
        <v>76</v>
      </c>
    </row>
    <row r="92" spans="2:65" s="1" customFormat="1" ht="16.5" customHeight="1">
      <c r="B92" s="46"/>
      <c r="C92" s="235" t="s">
        <v>79</v>
      </c>
      <c r="D92" s="235" t="s">
        <v>203</v>
      </c>
      <c r="E92" s="236" t="s">
        <v>232</v>
      </c>
      <c r="F92" s="237" t="s">
        <v>1231</v>
      </c>
      <c r="G92" s="238" t="s">
        <v>1229</v>
      </c>
      <c r="H92" s="239">
        <v>3</v>
      </c>
      <c r="I92" s="240"/>
      <c r="J92" s="241">
        <f>ROUND(I92*H92,2)</f>
        <v>0</v>
      </c>
      <c r="K92" s="237" t="s">
        <v>21</v>
      </c>
      <c r="L92" s="72"/>
      <c r="M92" s="242" t="s">
        <v>21</v>
      </c>
      <c r="N92" s="243" t="s">
        <v>40</v>
      </c>
      <c r="O92" s="47"/>
      <c r="P92" s="244">
        <f>O92*H92</f>
        <v>0</v>
      </c>
      <c r="Q92" s="244">
        <v>0</v>
      </c>
      <c r="R92" s="244">
        <f>Q92*H92</f>
        <v>0</v>
      </c>
      <c r="S92" s="244">
        <v>0</v>
      </c>
      <c r="T92" s="245">
        <f>S92*H92</f>
        <v>0</v>
      </c>
      <c r="AR92" s="24" t="s">
        <v>208</v>
      </c>
      <c r="AT92" s="24" t="s">
        <v>203</v>
      </c>
      <c r="AU92" s="24" t="s">
        <v>76</v>
      </c>
      <c r="AY92" s="24" t="s">
        <v>201</v>
      </c>
      <c r="BE92" s="246">
        <f>IF(N92="základní",J92,0)</f>
        <v>0</v>
      </c>
      <c r="BF92" s="246">
        <f>IF(N92="snížená",J92,0)</f>
        <v>0</v>
      </c>
      <c r="BG92" s="246">
        <f>IF(N92="zákl. přenesená",J92,0)</f>
        <v>0</v>
      </c>
      <c r="BH92" s="246">
        <f>IF(N92="sníž. přenesená",J92,0)</f>
        <v>0</v>
      </c>
      <c r="BI92" s="246">
        <f>IF(N92="nulová",J92,0)</f>
        <v>0</v>
      </c>
      <c r="BJ92" s="24" t="s">
        <v>76</v>
      </c>
      <c r="BK92" s="246">
        <f>ROUND(I92*H92,2)</f>
        <v>0</v>
      </c>
      <c r="BL92" s="24" t="s">
        <v>208</v>
      </c>
      <c r="BM92" s="24" t="s">
        <v>208</v>
      </c>
    </row>
    <row r="93" spans="2:47" s="1" customFormat="1" ht="13.5">
      <c r="B93" s="46"/>
      <c r="C93" s="74"/>
      <c r="D93" s="249" t="s">
        <v>493</v>
      </c>
      <c r="E93" s="74"/>
      <c r="F93" s="280" t="s">
        <v>1232</v>
      </c>
      <c r="G93" s="74"/>
      <c r="H93" s="74"/>
      <c r="I93" s="203"/>
      <c r="J93" s="74"/>
      <c r="K93" s="74"/>
      <c r="L93" s="72"/>
      <c r="M93" s="281"/>
      <c r="N93" s="47"/>
      <c r="O93" s="47"/>
      <c r="P93" s="47"/>
      <c r="Q93" s="47"/>
      <c r="R93" s="47"/>
      <c r="S93" s="47"/>
      <c r="T93" s="95"/>
      <c r="AT93" s="24" t="s">
        <v>493</v>
      </c>
      <c r="AU93" s="24" t="s">
        <v>76</v>
      </c>
    </row>
    <row r="94" spans="2:65" s="1" customFormat="1" ht="16.5" customHeight="1">
      <c r="B94" s="46"/>
      <c r="C94" s="235" t="s">
        <v>216</v>
      </c>
      <c r="D94" s="235" t="s">
        <v>203</v>
      </c>
      <c r="E94" s="236" t="s">
        <v>245</v>
      </c>
      <c r="F94" s="237" t="s">
        <v>1233</v>
      </c>
      <c r="G94" s="238" t="s">
        <v>1229</v>
      </c>
      <c r="H94" s="239">
        <v>8</v>
      </c>
      <c r="I94" s="240"/>
      <c r="J94" s="241">
        <f>ROUND(I94*H94,2)</f>
        <v>0</v>
      </c>
      <c r="K94" s="237" t="s">
        <v>21</v>
      </c>
      <c r="L94" s="72"/>
      <c r="M94" s="242" t="s">
        <v>21</v>
      </c>
      <c r="N94" s="243" t="s">
        <v>40</v>
      </c>
      <c r="O94" s="47"/>
      <c r="P94" s="244">
        <f>O94*H94</f>
        <v>0</v>
      </c>
      <c r="Q94" s="244">
        <v>0</v>
      </c>
      <c r="R94" s="244">
        <f>Q94*H94</f>
        <v>0</v>
      </c>
      <c r="S94" s="244">
        <v>0</v>
      </c>
      <c r="T94" s="245">
        <f>S94*H94</f>
        <v>0</v>
      </c>
      <c r="AR94" s="24" t="s">
        <v>208</v>
      </c>
      <c r="AT94" s="24" t="s">
        <v>203</v>
      </c>
      <c r="AU94" s="24" t="s">
        <v>76</v>
      </c>
      <c r="AY94" s="24" t="s">
        <v>201</v>
      </c>
      <c r="BE94" s="246">
        <f>IF(N94="základní",J94,0)</f>
        <v>0</v>
      </c>
      <c r="BF94" s="246">
        <f>IF(N94="snížená",J94,0)</f>
        <v>0</v>
      </c>
      <c r="BG94" s="246">
        <f>IF(N94="zákl. přenesená",J94,0)</f>
        <v>0</v>
      </c>
      <c r="BH94" s="246">
        <f>IF(N94="sníž. přenesená",J94,0)</f>
        <v>0</v>
      </c>
      <c r="BI94" s="246">
        <f>IF(N94="nulová",J94,0)</f>
        <v>0</v>
      </c>
      <c r="BJ94" s="24" t="s">
        <v>76</v>
      </c>
      <c r="BK94" s="246">
        <f>ROUND(I94*H94,2)</f>
        <v>0</v>
      </c>
      <c r="BL94" s="24" t="s">
        <v>208</v>
      </c>
      <c r="BM94" s="24" t="s">
        <v>232</v>
      </c>
    </row>
    <row r="95" spans="2:47" s="1" customFormat="1" ht="13.5">
      <c r="B95" s="46"/>
      <c r="C95" s="74"/>
      <c r="D95" s="249" t="s">
        <v>493</v>
      </c>
      <c r="E95" s="74"/>
      <c r="F95" s="280" t="s">
        <v>1230</v>
      </c>
      <c r="G95" s="74"/>
      <c r="H95" s="74"/>
      <c r="I95" s="203"/>
      <c r="J95" s="74"/>
      <c r="K95" s="74"/>
      <c r="L95" s="72"/>
      <c r="M95" s="281"/>
      <c r="N95" s="47"/>
      <c r="O95" s="47"/>
      <c r="P95" s="47"/>
      <c r="Q95" s="47"/>
      <c r="R95" s="47"/>
      <c r="S95" s="47"/>
      <c r="T95" s="95"/>
      <c r="AT95" s="24" t="s">
        <v>493</v>
      </c>
      <c r="AU95" s="24" t="s">
        <v>76</v>
      </c>
    </row>
    <row r="96" spans="2:65" s="1" customFormat="1" ht="16.5" customHeight="1">
      <c r="B96" s="46"/>
      <c r="C96" s="235" t="s">
        <v>208</v>
      </c>
      <c r="D96" s="235" t="s">
        <v>203</v>
      </c>
      <c r="E96" s="236" t="s">
        <v>250</v>
      </c>
      <c r="F96" s="237" t="s">
        <v>1234</v>
      </c>
      <c r="G96" s="238" t="s">
        <v>1229</v>
      </c>
      <c r="H96" s="239">
        <v>14</v>
      </c>
      <c r="I96" s="240"/>
      <c r="J96" s="241">
        <f>ROUND(I96*H96,2)</f>
        <v>0</v>
      </c>
      <c r="K96" s="237" t="s">
        <v>21</v>
      </c>
      <c r="L96" s="72"/>
      <c r="M96" s="242" t="s">
        <v>21</v>
      </c>
      <c r="N96" s="243" t="s">
        <v>40</v>
      </c>
      <c r="O96" s="47"/>
      <c r="P96" s="244">
        <f>O96*H96</f>
        <v>0</v>
      </c>
      <c r="Q96" s="244">
        <v>0</v>
      </c>
      <c r="R96" s="244">
        <f>Q96*H96</f>
        <v>0</v>
      </c>
      <c r="S96" s="244">
        <v>0</v>
      </c>
      <c r="T96" s="245">
        <f>S96*H96</f>
        <v>0</v>
      </c>
      <c r="AR96" s="24" t="s">
        <v>208</v>
      </c>
      <c r="AT96" s="24" t="s">
        <v>203</v>
      </c>
      <c r="AU96" s="24" t="s">
        <v>76</v>
      </c>
      <c r="AY96" s="24" t="s">
        <v>201</v>
      </c>
      <c r="BE96" s="246">
        <f>IF(N96="základní",J96,0)</f>
        <v>0</v>
      </c>
      <c r="BF96" s="246">
        <f>IF(N96="snížená",J96,0)</f>
        <v>0</v>
      </c>
      <c r="BG96" s="246">
        <f>IF(N96="zákl. přenesená",J96,0)</f>
        <v>0</v>
      </c>
      <c r="BH96" s="246">
        <f>IF(N96="sníž. přenesená",J96,0)</f>
        <v>0</v>
      </c>
      <c r="BI96" s="246">
        <f>IF(N96="nulová",J96,0)</f>
        <v>0</v>
      </c>
      <c r="BJ96" s="24" t="s">
        <v>76</v>
      </c>
      <c r="BK96" s="246">
        <f>ROUND(I96*H96,2)</f>
        <v>0</v>
      </c>
      <c r="BL96" s="24" t="s">
        <v>208</v>
      </c>
      <c r="BM96" s="24" t="s">
        <v>245</v>
      </c>
    </row>
    <row r="97" spans="2:47" s="1" customFormat="1" ht="13.5">
      <c r="B97" s="46"/>
      <c r="C97" s="74"/>
      <c r="D97" s="249" t="s">
        <v>493</v>
      </c>
      <c r="E97" s="74"/>
      <c r="F97" s="280" t="s">
        <v>1230</v>
      </c>
      <c r="G97" s="74"/>
      <c r="H97" s="74"/>
      <c r="I97" s="203"/>
      <c r="J97" s="74"/>
      <c r="K97" s="74"/>
      <c r="L97" s="72"/>
      <c r="M97" s="281"/>
      <c r="N97" s="47"/>
      <c r="O97" s="47"/>
      <c r="P97" s="47"/>
      <c r="Q97" s="47"/>
      <c r="R97" s="47"/>
      <c r="S97" s="47"/>
      <c r="T97" s="95"/>
      <c r="AT97" s="24" t="s">
        <v>493</v>
      </c>
      <c r="AU97" s="24" t="s">
        <v>76</v>
      </c>
    </row>
    <row r="98" spans="2:65" s="1" customFormat="1" ht="16.5" customHeight="1">
      <c r="B98" s="46"/>
      <c r="C98" s="235" t="s">
        <v>227</v>
      </c>
      <c r="D98" s="235" t="s">
        <v>203</v>
      </c>
      <c r="E98" s="236" t="s">
        <v>255</v>
      </c>
      <c r="F98" s="237" t="s">
        <v>1235</v>
      </c>
      <c r="G98" s="238" t="s">
        <v>1229</v>
      </c>
      <c r="H98" s="239">
        <v>2</v>
      </c>
      <c r="I98" s="240"/>
      <c r="J98" s="241">
        <f>ROUND(I98*H98,2)</f>
        <v>0</v>
      </c>
      <c r="K98" s="237" t="s">
        <v>21</v>
      </c>
      <c r="L98" s="72"/>
      <c r="M98" s="242" t="s">
        <v>21</v>
      </c>
      <c r="N98" s="243" t="s">
        <v>40</v>
      </c>
      <c r="O98" s="47"/>
      <c r="P98" s="244">
        <f>O98*H98</f>
        <v>0</v>
      </c>
      <c r="Q98" s="244">
        <v>0</v>
      </c>
      <c r="R98" s="244">
        <f>Q98*H98</f>
        <v>0</v>
      </c>
      <c r="S98" s="244">
        <v>0</v>
      </c>
      <c r="T98" s="245">
        <f>S98*H98</f>
        <v>0</v>
      </c>
      <c r="AR98" s="24" t="s">
        <v>208</v>
      </c>
      <c r="AT98" s="24" t="s">
        <v>203</v>
      </c>
      <c r="AU98" s="24" t="s">
        <v>76</v>
      </c>
      <c r="AY98" s="24" t="s">
        <v>201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4" t="s">
        <v>76</v>
      </c>
      <c r="BK98" s="246">
        <f>ROUND(I98*H98,2)</f>
        <v>0</v>
      </c>
      <c r="BL98" s="24" t="s">
        <v>208</v>
      </c>
      <c r="BM98" s="24" t="s">
        <v>255</v>
      </c>
    </row>
    <row r="99" spans="2:47" s="1" customFormat="1" ht="13.5">
      <c r="B99" s="46"/>
      <c r="C99" s="74"/>
      <c r="D99" s="249" t="s">
        <v>493</v>
      </c>
      <c r="E99" s="74"/>
      <c r="F99" s="280" t="s">
        <v>1230</v>
      </c>
      <c r="G99" s="74"/>
      <c r="H99" s="74"/>
      <c r="I99" s="203"/>
      <c r="J99" s="74"/>
      <c r="K99" s="74"/>
      <c r="L99" s="72"/>
      <c r="M99" s="281"/>
      <c r="N99" s="47"/>
      <c r="O99" s="47"/>
      <c r="P99" s="47"/>
      <c r="Q99" s="47"/>
      <c r="R99" s="47"/>
      <c r="S99" s="47"/>
      <c r="T99" s="95"/>
      <c r="AT99" s="24" t="s">
        <v>493</v>
      </c>
      <c r="AU99" s="24" t="s">
        <v>76</v>
      </c>
    </row>
    <row r="100" spans="2:65" s="1" customFormat="1" ht="16.5" customHeight="1">
      <c r="B100" s="46"/>
      <c r="C100" s="235" t="s">
        <v>232</v>
      </c>
      <c r="D100" s="235" t="s">
        <v>203</v>
      </c>
      <c r="E100" s="236" t="s">
        <v>260</v>
      </c>
      <c r="F100" s="237" t="s">
        <v>1236</v>
      </c>
      <c r="G100" s="238" t="s">
        <v>1229</v>
      </c>
      <c r="H100" s="239">
        <v>3</v>
      </c>
      <c r="I100" s="240"/>
      <c r="J100" s="241">
        <f>ROUND(I100*H100,2)</f>
        <v>0</v>
      </c>
      <c r="K100" s="237" t="s">
        <v>21</v>
      </c>
      <c r="L100" s="72"/>
      <c r="M100" s="242" t="s">
        <v>21</v>
      </c>
      <c r="N100" s="243" t="s">
        <v>40</v>
      </c>
      <c r="O100" s="47"/>
      <c r="P100" s="244">
        <f>O100*H100</f>
        <v>0</v>
      </c>
      <c r="Q100" s="244">
        <v>0</v>
      </c>
      <c r="R100" s="244">
        <f>Q100*H100</f>
        <v>0</v>
      </c>
      <c r="S100" s="244">
        <v>0</v>
      </c>
      <c r="T100" s="245">
        <f>S100*H100</f>
        <v>0</v>
      </c>
      <c r="AR100" s="24" t="s">
        <v>208</v>
      </c>
      <c r="AT100" s="24" t="s">
        <v>203</v>
      </c>
      <c r="AU100" s="24" t="s">
        <v>76</v>
      </c>
      <c r="AY100" s="24" t="s">
        <v>201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4" t="s">
        <v>76</v>
      </c>
      <c r="BK100" s="246">
        <f>ROUND(I100*H100,2)</f>
        <v>0</v>
      </c>
      <c r="BL100" s="24" t="s">
        <v>208</v>
      </c>
      <c r="BM100" s="24" t="s">
        <v>265</v>
      </c>
    </row>
    <row r="101" spans="2:47" s="1" customFormat="1" ht="13.5">
      <c r="B101" s="46"/>
      <c r="C101" s="74"/>
      <c r="D101" s="249" t="s">
        <v>493</v>
      </c>
      <c r="E101" s="74"/>
      <c r="F101" s="280" t="s">
        <v>1230</v>
      </c>
      <c r="G101" s="74"/>
      <c r="H101" s="74"/>
      <c r="I101" s="203"/>
      <c r="J101" s="74"/>
      <c r="K101" s="74"/>
      <c r="L101" s="72"/>
      <c r="M101" s="281"/>
      <c r="N101" s="47"/>
      <c r="O101" s="47"/>
      <c r="P101" s="47"/>
      <c r="Q101" s="47"/>
      <c r="R101" s="47"/>
      <c r="S101" s="47"/>
      <c r="T101" s="95"/>
      <c r="AT101" s="24" t="s">
        <v>493</v>
      </c>
      <c r="AU101" s="24" t="s">
        <v>76</v>
      </c>
    </row>
    <row r="102" spans="2:65" s="1" customFormat="1" ht="16.5" customHeight="1">
      <c r="B102" s="46"/>
      <c r="C102" s="235" t="s">
        <v>238</v>
      </c>
      <c r="D102" s="235" t="s">
        <v>203</v>
      </c>
      <c r="E102" s="236" t="s">
        <v>265</v>
      </c>
      <c r="F102" s="237" t="s">
        <v>1237</v>
      </c>
      <c r="G102" s="238" t="s">
        <v>1229</v>
      </c>
      <c r="H102" s="239">
        <v>4</v>
      </c>
      <c r="I102" s="240"/>
      <c r="J102" s="241">
        <f>ROUND(I102*H102,2)</f>
        <v>0</v>
      </c>
      <c r="K102" s="237" t="s">
        <v>21</v>
      </c>
      <c r="L102" s="72"/>
      <c r="M102" s="242" t="s">
        <v>21</v>
      </c>
      <c r="N102" s="243" t="s">
        <v>40</v>
      </c>
      <c r="O102" s="47"/>
      <c r="P102" s="244">
        <f>O102*H102</f>
        <v>0</v>
      </c>
      <c r="Q102" s="244">
        <v>0</v>
      </c>
      <c r="R102" s="244">
        <f>Q102*H102</f>
        <v>0</v>
      </c>
      <c r="S102" s="244">
        <v>0</v>
      </c>
      <c r="T102" s="245">
        <f>S102*H102</f>
        <v>0</v>
      </c>
      <c r="AR102" s="24" t="s">
        <v>208</v>
      </c>
      <c r="AT102" s="24" t="s">
        <v>203</v>
      </c>
      <c r="AU102" s="24" t="s">
        <v>76</v>
      </c>
      <c r="AY102" s="24" t="s">
        <v>201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4" t="s">
        <v>76</v>
      </c>
      <c r="BK102" s="246">
        <f>ROUND(I102*H102,2)</f>
        <v>0</v>
      </c>
      <c r="BL102" s="24" t="s">
        <v>208</v>
      </c>
      <c r="BM102" s="24" t="s">
        <v>277</v>
      </c>
    </row>
    <row r="103" spans="2:47" s="1" customFormat="1" ht="13.5">
      <c r="B103" s="46"/>
      <c r="C103" s="74"/>
      <c r="D103" s="249" t="s">
        <v>493</v>
      </c>
      <c r="E103" s="74"/>
      <c r="F103" s="280" t="s">
        <v>1230</v>
      </c>
      <c r="G103" s="74"/>
      <c r="H103" s="74"/>
      <c r="I103" s="203"/>
      <c r="J103" s="74"/>
      <c r="K103" s="74"/>
      <c r="L103" s="72"/>
      <c r="M103" s="281"/>
      <c r="N103" s="47"/>
      <c r="O103" s="47"/>
      <c r="P103" s="47"/>
      <c r="Q103" s="47"/>
      <c r="R103" s="47"/>
      <c r="S103" s="47"/>
      <c r="T103" s="95"/>
      <c r="AT103" s="24" t="s">
        <v>493</v>
      </c>
      <c r="AU103" s="24" t="s">
        <v>76</v>
      </c>
    </row>
    <row r="104" spans="2:65" s="1" customFormat="1" ht="16.5" customHeight="1">
      <c r="B104" s="46"/>
      <c r="C104" s="235" t="s">
        <v>245</v>
      </c>
      <c r="D104" s="235" t="s">
        <v>203</v>
      </c>
      <c r="E104" s="236" t="s">
        <v>272</v>
      </c>
      <c r="F104" s="237" t="s">
        <v>1238</v>
      </c>
      <c r="G104" s="238" t="s">
        <v>1229</v>
      </c>
      <c r="H104" s="239">
        <v>5</v>
      </c>
      <c r="I104" s="240"/>
      <c r="J104" s="241">
        <f>ROUND(I104*H104,2)</f>
        <v>0</v>
      </c>
      <c r="K104" s="237" t="s">
        <v>21</v>
      </c>
      <c r="L104" s="72"/>
      <c r="M104" s="242" t="s">
        <v>21</v>
      </c>
      <c r="N104" s="243" t="s">
        <v>40</v>
      </c>
      <c r="O104" s="47"/>
      <c r="P104" s="244">
        <f>O104*H104</f>
        <v>0</v>
      </c>
      <c r="Q104" s="244">
        <v>0</v>
      </c>
      <c r="R104" s="244">
        <f>Q104*H104</f>
        <v>0</v>
      </c>
      <c r="S104" s="244">
        <v>0</v>
      </c>
      <c r="T104" s="245">
        <f>S104*H104</f>
        <v>0</v>
      </c>
      <c r="AR104" s="24" t="s">
        <v>208</v>
      </c>
      <c r="AT104" s="24" t="s">
        <v>203</v>
      </c>
      <c r="AU104" s="24" t="s">
        <v>76</v>
      </c>
      <c r="AY104" s="24" t="s">
        <v>201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4" t="s">
        <v>76</v>
      </c>
      <c r="BK104" s="246">
        <f>ROUND(I104*H104,2)</f>
        <v>0</v>
      </c>
      <c r="BL104" s="24" t="s">
        <v>208</v>
      </c>
      <c r="BM104" s="24" t="s">
        <v>287</v>
      </c>
    </row>
    <row r="105" spans="2:47" s="1" customFormat="1" ht="13.5">
      <c r="B105" s="46"/>
      <c r="C105" s="74"/>
      <c r="D105" s="249" t="s">
        <v>493</v>
      </c>
      <c r="E105" s="74"/>
      <c r="F105" s="280" t="s">
        <v>1230</v>
      </c>
      <c r="G105" s="74"/>
      <c r="H105" s="74"/>
      <c r="I105" s="203"/>
      <c r="J105" s="74"/>
      <c r="K105" s="74"/>
      <c r="L105" s="72"/>
      <c r="M105" s="281"/>
      <c r="N105" s="47"/>
      <c r="O105" s="47"/>
      <c r="P105" s="47"/>
      <c r="Q105" s="47"/>
      <c r="R105" s="47"/>
      <c r="S105" s="47"/>
      <c r="T105" s="95"/>
      <c r="AT105" s="24" t="s">
        <v>493</v>
      </c>
      <c r="AU105" s="24" t="s">
        <v>76</v>
      </c>
    </row>
    <row r="106" spans="2:65" s="1" customFormat="1" ht="16.5" customHeight="1">
      <c r="B106" s="46"/>
      <c r="C106" s="235" t="s">
        <v>250</v>
      </c>
      <c r="D106" s="235" t="s">
        <v>203</v>
      </c>
      <c r="E106" s="236" t="s">
        <v>277</v>
      </c>
      <c r="F106" s="237" t="s">
        <v>1239</v>
      </c>
      <c r="G106" s="238" t="s">
        <v>1229</v>
      </c>
      <c r="H106" s="239">
        <v>2</v>
      </c>
      <c r="I106" s="240"/>
      <c r="J106" s="241">
        <f>ROUND(I106*H106,2)</f>
        <v>0</v>
      </c>
      <c r="K106" s="237" t="s">
        <v>21</v>
      </c>
      <c r="L106" s="72"/>
      <c r="M106" s="242" t="s">
        <v>21</v>
      </c>
      <c r="N106" s="243" t="s">
        <v>40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208</v>
      </c>
      <c r="AT106" s="24" t="s">
        <v>203</v>
      </c>
      <c r="AU106" s="24" t="s">
        <v>76</v>
      </c>
      <c r="AY106" s="24" t="s">
        <v>201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76</v>
      </c>
      <c r="BK106" s="246">
        <f>ROUND(I106*H106,2)</f>
        <v>0</v>
      </c>
      <c r="BL106" s="24" t="s">
        <v>208</v>
      </c>
      <c r="BM106" s="24" t="s">
        <v>297</v>
      </c>
    </row>
    <row r="107" spans="2:47" s="1" customFormat="1" ht="13.5">
      <c r="B107" s="46"/>
      <c r="C107" s="74"/>
      <c r="D107" s="249" t="s">
        <v>493</v>
      </c>
      <c r="E107" s="74"/>
      <c r="F107" s="280" t="s">
        <v>1230</v>
      </c>
      <c r="G107" s="74"/>
      <c r="H107" s="74"/>
      <c r="I107" s="203"/>
      <c r="J107" s="74"/>
      <c r="K107" s="74"/>
      <c r="L107" s="72"/>
      <c r="M107" s="281"/>
      <c r="N107" s="47"/>
      <c r="O107" s="47"/>
      <c r="P107" s="47"/>
      <c r="Q107" s="47"/>
      <c r="R107" s="47"/>
      <c r="S107" s="47"/>
      <c r="T107" s="95"/>
      <c r="AT107" s="24" t="s">
        <v>493</v>
      </c>
      <c r="AU107" s="24" t="s">
        <v>76</v>
      </c>
    </row>
    <row r="108" spans="2:65" s="1" customFormat="1" ht="16.5" customHeight="1">
      <c r="B108" s="46"/>
      <c r="C108" s="235" t="s">
        <v>255</v>
      </c>
      <c r="D108" s="235" t="s">
        <v>203</v>
      </c>
      <c r="E108" s="236" t="s">
        <v>292</v>
      </c>
      <c r="F108" s="237" t="s">
        <v>1240</v>
      </c>
      <c r="G108" s="238" t="s">
        <v>1229</v>
      </c>
      <c r="H108" s="239">
        <v>1</v>
      </c>
      <c r="I108" s="240"/>
      <c r="J108" s="241">
        <f>ROUND(I108*H108,2)</f>
        <v>0</v>
      </c>
      <c r="K108" s="237" t="s">
        <v>21</v>
      </c>
      <c r="L108" s="72"/>
      <c r="M108" s="242" t="s">
        <v>21</v>
      </c>
      <c r="N108" s="243" t="s">
        <v>40</v>
      </c>
      <c r="O108" s="47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4" t="s">
        <v>208</v>
      </c>
      <c r="AT108" s="24" t="s">
        <v>203</v>
      </c>
      <c r="AU108" s="24" t="s">
        <v>76</v>
      </c>
      <c r="AY108" s="24" t="s">
        <v>201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4" t="s">
        <v>76</v>
      </c>
      <c r="BK108" s="246">
        <f>ROUND(I108*H108,2)</f>
        <v>0</v>
      </c>
      <c r="BL108" s="24" t="s">
        <v>208</v>
      </c>
      <c r="BM108" s="24" t="s">
        <v>308</v>
      </c>
    </row>
    <row r="109" spans="2:47" s="1" customFormat="1" ht="13.5">
      <c r="B109" s="46"/>
      <c r="C109" s="74"/>
      <c r="D109" s="249" t="s">
        <v>493</v>
      </c>
      <c r="E109" s="74"/>
      <c r="F109" s="280" t="s">
        <v>1230</v>
      </c>
      <c r="G109" s="74"/>
      <c r="H109" s="74"/>
      <c r="I109" s="203"/>
      <c r="J109" s="74"/>
      <c r="K109" s="74"/>
      <c r="L109" s="72"/>
      <c r="M109" s="281"/>
      <c r="N109" s="47"/>
      <c r="O109" s="47"/>
      <c r="P109" s="47"/>
      <c r="Q109" s="47"/>
      <c r="R109" s="47"/>
      <c r="S109" s="47"/>
      <c r="T109" s="95"/>
      <c r="AT109" s="24" t="s">
        <v>493</v>
      </c>
      <c r="AU109" s="24" t="s">
        <v>76</v>
      </c>
    </row>
    <row r="110" spans="2:65" s="1" customFormat="1" ht="16.5" customHeight="1">
      <c r="B110" s="46"/>
      <c r="C110" s="235" t="s">
        <v>260</v>
      </c>
      <c r="D110" s="235" t="s">
        <v>203</v>
      </c>
      <c r="E110" s="236" t="s">
        <v>303</v>
      </c>
      <c r="F110" s="237" t="s">
        <v>1241</v>
      </c>
      <c r="G110" s="238" t="s">
        <v>1229</v>
      </c>
      <c r="H110" s="239">
        <v>2</v>
      </c>
      <c r="I110" s="240"/>
      <c r="J110" s="241">
        <f>ROUND(I110*H110,2)</f>
        <v>0</v>
      </c>
      <c r="K110" s="237" t="s">
        <v>21</v>
      </c>
      <c r="L110" s="72"/>
      <c r="M110" s="242" t="s">
        <v>21</v>
      </c>
      <c r="N110" s="243" t="s">
        <v>40</v>
      </c>
      <c r="O110" s="47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4" t="s">
        <v>208</v>
      </c>
      <c r="AT110" s="24" t="s">
        <v>203</v>
      </c>
      <c r="AU110" s="24" t="s">
        <v>76</v>
      </c>
      <c r="AY110" s="24" t="s">
        <v>201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76</v>
      </c>
      <c r="BK110" s="246">
        <f>ROUND(I110*H110,2)</f>
        <v>0</v>
      </c>
      <c r="BL110" s="24" t="s">
        <v>208</v>
      </c>
      <c r="BM110" s="24" t="s">
        <v>316</v>
      </c>
    </row>
    <row r="111" spans="2:47" s="1" customFormat="1" ht="13.5">
      <c r="B111" s="46"/>
      <c r="C111" s="74"/>
      <c r="D111" s="249" t="s">
        <v>493</v>
      </c>
      <c r="E111" s="74"/>
      <c r="F111" s="280" t="s">
        <v>1230</v>
      </c>
      <c r="G111" s="74"/>
      <c r="H111" s="74"/>
      <c r="I111" s="203"/>
      <c r="J111" s="74"/>
      <c r="K111" s="74"/>
      <c r="L111" s="72"/>
      <c r="M111" s="281"/>
      <c r="N111" s="47"/>
      <c r="O111" s="47"/>
      <c r="P111" s="47"/>
      <c r="Q111" s="47"/>
      <c r="R111" s="47"/>
      <c r="S111" s="47"/>
      <c r="T111" s="95"/>
      <c r="AT111" s="24" t="s">
        <v>493</v>
      </c>
      <c r="AU111" s="24" t="s">
        <v>76</v>
      </c>
    </row>
    <row r="112" spans="2:65" s="1" customFormat="1" ht="16.5" customHeight="1">
      <c r="B112" s="46"/>
      <c r="C112" s="235" t="s">
        <v>265</v>
      </c>
      <c r="D112" s="235" t="s">
        <v>203</v>
      </c>
      <c r="E112" s="236" t="s">
        <v>9</v>
      </c>
      <c r="F112" s="237" t="s">
        <v>1242</v>
      </c>
      <c r="G112" s="238" t="s">
        <v>1229</v>
      </c>
      <c r="H112" s="239">
        <v>15</v>
      </c>
      <c r="I112" s="240"/>
      <c r="J112" s="241">
        <f>ROUND(I112*H112,2)</f>
        <v>0</v>
      </c>
      <c r="K112" s="237" t="s">
        <v>21</v>
      </c>
      <c r="L112" s="72"/>
      <c r="M112" s="242" t="s">
        <v>21</v>
      </c>
      <c r="N112" s="243" t="s">
        <v>40</v>
      </c>
      <c r="O112" s="47"/>
      <c r="P112" s="244">
        <f>O112*H112</f>
        <v>0</v>
      </c>
      <c r="Q112" s="244">
        <v>0</v>
      </c>
      <c r="R112" s="244">
        <f>Q112*H112</f>
        <v>0</v>
      </c>
      <c r="S112" s="244">
        <v>0</v>
      </c>
      <c r="T112" s="245">
        <f>S112*H112</f>
        <v>0</v>
      </c>
      <c r="AR112" s="24" t="s">
        <v>208</v>
      </c>
      <c r="AT112" s="24" t="s">
        <v>203</v>
      </c>
      <c r="AU112" s="24" t="s">
        <v>76</v>
      </c>
      <c r="AY112" s="24" t="s">
        <v>201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76</v>
      </c>
      <c r="BK112" s="246">
        <f>ROUND(I112*H112,2)</f>
        <v>0</v>
      </c>
      <c r="BL112" s="24" t="s">
        <v>208</v>
      </c>
      <c r="BM112" s="24" t="s">
        <v>330</v>
      </c>
    </row>
    <row r="113" spans="2:47" s="1" customFormat="1" ht="13.5">
      <c r="B113" s="46"/>
      <c r="C113" s="74"/>
      <c r="D113" s="249" t="s">
        <v>493</v>
      </c>
      <c r="E113" s="74"/>
      <c r="F113" s="280" t="s">
        <v>1230</v>
      </c>
      <c r="G113" s="74"/>
      <c r="H113" s="74"/>
      <c r="I113" s="203"/>
      <c r="J113" s="74"/>
      <c r="K113" s="74"/>
      <c r="L113" s="72"/>
      <c r="M113" s="281"/>
      <c r="N113" s="47"/>
      <c r="O113" s="47"/>
      <c r="P113" s="47"/>
      <c r="Q113" s="47"/>
      <c r="R113" s="47"/>
      <c r="S113" s="47"/>
      <c r="T113" s="95"/>
      <c r="AT113" s="24" t="s">
        <v>493</v>
      </c>
      <c r="AU113" s="24" t="s">
        <v>76</v>
      </c>
    </row>
    <row r="114" spans="2:65" s="1" customFormat="1" ht="16.5" customHeight="1">
      <c r="B114" s="46"/>
      <c r="C114" s="235" t="s">
        <v>272</v>
      </c>
      <c r="D114" s="235" t="s">
        <v>203</v>
      </c>
      <c r="E114" s="236" t="s">
        <v>316</v>
      </c>
      <c r="F114" s="237" t="s">
        <v>1243</v>
      </c>
      <c r="G114" s="238" t="s">
        <v>358</v>
      </c>
      <c r="H114" s="239">
        <v>80</v>
      </c>
      <c r="I114" s="240"/>
      <c r="J114" s="241">
        <f>ROUND(I114*H114,2)</f>
        <v>0</v>
      </c>
      <c r="K114" s="237" t="s">
        <v>21</v>
      </c>
      <c r="L114" s="72"/>
      <c r="M114" s="242" t="s">
        <v>21</v>
      </c>
      <c r="N114" s="243" t="s">
        <v>40</v>
      </c>
      <c r="O114" s="47"/>
      <c r="P114" s="244">
        <f>O114*H114</f>
        <v>0</v>
      </c>
      <c r="Q114" s="244">
        <v>0</v>
      </c>
      <c r="R114" s="244">
        <f>Q114*H114</f>
        <v>0</v>
      </c>
      <c r="S114" s="244">
        <v>0</v>
      </c>
      <c r="T114" s="245">
        <f>S114*H114</f>
        <v>0</v>
      </c>
      <c r="AR114" s="24" t="s">
        <v>208</v>
      </c>
      <c r="AT114" s="24" t="s">
        <v>203</v>
      </c>
      <c r="AU114" s="24" t="s">
        <v>76</v>
      </c>
      <c r="AY114" s="24" t="s">
        <v>201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4" t="s">
        <v>76</v>
      </c>
      <c r="BK114" s="246">
        <f>ROUND(I114*H114,2)</f>
        <v>0</v>
      </c>
      <c r="BL114" s="24" t="s">
        <v>208</v>
      </c>
      <c r="BM114" s="24" t="s">
        <v>338</v>
      </c>
    </row>
    <row r="115" spans="2:47" s="1" customFormat="1" ht="13.5">
      <c r="B115" s="46"/>
      <c r="C115" s="74"/>
      <c r="D115" s="249" t="s">
        <v>493</v>
      </c>
      <c r="E115" s="74"/>
      <c r="F115" s="280" t="s">
        <v>1230</v>
      </c>
      <c r="G115" s="74"/>
      <c r="H115" s="74"/>
      <c r="I115" s="203"/>
      <c r="J115" s="74"/>
      <c r="K115" s="74"/>
      <c r="L115" s="72"/>
      <c r="M115" s="281"/>
      <c r="N115" s="47"/>
      <c r="O115" s="47"/>
      <c r="P115" s="47"/>
      <c r="Q115" s="47"/>
      <c r="R115" s="47"/>
      <c r="S115" s="47"/>
      <c r="T115" s="95"/>
      <c r="AT115" s="24" t="s">
        <v>493</v>
      </c>
      <c r="AU115" s="24" t="s">
        <v>76</v>
      </c>
    </row>
    <row r="116" spans="2:65" s="1" customFormat="1" ht="16.5" customHeight="1">
      <c r="B116" s="46"/>
      <c r="C116" s="235" t="s">
        <v>277</v>
      </c>
      <c r="D116" s="235" t="s">
        <v>203</v>
      </c>
      <c r="E116" s="236" t="s">
        <v>322</v>
      </c>
      <c r="F116" s="237" t="s">
        <v>1244</v>
      </c>
      <c r="G116" s="238" t="s">
        <v>358</v>
      </c>
      <c r="H116" s="239">
        <v>9</v>
      </c>
      <c r="I116" s="240"/>
      <c r="J116" s="241">
        <f>ROUND(I116*H116,2)</f>
        <v>0</v>
      </c>
      <c r="K116" s="237" t="s">
        <v>21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208</v>
      </c>
      <c r="AT116" s="24" t="s">
        <v>203</v>
      </c>
      <c r="AU116" s="24" t="s">
        <v>76</v>
      </c>
      <c r="AY116" s="24" t="s">
        <v>201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208</v>
      </c>
      <c r="BM116" s="24" t="s">
        <v>349</v>
      </c>
    </row>
    <row r="117" spans="2:47" s="1" customFormat="1" ht="13.5">
      <c r="B117" s="46"/>
      <c r="C117" s="74"/>
      <c r="D117" s="249" t="s">
        <v>493</v>
      </c>
      <c r="E117" s="74"/>
      <c r="F117" s="280" t="s">
        <v>1230</v>
      </c>
      <c r="G117" s="74"/>
      <c r="H117" s="74"/>
      <c r="I117" s="203"/>
      <c r="J117" s="74"/>
      <c r="K117" s="74"/>
      <c r="L117" s="72"/>
      <c r="M117" s="281"/>
      <c r="N117" s="47"/>
      <c r="O117" s="47"/>
      <c r="P117" s="47"/>
      <c r="Q117" s="47"/>
      <c r="R117" s="47"/>
      <c r="S117" s="47"/>
      <c r="T117" s="95"/>
      <c r="AT117" s="24" t="s">
        <v>493</v>
      </c>
      <c r="AU117" s="24" t="s">
        <v>76</v>
      </c>
    </row>
    <row r="118" spans="2:65" s="1" customFormat="1" ht="16.5" customHeight="1">
      <c r="B118" s="46"/>
      <c r="C118" s="235" t="s">
        <v>10</v>
      </c>
      <c r="D118" s="235" t="s">
        <v>203</v>
      </c>
      <c r="E118" s="236" t="s">
        <v>330</v>
      </c>
      <c r="F118" s="237" t="s">
        <v>1245</v>
      </c>
      <c r="G118" s="238" t="s">
        <v>358</v>
      </c>
      <c r="H118" s="239">
        <v>230</v>
      </c>
      <c r="I118" s="240"/>
      <c r="J118" s="241">
        <f>ROUND(I118*H118,2)</f>
        <v>0</v>
      </c>
      <c r="K118" s="237" t="s">
        <v>21</v>
      </c>
      <c r="L118" s="72"/>
      <c r="M118" s="242" t="s">
        <v>21</v>
      </c>
      <c r="N118" s="243" t="s">
        <v>40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208</v>
      </c>
      <c r="AT118" s="24" t="s">
        <v>203</v>
      </c>
      <c r="AU118" s="24" t="s">
        <v>76</v>
      </c>
      <c r="AY118" s="24" t="s">
        <v>201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76</v>
      </c>
      <c r="BK118" s="246">
        <f>ROUND(I118*H118,2)</f>
        <v>0</v>
      </c>
      <c r="BL118" s="24" t="s">
        <v>208</v>
      </c>
      <c r="BM118" s="24" t="s">
        <v>364</v>
      </c>
    </row>
    <row r="119" spans="2:47" s="1" customFormat="1" ht="13.5">
      <c r="B119" s="46"/>
      <c r="C119" s="74"/>
      <c r="D119" s="249" t="s">
        <v>493</v>
      </c>
      <c r="E119" s="74"/>
      <c r="F119" s="280" t="s">
        <v>1230</v>
      </c>
      <c r="G119" s="74"/>
      <c r="H119" s="74"/>
      <c r="I119" s="203"/>
      <c r="J119" s="74"/>
      <c r="K119" s="74"/>
      <c r="L119" s="72"/>
      <c r="M119" s="281"/>
      <c r="N119" s="47"/>
      <c r="O119" s="47"/>
      <c r="P119" s="47"/>
      <c r="Q119" s="47"/>
      <c r="R119" s="47"/>
      <c r="S119" s="47"/>
      <c r="T119" s="95"/>
      <c r="AT119" s="24" t="s">
        <v>493</v>
      </c>
      <c r="AU119" s="24" t="s">
        <v>76</v>
      </c>
    </row>
    <row r="120" spans="2:65" s="1" customFormat="1" ht="16.5" customHeight="1">
      <c r="B120" s="46"/>
      <c r="C120" s="235" t="s">
        <v>287</v>
      </c>
      <c r="D120" s="235" t="s">
        <v>203</v>
      </c>
      <c r="E120" s="236" t="s">
        <v>334</v>
      </c>
      <c r="F120" s="237" t="s">
        <v>1246</v>
      </c>
      <c r="G120" s="238" t="s">
        <v>358</v>
      </c>
      <c r="H120" s="239">
        <v>40</v>
      </c>
      <c r="I120" s="240"/>
      <c r="J120" s="241">
        <f>ROUND(I120*H120,2)</f>
        <v>0</v>
      </c>
      <c r="K120" s="237" t="s">
        <v>21</v>
      </c>
      <c r="L120" s="72"/>
      <c r="M120" s="242" t="s">
        <v>21</v>
      </c>
      <c r="N120" s="243" t="s">
        <v>40</v>
      </c>
      <c r="O120" s="47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4" t="s">
        <v>208</v>
      </c>
      <c r="AT120" s="24" t="s">
        <v>203</v>
      </c>
      <c r="AU120" s="24" t="s">
        <v>76</v>
      </c>
      <c r="AY120" s="24" t="s">
        <v>201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76</v>
      </c>
      <c r="BK120" s="246">
        <f>ROUND(I120*H120,2)</f>
        <v>0</v>
      </c>
      <c r="BL120" s="24" t="s">
        <v>208</v>
      </c>
      <c r="BM120" s="24" t="s">
        <v>374</v>
      </c>
    </row>
    <row r="121" spans="2:47" s="1" customFormat="1" ht="13.5">
      <c r="B121" s="46"/>
      <c r="C121" s="74"/>
      <c r="D121" s="249" t="s">
        <v>493</v>
      </c>
      <c r="E121" s="74"/>
      <c r="F121" s="280" t="s">
        <v>1230</v>
      </c>
      <c r="G121" s="74"/>
      <c r="H121" s="74"/>
      <c r="I121" s="203"/>
      <c r="J121" s="74"/>
      <c r="K121" s="74"/>
      <c r="L121" s="72"/>
      <c r="M121" s="281"/>
      <c r="N121" s="47"/>
      <c r="O121" s="47"/>
      <c r="P121" s="47"/>
      <c r="Q121" s="47"/>
      <c r="R121" s="47"/>
      <c r="S121" s="47"/>
      <c r="T121" s="95"/>
      <c r="AT121" s="24" t="s">
        <v>493</v>
      </c>
      <c r="AU121" s="24" t="s">
        <v>76</v>
      </c>
    </row>
    <row r="122" spans="2:65" s="1" customFormat="1" ht="16.5" customHeight="1">
      <c r="B122" s="46"/>
      <c r="C122" s="235" t="s">
        <v>292</v>
      </c>
      <c r="D122" s="235" t="s">
        <v>203</v>
      </c>
      <c r="E122" s="236" t="s">
        <v>338</v>
      </c>
      <c r="F122" s="237" t="s">
        <v>1247</v>
      </c>
      <c r="G122" s="238" t="s">
        <v>358</v>
      </c>
      <c r="H122" s="239">
        <v>35</v>
      </c>
      <c r="I122" s="240"/>
      <c r="J122" s="241">
        <f>ROUND(I122*H122,2)</f>
        <v>0</v>
      </c>
      <c r="K122" s="237" t="s">
        <v>21</v>
      </c>
      <c r="L122" s="72"/>
      <c r="M122" s="242" t="s">
        <v>21</v>
      </c>
      <c r="N122" s="243" t="s">
        <v>40</v>
      </c>
      <c r="O122" s="47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AR122" s="24" t="s">
        <v>208</v>
      </c>
      <c r="AT122" s="24" t="s">
        <v>203</v>
      </c>
      <c r="AU122" s="24" t="s">
        <v>76</v>
      </c>
      <c r="AY122" s="24" t="s">
        <v>201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76</v>
      </c>
      <c r="BK122" s="246">
        <f>ROUND(I122*H122,2)</f>
        <v>0</v>
      </c>
      <c r="BL122" s="24" t="s">
        <v>208</v>
      </c>
      <c r="BM122" s="24" t="s">
        <v>384</v>
      </c>
    </row>
    <row r="123" spans="2:47" s="1" customFormat="1" ht="13.5">
      <c r="B123" s="46"/>
      <c r="C123" s="74"/>
      <c r="D123" s="249" t="s">
        <v>493</v>
      </c>
      <c r="E123" s="74"/>
      <c r="F123" s="280" t="s">
        <v>1230</v>
      </c>
      <c r="G123" s="74"/>
      <c r="H123" s="74"/>
      <c r="I123" s="203"/>
      <c r="J123" s="74"/>
      <c r="K123" s="74"/>
      <c r="L123" s="72"/>
      <c r="M123" s="281"/>
      <c r="N123" s="47"/>
      <c r="O123" s="47"/>
      <c r="P123" s="47"/>
      <c r="Q123" s="47"/>
      <c r="R123" s="47"/>
      <c r="S123" s="47"/>
      <c r="T123" s="95"/>
      <c r="AT123" s="24" t="s">
        <v>493</v>
      </c>
      <c r="AU123" s="24" t="s">
        <v>76</v>
      </c>
    </row>
    <row r="124" spans="2:65" s="1" customFormat="1" ht="16.5" customHeight="1">
      <c r="B124" s="46"/>
      <c r="C124" s="235" t="s">
        <v>297</v>
      </c>
      <c r="D124" s="235" t="s">
        <v>203</v>
      </c>
      <c r="E124" s="236" t="s">
        <v>349</v>
      </c>
      <c r="F124" s="237" t="s">
        <v>1248</v>
      </c>
      <c r="G124" s="238" t="s">
        <v>1229</v>
      </c>
      <c r="H124" s="239">
        <v>80</v>
      </c>
      <c r="I124" s="240"/>
      <c r="J124" s="241">
        <f>ROUND(I124*H124,2)</f>
        <v>0</v>
      </c>
      <c r="K124" s="237" t="s">
        <v>21</v>
      </c>
      <c r="L124" s="72"/>
      <c r="M124" s="242" t="s">
        <v>21</v>
      </c>
      <c r="N124" s="243" t="s">
        <v>40</v>
      </c>
      <c r="O124" s="47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208</v>
      </c>
      <c r="AT124" s="24" t="s">
        <v>203</v>
      </c>
      <c r="AU124" s="24" t="s">
        <v>76</v>
      </c>
      <c r="AY124" s="24" t="s">
        <v>201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4" t="s">
        <v>76</v>
      </c>
      <c r="BK124" s="246">
        <f>ROUND(I124*H124,2)</f>
        <v>0</v>
      </c>
      <c r="BL124" s="24" t="s">
        <v>208</v>
      </c>
      <c r="BM124" s="24" t="s">
        <v>395</v>
      </c>
    </row>
    <row r="125" spans="2:47" s="1" customFormat="1" ht="13.5">
      <c r="B125" s="46"/>
      <c r="C125" s="74"/>
      <c r="D125" s="249" t="s">
        <v>493</v>
      </c>
      <c r="E125" s="74"/>
      <c r="F125" s="280" t="s">
        <v>1230</v>
      </c>
      <c r="G125" s="74"/>
      <c r="H125" s="74"/>
      <c r="I125" s="203"/>
      <c r="J125" s="74"/>
      <c r="K125" s="74"/>
      <c r="L125" s="72"/>
      <c r="M125" s="281"/>
      <c r="N125" s="47"/>
      <c r="O125" s="47"/>
      <c r="P125" s="47"/>
      <c r="Q125" s="47"/>
      <c r="R125" s="47"/>
      <c r="S125" s="47"/>
      <c r="T125" s="95"/>
      <c r="AT125" s="24" t="s">
        <v>493</v>
      </c>
      <c r="AU125" s="24" t="s">
        <v>76</v>
      </c>
    </row>
    <row r="126" spans="2:65" s="1" customFormat="1" ht="16.5" customHeight="1">
      <c r="B126" s="46"/>
      <c r="C126" s="235" t="s">
        <v>303</v>
      </c>
      <c r="D126" s="235" t="s">
        <v>203</v>
      </c>
      <c r="E126" s="236" t="s">
        <v>355</v>
      </c>
      <c r="F126" s="237" t="s">
        <v>1249</v>
      </c>
      <c r="G126" s="238" t="s">
        <v>1229</v>
      </c>
      <c r="H126" s="239">
        <v>1</v>
      </c>
      <c r="I126" s="240"/>
      <c r="J126" s="241">
        <f>ROUND(I126*H126,2)</f>
        <v>0</v>
      </c>
      <c r="K126" s="237" t="s">
        <v>21</v>
      </c>
      <c r="L126" s="72"/>
      <c r="M126" s="242" t="s">
        <v>21</v>
      </c>
      <c r="N126" s="243" t="s">
        <v>40</v>
      </c>
      <c r="O126" s="47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AR126" s="24" t="s">
        <v>208</v>
      </c>
      <c r="AT126" s="24" t="s">
        <v>203</v>
      </c>
      <c r="AU126" s="24" t="s">
        <v>76</v>
      </c>
      <c r="AY126" s="24" t="s">
        <v>201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4" t="s">
        <v>76</v>
      </c>
      <c r="BK126" s="246">
        <f>ROUND(I126*H126,2)</f>
        <v>0</v>
      </c>
      <c r="BL126" s="24" t="s">
        <v>208</v>
      </c>
      <c r="BM126" s="24" t="s">
        <v>405</v>
      </c>
    </row>
    <row r="127" spans="2:47" s="1" customFormat="1" ht="13.5">
      <c r="B127" s="46"/>
      <c r="C127" s="74"/>
      <c r="D127" s="249" t="s">
        <v>493</v>
      </c>
      <c r="E127" s="74"/>
      <c r="F127" s="280" t="s">
        <v>1230</v>
      </c>
      <c r="G127" s="74"/>
      <c r="H127" s="74"/>
      <c r="I127" s="203"/>
      <c r="J127" s="74"/>
      <c r="K127" s="74"/>
      <c r="L127" s="72"/>
      <c r="M127" s="281"/>
      <c r="N127" s="47"/>
      <c r="O127" s="47"/>
      <c r="P127" s="47"/>
      <c r="Q127" s="47"/>
      <c r="R127" s="47"/>
      <c r="S127" s="47"/>
      <c r="T127" s="95"/>
      <c r="AT127" s="24" t="s">
        <v>493</v>
      </c>
      <c r="AU127" s="24" t="s">
        <v>76</v>
      </c>
    </row>
    <row r="128" spans="2:63" s="11" customFormat="1" ht="37.4" customHeight="1">
      <c r="B128" s="219"/>
      <c r="C128" s="220"/>
      <c r="D128" s="221" t="s">
        <v>68</v>
      </c>
      <c r="E128" s="222" t="s">
        <v>1250</v>
      </c>
      <c r="F128" s="222" t="s">
        <v>1251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SUM(P129:P136)</f>
        <v>0</v>
      </c>
      <c r="Q128" s="227"/>
      <c r="R128" s="228">
        <f>SUM(R129:R136)</f>
        <v>0</v>
      </c>
      <c r="S128" s="227"/>
      <c r="T128" s="229">
        <f>SUM(T129:T136)</f>
        <v>0</v>
      </c>
      <c r="AR128" s="230" t="s">
        <v>76</v>
      </c>
      <c r="AT128" s="231" t="s">
        <v>68</v>
      </c>
      <c r="AU128" s="231" t="s">
        <v>69</v>
      </c>
      <c r="AY128" s="230" t="s">
        <v>201</v>
      </c>
      <c r="BK128" s="232">
        <f>SUM(BK129:BK136)</f>
        <v>0</v>
      </c>
    </row>
    <row r="129" spans="2:65" s="1" customFormat="1" ht="16.5" customHeight="1">
      <c r="B129" s="46"/>
      <c r="C129" s="235" t="s">
        <v>308</v>
      </c>
      <c r="D129" s="235" t="s">
        <v>203</v>
      </c>
      <c r="E129" s="236" t="s">
        <v>79</v>
      </c>
      <c r="F129" s="237" t="s">
        <v>1252</v>
      </c>
      <c r="G129" s="238" t="s">
        <v>1229</v>
      </c>
      <c r="H129" s="239">
        <v>1</v>
      </c>
      <c r="I129" s="240"/>
      <c r="J129" s="241">
        <f>ROUND(I129*H129,2)</f>
        <v>0</v>
      </c>
      <c r="K129" s="237" t="s">
        <v>21</v>
      </c>
      <c r="L129" s="72"/>
      <c r="M129" s="242" t="s">
        <v>21</v>
      </c>
      <c r="N129" s="243" t="s">
        <v>40</v>
      </c>
      <c r="O129" s="47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AR129" s="24" t="s">
        <v>208</v>
      </c>
      <c r="AT129" s="24" t="s">
        <v>203</v>
      </c>
      <c r="AU129" s="24" t="s">
        <v>76</v>
      </c>
      <c r="AY129" s="24" t="s">
        <v>201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24" t="s">
        <v>76</v>
      </c>
      <c r="BK129" s="246">
        <f>ROUND(I129*H129,2)</f>
        <v>0</v>
      </c>
      <c r="BL129" s="24" t="s">
        <v>208</v>
      </c>
      <c r="BM129" s="24" t="s">
        <v>416</v>
      </c>
    </row>
    <row r="130" spans="2:47" s="1" customFormat="1" ht="13.5">
      <c r="B130" s="46"/>
      <c r="C130" s="74"/>
      <c r="D130" s="249" t="s">
        <v>493</v>
      </c>
      <c r="E130" s="74"/>
      <c r="F130" s="280" t="s">
        <v>1230</v>
      </c>
      <c r="G130" s="74"/>
      <c r="H130" s="74"/>
      <c r="I130" s="203"/>
      <c r="J130" s="74"/>
      <c r="K130" s="74"/>
      <c r="L130" s="72"/>
      <c r="M130" s="281"/>
      <c r="N130" s="47"/>
      <c r="O130" s="47"/>
      <c r="P130" s="47"/>
      <c r="Q130" s="47"/>
      <c r="R130" s="47"/>
      <c r="S130" s="47"/>
      <c r="T130" s="95"/>
      <c r="AT130" s="24" t="s">
        <v>493</v>
      </c>
      <c r="AU130" s="24" t="s">
        <v>76</v>
      </c>
    </row>
    <row r="131" spans="2:65" s="1" customFormat="1" ht="16.5" customHeight="1">
      <c r="B131" s="46"/>
      <c r="C131" s="235" t="s">
        <v>9</v>
      </c>
      <c r="D131" s="235" t="s">
        <v>203</v>
      </c>
      <c r="E131" s="236" t="s">
        <v>208</v>
      </c>
      <c r="F131" s="237" t="s">
        <v>1253</v>
      </c>
      <c r="G131" s="238" t="s">
        <v>1229</v>
      </c>
      <c r="H131" s="239">
        <v>13</v>
      </c>
      <c r="I131" s="240"/>
      <c r="J131" s="241">
        <f>ROUND(I131*H131,2)</f>
        <v>0</v>
      </c>
      <c r="K131" s="237" t="s">
        <v>21</v>
      </c>
      <c r="L131" s="72"/>
      <c r="M131" s="242" t="s">
        <v>21</v>
      </c>
      <c r="N131" s="243" t="s">
        <v>40</v>
      </c>
      <c r="O131" s="47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AR131" s="24" t="s">
        <v>208</v>
      </c>
      <c r="AT131" s="24" t="s">
        <v>203</v>
      </c>
      <c r="AU131" s="24" t="s">
        <v>76</v>
      </c>
      <c r="AY131" s="24" t="s">
        <v>201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76</v>
      </c>
      <c r="BK131" s="246">
        <f>ROUND(I131*H131,2)</f>
        <v>0</v>
      </c>
      <c r="BL131" s="24" t="s">
        <v>208</v>
      </c>
      <c r="BM131" s="24" t="s">
        <v>428</v>
      </c>
    </row>
    <row r="132" spans="2:47" s="1" customFormat="1" ht="13.5">
      <c r="B132" s="46"/>
      <c r="C132" s="74"/>
      <c r="D132" s="249" t="s">
        <v>493</v>
      </c>
      <c r="E132" s="74"/>
      <c r="F132" s="280" t="s">
        <v>1230</v>
      </c>
      <c r="G132" s="74"/>
      <c r="H132" s="74"/>
      <c r="I132" s="203"/>
      <c r="J132" s="74"/>
      <c r="K132" s="74"/>
      <c r="L132" s="72"/>
      <c r="M132" s="281"/>
      <c r="N132" s="47"/>
      <c r="O132" s="47"/>
      <c r="P132" s="47"/>
      <c r="Q132" s="47"/>
      <c r="R132" s="47"/>
      <c r="S132" s="47"/>
      <c r="T132" s="95"/>
      <c r="AT132" s="24" t="s">
        <v>493</v>
      </c>
      <c r="AU132" s="24" t="s">
        <v>76</v>
      </c>
    </row>
    <row r="133" spans="2:65" s="1" customFormat="1" ht="16.5" customHeight="1">
      <c r="B133" s="46"/>
      <c r="C133" s="235" t="s">
        <v>316</v>
      </c>
      <c r="D133" s="235" t="s">
        <v>203</v>
      </c>
      <c r="E133" s="236" t="s">
        <v>1254</v>
      </c>
      <c r="F133" s="237" t="s">
        <v>1255</v>
      </c>
      <c r="G133" s="238" t="s">
        <v>358</v>
      </c>
      <c r="H133" s="239">
        <v>50</v>
      </c>
      <c r="I133" s="240"/>
      <c r="J133" s="241">
        <f>ROUND(I133*H133,2)</f>
        <v>0</v>
      </c>
      <c r="K133" s="237" t="s">
        <v>21</v>
      </c>
      <c r="L133" s="72"/>
      <c r="M133" s="242" t="s">
        <v>21</v>
      </c>
      <c r="N133" s="243" t="s">
        <v>40</v>
      </c>
      <c r="O133" s="47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AR133" s="24" t="s">
        <v>208</v>
      </c>
      <c r="AT133" s="24" t="s">
        <v>203</v>
      </c>
      <c r="AU133" s="24" t="s">
        <v>76</v>
      </c>
      <c r="AY133" s="24" t="s">
        <v>201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4" t="s">
        <v>76</v>
      </c>
      <c r="BK133" s="246">
        <f>ROUND(I133*H133,2)</f>
        <v>0</v>
      </c>
      <c r="BL133" s="24" t="s">
        <v>208</v>
      </c>
      <c r="BM133" s="24" t="s">
        <v>437</v>
      </c>
    </row>
    <row r="134" spans="2:47" s="1" customFormat="1" ht="13.5">
      <c r="B134" s="46"/>
      <c r="C134" s="74"/>
      <c r="D134" s="249" t="s">
        <v>493</v>
      </c>
      <c r="E134" s="74"/>
      <c r="F134" s="280" t="s">
        <v>1230</v>
      </c>
      <c r="G134" s="74"/>
      <c r="H134" s="74"/>
      <c r="I134" s="203"/>
      <c r="J134" s="74"/>
      <c r="K134" s="74"/>
      <c r="L134" s="72"/>
      <c r="M134" s="281"/>
      <c r="N134" s="47"/>
      <c r="O134" s="47"/>
      <c r="P134" s="47"/>
      <c r="Q134" s="47"/>
      <c r="R134" s="47"/>
      <c r="S134" s="47"/>
      <c r="T134" s="95"/>
      <c r="AT134" s="24" t="s">
        <v>493</v>
      </c>
      <c r="AU134" s="24" t="s">
        <v>76</v>
      </c>
    </row>
    <row r="135" spans="2:65" s="1" customFormat="1" ht="16.5" customHeight="1">
      <c r="B135" s="46"/>
      <c r="C135" s="235" t="s">
        <v>322</v>
      </c>
      <c r="D135" s="235" t="s">
        <v>203</v>
      </c>
      <c r="E135" s="236" t="s">
        <v>238</v>
      </c>
      <c r="F135" s="237" t="s">
        <v>1256</v>
      </c>
      <c r="G135" s="238" t="s">
        <v>358</v>
      </c>
      <c r="H135" s="239">
        <v>10</v>
      </c>
      <c r="I135" s="240"/>
      <c r="J135" s="241">
        <f>ROUND(I135*H135,2)</f>
        <v>0</v>
      </c>
      <c r="K135" s="237" t="s">
        <v>21</v>
      </c>
      <c r="L135" s="72"/>
      <c r="M135" s="242" t="s">
        <v>21</v>
      </c>
      <c r="N135" s="243" t="s">
        <v>40</v>
      </c>
      <c r="O135" s="47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AR135" s="24" t="s">
        <v>208</v>
      </c>
      <c r="AT135" s="24" t="s">
        <v>203</v>
      </c>
      <c r="AU135" s="24" t="s">
        <v>76</v>
      </c>
      <c r="AY135" s="24" t="s">
        <v>201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4" t="s">
        <v>76</v>
      </c>
      <c r="BK135" s="246">
        <f>ROUND(I135*H135,2)</f>
        <v>0</v>
      </c>
      <c r="BL135" s="24" t="s">
        <v>208</v>
      </c>
      <c r="BM135" s="24" t="s">
        <v>447</v>
      </c>
    </row>
    <row r="136" spans="2:47" s="1" customFormat="1" ht="13.5">
      <c r="B136" s="46"/>
      <c r="C136" s="74"/>
      <c r="D136" s="249" t="s">
        <v>493</v>
      </c>
      <c r="E136" s="74"/>
      <c r="F136" s="280" t="s">
        <v>1230</v>
      </c>
      <c r="G136" s="74"/>
      <c r="H136" s="74"/>
      <c r="I136" s="203"/>
      <c r="J136" s="74"/>
      <c r="K136" s="74"/>
      <c r="L136" s="72"/>
      <c r="M136" s="281"/>
      <c r="N136" s="47"/>
      <c r="O136" s="47"/>
      <c r="P136" s="47"/>
      <c r="Q136" s="47"/>
      <c r="R136" s="47"/>
      <c r="S136" s="47"/>
      <c r="T136" s="95"/>
      <c r="AT136" s="24" t="s">
        <v>493</v>
      </c>
      <c r="AU136" s="24" t="s">
        <v>76</v>
      </c>
    </row>
    <row r="137" spans="2:63" s="11" customFormat="1" ht="37.4" customHeight="1">
      <c r="B137" s="219"/>
      <c r="C137" s="220"/>
      <c r="D137" s="221" t="s">
        <v>68</v>
      </c>
      <c r="E137" s="222" t="s">
        <v>256</v>
      </c>
      <c r="F137" s="222" t="s">
        <v>1257</v>
      </c>
      <c r="G137" s="220"/>
      <c r="H137" s="220"/>
      <c r="I137" s="223"/>
      <c r="J137" s="224">
        <f>BK137</f>
        <v>0</v>
      </c>
      <c r="K137" s="220"/>
      <c r="L137" s="225"/>
      <c r="M137" s="226"/>
      <c r="N137" s="227"/>
      <c r="O137" s="227"/>
      <c r="P137" s="228">
        <f>P138+SUM(P139:P180)</f>
        <v>0</v>
      </c>
      <c r="Q137" s="227"/>
      <c r="R137" s="228">
        <f>R138+SUM(R139:R180)</f>
        <v>0</v>
      </c>
      <c r="S137" s="227"/>
      <c r="T137" s="229">
        <f>T138+SUM(T139:T180)</f>
        <v>0</v>
      </c>
      <c r="AR137" s="230" t="s">
        <v>76</v>
      </c>
      <c r="AT137" s="231" t="s">
        <v>68</v>
      </c>
      <c r="AU137" s="231" t="s">
        <v>69</v>
      </c>
      <c r="AY137" s="230" t="s">
        <v>201</v>
      </c>
      <c r="BK137" s="232">
        <f>BK138+SUM(BK139:BK180)</f>
        <v>0</v>
      </c>
    </row>
    <row r="138" spans="2:65" s="1" customFormat="1" ht="16.5" customHeight="1">
      <c r="B138" s="46"/>
      <c r="C138" s="235" t="s">
        <v>330</v>
      </c>
      <c r="D138" s="235" t="s">
        <v>203</v>
      </c>
      <c r="E138" s="236" t="s">
        <v>216</v>
      </c>
      <c r="F138" s="237" t="s">
        <v>1258</v>
      </c>
      <c r="G138" s="238" t="s">
        <v>256</v>
      </c>
      <c r="H138" s="239">
        <v>9</v>
      </c>
      <c r="I138" s="240"/>
      <c r="J138" s="241">
        <f>ROUND(I138*H138,2)</f>
        <v>0</v>
      </c>
      <c r="K138" s="237" t="s">
        <v>21</v>
      </c>
      <c r="L138" s="72"/>
      <c r="M138" s="242" t="s">
        <v>21</v>
      </c>
      <c r="N138" s="243" t="s">
        <v>40</v>
      </c>
      <c r="O138" s="47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AR138" s="24" t="s">
        <v>208</v>
      </c>
      <c r="AT138" s="24" t="s">
        <v>203</v>
      </c>
      <c r="AU138" s="24" t="s">
        <v>76</v>
      </c>
      <c r="AY138" s="24" t="s">
        <v>201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24" t="s">
        <v>76</v>
      </c>
      <c r="BK138" s="246">
        <f>ROUND(I138*H138,2)</f>
        <v>0</v>
      </c>
      <c r="BL138" s="24" t="s">
        <v>208</v>
      </c>
      <c r="BM138" s="24" t="s">
        <v>457</v>
      </c>
    </row>
    <row r="139" spans="2:47" s="1" customFormat="1" ht="13.5">
      <c r="B139" s="46"/>
      <c r="C139" s="74"/>
      <c r="D139" s="249" t="s">
        <v>493</v>
      </c>
      <c r="E139" s="74"/>
      <c r="F139" s="280" t="s">
        <v>1230</v>
      </c>
      <c r="G139" s="74"/>
      <c r="H139" s="74"/>
      <c r="I139" s="203"/>
      <c r="J139" s="74"/>
      <c r="K139" s="74"/>
      <c r="L139" s="72"/>
      <c r="M139" s="281"/>
      <c r="N139" s="47"/>
      <c r="O139" s="47"/>
      <c r="P139" s="47"/>
      <c r="Q139" s="47"/>
      <c r="R139" s="47"/>
      <c r="S139" s="47"/>
      <c r="T139" s="95"/>
      <c r="AT139" s="24" t="s">
        <v>493</v>
      </c>
      <c r="AU139" s="24" t="s">
        <v>76</v>
      </c>
    </row>
    <row r="140" spans="2:65" s="1" customFormat="1" ht="16.5" customHeight="1">
      <c r="B140" s="46"/>
      <c r="C140" s="235" t="s">
        <v>334</v>
      </c>
      <c r="D140" s="235" t="s">
        <v>203</v>
      </c>
      <c r="E140" s="236" t="s">
        <v>1259</v>
      </c>
      <c r="F140" s="237" t="s">
        <v>1260</v>
      </c>
      <c r="G140" s="238" t="s">
        <v>256</v>
      </c>
      <c r="H140" s="239">
        <v>80</v>
      </c>
      <c r="I140" s="240"/>
      <c r="J140" s="241">
        <f>ROUND(I140*H140,2)</f>
        <v>0</v>
      </c>
      <c r="K140" s="237" t="s">
        <v>21</v>
      </c>
      <c r="L140" s="72"/>
      <c r="M140" s="242" t="s">
        <v>21</v>
      </c>
      <c r="N140" s="243" t="s">
        <v>40</v>
      </c>
      <c r="O140" s="47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AR140" s="24" t="s">
        <v>208</v>
      </c>
      <c r="AT140" s="24" t="s">
        <v>203</v>
      </c>
      <c r="AU140" s="24" t="s">
        <v>76</v>
      </c>
      <c r="AY140" s="24" t="s">
        <v>201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4" t="s">
        <v>76</v>
      </c>
      <c r="BK140" s="246">
        <f>ROUND(I140*H140,2)</f>
        <v>0</v>
      </c>
      <c r="BL140" s="24" t="s">
        <v>208</v>
      </c>
      <c r="BM140" s="24" t="s">
        <v>466</v>
      </c>
    </row>
    <row r="141" spans="2:47" s="1" customFormat="1" ht="13.5">
      <c r="B141" s="46"/>
      <c r="C141" s="74"/>
      <c r="D141" s="249" t="s">
        <v>493</v>
      </c>
      <c r="E141" s="74"/>
      <c r="F141" s="280" t="s">
        <v>1230</v>
      </c>
      <c r="G141" s="74"/>
      <c r="H141" s="74"/>
      <c r="I141" s="203"/>
      <c r="J141" s="74"/>
      <c r="K141" s="74"/>
      <c r="L141" s="72"/>
      <c r="M141" s="281"/>
      <c r="N141" s="47"/>
      <c r="O141" s="47"/>
      <c r="P141" s="47"/>
      <c r="Q141" s="47"/>
      <c r="R141" s="47"/>
      <c r="S141" s="47"/>
      <c r="T141" s="95"/>
      <c r="AT141" s="24" t="s">
        <v>493</v>
      </c>
      <c r="AU141" s="24" t="s">
        <v>76</v>
      </c>
    </row>
    <row r="142" spans="2:65" s="1" customFormat="1" ht="16.5" customHeight="1">
      <c r="B142" s="46"/>
      <c r="C142" s="235" t="s">
        <v>338</v>
      </c>
      <c r="D142" s="235" t="s">
        <v>203</v>
      </c>
      <c r="E142" s="236" t="s">
        <v>1261</v>
      </c>
      <c r="F142" s="237" t="s">
        <v>1262</v>
      </c>
      <c r="G142" s="238" t="s">
        <v>256</v>
      </c>
      <c r="H142" s="239">
        <v>230</v>
      </c>
      <c r="I142" s="240"/>
      <c r="J142" s="241">
        <f>ROUND(I142*H142,2)</f>
        <v>0</v>
      </c>
      <c r="K142" s="237" t="s">
        <v>21</v>
      </c>
      <c r="L142" s="72"/>
      <c r="M142" s="242" t="s">
        <v>21</v>
      </c>
      <c r="N142" s="243" t="s">
        <v>40</v>
      </c>
      <c r="O142" s="47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AR142" s="24" t="s">
        <v>208</v>
      </c>
      <c r="AT142" s="24" t="s">
        <v>203</v>
      </c>
      <c r="AU142" s="24" t="s">
        <v>76</v>
      </c>
      <c r="AY142" s="24" t="s">
        <v>201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4" t="s">
        <v>76</v>
      </c>
      <c r="BK142" s="246">
        <f>ROUND(I142*H142,2)</f>
        <v>0</v>
      </c>
      <c r="BL142" s="24" t="s">
        <v>208</v>
      </c>
      <c r="BM142" s="24" t="s">
        <v>474</v>
      </c>
    </row>
    <row r="143" spans="2:47" s="1" customFormat="1" ht="13.5">
      <c r="B143" s="46"/>
      <c r="C143" s="74"/>
      <c r="D143" s="249" t="s">
        <v>493</v>
      </c>
      <c r="E143" s="74"/>
      <c r="F143" s="280" t="s">
        <v>1230</v>
      </c>
      <c r="G143" s="74"/>
      <c r="H143" s="74"/>
      <c r="I143" s="203"/>
      <c r="J143" s="74"/>
      <c r="K143" s="74"/>
      <c r="L143" s="72"/>
      <c r="M143" s="281"/>
      <c r="N143" s="47"/>
      <c r="O143" s="47"/>
      <c r="P143" s="47"/>
      <c r="Q143" s="47"/>
      <c r="R143" s="47"/>
      <c r="S143" s="47"/>
      <c r="T143" s="95"/>
      <c r="AT143" s="24" t="s">
        <v>493</v>
      </c>
      <c r="AU143" s="24" t="s">
        <v>76</v>
      </c>
    </row>
    <row r="144" spans="2:65" s="1" customFormat="1" ht="16.5" customHeight="1">
      <c r="B144" s="46"/>
      <c r="C144" s="235" t="s">
        <v>343</v>
      </c>
      <c r="D144" s="235" t="s">
        <v>203</v>
      </c>
      <c r="E144" s="236" t="s">
        <v>1263</v>
      </c>
      <c r="F144" s="237" t="s">
        <v>1264</v>
      </c>
      <c r="G144" s="238" t="s">
        <v>256</v>
      </c>
      <c r="H144" s="239">
        <v>35</v>
      </c>
      <c r="I144" s="240"/>
      <c r="J144" s="241">
        <f>ROUND(I144*H144,2)</f>
        <v>0</v>
      </c>
      <c r="K144" s="237" t="s">
        <v>21</v>
      </c>
      <c r="L144" s="72"/>
      <c r="M144" s="242" t="s">
        <v>21</v>
      </c>
      <c r="N144" s="243" t="s">
        <v>40</v>
      </c>
      <c r="O144" s="47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AR144" s="24" t="s">
        <v>208</v>
      </c>
      <c r="AT144" s="24" t="s">
        <v>203</v>
      </c>
      <c r="AU144" s="24" t="s">
        <v>76</v>
      </c>
      <c r="AY144" s="24" t="s">
        <v>201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24" t="s">
        <v>76</v>
      </c>
      <c r="BK144" s="246">
        <f>ROUND(I144*H144,2)</f>
        <v>0</v>
      </c>
      <c r="BL144" s="24" t="s">
        <v>208</v>
      </c>
      <c r="BM144" s="24" t="s">
        <v>484</v>
      </c>
    </row>
    <row r="145" spans="2:47" s="1" customFormat="1" ht="13.5">
      <c r="B145" s="46"/>
      <c r="C145" s="74"/>
      <c r="D145" s="249" t="s">
        <v>493</v>
      </c>
      <c r="E145" s="74"/>
      <c r="F145" s="280" t="s">
        <v>1230</v>
      </c>
      <c r="G145" s="74"/>
      <c r="H145" s="74"/>
      <c r="I145" s="203"/>
      <c r="J145" s="74"/>
      <c r="K145" s="74"/>
      <c r="L145" s="72"/>
      <c r="M145" s="281"/>
      <c r="N145" s="47"/>
      <c r="O145" s="47"/>
      <c r="P145" s="47"/>
      <c r="Q145" s="47"/>
      <c r="R145" s="47"/>
      <c r="S145" s="47"/>
      <c r="T145" s="95"/>
      <c r="AT145" s="24" t="s">
        <v>493</v>
      </c>
      <c r="AU145" s="24" t="s">
        <v>76</v>
      </c>
    </row>
    <row r="146" spans="2:65" s="1" customFormat="1" ht="16.5" customHeight="1">
      <c r="B146" s="46"/>
      <c r="C146" s="235" t="s">
        <v>349</v>
      </c>
      <c r="D146" s="235" t="s">
        <v>203</v>
      </c>
      <c r="E146" s="236" t="s">
        <v>1265</v>
      </c>
      <c r="F146" s="237" t="s">
        <v>1266</v>
      </c>
      <c r="G146" s="238" t="s">
        <v>256</v>
      </c>
      <c r="H146" s="239">
        <v>60</v>
      </c>
      <c r="I146" s="240"/>
      <c r="J146" s="241">
        <f>ROUND(I146*H146,2)</f>
        <v>0</v>
      </c>
      <c r="K146" s="237" t="s">
        <v>21</v>
      </c>
      <c r="L146" s="72"/>
      <c r="M146" s="242" t="s">
        <v>21</v>
      </c>
      <c r="N146" s="243" t="s">
        <v>40</v>
      </c>
      <c r="O146" s="47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AR146" s="24" t="s">
        <v>208</v>
      </c>
      <c r="AT146" s="24" t="s">
        <v>203</v>
      </c>
      <c r="AU146" s="24" t="s">
        <v>76</v>
      </c>
      <c r="AY146" s="24" t="s">
        <v>201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4" t="s">
        <v>76</v>
      </c>
      <c r="BK146" s="246">
        <f>ROUND(I146*H146,2)</f>
        <v>0</v>
      </c>
      <c r="BL146" s="24" t="s">
        <v>208</v>
      </c>
      <c r="BM146" s="24" t="s">
        <v>497</v>
      </c>
    </row>
    <row r="147" spans="2:47" s="1" customFormat="1" ht="13.5">
      <c r="B147" s="46"/>
      <c r="C147" s="74"/>
      <c r="D147" s="249" t="s">
        <v>493</v>
      </c>
      <c r="E147" s="74"/>
      <c r="F147" s="280" t="s">
        <v>1230</v>
      </c>
      <c r="G147" s="74"/>
      <c r="H147" s="74"/>
      <c r="I147" s="203"/>
      <c r="J147" s="74"/>
      <c r="K147" s="74"/>
      <c r="L147" s="72"/>
      <c r="M147" s="281"/>
      <c r="N147" s="47"/>
      <c r="O147" s="47"/>
      <c r="P147" s="47"/>
      <c r="Q147" s="47"/>
      <c r="R147" s="47"/>
      <c r="S147" s="47"/>
      <c r="T147" s="95"/>
      <c r="AT147" s="24" t="s">
        <v>493</v>
      </c>
      <c r="AU147" s="24" t="s">
        <v>76</v>
      </c>
    </row>
    <row r="148" spans="2:65" s="1" customFormat="1" ht="16.5" customHeight="1">
      <c r="B148" s="46"/>
      <c r="C148" s="235" t="s">
        <v>355</v>
      </c>
      <c r="D148" s="235" t="s">
        <v>203</v>
      </c>
      <c r="E148" s="236" t="s">
        <v>1267</v>
      </c>
      <c r="F148" s="237" t="s">
        <v>1268</v>
      </c>
      <c r="G148" s="238" t="s">
        <v>1269</v>
      </c>
      <c r="H148" s="239">
        <v>10</v>
      </c>
      <c r="I148" s="240"/>
      <c r="J148" s="241">
        <f>ROUND(I148*H148,2)</f>
        <v>0</v>
      </c>
      <c r="K148" s="237" t="s">
        <v>21</v>
      </c>
      <c r="L148" s="72"/>
      <c r="M148" s="242" t="s">
        <v>21</v>
      </c>
      <c r="N148" s="243" t="s">
        <v>40</v>
      </c>
      <c r="O148" s="47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AR148" s="24" t="s">
        <v>208</v>
      </c>
      <c r="AT148" s="24" t="s">
        <v>203</v>
      </c>
      <c r="AU148" s="24" t="s">
        <v>76</v>
      </c>
      <c r="AY148" s="24" t="s">
        <v>201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4" t="s">
        <v>76</v>
      </c>
      <c r="BK148" s="246">
        <f>ROUND(I148*H148,2)</f>
        <v>0</v>
      </c>
      <c r="BL148" s="24" t="s">
        <v>208</v>
      </c>
      <c r="BM148" s="24" t="s">
        <v>507</v>
      </c>
    </row>
    <row r="149" spans="2:47" s="1" customFormat="1" ht="13.5">
      <c r="B149" s="46"/>
      <c r="C149" s="74"/>
      <c r="D149" s="249" t="s">
        <v>493</v>
      </c>
      <c r="E149" s="74"/>
      <c r="F149" s="280" t="s">
        <v>1230</v>
      </c>
      <c r="G149" s="74"/>
      <c r="H149" s="74"/>
      <c r="I149" s="203"/>
      <c r="J149" s="74"/>
      <c r="K149" s="74"/>
      <c r="L149" s="72"/>
      <c r="M149" s="281"/>
      <c r="N149" s="47"/>
      <c r="O149" s="47"/>
      <c r="P149" s="47"/>
      <c r="Q149" s="47"/>
      <c r="R149" s="47"/>
      <c r="S149" s="47"/>
      <c r="T149" s="95"/>
      <c r="AT149" s="24" t="s">
        <v>493</v>
      </c>
      <c r="AU149" s="24" t="s">
        <v>76</v>
      </c>
    </row>
    <row r="150" spans="2:65" s="1" customFormat="1" ht="16.5" customHeight="1">
      <c r="B150" s="46"/>
      <c r="C150" s="235" t="s">
        <v>364</v>
      </c>
      <c r="D150" s="235" t="s">
        <v>203</v>
      </c>
      <c r="E150" s="236" t="s">
        <v>1270</v>
      </c>
      <c r="F150" s="237" t="s">
        <v>1271</v>
      </c>
      <c r="G150" s="238" t="s">
        <v>1269</v>
      </c>
      <c r="H150" s="239">
        <v>5</v>
      </c>
      <c r="I150" s="240"/>
      <c r="J150" s="241">
        <f>ROUND(I150*H150,2)</f>
        <v>0</v>
      </c>
      <c r="K150" s="237" t="s">
        <v>21</v>
      </c>
      <c r="L150" s="72"/>
      <c r="M150" s="242" t="s">
        <v>21</v>
      </c>
      <c r="N150" s="243" t="s">
        <v>40</v>
      </c>
      <c r="O150" s="47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AR150" s="24" t="s">
        <v>208</v>
      </c>
      <c r="AT150" s="24" t="s">
        <v>203</v>
      </c>
      <c r="AU150" s="24" t="s">
        <v>76</v>
      </c>
      <c r="AY150" s="24" t="s">
        <v>201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24" t="s">
        <v>76</v>
      </c>
      <c r="BK150" s="246">
        <f>ROUND(I150*H150,2)</f>
        <v>0</v>
      </c>
      <c r="BL150" s="24" t="s">
        <v>208</v>
      </c>
      <c r="BM150" s="24" t="s">
        <v>516</v>
      </c>
    </row>
    <row r="151" spans="2:47" s="1" customFormat="1" ht="13.5">
      <c r="B151" s="46"/>
      <c r="C151" s="74"/>
      <c r="D151" s="249" t="s">
        <v>493</v>
      </c>
      <c r="E151" s="74"/>
      <c r="F151" s="280" t="s">
        <v>1230</v>
      </c>
      <c r="G151" s="74"/>
      <c r="H151" s="74"/>
      <c r="I151" s="203"/>
      <c r="J151" s="74"/>
      <c r="K151" s="74"/>
      <c r="L151" s="72"/>
      <c r="M151" s="281"/>
      <c r="N151" s="47"/>
      <c r="O151" s="47"/>
      <c r="P151" s="47"/>
      <c r="Q151" s="47"/>
      <c r="R151" s="47"/>
      <c r="S151" s="47"/>
      <c r="T151" s="95"/>
      <c r="AT151" s="24" t="s">
        <v>493</v>
      </c>
      <c r="AU151" s="24" t="s">
        <v>76</v>
      </c>
    </row>
    <row r="152" spans="2:65" s="1" customFormat="1" ht="16.5" customHeight="1">
      <c r="B152" s="46"/>
      <c r="C152" s="235" t="s">
        <v>369</v>
      </c>
      <c r="D152" s="235" t="s">
        <v>203</v>
      </c>
      <c r="E152" s="236" t="s">
        <v>1272</v>
      </c>
      <c r="F152" s="237" t="s">
        <v>1273</v>
      </c>
      <c r="G152" s="238" t="s">
        <v>1274</v>
      </c>
      <c r="H152" s="239">
        <v>5</v>
      </c>
      <c r="I152" s="240"/>
      <c r="J152" s="241">
        <f>ROUND(I152*H152,2)</f>
        <v>0</v>
      </c>
      <c r="K152" s="237" t="s">
        <v>21</v>
      </c>
      <c r="L152" s="72"/>
      <c r="M152" s="242" t="s">
        <v>21</v>
      </c>
      <c r="N152" s="243" t="s">
        <v>40</v>
      </c>
      <c r="O152" s="47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AR152" s="24" t="s">
        <v>208</v>
      </c>
      <c r="AT152" s="24" t="s">
        <v>203</v>
      </c>
      <c r="AU152" s="24" t="s">
        <v>76</v>
      </c>
      <c r="AY152" s="24" t="s">
        <v>201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76</v>
      </c>
      <c r="BK152" s="246">
        <f>ROUND(I152*H152,2)</f>
        <v>0</v>
      </c>
      <c r="BL152" s="24" t="s">
        <v>208</v>
      </c>
      <c r="BM152" s="24" t="s">
        <v>528</v>
      </c>
    </row>
    <row r="153" spans="2:47" s="1" customFormat="1" ht="13.5">
      <c r="B153" s="46"/>
      <c r="C153" s="74"/>
      <c r="D153" s="249" t="s">
        <v>493</v>
      </c>
      <c r="E153" s="74"/>
      <c r="F153" s="280" t="s">
        <v>1230</v>
      </c>
      <c r="G153" s="74"/>
      <c r="H153" s="74"/>
      <c r="I153" s="203"/>
      <c r="J153" s="74"/>
      <c r="K153" s="74"/>
      <c r="L153" s="72"/>
      <c r="M153" s="281"/>
      <c r="N153" s="47"/>
      <c r="O153" s="47"/>
      <c r="P153" s="47"/>
      <c r="Q153" s="47"/>
      <c r="R153" s="47"/>
      <c r="S153" s="47"/>
      <c r="T153" s="95"/>
      <c r="AT153" s="24" t="s">
        <v>493</v>
      </c>
      <c r="AU153" s="24" t="s">
        <v>76</v>
      </c>
    </row>
    <row r="154" spans="2:65" s="1" customFormat="1" ht="16.5" customHeight="1">
      <c r="B154" s="46"/>
      <c r="C154" s="235" t="s">
        <v>374</v>
      </c>
      <c r="D154" s="235" t="s">
        <v>203</v>
      </c>
      <c r="E154" s="236" t="s">
        <v>287</v>
      </c>
      <c r="F154" s="237" t="s">
        <v>1275</v>
      </c>
      <c r="G154" s="238" t="s">
        <v>1269</v>
      </c>
      <c r="H154" s="239">
        <v>4</v>
      </c>
      <c r="I154" s="240"/>
      <c r="J154" s="241">
        <f>ROUND(I154*H154,2)</f>
        <v>0</v>
      </c>
      <c r="K154" s="237" t="s">
        <v>21</v>
      </c>
      <c r="L154" s="72"/>
      <c r="M154" s="242" t="s">
        <v>21</v>
      </c>
      <c r="N154" s="243" t="s">
        <v>40</v>
      </c>
      <c r="O154" s="47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AR154" s="24" t="s">
        <v>208</v>
      </c>
      <c r="AT154" s="24" t="s">
        <v>203</v>
      </c>
      <c r="AU154" s="24" t="s">
        <v>76</v>
      </c>
      <c r="AY154" s="24" t="s">
        <v>201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4" t="s">
        <v>76</v>
      </c>
      <c r="BK154" s="246">
        <f>ROUND(I154*H154,2)</f>
        <v>0</v>
      </c>
      <c r="BL154" s="24" t="s">
        <v>208</v>
      </c>
      <c r="BM154" s="24" t="s">
        <v>538</v>
      </c>
    </row>
    <row r="155" spans="2:47" s="1" customFormat="1" ht="13.5">
      <c r="B155" s="46"/>
      <c r="C155" s="74"/>
      <c r="D155" s="249" t="s">
        <v>493</v>
      </c>
      <c r="E155" s="74"/>
      <c r="F155" s="280" t="s">
        <v>1230</v>
      </c>
      <c r="G155" s="74"/>
      <c r="H155" s="74"/>
      <c r="I155" s="203"/>
      <c r="J155" s="74"/>
      <c r="K155" s="74"/>
      <c r="L155" s="72"/>
      <c r="M155" s="281"/>
      <c r="N155" s="47"/>
      <c r="O155" s="47"/>
      <c r="P155" s="47"/>
      <c r="Q155" s="47"/>
      <c r="R155" s="47"/>
      <c r="S155" s="47"/>
      <c r="T155" s="95"/>
      <c r="AT155" s="24" t="s">
        <v>493</v>
      </c>
      <c r="AU155" s="24" t="s">
        <v>76</v>
      </c>
    </row>
    <row r="156" spans="2:65" s="1" customFormat="1" ht="16.5" customHeight="1">
      <c r="B156" s="46"/>
      <c r="C156" s="235" t="s">
        <v>379</v>
      </c>
      <c r="D156" s="235" t="s">
        <v>203</v>
      </c>
      <c r="E156" s="236" t="s">
        <v>1276</v>
      </c>
      <c r="F156" s="237" t="s">
        <v>1277</v>
      </c>
      <c r="G156" s="238" t="s">
        <v>1274</v>
      </c>
      <c r="H156" s="239">
        <v>3</v>
      </c>
      <c r="I156" s="240"/>
      <c r="J156" s="241">
        <f>ROUND(I156*H156,2)</f>
        <v>0</v>
      </c>
      <c r="K156" s="237" t="s">
        <v>21</v>
      </c>
      <c r="L156" s="72"/>
      <c r="M156" s="242" t="s">
        <v>21</v>
      </c>
      <c r="N156" s="243" t="s">
        <v>40</v>
      </c>
      <c r="O156" s="47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AR156" s="24" t="s">
        <v>208</v>
      </c>
      <c r="AT156" s="24" t="s">
        <v>203</v>
      </c>
      <c r="AU156" s="24" t="s">
        <v>76</v>
      </c>
      <c r="AY156" s="24" t="s">
        <v>201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4" t="s">
        <v>76</v>
      </c>
      <c r="BK156" s="246">
        <f>ROUND(I156*H156,2)</f>
        <v>0</v>
      </c>
      <c r="BL156" s="24" t="s">
        <v>208</v>
      </c>
      <c r="BM156" s="24" t="s">
        <v>549</v>
      </c>
    </row>
    <row r="157" spans="2:47" s="1" customFormat="1" ht="13.5">
      <c r="B157" s="46"/>
      <c r="C157" s="74"/>
      <c r="D157" s="249" t="s">
        <v>493</v>
      </c>
      <c r="E157" s="74"/>
      <c r="F157" s="280" t="s">
        <v>1230</v>
      </c>
      <c r="G157" s="74"/>
      <c r="H157" s="74"/>
      <c r="I157" s="203"/>
      <c r="J157" s="74"/>
      <c r="K157" s="74"/>
      <c r="L157" s="72"/>
      <c r="M157" s="281"/>
      <c r="N157" s="47"/>
      <c r="O157" s="47"/>
      <c r="P157" s="47"/>
      <c r="Q157" s="47"/>
      <c r="R157" s="47"/>
      <c r="S157" s="47"/>
      <c r="T157" s="95"/>
      <c r="AT157" s="24" t="s">
        <v>493</v>
      </c>
      <c r="AU157" s="24" t="s">
        <v>76</v>
      </c>
    </row>
    <row r="158" spans="2:65" s="1" customFormat="1" ht="16.5" customHeight="1">
      <c r="B158" s="46"/>
      <c r="C158" s="235" t="s">
        <v>384</v>
      </c>
      <c r="D158" s="235" t="s">
        <v>203</v>
      </c>
      <c r="E158" s="236" t="s">
        <v>297</v>
      </c>
      <c r="F158" s="237" t="s">
        <v>1278</v>
      </c>
      <c r="G158" s="238" t="s">
        <v>1274</v>
      </c>
      <c r="H158" s="239">
        <v>3</v>
      </c>
      <c r="I158" s="240"/>
      <c r="J158" s="241">
        <f>ROUND(I158*H158,2)</f>
        <v>0</v>
      </c>
      <c r="K158" s="237" t="s">
        <v>21</v>
      </c>
      <c r="L158" s="72"/>
      <c r="M158" s="242" t="s">
        <v>21</v>
      </c>
      <c r="N158" s="243" t="s">
        <v>40</v>
      </c>
      <c r="O158" s="47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AR158" s="24" t="s">
        <v>208</v>
      </c>
      <c r="AT158" s="24" t="s">
        <v>203</v>
      </c>
      <c r="AU158" s="24" t="s">
        <v>76</v>
      </c>
      <c r="AY158" s="24" t="s">
        <v>201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24" t="s">
        <v>76</v>
      </c>
      <c r="BK158" s="246">
        <f>ROUND(I158*H158,2)</f>
        <v>0</v>
      </c>
      <c r="BL158" s="24" t="s">
        <v>208</v>
      </c>
      <c r="BM158" s="24" t="s">
        <v>559</v>
      </c>
    </row>
    <row r="159" spans="2:47" s="1" customFormat="1" ht="13.5">
      <c r="B159" s="46"/>
      <c r="C159" s="74"/>
      <c r="D159" s="249" t="s">
        <v>493</v>
      </c>
      <c r="E159" s="74"/>
      <c r="F159" s="280" t="s">
        <v>1230</v>
      </c>
      <c r="G159" s="74"/>
      <c r="H159" s="74"/>
      <c r="I159" s="203"/>
      <c r="J159" s="74"/>
      <c r="K159" s="74"/>
      <c r="L159" s="72"/>
      <c r="M159" s="281"/>
      <c r="N159" s="47"/>
      <c r="O159" s="47"/>
      <c r="P159" s="47"/>
      <c r="Q159" s="47"/>
      <c r="R159" s="47"/>
      <c r="S159" s="47"/>
      <c r="T159" s="95"/>
      <c r="AT159" s="24" t="s">
        <v>493</v>
      </c>
      <c r="AU159" s="24" t="s">
        <v>76</v>
      </c>
    </row>
    <row r="160" spans="2:65" s="1" customFormat="1" ht="16.5" customHeight="1">
      <c r="B160" s="46"/>
      <c r="C160" s="235" t="s">
        <v>389</v>
      </c>
      <c r="D160" s="235" t="s">
        <v>203</v>
      </c>
      <c r="E160" s="236" t="s">
        <v>1279</v>
      </c>
      <c r="F160" s="237" t="s">
        <v>1280</v>
      </c>
      <c r="G160" s="238" t="s">
        <v>1274</v>
      </c>
      <c r="H160" s="239">
        <v>3</v>
      </c>
      <c r="I160" s="240"/>
      <c r="J160" s="241">
        <f>ROUND(I160*H160,2)</f>
        <v>0</v>
      </c>
      <c r="K160" s="237" t="s">
        <v>21</v>
      </c>
      <c r="L160" s="72"/>
      <c r="M160" s="242" t="s">
        <v>21</v>
      </c>
      <c r="N160" s="243" t="s">
        <v>40</v>
      </c>
      <c r="O160" s="47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AR160" s="24" t="s">
        <v>208</v>
      </c>
      <c r="AT160" s="24" t="s">
        <v>203</v>
      </c>
      <c r="AU160" s="24" t="s">
        <v>76</v>
      </c>
      <c r="AY160" s="24" t="s">
        <v>201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24" t="s">
        <v>76</v>
      </c>
      <c r="BK160" s="246">
        <f>ROUND(I160*H160,2)</f>
        <v>0</v>
      </c>
      <c r="BL160" s="24" t="s">
        <v>208</v>
      </c>
      <c r="BM160" s="24" t="s">
        <v>568</v>
      </c>
    </row>
    <row r="161" spans="2:47" s="1" customFormat="1" ht="13.5">
      <c r="B161" s="46"/>
      <c r="C161" s="74"/>
      <c r="D161" s="249" t="s">
        <v>493</v>
      </c>
      <c r="E161" s="74"/>
      <c r="F161" s="280" t="s">
        <v>1230</v>
      </c>
      <c r="G161" s="74"/>
      <c r="H161" s="74"/>
      <c r="I161" s="203"/>
      <c r="J161" s="74"/>
      <c r="K161" s="74"/>
      <c r="L161" s="72"/>
      <c r="M161" s="281"/>
      <c r="N161" s="47"/>
      <c r="O161" s="47"/>
      <c r="P161" s="47"/>
      <c r="Q161" s="47"/>
      <c r="R161" s="47"/>
      <c r="S161" s="47"/>
      <c r="T161" s="95"/>
      <c r="AT161" s="24" t="s">
        <v>493</v>
      </c>
      <c r="AU161" s="24" t="s">
        <v>76</v>
      </c>
    </row>
    <row r="162" spans="2:65" s="1" customFormat="1" ht="16.5" customHeight="1">
      <c r="B162" s="46"/>
      <c r="C162" s="235" t="s">
        <v>395</v>
      </c>
      <c r="D162" s="235" t="s">
        <v>203</v>
      </c>
      <c r="E162" s="236" t="s">
        <v>1281</v>
      </c>
      <c r="F162" s="237" t="s">
        <v>1282</v>
      </c>
      <c r="G162" s="238" t="s">
        <v>1274</v>
      </c>
      <c r="H162" s="239">
        <v>5</v>
      </c>
      <c r="I162" s="240"/>
      <c r="J162" s="241">
        <f>ROUND(I162*H162,2)</f>
        <v>0</v>
      </c>
      <c r="K162" s="237" t="s">
        <v>21</v>
      </c>
      <c r="L162" s="72"/>
      <c r="M162" s="242" t="s">
        <v>21</v>
      </c>
      <c r="N162" s="243" t="s">
        <v>40</v>
      </c>
      <c r="O162" s="47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AR162" s="24" t="s">
        <v>208</v>
      </c>
      <c r="AT162" s="24" t="s">
        <v>203</v>
      </c>
      <c r="AU162" s="24" t="s">
        <v>76</v>
      </c>
      <c r="AY162" s="24" t="s">
        <v>201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76</v>
      </c>
      <c r="BK162" s="246">
        <f>ROUND(I162*H162,2)</f>
        <v>0</v>
      </c>
      <c r="BL162" s="24" t="s">
        <v>208</v>
      </c>
      <c r="BM162" s="24" t="s">
        <v>576</v>
      </c>
    </row>
    <row r="163" spans="2:47" s="1" customFormat="1" ht="13.5">
      <c r="B163" s="46"/>
      <c r="C163" s="74"/>
      <c r="D163" s="249" t="s">
        <v>493</v>
      </c>
      <c r="E163" s="74"/>
      <c r="F163" s="280" t="s">
        <v>1230</v>
      </c>
      <c r="G163" s="74"/>
      <c r="H163" s="74"/>
      <c r="I163" s="203"/>
      <c r="J163" s="74"/>
      <c r="K163" s="74"/>
      <c r="L163" s="72"/>
      <c r="M163" s="281"/>
      <c r="N163" s="47"/>
      <c r="O163" s="47"/>
      <c r="P163" s="47"/>
      <c r="Q163" s="47"/>
      <c r="R163" s="47"/>
      <c r="S163" s="47"/>
      <c r="T163" s="95"/>
      <c r="AT163" s="24" t="s">
        <v>493</v>
      </c>
      <c r="AU163" s="24" t="s">
        <v>76</v>
      </c>
    </row>
    <row r="164" spans="2:65" s="1" customFormat="1" ht="16.5" customHeight="1">
      <c r="B164" s="46"/>
      <c r="C164" s="235" t="s">
        <v>400</v>
      </c>
      <c r="D164" s="235" t="s">
        <v>203</v>
      </c>
      <c r="E164" s="236" t="s">
        <v>1283</v>
      </c>
      <c r="F164" s="237" t="s">
        <v>1284</v>
      </c>
      <c r="G164" s="238" t="s">
        <v>1274</v>
      </c>
      <c r="H164" s="239">
        <v>2</v>
      </c>
      <c r="I164" s="240"/>
      <c r="J164" s="241">
        <f>ROUND(I164*H164,2)</f>
        <v>0</v>
      </c>
      <c r="K164" s="237" t="s">
        <v>21</v>
      </c>
      <c r="L164" s="72"/>
      <c r="M164" s="242" t="s">
        <v>21</v>
      </c>
      <c r="N164" s="243" t="s">
        <v>40</v>
      </c>
      <c r="O164" s="47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AR164" s="24" t="s">
        <v>208</v>
      </c>
      <c r="AT164" s="24" t="s">
        <v>203</v>
      </c>
      <c r="AU164" s="24" t="s">
        <v>76</v>
      </c>
      <c r="AY164" s="24" t="s">
        <v>201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24" t="s">
        <v>76</v>
      </c>
      <c r="BK164" s="246">
        <f>ROUND(I164*H164,2)</f>
        <v>0</v>
      </c>
      <c r="BL164" s="24" t="s">
        <v>208</v>
      </c>
      <c r="BM164" s="24" t="s">
        <v>587</v>
      </c>
    </row>
    <row r="165" spans="2:47" s="1" customFormat="1" ht="13.5">
      <c r="B165" s="46"/>
      <c r="C165" s="74"/>
      <c r="D165" s="249" t="s">
        <v>493</v>
      </c>
      <c r="E165" s="74"/>
      <c r="F165" s="280" t="s">
        <v>1230</v>
      </c>
      <c r="G165" s="74"/>
      <c r="H165" s="74"/>
      <c r="I165" s="203"/>
      <c r="J165" s="74"/>
      <c r="K165" s="74"/>
      <c r="L165" s="72"/>
      <c r="M165" s="281"/>
      <c r="N165" s="47"/>
      <c r="O165" s="47"/>
      <c r="P165" s="47"/>
      <c r="Q165" s="47"/>
      <c r="R165" s="47"/>
      <c r="S165" s="47"/>
      <c r="T165" s="95"/>
      <c r="AT165" s="24" t="s">
        <v>493</v>
      </c>
      <c r="AU165" s="24" t="s">
        <v>76</v>
      </c>
    </row>
    <row r="166" spans="2:65" s="1" customFormat="1" ht="16.5" customHeight="1">
      <c r="B166" s="46"/>
      <c r="C166" s="235" t="s">
        <v>405</v>
      </c>
      <c r="D166" s="235" t="s">
        <v>203</v>
      </c>
      <c r="E166" s="236" t="s">
        <v>1285</v>
      </c>
      <c r="F166" s="237" t="s">
        <v>1286</v>
      </c>
      <c r="G166" s="238" t="s">
        <v>1269</v>
      </c>
      <c r="H166" s="239">
        <v>3</v>
      </c>
      <c r="I166" s="240"/>
      <c r="J166" s="241">
        <f>ROUND(I166*H166,2)</f>
        <v>0</v>
      </c>
      <c r="K166" s="237" t="s">
        <v>21</v>
      </c>
      <c r="L166" s="72"/>
      <c r="M166" s="242" t="s">
        <v>21</v>
      </c>
      <c r="N166" s="243" t="s">
        <v>40</v>
      </c>
      <c r="O166" s="47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AR166" s="24" t="s">
        <v>208</v>
      </c>
      <c r="AT166" s="24" t="s">
        <v>203</v>
      </c>
      <c r="AU166" s="24" t="s">
        <v>76</v>
      </c>
      <c r="AY166" s="24" t="s">
        <v>201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24" t="s">
        <v>76</v>
      </c>
      <c r="BK166" s="246">
        <f>ROUND(I166*H166,2)</f>
        <v>0</v>
      </c>
      <c r="BL166" s="24" t="s">
        <v>208</v>
      </c>
      <c r="BM166" s="24" t="s">
        <v>597</v>
      </c>
    </row>
    <row r="167" spans="2:47" s="1" customFormat="1" ht="13.5">
      <c r="B167" s="46"/>
      <c r="C167" s="74"/>
      <c r="D167" s="249" t="s">
        <v>493</v>
      </c>
      <c r="E167" s="74"/>
      <c r="F167" s="280" t="s">
        <v>1230</v>
      </c>
      <c r="G167" s="74"/>
      <c r="H167" s="74"/>
      <c r="I167" s="203"/>
      <c r="J167" s="74"/>
      <c r="K167" s="74"/>
      <c r="L167" s="72"/>
      <c r="M167" s="281"/>
      <c r="N167" s="47"/>
      <c r="O167" s="47"/>
      <c r="P167" s="47"/>
      <c r="Q167" s="47"/>
      <c r="R167" s="47"/>
      <c r="S167" s="47"/>
      <c r="T167" s="95"/>
      <c r="AT167" s="24" t="s">
        <v>493</v>
      </c>
      <c r="AU167" s="24" t="s">
        <v>76</v>
      </c>
    </row>
    <row r="168" spans="2:65" s="1" customFormat="1" ht="16.5" customHeight="1">
      <c r="B168" s="46"/>
      <c r="C168" s="235" t="s">
        <v>410</v>
      </c>
      <c r="D168" s="235" t="s">
        <v>203</v>
      </c>
      <c r="E168" s="236" t="s">
        <v>1287</v>
      </c>
      <c r="F168" s="237" t="s">
        <v>1288</v>
      </c>
      <c r="G168" s="238" t="s">
        <v>1269</v>
      </c>
      <c r="H168" s="239">
        <v>10</v>
      </c>
      <c r="I168" s="240"/>
      <c r="J168" s="241">
        <f>ROUND(I168*H168,2)</f>
        <v>0</v>
      </c>
      <c r="K168" s="237" t="s">
        <v>21</v>
      </c>
      <c r="L168" s="72"/>
      <c r="M168" s="242" t="s">
        <v>21</v>
      </c>
      <c r="N168" s="243" t="s">
        <v>40</v>
      </c>
      <c r="O168" s="47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AR168" s="24" t="s">
        <v>208</v>
      </c>
      <c r="AT168" s="24" t="s">
        <v>203</v>
      </c>
      <c r="AU168" s="24" t="s">
        <v>76</v>
      </c>
      <c r="AY168" s="24" t="s">
        <v>201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24" t="s">
        <v>76</v>
      </c>
      <c r="BK168" s="246">
        <f>ROUND(I168*H168,2)</f>
        <v>0</v>
      </c>
      <c r="BL168" s="24" t="s">
        <v>208</v>
      </c>
      <c r="BM168" s="24" t="s">
        <v>608</v>
      </c>
    </row>
    <row r="169" spans="2:47" s="1" customFormat="1" ht="13.5">
      <c r="B169" s="46"/>
      <c r="C169" s="74"/>
      <c r="D169" s="249" t="s">
        <v>493</v>
      </c>
      <c r="E169" s="74"/>
      <c r="F169" s="280" t="s">
        <v>1230</v>
      </c>
      <c r="G169" s="74"/>
      <c r="H169" s="74"/>
      <c r="I169" s="203"/>
      <c r="J169" s="74"/>
      <c r="K169" s="74"/>
      <c r="L169" s="72"/>
      <c r="M169" s="281"/>
      <c r="N169" s="47"/>
      <c r="O169" s="47"/>
      <c r="P169" s="47"/>
      <c r="Q169" s="47"/>
      <c r="R169" s="47"/>
      <c r="S169" s="47"/>
      <c r="T169" s="95"/>
      <c r="AT169" s="24" t="s">
        <v>493</v>
      </c>
      <c r="AU169" s="24" t="s">
        <v>76</v>
      </c>
    </row>
    <row r="170" spans="2:65" s="1" customFormat="1" ht="16.5" customHeight="1">
      <c r="B170" s="46"/>
      <c r="C170" s="235" t="s">
        <v>416</v>
      </c>
      <c r="D170" s="235" t="s">
        <v>203</v>
      </c>
      <c r="E170" s="236" t="s">
        <v>364</v>
      </c>
      <c r="F170" s="237" t="s">
        <v>1289</v>
      </c>
      <c r="G170" s="238" t="s">
        <v>1274</v>
      </c>
      <c r="H170" s="239">
        <v>1</v>
      </c>
      <c r="I170" s="240"/>
      <c r="J170" s="241">
        <f>ROUND(I170*H170,2)</f>
        <v>0</v>
      </c>
      <c r="K170" s="237" t="s">
        <v>21</v>
      </c>
      <c r="L170" s="72"/>
      <c r="M170" s="242" t="s">
        <v>21</v>
      </c>
      <c r="N170" s="243" t="s">
        <v>40</v>
      </c>
      <c r="O170" s="47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AR170" s="24" t="s">
        <v>208</v>
      </c>
      <c r="AT170" s="24" t="s">
        <v>203</v>
      </c>
      <c r="AU170" s="24" t="s">
        <v>76</v>
      </c>
      <c r="AY170" s="24" t="s">
        <v>201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4" t="s">
        <v>76</v>
      </c>
      <c r="BK170" s="246">
        <f>ROUND(I170*H170,2)</f>
        <v>0</v>
      </c>
      <c r="BL170" s="24" t="s">
        <v>208</v>
      </c>
      <c r="BM170" s="24" t="s">
        <v>619</v>
      </c>
    </row>
    <row r="171" spans="2:47" s="1" customFormat="1" ht="13.5">
      <c r="B171" s="46"/>
      <c r="C171" s="74"/>
      <c r="D171" s="249" t="s">
        <v>493</v>
      </c>
      <c r="E171" s="74"/>
      <c r="F171" s="280" t="s">
        <v>1230</v>
      </c>
      <c r="G171" s="74"/>
      <c r="H171" s="74"/>
      <c r="I171" s="203"/>
      <c r="J171" s="74"/>
      <c r="K171" s="74"/>
      <c r="L171" s="72"/>
      <c r="M171" s="281"/>
      <c r="N171" s="47"/>
      <c r="O171" s="47"/>
      <c r="P171" s="47"/>
      <c r="Q171" s="47"/>
      <c r="R171" s="47"/>
      <c r="S171" s="47"/>
      <c r="T171" s="95"/>
      <c r="AT171" s="24" t="s">
        <v>493</v>
      </c>
      <c r="AU171" s="24" t="s">
        <v>76</v>
      </c>
    </row>
    <row r="172" spans="2:65" s="1" customFormat="1" ht="16.5" customHeight="1">
      <c r="B172" s="46"/>
      <c r="C172" s="235" t="s">
        <v>423</v>
      </c>
      <c r="D172" s="235" t="s">
        <v>203</v>
      </c>
      <c r="E172" s="236" t="s">
        <v>374</v>
      </c>
      <c r="F172" s="237" t="s">
        <v>1290</v>
      </c>
      <c r="G172" s="238" t="s">
        <v>1274</v>
      </c>
      <c r="H172" s="239">
        <v>2</v>
      </c>
      <c r="I172" s="240"/>
      <c r="J172" s="241">
        <f>ROUND(I172*H172,2)</f>
        <v>0</v>
      </c>
      <c r="K172" s="237" t="s">
        <v>21</v>
      </c>
      <c r="L172" s="72"/>
      <c r="M172" s="242" t="s">
        <v>21</v>
      </c>
      <c r="N172" s="243" t="s">
        <v>40</v>
      </c>
      <c r="O172" s="47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AR172" s="24" t="s">
        <v>208</v>
      </c>
      <c r="AT172" s="24" t="s">
        <v>203</v>
      </c>
      <c r="AU172" s="24" t="s">
        <v>76</v>
      </c>
      <c r="AY172" s="24" t="s">
        <v>201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4" t="s">
        <v>76</v>
      </c>
      <c r="BK172" s="246">
        <f>ROUND(I172*H172,2)</f>
        <v>0</v>
      </c>
      <c r="BL172" s="24" t="s">
        <v>208</v>
      </c>
      <c r="BM172" s="24" t="s">
        <v>629</v>
      </c>
    </row>
    <row r="173" spans="2:47" s="1" customFormat="1" ht="13.5">
      <c r="B173" s="46"/>
      <c r="C173" s="74"/>
      <c r="D173" s="249" t="s">
        <v>493</v>
      </c>
      <c r="E173" s="74"/>
      <c r="F173" s="280" t="s">
        <v>1230</v>
      </c>
      <c r="G173" s="74"/>
      <c r="H173" s="74"/>
      <c r="I173" s="203"/>
      <c r="J173" s="74"/>
      <c r="K173" s="74"/>
      <c r="L173" s="72"/>
      <c r="M173" s="281"/>
      <c r="N173" s="47"/>
      <c r="O173" s="47"/>
      <c r="P173" s="47"/>
      <c r="Q173" s="47"/>
      <c r="R173" s="47"/>
      <c r="S173" s="47"/>
      <c r="T173" s="95"/>
      <c r="AT173" s="24" t="s">
        <v>493</v>
      </c>
      <c r="AU173" s="24" t="s">
        <v>76</v>
      </c>
    </row>
    <row r="174" spans="2:65" s="1" customFormat="1" ht="16.5" customHeight="1">
      <c r="B174" s="46"/>
      <c r="C174" s="235" t="s">
        <v>428</v>
      </c>
      <c r="D174" s="235" t="s">
        <v>203</v>
      </c>
      <c r="E174" s="236" t="s">
        <v>384</v>
      </c>
      <c r="F174" s="237" t="s">
        <v>1291</v>
      </c>
      <c r="G174" s="238" t="s">
        <v>1274</v>
      </c>
      <c r="H174" s="239">
        <v>15</v>
      </c>
      <c r="I174" s="240"/>
      <c r="J174" s="241">
        <f>ROUND(I174*H174,2)</f>
        <v>0</v>
      </c>
      <c r="K174" s="237" t="s">
        <v>21</v>
      </c>
      <c r="L174" s="72"/>
      <c r="M174" s="242" t="s">
        <v>21</v>
      </c>
      <c r="N174" s="243" t="s">
        <v>40</v>
      </c>
      <c r="O174" s="47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AR174" s="24" t="s">
        <v>208</v>
      </c>
      <c r="AT174" s="24" t="s">
        <v>203</v>
      </c>
      <c r="AU174" s="24" t="s">
        <v>76</v>
      </c>
      <c r="AY174" s="24" t="s">
        <v>201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4" t="s">
        <v>76</v>
      </c>
      <c r="BK174" s="246">
        <f>ROUND(I174*H174,2)</f>
        <v>0</v>
      </c>
      <c r="BL174" s="24" t="s">
        <v>208</v>
      </c>
      <c r="BM174" s="24" t="s">
        <v>639</v>
      </c>
    </row>
    <row r="175" spans="2:47" s="1" customFormat="1" ht="13.5">
      <c r="B175" s="46"/>
      <c r="C175" s="74"/>
      <c r="D175" s="249" t="s">
        <v>493</v>
      </c>
      <c r="E175" s="74"/>
      <c r="F175" s="280" t="s">
        <v>1230</v>
      </c>
      <c r="G175" s="74"/>
      <c r="H175" s="74"/>
      <c r="I175" s="203"/>
      <c r="J175" s="74"/>
      <c r="K175" s="74"/>
      <c r="L175" s="72"/>
      <c r="M175" s="281"/>
      <c r="N175" s="47"/>
      <c r="O175" s="47"/>
      <c r="P175" s="47"/>
      <c r="Q175" s="47"/>
      <c r="R175" s="47"/>
      <c r="S175" s="47"/>
      <c r="T175" s="95"/>
      <c r="AT175" s="24" t="s">
        <v>493</v>
      </c>
      <c r="AU175" s="24" t="s">
        <v>76</v>
      </c>
    </row>
    <row r="176" spans="2:65" s="1" customFormat="1" ht="16.5" customHeight="1">
      <c r="B176" s="46"/>
      <c r="C176" s="235" t="s">
        <v>432</v>
      </c>
      <c r="D176" s="235" t="s">
        <v>203</v>
      </c>
      <c r="E176" s="236" t="s">
        <v>389</v>
      </c>
      <c r="F176" s="237" t="s">
        <v>1292</v>
      </c>
      <c r="G176" s="238" t="s">
        <v>1269</v>
      </c>
      <c r="H176" s="239">
        <v>2</v>
      </c>
      <c r="I176" s="240"/>
      <c r="J176" s="241">
        <f>ROUND(I176*H176,2)</f>
        <v>0</v>
      </c>
      <c r="K176" s="237" t="s">
        <v>21</v>
      </c>
      <c r="L176" s="72"/>
      <c r="M176" s="242" t="s">
        <v>21</v>
      </c>
      <c r="N176" s="243" t="s">
        <v>40</v>
      </c>
      <c r="O176" s="47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AR176" s="24" t="s">
        <v>208</v>
      </c>
      <c r="AT176" s="24" t="s">
        <v>203</v>
      </c>
      <c r="AU176" s="24" t="s">
        <v>76</v>
      </c>
      <c r="AY176" s="24" t="s">
        <v>201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4" t="s">
        <v>76</v>
      </c>
      <c r="BK176" s="246">
        <f>ROUND(I176*H176,2)</f>
        <v>0</v>
      </c>
      <c r="BL176" s="24" t="s">
        <v>208</v>
      </c>
      <c r="BM176" s="24" t="s">
        <v>648</v>
      </c>
    </row>
    <row r="177" spans="2:47" s="1" customFormat="1" ht="13.5">
      <c r="B177" s="46"/>
      <c r="C177" s="74"/>
      <c r="D177" s="249" t="s">
        <v>493</v>
      </c>
      <c r="E177" s="74"/>
      <c r="F177" s="280" t="s">
        <v>1230</v>
      </c>
      <c r="G177" s="74"/>
      <c r="H177" s="74"/>
      <c r="I177" s="203"/>
      <c r="J177" s="74"/>
      <c r="K177" s="74"/>
      <c r="L177" s="72"/>
      <c r="M177" s="281"/>
      <c r="N177" s="47"/>
      <c r="O177" s="47"/>
      <c r="P177" s="47"/>
      <c r="Q177" s="47"/>
      <c r="R177" s="47"/>
      <c r="S177" s="47"/>
      <c r="T177" s="95"/>
      <c r="AT177" s="24" t="s">
        <v>493</v>
      </c>
      <c r="AU177" s="24" t="s">
        <v>76</v>
      </c>
    </row>
    <row r="178" spans="2:65" s="1" customFormat="1" ht="16.5" customHeight="1">
      <c r="B178" s="46"/>
      <c r="C178" s="235" t="s">
        <v>437</v>
      </c>
      <c r="D178" s="235" t="s">
        <v>203</v>
      </c>
      <c r="E178" s="236" t="s">
        <v>400</v>
      </c>
      <c r="F178" s="237" t="s">
        <v>1293</v>
      </c>
      <c r="G178" s="238" t="s">
        <v>1269</v>
      </c>
      <c r="H178" s="239">
        <v>30</v>
      </c>
      <c r="I178" s="240"/>
      <c r="J178" s="241">
        <f>ROUND(I178*H178,2)</f>
        <v>0</v>
      </c>
      <c r="K178" s="237" t="s">
        <v>21</v>
      </c>
      <c r="L178" s="72"/>
      <c r="M178" s="242" t="s">
        <v>21</v>
      </c>
      <c r="N178" s="243" t="s">
        <v>40</v>
      </c>
      <c r="O178" s="47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AR178" s="24" t="s">
        <v>208</v>
      </c>
      <c r="AT178" s="24" t="s">
        <v>203</v>
      </c>
      <c r="AU178" s="24" t="s">
        <v>76</v>
      </c>
      <c r="AY178" s="24" t="s">
        <v>201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4" t="s">
        <v>76</v>
      </c>
      <c r="BK178" s="246">
        <f>ROUND(I178*H178,2)</f>
        <v>0</v>
      </c>
      <c r="BL178" s="24" t="s">
        <v>208</v>
      </c>
      <c r="BM178" s="24" t="s">
        <v>659</v>
      </c>
    </row>
    <row r="179" spans="2:47" s="1" customFormat="1" ht="13.5">
      <c r="B179" s="46"/>
      <c r="C179" s="74"/>
      <c r="D179" s="249" t="s">
        <v>493</v>
      </c>
      <c r="E179" s="74"/>
      <c r="F179" s="280" t="s">
        <v>1230</v>
      </c>
      <c r="G179" s="74"/>
      <c r="H179" s="74"/>
      <c r="I179" s="203"/>
      <c r="J179" s="74"/>
      <c r="K179" s="74"/>
      <c r="L179" s="72"/>
      <c r="M179" s="281"/>
      <c r="N179" s="47"/>
      <c r="O179" s="47"/>
      <c r="P179" s="47"/>
      <c r="Q179" s="47"/>
      <c r="R179" s="47"/>
      <c r="S179" s="47"/>
      <c r="T179" s="95"/>
      <c r="AT179" s="24" t="s">
        <v>493</v>
      </c>
      <c r="AU179" s="24" t="s">
        <v>76</v>
      </c>
    </row>
    <row r="180" spans="2:63" s="11" customFormat="1" ht="29.85" customHeight="1">
      <c r="B180" s="219"/>
      <c r="C180" s="220"/>
      <c r="D180" s="221" t="s">
        <v>68</v>
      </c>
      <c r="E180" s="233" t="s">
        <v>1294</v>
      </c>
      <c r="F180" s="233" t="s">
        <v>1295</v>
      </c>
      <c r="G180" s="220"/>
      <c r="H180" s="220"/>
      <c r="I180" s="223"/>
      <c r="J180" s="234">
        <f>BK180</f>
        <v>0</v>
      </c>
      <c r="K180" s="220"/>
      <c r="L180" s="225"/>
      <c r="M180" s="226"/>
      <c r="N180" s="227"/>
      <c r="O180" s="227"/>
      <c r="P180" s="228">
        <f>SUM(P181:P184)</f>
        <v>0</v>
      </c>
      <c r="Q180" s="227"/>
      <c r="R180" s="228">
        <f>SUM(R181:R184)</f>
        <v>0</v>
      </c>
      <c r="S180" s="227"/>
      <c r="T180" s="229">
        <f>SUM(T181:T184)</f>
        <v>0</v>
      </c>
      <c r="AR180" s="230" t="s">
        <v>216</v>
      </c>
      <c r="AT180" s="231" t="s">
        <v>68</v>
      </c>
      <c r="AU180" s="231" t="s">
        <v>76</v>
      </c>
      <c r="AY180" s="230" t="s">
        <v>201</v>
      </c>
      <c r="BK180" s="232">
        <f>SUM(BK181:BK184)</f>
        <v>0</v>
      </c>
    </row>
    <row r="181" spans="2:65" s="1" customFormat="1" ht="16.5" customHeight="1">
      <c r="B181" s="46"/>
      <c r="C181" s="235" t="s">
        <v>442</v>
      </c>
      <c r="D181" s="235" t="s">
        <v>203</v>
      </c>
      <c r="E181" s="236" t="s">
        <v>1296</v>
      </c>
      <c r="F181" s="237" t="s">
        <v>1297</v>
      </c>
      <c r="G181" s="238" t="s">
        <v>241</v>
      </c>
      <c r="H181" s="239">
        <v>1</v>
      </c>
      <c r="I181" s="240"/>
      <c r="J181" s="241">
        <f>ROUND(I181*H181,2)</f>
        <v>0</v>
      </c>
      <c r="K181" s="237" t="s">
        <v>21</v>
      </c>
      <c r="L181" s="72"/>
      <c r="M181" s="242" t="s">
        <v>21</v>
      </c>
      <c r="N181" s="243" t="s">
        <v>40</v>
      </c>
      <c r="O181" s="47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AR181" s="24" t="s">
        <v>538</v>
      </c>
      <c r="AT181" s="24" t="s">
        <v>203</v>
      </c>
      <c r="AU181" s="24" t="s">
        <v>79</v>
      </c>
      <c r="AY181" s="24" t="s">
        <v>201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24" t="s">
        <v>76</v>
      </c>
      <c r="BK181" s="246">
        <f>ROUND(I181*H181,2)</f>
        <v>0</v>
      </c>
      <c r="BL181" s="24" t="s">
        <v>538</v>
      </c>
      <c r="BM181" s="24" t="s">
        <v>1298</v>
      </c>
    </row>
    <row r="182" spans="2:65" s="1" customFormat="1" ht="16.5" customHeight="1">
      <c r="B182" s="46"/>
      <c r="C182" s="235" t="s">
        <v>447</v>
      </c>
      <c r="D182" s="235" t="s">
        <v>203</v>
      </c>
      <c r="E182" s="236" t="s">
        <v>1299</v>
      </c>
      <c r="F182" s="237" t="s">
        <v>1300</v>
      </c>
      <c r="G182" s="238" t="s">
        <v>241</v>
      </c>
      <c r="H182" s="239">
        <v>1</v>
      </c>
      <c r="I182" s="240"/>
      <c r="J182" s="241">
        <f>ROUND(I182*H182,2)</f>
        <v>0</v>
      </c>
      <c r="K182" s="237" t="s">
        <v>21</v>
      </c>
      <c r="L182" s="72"/>
      <c r="M182" s="242" t="s">
        <v>21</v>
      </c>
      <c r="N182" s="243" t="s">
        <v>40</v>
      </c>
      <c r="O182" s="47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AR182" s="24" t="s">
        <v>538</v>
      </c>
      <c r="AT182" s="24" t="s">
        <v>203</v>
      </c>
      <c r="AU182" s="24" t="s">
        <v>79</v>
      </c>
      <c r="AY182" s="24" t="s">
        <v>201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76</v>
      </c>
      <c r="BK182" s="246">
        <f>ROUND(I182*H182,2)</f>
        <v>0</v>
      </c>
      <c r="BL182" s="24" t="s">
        <v>538</v>
      </c>
      <c r="BM182" s="24" t="s">
        <v>1301</v>
      </c>
    </row>
    <row r="183" spans="2:65" s="1" customFormat="1" ht="16.5" customHeight="1">
      <c r="B183" s="46"/>
      <c r="C183" s="235" t="s">
        <v>452</v>
      </c>
      <c r="D183" s="235" t="s">
        <v>203</v>
      </c>
      <c r="E183" s="236" t="s">
        <v>1302</v>
      </c>
      <c r="F183" s="237" t="s">
        <v>1303</v>
      </c>
      <c r="G183" s="238" t="s">
        <v>241</v>
      </c>
      <c r="H183" s="239">
        <v>1</v>
      </c>
      <c r="I183" s="240"/>
      <c r="J183" s="241">
        <f>ROUND(I183*H183,2)</f>
        <v>0</v>
      </c>
      <c r="K183" s="237" t="s">
        <v>21</v>
      </c>
      <c r="L183" s="72"/>
      <c r="M183" s="242" t="s">
        <v>21</v>
      </c>
      <c r="N183" s="243" t="s">
        <v>40</v>
      </c>
      <c r="O183" s="47"/>
      <c r="P183" s="244">
        <f>O183*H183</f>
        <v>0</v>
      </c>
      <c r="Q183" s="244">
        <v>0</v>
      </c>
      <c r="R183" s="244">
        <f>Q183*H183</f>
        <v>0</v>
      </c>
      <c r="S183" s="244">
        <v>0</v>
      </c>
      <c r="T183" s="245">
        <f>S183*H183</f>
        <v>0</v>
      </c>
      <c r="AR183" s="24" t="s">
        <v>538</v>
      </c>
      <c r="AT183" s="24" t="s">
        <v>203</v>
      </c>
      <c r="AU183" s="24" t="s">
        <v>79</v>
      </c>
      <c r="AY183" s="24" t="s">
        <v>201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24" t="s">
        <v>76</v>
      </c>
      <c r="BK183" s="246">
        <f>ROUND(I183*H183,2)</f>
        <v>0</v>
      </c>
      <c r="BL183" s="24" t="s">
        <v>538</v>
      </c>
      <c r="BM183" s="24" t="s">
        <v>1304</v>
      </c>
    </row>
    <row r="184" spans="2:65" s="1" customFormat="1" ht="16.5" customHeight="1">
      <c r="B184" s="46"/>
      <c r="C184" s="235" t="s">
        <v>457</v>
      </c>
      <c r="D184" s="235" t="s">
        <v>203</v>
      </c>
      <c r="E184" s="236" t="s">
        <v>1305</v>
      </c>
      <c r="F184" s="237" t="s">
        <v>1306</v>
      </c>
      <c r="G184" s="238" t="s">
        <v>241</v>
      </c>
      <c r="H184" s="239">
        <v>1</v>
      </c>
      <c r="I184" s="240"/>
      <c r="J184" s="241">
        <f>ROUND(I184*H184,2)</f>
        <v>0</v>
      </c>
      <c r="K184" s="237" t="s">
        <v>21</v>
      </c>
      <c r="L184" s="72"/>
      <c r="M184" s="242" t="s">
        <v>21</v>
      </c>
      <c r="N184" s="243" t="s">
        <v>40</v>
      </c>
      <c r="O184" s="47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AR184" s="24" t="s">
        <v>538</v>
      </c>
      <c r="AT184" s="24" t="s">
        <v>203</v>
      </c>
      <c r="AU184" s="24" t="s">
        <v>79</v>
      </c>
      <c r="AY184" s="24" t="s">
        <v>201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538</v>
      </c>
      <c r="BM184" s="24" t="s">
        <v>1307</v>
      </c>
    </row>
    <row r="185" spans="2:63" s="11" customFormat="1" ht="37.4" customHeight="1">
      <c r="B185" s="219"/>
      <c r="C185" s="220"/>
      <c r="D185" s="221" t="s">
        <v>68</v>
      </c>
      <c r="E185" s="222" t="s">
        <v>1308</v>
      </c>
      <c r="F185" s="222" t="s">
        <v>1309</v>
      </c>
      <c r="G185" s="220"/>
      <c r="H185" s="220"/>
      <c r="I185" s="223"/>
      <c r="J185" s="224">
        <f>BK185</f>
        <v>0</v>
      </c>
      <c r="K185" s="220"/>
      <c r="L185" s="225"/>
      <c r="M185" s="226"/>
      <c r="N185" s="227"/>
      <c r="O185" s="227"/>
      <c r="P185" s="228">
        <f>SUM(P186:P188)</f>
        <v>0</v>
      </c>
      <c r="Q185" s="227"/>
      <c r="R185" s="228">
        <f>SUM(R186:R188)</f>
        <v>0</v>
      </c>
      <c r="S185" s="227"/>
      <c r="T185" s="229">
        <f>SUM(T186:T188)</f>
        <v>0</v>
      </c>
      <c r="AR185" s="230" t="s">
        <v>76</v>
      </c>
      <c r="AT185" s="231" t="s">
        <v>68</v>
      </c>
      <c r="AU185" s="231" t="s">
        <v>69</v>
      </c>
      <c r="AY185" s="230" t="s">
        <v>201</v>
      </c>
      <c r="BK185" s="232">
        <f>SUM(BK186:BK188)</f>
        <v>0</v>
      </c>
    </row>
    <row r="186" spans="2:65" s="1" customFormat="1" ht="16.5" customHeight="1">
      <c r="B186" s="46"/>
      <c r="C186" s="235" t="s">
        <v>461</v>
      </c>
      <c r="D186" s="235" t="s">
        <v>203</v>
      </c>
      <c r="E186" s="236" t="s">
        <v>1310</v>
      </c>
      <c r="F186" s="237" t="s">
        <v>1311</v>
      </c>
      <c r="G186" s="238" t="s">
        <v>1312</v>
      </c>
      <c r="H186" s="239">
        <v>1</v>
      </c>
      <c r="I186" s="240"/>
      <c r="J186" s="241">
        <f>ROUND(I186*H186,2)</f>
        <v>0</v>
      </c>
      <c r="K186" s="237" t="s">
        <v>21</v>
      </c>
      <c r="L186" s="72"/>
      <c r="M186" s="242" t="s">
        <v>21</v>
      </c>
      <c r="N186" s="243" t="s">
        <v>40</v>
      </c>
      <c r="O186" s="47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AR186" s="24" t="s">
        <v>208</v>
      </c>
      <c r="AT186" s="24" t="s">
        <v>203</v>
      </c>
      <c r="AU186" s="24" t="s">
        <v>76</v>
      </c>
      <c r="AY186" s="24" t="s">
        <v>201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76</v>
      </c>
      <c r="BK186" s="246">
        <f>ROUND(I186*H186,2)</f>
        <v>0</v>
      </c>
      <c r="BL186" s="24" t="s">
        <v>208</v>
      </c>
      <c r="BM186" s="24" t="s">
        <v>669</v>
      </c>
    </row>
    <row r="187" spans="2:47" s="1" customFormat="1" ht="13.5">
      <c r="B187" s="46"/>
      <c r="C187" s="74"/>
      <c r="D187" s="249" t="s">
        <v>493</v>
      </c>
      <c r="E187" s="74"/>
      <c r="F187" s="280" t="s">
        <v>1313</v>
      </c>
      <c r="G187" s="74"/>
      <c r="H187" s="74"/>
      <c r="I187" s="203"/>
      <c r="J187" s="74"/>
      <c r="K187" s="74"/>
      <c r="L187" s="72"/>
      <c r="M187" s="281"/>
      <c r="N187" s="47"/>
      <c r="O187" s="47"/>
      <c r="P187" s="47"/>
      <c r="Q187" s="47"/>
      <c r="R187" s="47"/>
      <c r="S187" s="47"/>
      <c r="T187" s="95"/>
      <c r="AT187" s="24" t="s">
        <v>493</v>
      </c>
      <c r="AU187" s="24" t="s">
        <v>76</v>
      </c>
    </row>
    <row r="188" spans="2:65" s="1" customFormat="1" ht="16.5" customHeight="1">
      <c r="B188" s="46"/>
      <c r="C188" s="235" t="s">
        <v>466</v>
      </c>
      <c r="D188" s="235" t="s">
        <v>203</v>
      </c>
      <c r="E188" s="236" t="s">
        <v>1314</v>
      </c>
      <c r="F188" s="237" t="s">
        <v>1315</v>
      </c>
      <c r="G188" s="238" t="s">
        <v>1274</v>
      </c>
      <c r="H188" s="239">
        <v>1</v>
      </c>
      <c r="I188" s="240"/>
      <c r="J188" s="241">
        <f>ROUND(I188*H188,2)</f>
        <v>0</v>
      </c>
      <c r="K188" s="237" t="s">
        <v>21</v>
      </c>
      <c r="L188" s="72"/>
      <c r="M188" s="242" t="s">
        <v>21</v>
      </c>
      <c r="N188" s="243" t="s">
        <v>40</v>
      </c>
      <c r="O188" s="47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AR188" s="24" t="s">
        <v>208</v>
      </c>
      <c r="AT188" s="24" t="s">
        <v>203</v>
      </c>
      <c r="AU188" s="24" t="s">
        <v>76</v>
      </c>
      <c r="AY188" s="24" t="s">
        <v>201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24" t="s">
        <v>76</v>
      </c>
      <c r="BK188" s="246">
        <f>ROUND(I188*H188,2)</f>
        <v>0</v>
      </c>
      <c r="BL188" s="24" t="s">
        <v>208</v>
      </c>
      <c r="BM188" s="24" t="s">
        <v>679</v>
      </c>
    </row>
    <row r="189" spans="2:63" s="11" customFormat="1" ht="37.4" customHeight="1">
      <c r="B189" s="219"/>
      <c r="C189" s="220"/>
      <c r="D189" s="221" t="s">
        <v>68</v>
      </c>
      <c r="E189" s="222" t="s">
        <v>720</v>
      </c>
      <c r="F189" s="222" t="s">
        <v>1316</v>
      </c>
      <c r="G189" s="220"/>
      <c r="H189" s="220"/>
      <c r="I189" s="223"/>
      <c r="J189" s="224">
        <f>BK189</f>
        <v>0</v>
      </c>
      <c r="K189" s="220"/>
      <c r="L189" s="225"/>
      <c r="M189" s="226"/>
      <c r="N189" s="227"/>
      <c r="O189" s="227"/>
      <c r="P189" s="228">
        <f>SUM(P190:P192)</f>
        <v>0</v>
      </c>
      <c r="Q189" s="227"/>
      <c r="R189" s="228">
        <f>SUM(R190:R192)</f>
        <v>0</v>
      </c>
      <c r="S189" s="227"/>
      <c r="T189" s="229">
        <f>SUM(T190:T192)</f>
        <v>0</v>
      </c>
      <c r="AR189" s="230" t="s">
        <v>76</v>
      </c>
      <c r="AT189" s="231" t="s">
        <v>68</v>
      </c>
      <c r="AU189" s="231" t="s">
        <v>69</v>
      </c>
      <c r="AY189" s="230" t="s">
        <v>201</v>
      </c>
      <c r="BK189" s="232">
        <f>SUM(BK190:BK192)</f>
        <v>0</v>
      </c>
    </row>
    <row r="190" spans="2:65" s="1" customFormat="1" ht="16.5" customHeight="1">
      <c r="B190" s="46"/>
      <c r="C190" s="235" t="s">
        <v>470</v>
      </c>
      <c r="D190" s="235" t="s">
        <v>203</v>
      </c>
      <c r="E190" s="236" t="s">
        <v>76</v>
      </c>
      <c r="F190" s="237" t="s">
        <v>1317</v>
      </c>
      <c r="G190" s="238" t="s">
        <v>1318</v>
      </c>
      <c r="H190" s="239">
        <v>3</v>
      </c>
      <c r="I190" s="240"/>
      <c r="J190" s="241">
        <f>ROUND(I190*H190,2)</f>
        <v>0</v>
      </c>
      <c r="K190" s="237" t="s">
        <v>21</v>
      </c>
      <c r="L190" s="72"/>
      <c r="M190" s="242" t="s">
        <v>21</v>
      </c>
      <c r="N190" s="243" t="s">
        <v>40</v>
      </c>
      <c r="O190" s="47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AR190" s="24" t="s">
        <v>208</v>
      </c>
      <c r="AT190" s="24" t="s">
        <v>203</v>
      </c>
      <c r="AU190" s="24" t="s">
        <v>76</v>
      </c>
      <c r="AY190" s="24" t="s">
        <v>201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24" t="s">
        <v>76</v>
      </c>
      <c r="BK190" s="246">
        <f>ROUND(I190*H190,2)</f>
        <v>0</v>
      </c>
      <c r="BL190" s="24" t="s">
        <v>208</v>
      </c>
      <c r="BM190" s="24" t="s">
        <v>689</v>
      </c>
    </row>
    <row r="191" spans="2:65" s="1" customFormat="1" ht="16.5" customHeight="1">
      <c r="B191" s="46"/>
      <c r="C191" s="235" t="s">
        <v>474</v>
      </c>
      <c r="D191" s="235" t="s">
        <v>203</v>
      </c>
      <c r="E191" s="236" t="s">
        <v>1319</v>
      </c>
      <c r="F191" s="237" t="s">
        <v>1320</v>
      </c>
      <c r="G191" s="238" t="s">
        <v>1318</v>
      </c>
      <c r="H191" s="239">
        <v>5</v>
      </c>
      <c r="I191" s="240"/>
      <c r="J191" s="241">
        <f>ROUND(I191*H191,2)</f>
        <v>0</v>
      </c>
      <c r="K191" s="237" t="s">
        <v>21</v>
      </c>
      <c r="L191" s="72"/>
      <c r="M191" s="242" t="s">
        <v>21</v>
      </c>
      <c r="N191" s="243" t="s">
        <v>40</v>
      </c>
      <c r="O191" s="47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AR191" s="24" t="s">
        <v>208</v>
      </c>
      <c r="AT191" s="24" t="s">
        <v>203</v>
      </c>
      <c r="AU191" s="24" t="s">
        <v>76</v>
      </c>
      <c r="AY191" s="24" t="s">
        <v>201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24" t="s">
        <v>76</v>
      </c>
      <c r="BK191" s="246">
        <f>ROUND(I191*H191,2)</f>
        <v>0</v>
      </c>
      <c r="BL191" s="24" t="s">
        <v>208</v>
      </c>
      <c r="BM191" s="24" t="s">
        <v>698</v>
      </c>
    </row>
    <row r="192" spans="2:65" s="1" customFormat="1" ht="16.5" customHeight="1">
      <c r="B192" s="46"/>
      <c r="C192" s="235" t="s">
        <v>479</v>
      </c>
      <c r="D192" s="235" t="s">
        <v>203</v>
      </c>
      <c r="E192" s="236" t="s">
        <v>1321</v>
      </c>
      <c r="F192" s="237" t="s">
        <v>1322</v>
      </c>
      <c r="G192" s="238" t="s">
        <v>1318</v>
      </c>
      <c r="H192" s="239">
        <v>5</v>
      </c>
      <c r="I192" s="240"/>
      <c r="J192" s="241">
        <f>ROUND(I192*H192,2)</f>
        <v>0</v>
      </c>
      <c r="K192" s="237" t="s">
        <v>21</v>
      </c>
      <c r="L192" s="72"/>
      <c r="M192" s="242" t="s">
        <v>21</v>
      </c>
      <c r="N192" s="296" t="s">
        <v>40</v>
      </c>
      <c r="O192" s="284"/>
      <c r="P192" s="297">
        <f>O192*H192</f>
        <v>0</v>
      </c>
      <c r="Q192" s="297">
        <v>0</v>
      </c>
      <c r="R192" s="297">
        <f>Q192*H192</f>
        <v>0</v>
      </c>
      <c r="S192" s="297">
        <v>0</v>
      </c>
      <c r="T192" s="298">
        <f>S192*H192</f>
        <v>0</v>
      </c>
      <c r="AR192" s="24" t="s">
        <v>208</v>
      </c>
      <c r="AT192" s="24" t="s">
        <v>203</v>
      </c>
      <c r="AU192" s="24" t="s">
        <v>76</v>
      </c>
      <c r="AY192" s="24" t="s">
        <v>201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24" t="s">
        <v>76</v>
      </c>
      <c r="BK192" s="246">
        <f>ROUND(I192*H192,2)</f>
        <v>0</v>
      </c>
      <c r="BL192" s="24" t="s">
        <v>208</v>
      </c>
      <c r="BM192" s="24" t="s">
        <v>706</v>
      </c>
    </row>
    <row r="193" spans="2:12" s="1" customFormat="1" ht="6.95" customHeight="1">
      <c r="B193" s="67"/>
      <c r="C193" s="68"/>
      <c r="D193" s="68"/>
      <c r="E193" s="68"/>
      <c r="F193" s="68"/>
      <c r="G193" s="68"/>
      <c r="H193" s="68"/>
      <c r="I193" s="178"/>
      <c r="J193" s="68"/>
      <c r="K193" s="68"/>
      <c r="L193" s="72"/>
    </row>
  </sheetData>
  <sheetProtection password="CC35" sheet="1" objects="1" scenarios="1" formatColumns="0" formatRows="0" autoFilter="0"/>
  <autoFilter ref="C87:K192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6:H76"/>
    <mergeCell ref="E78:H78"/>
    <mergeCell ref="E80:H80"/>
    <mergeCell ref="G1:H1"/>
    <mergeCell ref="L2:V2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141</v>
      </c>
      <c r="G1" s="151" t="s">
        <v>142</v>
      </c>
      <c r="H1" s="151"/>
      <c r="I1" s="152"/>
      <c r="J1" s="151" t="s">
        <v>143</v>
      </c>
      <c r="K1" s="150" t="s">
        <v>144</v>
      </c>
      <c r="L1" s="151" t="s">
        <v>145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96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146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ZŠ Karviná - školy II - stavba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147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148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149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1323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ROUND(J88,2)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ROUND(SUM(BE88:BE154),2)</f>
        <v>0</v>
      </c>
      <c r="G32" s="47"/>
      <c r="H32" s="47"/>
      <c r="I32" s="170">
        <v>0.21</v>
      </c>
      <c r="J32" s="169">
        <f>ROUND(ROUND((SUM(BE88:BE154)),2)*I32,2)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ROUND(SUM(BF88:BF154),2)</f>
        <v>0</v>
      </c>
      <c r="G33" s="47"/>
      <c r="H33" s="47"/>
      <c r="I33" s="170">
        <v>0.15</v>
      </c>
      <c r="J33" s="169">
        <f>ROUND(ROUND((SUM(BF88:BF154)),2)*I33,2)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ROUND(SUM(BG88:BG154),2)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ROUND(SUM(BH88:BH154),2)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ROUND(SUM(BI88:BI154),2)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151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ZŠ Karviná - školy II - stavba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147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148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149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011 - Elektro rukodělná a keramická dílna 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152</v>
      </c>
      <c r="D58" s="171"/>
      <c r="E58" s="171"/>
      <c r="F58" s="171"/>
      <c r="G58" s="171"/>
      <c r="H58" s="171"/>
      <c r="I58" s="185"/>
      <c r="J58" s="186" t="s">
        <v>153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154</v>
      </c>
      <c r="D60" s="47"/>
      <c r="E60" s="47"/>
      <c r="F60" s="47"/>
      <c r="G60" s="47"/>
      <c r="H60" s="47"/>
      <c r="I60" s="156"/>
      <c r="J60" s="167">
        <f>J88</f>
        <v>0</v>
      </c>
      <c r="K60" s="51"/>
      <c r="AU60" s="24" t="s">
        <v>155</v>
      </c>
    </row>
    <row r="61" spans="2:11" s="8" customFormat="1" ht="24.95" customHeight="1">
      <c r="B61" s="189"/>
      <c r="C61" s="190"/>
      <c r="D61" s="191" t="s">
        <v>1220</v>
      </c>
      <c r="E61" s="192"/>
      <c r="F61" s="192"/>
      <c r="G61" s="192"/>
      <c r="H61" s="192"/>
      <c r="I61" s="193"/>
      <c r="J61" s="194">
        <f>J89</f>
        <v>0</v>
      </c>
      <c r="K61" s="195"/>
    </row>
    <row r="62" spans="2:11" s="8" customFormat="1" ht="24.95" customHeight="1">
      <c r="B62" s="189"/>
      <c r="C62" s="190"/>
      <c r="D62" s="191" t="s">
        <v>1221</v>
      </c>
      <c r="E62" s="192"/>
      <c r="F62" s="192"/>
      <c r="G62" s="192"/>
      <c r="H62" s="192"/>
      <c r="I62" s="193"/>
      <c r="J62" s="194">
        <f>J112</f>
        <v>0</v>
      </c>
      <c r="K62" s="195"/>
    </row>
    <row r="63" spans="2:11" s="8" customFormat="1" ht="24.95" customHeight="1">
      <c r="B63" s="189"/>
      <c r="C63" s="190"/>
      <c r="D63" s="191" t="s">
        <v>1222</v>
      </c>
      <c r="E63" s="192"/>
      <c r="F63" s="192"/>
      <c r="G63" s="192"/>
      <c r="H63" s="192"/>
      <c r="I63" s="193"/>
      <c r="J63" s="194">
        <f>J117</f>
        <v>0</v>
      </c>
      <c r="K63" s="195"/>
    </row>
    <row r="64" spans="2:11" s="9" customFormat="1" ht="19.9" customHeight="1">
      <c r="B64" s="196"/>
      <c r="C64" s="197"/>
      <c r="D64" s="198" t="s">
        <v>1223</v>
      </c>
      <c r="E64" s="199"/>
      <c r="F64" s="199"/>
      <c r="G64" s="199"/>
      <c r="H64" s="199"/>
      <c r="I64" s="200"/>
      <c r="J64" s="201">
        <f>J144</f>
        <v>0</v>
      </c>
      <c r="K64" s="202"/>
    </row>
    <row r="65" spans="2:11" s="8" customFormat="1" ht="24.95" customHeight="1">
      <c r="B65" s="189"/>
      <c r="C65" s="190"/>
      <c r="D65" s="191" t="s">
        <v>1324</v>
      </c>
      <c r="E65" s="192"/>
      <c r="F65" s="192"/>
      <c r="G65" s="192"/>
      <c r="H65" s="192"/>
      <c r="I65" s="193"/>
      <c r="J65" s="194">
        <f>J149</f>
        <v>0</v>
      </c>
      <c r="K65" s="195"/>
    </row>
    <row r="66" spans="2:11" s="8" customFormat="1" ht="24.95" customHeight="1">
      <c r="B66" s="189"/>
      <c r="C66" s="190"/>
      <c r="D66" s="191" t="s">
        <v>1225</v>
      </c>
      <c r="E66" s="192"/>
      <c r="F66" s="192"/>
      <c r="G66" s="192"/>
      <c r="H66" s="192"/>
      <c r="I66" s="193"/>
      <c r="J66" s="194">
        <f>J151</f>
        <v>0</v>
      </c>
      <c r="K66" s="195"/>
    </row>
    <row r="67" spans="2:11" s="1" customFormat="1" ht="21.8" customHeight="1">
      <c r="B67" s="46"/>
      <c r="C67" s="47"/>
      <c r="D67" s="47"/>
      <c r="E67" s="47"/>
      <c r="F67" s="47"/>
      <c r="G67" s="47"/>
      <c r="H67" s="47"/>
      <c r="I67" s="156"/>
      <c r="J67" s="47"/>
      <c r="K67" s="51"/>
    </row>
    <row r="68" spans="2:11" s="1" customFormat="1" ht="6.95" customHeight="1">
      <c r="B68" s="67"/>
      <c r="C68" s="68"/>
      <c r="D68" s="68"/>
      <c r="E68" s="68"/>
      <c r="F68" s="68"/>
      <c r="G68" s="68"/>
      <c r="H68" s="68"/>
      <c r="I68" s="178"/>
      <c r="J68" s="68"/>
      <c r="K68" s="69"/>
    </row>
    <row r="72" spans="2:12" s="1" customFormat="1" ht="6.95" customHeight="1">
      <c r="B72" s="70"/>
      <c r="C72" s="71"/>
      <c r="D72" s="71"/>
      <c r="E72" s="71"/>
      <c r="F72" s="71"/>
      <c r="G72" s="71"/>
      <c r="H72" s="71"/>
      <c r="I72" s="181"/>
      <c r="J72" s="71"/>
      <c r="K72" s="71"/>
      <c r="L72" s="72"/>
    </row>
    <row r="73" spans="2:12" s="1" customFormat="1" ht="36.95" customHeight="1">
      <c r="B73" s="46"/>
      <c r="C73" s="73" t="s">
        <v>185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203"/>
      <c r="J74" s="74"/>
      <c r="K74" s="74"/>
      <c r="L74" s="72"/>
    </row>
    <row r="75" spans="2:12" s="1" customFormat="1" ht="14.4" customHeight="1">
      <c r="B75" s="46"/>
      <c r="C75" s="76" t="s">
        <v>18</v>
      </c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16.5" customHeight="1">
      <c r="B76" s="46"/>
      <c r="C76" s="74"/>
      <c r="D76" s="74"/>
      <c r="E76" s="204" t="str">
        <f>E7</f>
        <v>Rekonstrukce odborných učeben ZŠ Karviná - školy II - stavba</v>
      </c>
      <c r="F76" s="76"/>
      <c r="G76" s="76"/>
      <c r="H76" s="76"/>
      <c r="I76" s="203"/>
      <c r="J76" s="74"/>
      <c r="K76" s="74"/>
      <c r="L76" s="72"/>
    </row>
    <row r="77" spans="2:12" ht="13.5">
      <c r="B77" s="28"/>
      <c r="C77" s="76" t="s">
        <v>147</v>
      </c>
      <c r="D77" s="205"/>
      <c r="E77" s="205"/>
      <c r="F77" s="205"/>
      <c r="G77" s="205"/>
      <c r="H77" s="205"/>
      <c r="I77" s="148"/>
      <c r="J77" s="205"/>
      <c r="K77" s="205"/>
      <c r="L77" s="206"/>
    </row>
    <row r="78" spans="2:12" s="1" customFormat="1" ht="16.5" customHeight="1">
      <c r="B78" s="46"/>
      <c r="C78" s="74"/>
      <c r="D78" s="74"/>
      <c r="E78" s="204" t="s">
        <v>148</v>
      </c>
      <c r="F78" s="74"/>
      <c r="G78" s="74"/>
      <c r="H78" s="74"/>
      <c r="I78" s="203"/>
      <c r="J78" s="74"/>
      <c r="K78" s="74"/>
      <c r="L78" s="72"/>
    </row>
    <row r="79" spans="2:12" s="1" customFormat="1" ht="14.4" customHeight="1">
      <c r="B79" s="46"/>
      <c r="C79" s="76" t="s">
        <v>149</v>
      </c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7.25" customHeight="1">
      <c r="B80" s="46"/>
      <c r="C80" s="74"/>
      <c r="D80" s="74"/>
      <c r="E80" s="82" t="str">
        <f>E11</f>
        <v xml:space="preserve">011 - Elektro rukodělná a keramická dílna </v>
      </c>
      <c r="F80" s="74"/>
      <c r="G80" s="74"/>
      <c r="H80" s="74"/>
      <c r="I80" s="203"/>
      <c r="J80" s="74"/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8" customHeight="1">
      <c r="B82" s="46"/>
      <c r="C82" s="76" t="s">
        <v>23</v>
      </c>
      <c r="D82" s="74"/>
      <c r="E82" s="74"/>
      <c r="F82" s="207" t="str">
        <f>F14</f>
        <v xml:space="preserve"> </v>
      </c>
      <c r="G82" s="74"/>
      <c r="H82" s="74"/>
      <c r="I82" s="208" t="s">
        <v>25</v>
      </c>
      <c r="J82" s="85" t="str">
        <f>IF(J14="","",J14)</f>
        <v>4. 9. 2017</v>
      </c>
      <c r="K82" s="74"/>
      <c r="L82" s="72"/>
    </row>
    <row r="83" spans="2:12" s="1" customFormat="1" ht="6.95" customHeight="1">
      <c r="B83" s="46"/>
      <c r="C83" s="74"/>
      <c r="D83" s="74"/>
      <c r="E83" s="74"/>
      <c r="F83" s="74"/>
      <c r="G83" s="74"/>
      <c r="H83" s="74"/>
      <c r="I83" s="203"/>
      <c r="J83" s="74"/>
      <c r="K83" s="74"/>
      <c r="L83" s="72"/>
    </row>
    <row r="84" spans="2:12" s="1" customFormat="1" ht="13.5">
      <c r="B84" s="46"/>
      <c r="C84" s="76" t="s">
        <v>27</v>
      </c>
      <c r="D84" s="74"/>
      <c r="E84" s="74"/>
      <c r="F84" s="207" t="str">
        <f>E17</f>
        <v xml:space="preserve"> </v>
      </c>
      <c r="G84" s="74"/>
      <c r="H84" s="74"/>
      <c r="I84" s="208" t="s">
        <v>32</v>
      </c>
      <c r="J84" s="207" t="str">
        <f>E23</f>
        <v xml:space="preserve"> </v>
      </c>
      <c r="K84" s="74"/>
      <c r="L84" s="72"/>
    </row>
    <row r="85" spans="2:12" s="1" customFormat="1" ht="14.4" customHeight="1">
      <c r="B85" s="46"/>
      <c r="C85" s="76" t="s">
        <v>30</v>
      </c>
      <c r="D85" s="74"/>
      <c r="E85" s="74"/>
      <c r="F85" s="207" t="str">
        <f>IF(E20="","",E20)</f>
        <v/>
      </c>
      <c r="G85" s="74"/>
      <c r="H85" s="74"/>
      <c r="I85" s="203"/>
      <c r="J85" s="74"/>
      <c r="K85" s="74"/>
      <c r="L85" s="72"/>
    </row>
    <row r="86" spans="2:12" s="1" customFormat="1" ht="10.3" customHeight="1">
      <c r="B86" s="46"/>
      <c r="C86" s="74"/>
      <c r="D86" s="74"/>
      <c r="E86" s="74"/>
      <c r="F86" s="74"/>
      <c r="G86" s="74"/>
      <c r="H86" s="74"/>
      <c r="I86" s="203"/>
      <c r="J86" s="74"/>
      <c r="K86" s="74"/>
      <c r="L86" s="72"/>
    </row>
    <row r="87" spans="2:20" s="10" customFormat="1" ht="29.25" customHeight="1">
      <c r="B87" s="209"/>
      <c r="C87" s="210" t="s">
        <v>186</v>
      </c>
      <c r="D87" s="211" t="s">
        <v>54</v>
      </c>
      <c r="E87" s="211" t="s">
        <v>50</v>
      </c>
      <c r="F87" s="211" t="s">
        <v>187</v>
      </c>
      <c r="G87" s="211" t="s">
        <v>188</v>
      </c>
      <c r="H87" s="211" t="s">
        <v>189</v>
      </c>
      <c r="I87" s="212" t="s">
        <v>190</v>
      </c>
      <c r="J87" s="211" t="s">
        <v>153</v>
      </c>
      <c r="K87" s="213" t="s">
        <v>191</v>
      </c>
      <c r="L87" s="214"/>
      <c r="M87" s="102" t="s">
        <v>192</v>
      </c>
      <c r="N87" s="103" t="s">
        <v>39</v>
      </c>
      <c r="O87" s="103" t="s">
        <v>193</v>
      </c>
      <c r="P87" s="103" t="s">
        <v>194</v>
      </c>
      <c r="Q87" s="103" t="s">
        <v>195</v>
      </c>
      <c r="R87" s="103" t="s">
        <v>196</v>
      </c>
      <c r="S87" s="103" t="s">
        <v>197</v>
      </c>
      <c r="T87" s="104" t="s">
        <v>198</v>
      </c>
    </row>
    <row r="88" spans="2:63" s="1" customFormat="1" ht="29.25" customHeight="1">
      <c r="B88" s="46"/>
      <c r="C88" s="108" t="s">
        <v>154</v>
      </c>
      <c r="D88" s="74"/>
      <c r="E88" s="74"/>
      <c r="F88" s="74"/>
      <c r="G88" s="74"/>
      <c r="H88" s="74"/>
      <c r="I88" s="203"/>
      <c r="J88" s="215">
        <f>BK88</f>
        <v>0</v>
      </c>
      <c r="K88" s="74"/>
      <c r="L88" s="72"/>
      <c r="M88" s="105"/>
      <c r="N88" s="106"/>
      <c r="O88" s="106"/>
      <c r="P88" s="216">
        <f>P89+P112+P117+P149+P151</f>
        <v>0</v>
      </c>
      <c r="Q88" s="106"/>
      <c r="R88" s="216">
        <f>R89+R112+R117+R149+R151</f>
        <v>0</v>
      </c>
      <c r="S88" s="106"/>
      <c r="T88" s="217">
        <f>T89+T112+T117+T149+T151</f>
        <v>0</v>
      </c>
      <c r="AT88" s="24" t="s">
        <v>68</v>
      </c>
      <c r="AU88" s="24" t="s">
        <v>155</v>
      </c>
      <c r="BK88" s="218">
        <f>BK89+BK112+BK117+BK149+BK151</f>
        <v>0</v>
      </c>
    </row>
    <row r="89" spans="2:63" s="11" customFormat="1" ht="37.4" customHeight="1">
      <c r="B89" s="219"/>
      <c r="C89" s="220"/>
      <c r="D89" s="221" t="s">
        <v>68</v>
      </c>
      <c r="E89" s="222" t="s">
        <v>1226</v>
      </c>
      <c r="F89" s="222" t="s">
        <v>1227</v>
      </c>
      <c r="G89" s="220"/>
      <c r="H89" s="220"/>
      <c r="I89" s="223"/>
      <c r="J89" s="224">
        <f>BK89</f>
        <v>0</v>
      </c>
      <c r="K89" s="220"/>
      <c r="L89" s="225"/>
      <c r="M89" s="226"/>
      <c r="N89" s="227"/>
      <c r="O89" s="227"/>
      <c r="P89" s="228">
        <f>SUM(P90:P111)</f>
        <v>0</v>
      </c>
      <c r="Q89" s="227"/>
      <c r="R89" s="228">
        <f>SUM(R90:R111)</f>
        <v>0</v>
      </c>
      <c r="S89" s="227"/>
      <c r="T89" s="229">
        <f>SUM(T90:T111)</f>
        <v>0</v>
      </c>
      <c r="AR89" s="230" t="s">
        <v>76</v>
      </c>
      <c r="AT89" s="231" t="s">
        <v>68</v>
      </c>
      <c r="AU89" s="231" t="s">
        <v>69</v>
      </c>
      <c r="AY89" s="230" t="s">
        <v>201</v>
      </c>
      <c r="BK89" s="232">
        <f>SUM(BK90:BK111)</f>
        <v>0</v>
      </c>
    </row>
    <row r="90" spans="2:65" s="1" customFormat="1" ht="16.5" customHeight="1">
      <c r="B90" s="46"/>
      <c r="C90" s="235" t="s">
        <v>76</v>
      </c>
      <c r="D90" s="235" t="s">
        <v>203</v>
      </c>
      <c r="E90" s="236" t="s">
        <v>216</v>
      </c>
      <c r="F90" s="237" t="s">
        <v>1325</v>
      </c>
      <c r="G90" s="238" t="s">
        <v>358</v>
      </c>
      <c r="H90" s="239">
        <v>15</v>
      </c>
      <c r="I90" s="240"/>
      <c r="J90" s="241">
        <f>ROUND(I90*H90,2)</f>
        <v>0</v>
      </c>
      <c r="K90" s="237" t="s">
        <v>21</v>
      </c>
      <c r="L90" s="72"/>
      <c r="M90" s="242" t="s">
        <v>21</v>
      </c>
      <c r="N90" s="243" t="s">
        <v>40</v>
      </c>
      <c r="O90" s="47"/>
      <c r="P90" s="244">
        <f>O90*H90</f>
        <v>0</v>
      </c>
      <c r="Q90" s="244">
        <v>0</v>
      </c>
      <c r="R90" s="244">
        <f>Q90*H90</f>
        <v>0</v>
      </c>
      <c r="S90" s="244">
        <v>0</v>
      </c>
      <c r="T90" s="245">
        <f>S90*H90</f>
        <v>0</v>
      </c>
      <c r="AR90" s="24" t="s">
        <v>208</v>
      </c>
      <c r="AT90" s="24" t="s">
        <v>203</v>
      </c>
      <c r="AU90" s="24" t="s">
        <v>76</v>
      </c>
      <c r="AY90" s="24" t="s">
        <v>201</v>
      </c>
      <c r="BE90" s="246">
        <f>IF(N90="základní",J90,0)</f>
        <v>0</v>
      </c>
      <c r="BF90" s="246">
        <f>IF(N90="snížená",J90,0)</f>
        <v>0</v>
      </c>
      <c r="BG90" s="246">
        <f>IF(N90="zákl. přenesená",J90,0)</f>
        <v>0</v>
      </c>
      <c r="BH90" s="246">
        <f>IF(N90="sníž. přenesená",J90,0)</f>
        <v>0</v>
      </c>
      <c r="BI90" s="246">
        <f>IF(N90="nulová",J90,0)</f>
        <v>0</v>
      </c>
      <c r="BJ90" s="24" t="s">
        <v>76</v>
      </c>
      <c r="BK90" s="246">
        <f>ROUND(I90*H90,2)</f>
        <v>0</v>
      </c>
      <c r="BL90" s="24" t="s">
        <v>208</v>
      </c>
      <c r="BM90" s="24" t="s">
        <v>79</v>
      </c>
    </row>
    <row r="91" spans="2:47" s="1" customFormat="1" ht="13.5">
      <c r="B91" s="46"/>
      <c r="C91" s="74"/>
      <c r="D91" s="249" t="s">
        <v>493</v>
      </c>
      <c r="E91" s="74"/>
      <c r="F91" s="280" t="s">
        <v>1313</v>
      </c>
      <c r="G91" s="74"/>
      <c r="H91" s="74"/>
      <c r="I91" s="203"/>
      <c r="J91" s="74"/>
      <c r="K91" s="74"/>
      <c r="L91" s="72"/>
      <c r="M91" s="281"/>
      <c r="N91" s="47"/>
      <c r="O91" s="47"/>
      <c r="P91" s="47"/>
      <c r="Q91" s="47"/>
      <c r="R91" s="47"/>
      <c r="S91" s="47"/>
      <c r="T91" s="95"/>
      <c r="AT91" s="24" t="s">
        <v>493</v>
      </c>
      <c r="AU91" s="24" t="s">
        <v>76</v>
      </c>
    </row>
    <row r="92" spans="2:65" s="1" customFormat="1" ht="16.5" customHeight="1">
      <c r="B92" s="46"/>
      <c r="C92" s="235" t="s">
        <v>79</v>
      </c>
      <c r="D92" s="235" t="s">
        <v>203</v>
      </c>
      <c r="E92" s="236" t="s">
        <v>208</v>
      </c>
      <c r="F92" s="237" t="s">
        <v>1326</v>
      </c>
      <c r="G92" s="238" t="s">
        <v>358</v>
      </c>
      <c r="H92" s="239">
        <v>15</v>
      </c>
      <c r="I92" s="240"/>
      <c r="J92" s="241">
        <f>ROUND(I92*H92,2)</f>
        <v>0</v>
      </c>
      <c r="K92" s="237" t="s">
        <v>21</v>
      </c>
      <c r="L92" s="72"/>
      <c r="M92" s="242" t="s">
        <v>21</v>
      </c>
      <c r="N92" s="243" t="s">
        <v>40</v>
      </c>
      <c r="O92" s="47"/>
      <c r="P92" s="244">
        <f>O92*H92</f>
        <v>0</v>
      </c>
      <c r="Q92" s="244">
        <v>0</v>
      </c>
      <c r="R92" s="244">
        <f>Q92*H92</f>
        <v>0</v>
      </c>
      <c r="S92" s="244">
        <v>0</v>
      </c>
      <c r="T92" s="245">
        <f>S92*H92</f>
        <v>0</v>
      </c>
      <c r="AR92" s="24" t="s">
        <v>208</v>
      </c>
      <c r="AT92" s="24" t="s">
        <v>203</v>
      </c>
      <c r="AU92" s="24" t="s">
        <v>76</v>
      </c>
      <c r="AY92" s="24" t="s">
        <v>201</v>
      </c>
      <c r="BE92" s="246">
        <f>IF(N92="základní",J92,0)</f>
        <v>0</v>
      </c>
      <c r="BF92" s="246">
        <f>IF(N92="snížená",J92,0)</f>
        <v>0</v>
      </c>
      <c r="BG92" s="246">
        <f>IF(N92="zákl. přenesená",J92,0)</f>
        <v>0</v>
      </c>
      <c r="BH92" s="246">
        <f>IF(N92="sníž. přenesená",J92,0)</f>
        <v>0</v>
      </c>
      <c r="BI92" s="246">
        <f>IF(N92="nulová",J92,0)</f>
        <v>0</v>
      </c>
      <c r="BJ92" s="24" t="s">
        <v>76</v>
      </c>
      <c r="BK92" s="246">
        <f>ROUND(I92*H92,2)</f>
        <v>0</v>
      </c>
      <c r="BL92" s="24" t="s">
        <v>208</v>
      </c>
      <c r="BM92" s="24" t="s">
        <v>208</v>
      </c>
    </row>
    <row r="93" spans="2:47" s="1" customFormat="1" ht="13.5">
      <c r="B93" s="46"/>
      <c r="C93" s="74"/>
      <c r="D93" s="249" t="s">
        <v>493</v>
      </c>
      <c r="E93" s="74"/>
      <c r="F93" s="280" t="s">
        <v>1313</v>
      </c>
      <c r="G93" s="74"/>
      <c r="H93" s="74"/>
      <c r="I93" s="203"/>
      <c r="J93" s="74"/>
      <c r="K93" s="74"/>
      <c r="L93" s="72"/>
      <c r="M93" s="281"/>
      <c r="N93" s="47"/>
      <c r="O93" s="47"/>
      <c r="P93" s="47"/>
      <c r="Q93" s="47"/>
      <c r="R93" s="47"/>
      <c r="S93" s="47"/>
      <c r="T93" s="95"/>
      <c r="AT93" s="24" t="s">
        <v>493</v>
      </c>
      <c r="AU93" s="24" t="s">
        <v>76</v>
      </c>
    </row>
    <row r="94" spans="2:65" s="1" customFormat="1" ht="16.5" customHeight="1">
      <c r="B94" s="46"/>
      <c r="C94" s="235" t="s">
        <v>216</v>
      </c>
      <c r="D94" s="235" t="s">
        <v>203</v>
      </c>
      <c r="E94" s="236" t="s">
        <v>227</v>
      </c>
      <c r="F94" s="237" t="s">
        <v>1228</v>
      </c>
      <c r="G94" s="238" t="s">
        <v>1229</v>
      </c>
      <c r="H94" s="239">
        <v>6</v>
      </c>
      <c r="I94" s="240"/>
      <c r="J94" s="241">
        <f>ROUND(I94*H94,2)</f>
        <v>0</v>
      </c>
      <c r="K94" s="237" t="s">
        <v>21</v>
      </c>
      <c r="L94" s="72"/>
      <c r="M94" s="242" t="s">
        <v>21</v>
      </c>
      <c r="N94" s="243" t="s">
        <v>40</v>
      </c>
      <c r="O94" s="47"/>
      <c r="P94" s="244">
        <f>O94*H94</f>
        <v>0</v>
      </c>
      <c r="Q94" s="244">
        <v>0</v>
      </c>
      <c r="R94" s="244">
        <f>Q94*H94</f>
        <v>0</v>
      </c>
      <c r="S94" s="244">
        <v>0</v>
      </c>
      <c r="T94" s="245">
        <f>S94*H94</f>
        <v>0</v>
      </c>
      <c r="AR94" s="24" t="s">
        <v>208</v>
      </c>
      <c r="AT94" s="24" t="s">
        <v>203</v>
      </c>
      <c r="AU94" s="24" t="s">
        <v>76</v>
      </c>
      <c r="AY94" s="24" t="s">
        <v>201</v>
      </c>
      <c r="BE94" s="246">
        <f>IF(N94="základní",J94,0)</f>
        <v>0</v>
      </c>
      <c r="BF94" s="246">
        <f>IF(N94="snížená",J94,0)</f>
        <v>0</v>
      </c>
      <c r="BG94" s="246">
        <f>IF(N94="zákl. přenesená",J94,0)</f>
        <v>0</v>
      </c>
      <c r="BH94" s="246">
        <f>IF(N94="sníž. přenesená",J94,0)</f>
        <v>0</v>
      </c>
      <c r="BI94" s="246">
        <f>IF(N94="nulová",J94,0)</f>
        <v>0</v>
      </c>
      <c r="BJ94" s="24" t="s">
        <v>76</v>
      </c>
      <c r="BK94" s="246">
        <f>ROUND(I94*H94,2)</f>
        <v>0</v>
      </c>
      <c r="BL94" s="24" t="s">
        <v>208</v>
      </c>
      <c r="BM94" s="24" t="s">
        <v>232</v>
      </c>
    </row>
    <row r="95" spans="2:47" s="1" customFormat="1" ht="13.5">
      <c r="B95" s="46"/>
      <c r="C95" s="74"/>
      <c r="D95" s="249" t="s">
        <v>493</v>
      </c>
      <c r="E95" s="74"/>
      <c r="F95" s="280" t="s">
        <v>1313</v>
      </c>
      <c r="G95" s="74"/>
      <c r="H95" s="74"/>
      <c r="I95" s="203"/>
      <c r="J95" s="74"/>
      <c r="K95" s="74"/>
      <c r="L95" s="72"/>
      <c r="M95" s="281"/>
      <c r="N95" s="47"/>
      <c r="O95" s="47"/>
      <c r="P95" s="47"/>
      <c r="Q95" s="47"/>
      <c r="R95" s="47"/>
      <c r="S95" s="47"/>
      <c r="T95" s="95"/>
      <c r="AT95" s="24" t="s">
        <v>493</v>
      </c>
      <c r="AU95" s="24" t="s">
        <v>76</v>
      </c>
    </row>
    <row r="96" spans="2:65" s="1" customFormat="1" ht="16.5" customHeight="1">
      <c r="B96" s="46"/>
      <c r="C96" s="235" t="s">
        <v>208</v>
      </c>
      <c r="D96" s="235" t="s">
        <v>203</v>
      </c>
      <c r="E96" s="236" t="s">
        <v>232</v>
      </c>
      <c r="F96" s="237" t="s">
        <v>1231</v>
      </c>
      <c r="G96" s="238" t="s">
        <v>1229</v>
      </c>
      <c r="H96" s="239">
        <v>1</v>
      </c>
      <c r="I96" s="240"/>
      <c r="J96" s="241">
        <f>ROUND(I96*H96,2)</f>
        <v>0</v>
      </c>
      <c r="K96" s="237" t="s">
        <v>21</v>
      </c>
      <c r="L96" s="72"/>
      <c r="M96" s="242" t="s">
        <v>21</v>
      </c>
      <c r="N96" s="243" t="s">
        <v>40</v>
      </c>
      <c r="O96" s="47"/>
      <c r="P96" s="244">
        <f>O96*H96</f>
        <v>0</v>
      </c>
      <c r="Q96" s="244">
        <v>0</v>
      </c>
      <c r="R96" s="244">
        <f>Q96*H96</f>
        <v>0</v>
      </c>
      <c r="S96" s="244">
        <v>0</v>
      </c>
      <c r="T96" s="245">
        <f>S96*H96</f>
        <v>0</v>
      </c>
      <c r="AR96" s="24" t="s">
        <v>208</v>
      </c>
      <c r="AT96" s="24" t="s">
        <v>203</v>
      </c>
      <c r="AU96" s="24" t="s">
        <v>76</v>
      </c>
      <c r="AY96" s="24" t="s">
        <v>201</v>
      </c>
      <c r="BE96" s="246">
        <f>IF(N96="základní",J96,0)</f>
        <v>0</v>
      </c>
      <c r="BF96" s="246">
        <f>IF(N96="snížená",J96,0)</f>
        <v>0</v>
      </c>
      <c r="BG96" s="246">
        <f>IF(N96="zákl. přenesená",J96,0)</f>
        <v>0</v>
      </c>
      <c r="BH96" s="246">
        <f>IF(N96="sníž. přenesená",J96,0)</f>
        <v>0</v>
      </c>
      <c r="BI96" s="246">
        <f>IF(N96="nulová",J96,0)</f>
        <v>0</v>
      </c>
      <c r="BJ96" s="24" t="s">
        <v>76</v>
      </c>
      <c r="BK96" s="246">
        <f>ROUND(I96*H96,2)</f>
        <v>0</v>
      </c>
      <c r="BL96" s="24" t="s">
        <v>208</v>
      </c>
      <c r="BM96" s="24" t="s">
        <v>245</v>
      </c>
    </row>
    <row r="97" spans="2:47" s="1" customFormat="1" ht="13.5">
      <c r="B97" s="46"/>
      <c r="C97" s="74"/>
      <c r="D97" s="249" t="s">
        <v>493</v>
      </c>
      <c r="E97" s="74"/>
      <c r="F97" s="280" t="s">
        <v>1313</v>
      </c>
      <c r="G97" s="74"/>
      <c r="H97" s="74"/>
      <c r="I97" s="203"/>
      <c r="J97" s="74"/>
      <c r="K97" s="74"/>
      <c r="L97" s="72"/>
      <c r="M97" s="281"/>
      <c r="N97" s="47"/>
      <c r="O97" s="47"/>
      <c r="P97" s="47"/>
      <c r="Q97" s="47"/>
      <c r="R97" s="47"/>
      <c r="S97" s="47"/>
      <c r="T97" s="95"/>
      <c r="AT97" s="24" t="s">
        <v>493</v>
      </c>
      <c r="AU97" s="24" t="s">
        <v>76</v>
      </c>
    </row>
    <row r="98" spans="2:65" s="1" customFormat="1" ht="16.5" customHeight="1">
      <c r="B98" s="46"/>
      <c r="C98" s="235" t="s">
        <v>227</v>
      </c>
      <c r="D98" s="235" t="s">
        <v>203</v>
      </c>
      <c r="E98" s="236" t="s">
        <v>245</v>
      </c>
      <c r="F98" s="237" t="s">
        <v>1233</v>
      </c>
      <c r="G98" s="238" t="s">
        <v>1229</v>
      </c>
      <c r="H98" s="239">
        <v>6</v>
      </c>
      <c r="I98" s="240"/>
      <c r="J98" s="241">
        <f>ROUND(I98*H98,2)</f>
        <v>0</v>
      </c>
      <c r="K98" s="237" t="s">
        <v>21</v>
      </c>
      <c r="L98" s="72"/>
      <c r="M98" s="242" t="s">
        <v>21</v>
      </c>
      <c r="N98" s="243" t="s">
        <v>40</v>
      </c>
      <c r="O98" s="47"/>
      <c r="P98" s="244">
        <f>O98*H98</f>
        <v>0</v>
      </c>
      <c r="Q98" s="244">
        <v>0</v>
      </c>
      <c r="R98" s="244">
        <f>Q98*H98</f>
        <v>0</v>
      </c>
      <c r="S98" s="244">
        <v>0</v>
      </c>
      <c r="T98" s="245">
        <f>S98*H98</f>
        <v>0</v>
      </c>
      <c r="AR98" s="24" t="s">
        <v>208</v>
      </c>
      <c r="AT98" s="24" t="s">
        <v>203</v>
      </c>
      <c r="AU98" s="24" t="s">
        <v>76</v>
      </c>
      <c r="AY98" s="24" t="s">
        <v>201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4" t="s">
        <v>76</v>
      </c>
      <c r="BK98" s="246">
        <f>ROUND(I98*H98,2)</f>
        <v>0</v>
      </c>
      <c r="BL98" s="24" t="s">
        <v>208</v>
      </c>
      <c r="BM98" s="24" t="s">
        <v>255</v>
      </c>
    </row>
    <row r="99" spans="2:47" s="1" customFormat="1" ht="13.5">
      <c r="B99" s="46"/>
      <c r="C99" s="74"/>
      <c r="D99" s="249" t="s">
        <v>493</v>
      </c>
      <c r="E99" s="74"/>
      <c r="F99" s="280" t="s">
        <v>1313</v>
      </c>
      <c r="G99" s="74"/>
      <c r="H99" s="74"/>
      <c r="I99" s="203"/>
      <c r="J99" s="74"/>
      <c r="K99" s="74"/>
      <c r="L99" s="72"/>
      <c r="M99" s="281"/>
      <c r="N99" s="47"/>
      <c r="O99" s="47"/>
      <c r="P99" s="47"/>
      <c r="Q99" s="47"/>
      <c r="R99" s="47"/>
      <c r="S99" s="47"/>
      <c r="T99" s="95"/>
      <c r="AT99" s="24" t="s">
        <v>493</v>
      </c>
      <c r="AU99" s="24" t="s">
        <v>76</v>
      </c>
    </row>
    <row r="100" spans="2:65" s="1" customFormat="1" ht="16.5" customHeight="1">
      <c r="B100" s="46"/>
      <c r="C100" s="235" t="s">
        <v>232</v>
      </c>
      <c r="D100" s="235" t="s">
        <v>203</v>
      </c>
      <c r="E100" s="236" t="s">
        <v>250</v>
      </c>
      <c r="F100" s="237" t="s">
        <v>1234</v>
      </c>
      <c r="G100" s="238" t="s">
        <v>1229</v>
      </c>
      <c r="H100" s="239">
        <v>2</v>
      </c>
      <c r="I100" s="240"/>
      <c r="J100" s="241">
        <f>ROUND(I100*H100,2)</f>
        <v>0</v>
      </c>
      <c r="K100" s="237" t="s">
        <v>21</v>
      </c>
      <c r="L100" s="72"/>
      <c r="M100" s="242" t="s">
        <v>21</v>
      </c>
      <c r="N100" s="243" t="s">
        <v>40</v>
      </c>
      <c r="O100" s="47"/>
      <c r="P100" s="244">
        <f>O100*H100</f>
        <v>0</v>
      </c>
      <c r="Q100" s="244">
        <v>0</v>
      </c>
      <c r="R100" s="244">
        <f>Q100*H100</f>
        <v>0</v>
      </c>
      <c r="S100" s="244">
        <v>0</v>
      </c>
      <c r="T100" s="245">
        <f>S100*H100</f>
        <v>0</v>
      </c>
      <c r="AR100" s="24" t="s">
        <v>208</v>
      </c>
      <c r="AT100" s="24" t="s">
        <v>203</v>
      </c>
      <c r="AU100" s="24" t="s">
        <v>76</v>
      </c>
      <c r="AY100" s="24" t="s">
        <v>201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4" t="s">
        <v>76</v>
      </c>
      <c r="BK100" s="246">
        <f>ROUND(I100*H100,2)</f>
        <v>0</v>
      </c>
      <c r="BL100" s="24" t="s">
        <v>208</v>
      </c>
      <c r="BM100" s="24" t="s">
        <v>265</v>
      </c>
    </row>
    <row r="101" spans="2:47" s="1" customFormat="1" ht="13.5">
      <c r="B101" s="46"/>
      <c r="C101" s="74"/>
      <c r="D101" s="249" t="s">
        <v>493</v>
      </c>
      <c r="E101" s="74"/>
      <c r="F101" s="280" t="s">
        <v>1313</v>
      </c>
      <c r="G101" s="74"/>
      <c r="H101" s="74"/>
      <c r="I101" s="203"/>
      <c r="J101" s="74"/>
      <c r="K101" s="74"/>
      <c r="L101" s="72"/>
      <c r="M101" s="281"/>
      <c r="N101" s="47"/>
      <c r="O101" s="47"/>
      <c r="P101" s="47"/>
      <c r="Q101" s="47"/>
      <c r="R101" s="47"/>
      <c r="S101" s="47"/>
      <c r="T101" s="95"/>
      <c r="AT101" s="24" t="s">
        <v>493</v>
      </c>
      <c r="AU101" s="24" t="s">
        <v>76</v>
      </c>
    </row>
    <row r="102" spans="2:65" s="1" customFormat="1" ht="16.5" customHeight="1">
      <c r="B102" s="46"/>
      <c r="C102" s="235" t="s">
        <v>238</v>
      </c>
      <c r="D102" s="235" t="s">
        <v>203</v>
      </c>
      <c r="E102" s="236" t="s">
        <v>272</v>
      </c>
      <c r="F102" s="237" t="s">
        <v>1238</v>
      </c>
      <c r="G102" s="238" t="s">
        <v>1229</v>
      </c>
      <c r="H102" s="239">
        <v>5</v>
      </c>
      <c r="I102" s="240"/>
      <c r="J102" s="241">
        <f>ROUND(I102*H102,2)</f>
        <v>0</v>
      </c>
      <c r="K102" s="237" t="s">
        <v>21</v>
      </c>
      <c r="L102" s="72"/>
      <c r="M102" s="242" t="s">
        <v>21</v>
      </c>
      <c r="N102" s="243" t="s">
        <v>40</v>
      </c>
      <c r="O102" s="47"/>
      <c r="P102" s="244">
        <f>O102*H102</f>
        <v>0</v>
      </c>
      <c r="Q102" s="244">
        <v>0</v>
      </c>
      <c r="R102" s="244">
        <f>Q102*H102</f>
        <v>0</v>
      </c>
      <c r="S102" s="244">
        <v>0</v>
      </c>
      <c r="T102" s="245">
        <f>S102*H102</f>
        <v>0</v>
      </c>
      <c r="AR102" s="24" t="s">
        <v>208</v>
      </c>
      <c r="AT102" s="24" t="s">
        <v>203</v>
      </c>
      <c r="AU102" s="24" t="s">
        <v>76</v>
      </c>
      <c r="AY102" s="24" t="s">
        <v>201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4" t="s">
        <v>76</v>
      </c>
      <c r="BK102" s="246">
        <f>ROUND(I102*H102,2)</f>
        <v>0</v>
      </c>
      <c r="BL102" s="24" t="s">
        <v>208</v>
      </c>
      <c r="BM102" s="24" t="s">
        <v>277</v>
      </c>
    </row>
    <row r="103" spans="2:47" s="1" customFormat="1" ht="13.5">
      <c r="B103" s="46"/>
      <c r="C103" s="74"/>
      <c r="D103" s="249" t="s">
        <v>493</v>
      </c>
      <c r="E103" s="74"/>
      <c r="F103" s="280" t="s">
        <v>1313</v>
      </c>
      <c r="G103" s="74"/>
      <c r="H103" s="74"/>
      <c r="I103" s="203"/>
      <c r="J103" s="74"/>
      <c r="K103" s="74"/>
      <c r="L103" s="72"/>
      <c r="M103" s="281"/>
      <c r="N103" s="47"/>
      <c r="O103" s="47"/>
      <c r="P103" s="47"/>
      <c r="Q103" s="47"/>
      <c r="R103" s="47"/>
      <c r="S103" s="47"/>
      <c r="T103" s="95"/>
      <c r="AT103" s="24" t="s">
        <v>493</v>
      </c>
      <c r="AU103" s="24" t="s">
        <v>76</v>
      </c>
    </row>
    <row r="104" spans="2:65" s="1" customFormat="1" ht="16.5" customHeight="1">
      <c r="B104" s="46"/>
      <c r="C104" s="235" t="s">
        <v>245</v>
      </c>
      <c r="D104" s="235" t="s">
        <v>203</v>
      </c>
      <c r="E104" s="236" t="s">
        <v>277</v>
      </c>
      <c r="F104" s="237" t="s">
        <v>1239</v>
      </c>
      <c r="G104" s="238" t="s">
        <v>1229</v>
      </c>
      <c r="H104" s="239">
        <v>1</v>
      </c>
      <c r="I104" s="240"/>
      <c r="J104" s="241">
        <f>ROUND(I104*H104,2)</f>
        <v>0</v>
      </c>
      <c r="K104" s="237" t="s">
        <v>21</v>
      </c>
      <c r="L104" s="72"/>
      <c r="M104" s="242" t="s">
        <v>21</v>
      </c>
      <c r="N104" s="243" t="s">
        <v>40</v>
      </c>
      <c r="O104" s="47"/>
      <c r="P104" s="244">
        <f>O104*H104</f>
        <v>0</v>
      </c>
      <c r="Q104" s="244">
        <v>0</v>
      </c>
      <c r="R104" s="244">
        <f>Q104*H104</f>
        <v>0</v>
      </c>
      <c r="S104" s="244">
        <v>0</v>
      </c>
      <c r="T104" s="245">
        <f>S104*H104</f>
        <v>0</v>
      </c>
      <c r="AR104" s="24" t="s">
        <v>208</v>
      </c>
      <c r="AT104" s="24" t="s">
        <v>203</v>
      </c>
      <c r="AU104" s="24" t="s">
        <v>76</v>
      </c>
      <c r="AY104" s="24" t="s">
        <v>201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4" t="s">
        <v>76</v>
      </c>
      <c r="BK104" s="246">
        <f>ROUND(I104*H104,2)</f>
        <v>0</v>
      </c>
      <c r="BL104" s="24" t="s">
        <v>208</v>
      </c>
      <c r="BM104" s="24" t="s">
        <v>287</v>
      </c>
    </row>
    <row r="105" spans="2:47" s="1" customFormat="1" ht="13.5">
      <c r="B105" s="46"/>
      <c r="C105" s="74"/>
      <c r="D105" s="249" t="s">
        <v>493</v>
      </c>
      <c r="E105" s="74"/>
      <c r="F105" s="280" t="s">
        <v>1313</v>
      </c>
      <c r="G105" s="74"/>
      <c r="H105" s="74"/>
      <c r="I105" s="203"/>
      <c r="J105" s="74"/>
      <c r="K105" s="74"/>
      <c r="L105" s="72"/>
      <c r="M105" s="281"/>
      <c r="N105" s="47"/>
      <c r="O105" s="47"/>
      <c r="P105" s="47"/>
      <c r="Q105" s="47"/>
      <c r="R105" s="47"/>
      <c r="S105" s="47"/>
      <c r="T105" s="95"/>
      <c r="AT105" s="24" t="s">
        <v>493</v>
      </c>
      <c r="AU105" s="24" t="s">
        <v>76</v>
      </c>
    </row>
    <row r="106" spans="2:65" s="1" customFormat="1" ht="16.5" customHeight="1">
      <c r="B106" s="46"/>
      <c r="C106" s="235" t="s">
        <v>250</v>
      </c>
      <c r="D106" s="235" t="s">
        <v>203</v>
      </c>
      <c r="E106" s="236" t="s">
        <v>10</v>
      </c>
      <c r="F106" s="237" t="s">
        <v>1327</v>
      </c>
      <c r="G106" s="238" t="s">
        <v>21</v>
      </c>
      <c r="H106" s="239">
        <v>1</v>
      </c>
      <c r="I106" s="240"/>
      <c r="J106" s="241">
        <f>ROUND(I106*H106,2)</f>
        <v>0</v>
      </c>
      <c r="K106" s="237" t="s">
        <v>21</v>
      </c>
      <c r="L106" s="72"/>
      <c r="M106" s="242" t="s">
        <v>21</v>
      </c>
      <c r="N106" s="243" t="s">
        <v>40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208</v>
      </c>
      <c r="AT106" s="24" t="s">
        <v>203</v>
      </c>
      <c r="AU106" s="24" t="s">
        <v>76</v>
      </c>
      <c r="AY106" s="24" t="s">
        <v>201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76</v>
      </c>
      <c r="BK106" s="246">
        <f>ROUND(I106*H106,2)</f>
        <v>0</v>
      </c>
      <c r="BL106" s="24" t="s">
        <v>208</v>
      </c>
      <c r="BM106" s="24" t="s">
        <v>297</v>
      </c>
    </row>
    <row r="107" spans="2:47" s="1" customFormat="1" ht="13.5">
      <c r="B107" s="46"/>
      <c r="C107" s="74"/>
      <c r="D107" s="249" t="s">
        <v>493</v>
      </c>
      <c r="E107" s="74"/>
      <c r="F107" s="280" t="s">
        <v>1313</v>
      </c>
      <c r="G107" s="74"/>
      <c r="H107" s="74"/>
      <c r="I107" s="203"/>
      <c r="J107" s="74"/>
      <c r="K107" s="74"/>
      <c r="L107" s="72"/>
      <c r="M107" s="281"/>
      <c r="N107" s="47"/>
      <c r="O107" s="47"/>
      <c r="P107" s="47"/>
      <c r="Q107" s="47"/>
      <c r="R107" s="47"/>
      <c r="S107" s="47"/>
      <c r="T107" s="95"/>
      <c r="AT107" s="24" t="s">
        <v>493</v>
      </c>
      <c r="AU107" s="24" t="s">
        <v>76</v>
      </c>
    </row>
    <row r="108" spans="2:65" s="1" customFormat="1" ht="16.5" customHeight="1">
      <c r="B108" s="46"/>
      <c r="C108" s="235" t="s">
        <v>255</v>
      </c>
      <c r="D108" s="235" t="s">
        <v>203</v>
      </c>
      <c r="E108" s="236" t="s">
        <v>330</v>
      </c>
      <c r="F108" s="237" t="s">
        <v>1245</v>
      </c>
      <c r="G108" s="238" t="s">
        <v>358</v>
      </c>
      <c r="H108" s="239">
        <v>90</v>
      </c>
      <c r="I108" s="240"/>
      <c r="J108" s="241">
        <f>ROUND(I108*H108,2)</f>
        <v>0</v>
      </c>
      <c r="K108" s="237" t="s">
        <v>21</v>
      </c>
      <c r="L108" s="72"/>
      <c r="M108" s="242" t="s">
        <v>21</v>
      </c>
      <c r="N108" s="243" t="s">
        <v>40</v>
      </c>
      <c r="O108" s="47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4" t="s">
        <v>208</v>
      </c>
      <c r="AT108" s="24" t="s">
        <v>203</v>
      </c>
      <c r="AU108" s="24" t="s">
        <v>76</v>
      </c>
      <c r="AY108" s="24" t="s">
        <v>201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4" t="s">
        <v>76</v>
      </c>
      <c r="BK108" s="246">
        <f>ROUND(I108*H108,2)</f>
        <v>0</v>
      </c>
      <c r="BL108" s="24" t="s">
        <v>208</v>
      </c>
      <c r="BM108" s="24" t="s">
        <v>308</v>
      </c>
    </row>
    <row r="109" spans="2:47" s="1" customFormat="1" ht="13.5">
      <c r="B109" s="46"/>
      <c r="C109" s="74"/>
      <c r="D109" s="249" t="s">
        <v>493</v>
      </c>
      <c r="E109" s="74"/>
      <c r="F109" s="280" t="s">
        <v>1230</v>
      </c>
      <c r="G109" s="74"/>
      <c r="H109" s="74"/>
      <c r="I109" s="203"/>
      <c r="J109" s="74"/>
      <c r="K109" s="74"/>
      <c r="L109" s="72"/>
      <c r="M109" s="281"/>
      <c r="N109" s="47"/>
      <c r="O109" s="47"/>
      <c r="P109" s="47"/>
      <c r="Q109" s="47"/>
      <c r="R109" s="47"/>
      <c r="S109" s="47"/>
      <c r="T109" s="95"/>
      <c r="AT109" s="24" t="s">
        <v>493</v>
      </c>
      <c r="AU109" s="24" t="s">
        <v>76</v>
      </c>
    </row>
    <row r="110" spans="2:65" s="1" customFormat="1" ht="16.5" customHeight="1">
      <c r="B110" s="46"/>
      <c r="C110" s="235" t="s">
        <v>260</v>
      </c>
      <c r="D110" s="235" t="s">
        <v>203</v>
      </c>
      <c r="E110" s="236" t="s">
        <v>334</v>
      </c>
      <c r="F110" s="237" t="s">
        <v>1246</v>
      </c>
      <c r="G110" s="238" t="s">
        <v>358</v>
      </c>
      <c r="H110" s="239">
        <v>25</v>
      </c>
      <c r="I110" s="240"/>
      <c r="J110" s="241">
        <f>ROUND(I110*H110,2)</f>
        <v>0</v>
      </c>
      <c r="K110" s="237" t="s">
        <v>21</v>
      </c>
      <c r="L110" s="72"/>
      <c r="M110" s="242" t="s">
        <v>21</v>
      </c>
      <c r="N110" s="243" t="s">
        <v>40</v>
      </c>
      <c r="O110" s="47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4" t="s">
        <v>208</v>
      </c>
      <c r="AT110" s="24" t="s">
        <v>203</v>
      </c>
      <c r="AU110" s="24" t="s">
        <v>76</v>
      </c>
      <c r="AY110" s="24" t="s">
        <v>201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76</v>
      </c>
      <c r="BK110" s="246">
        <f>ROUND(I110*H110,2)</f>
        <v>0</v>
      </c>
      <c r="BL110" s="24" t="s">
        <v>208</v>
      </c>
      <c r="BM110" s="24" t="s">
        <v>316</v>
      </c>
    </row>
    <row r="111" spans="2:47" s="1" customFormat="1" ht="13.5">
      <c r="B111" s="46"/>
      <c r="C111" s="74"/>
      <c r="D111" s="249" t="s">
        <v>493</v>
      </c>
      <c r="E111" s="74"/>
      <c r="F111" s="280" t="s">
        <v>1313</v>
      </c>
      <c r="G111" s="74"/>
      <c r="H111" s="74"/>
      <c r="I111" s="203"/>
      <c r="J111" s="74"/>
      <c r="K111" s="74"/>
      <c r="L111" s="72"/>
      <c r="M111" s="281"/>
      <c r="N111" s="47"/>
      <c r="O111" s="47"/>
      <c r="P111" s="47"/>
      <c r="Q111" s="47"/>
      <c r="R111" s="47"/>
      <c r="S111" s="47"/>
      <c r="T111" s="95"/>
      <c r="AT111" s="24" t="s">
        <v>493</v>
      </c>
      <c r="AU111" s="24" t="s">
        <v>76</v>
      </c>
    </row>
    <row r="112" spans="2:63" s="11" customFormat="1" ht="37.4" customHeight="1">
      <c r="B112" s="219"/>
      <c r="C112" s="220"/>
      <c r="D112" s="221" t="s">
        <v>68</v>
      </c>
      <c r="E112" s="222" t="s">
        <v>1250</v>
      </c>
      <c r="F112" s="222" t="s">
        <v>1251</v>
      </c>
      <c r="G112" s="220"/>
      <c r="H112" s="220"/>
      <c r="I112" s="223"/>
      <c r="J112" s="224">
        <f>BK112</f>
        <v>0</v>
      </c>
      <c r="K112" s="220"/>
      <c r="L112" s="225"/>
      <c r="M112" s="226"/>
      <c r="N112" s="227"/>
      <c r="O112" s="227"/>
      <c r="P112" s="228">
        <f>SUM(P113:P116)</f>
        <v>0</v>
      </c>
      <c r="Q112" s="227"/>
      <c r="R112" s="228">
        <f>SUM(R113:R116)</f>
        <v>0</v>
      </c>
      <c r="S112" s="227"/>
      <c r="T112" s="229">
        <f>SUM(T113:T116)</f>
        <v>0</v>
      </c>
      <c r="AR112" s="230" t="s">
        <v>76</v>
      </c>
      <c r="AT112" s="231" t="s">
        <v>68</v>
      </c>
      <c r="AU112" s="231" t="s">
        <v>69</v>
      </c>
      <c r="AY112" s="230" t="s">
        <v>201</v>
      </c>
      <c r="BK112" s="232">
        <f>SUM(BK113:BK116)</f>
        <v>0</v>
      </c>
    </row>
    <row r="113" spans="2:65" s="1" customFormat="1" ht="16.5" customHeight="1">
      <c r="B113" s="46"/>
      <c r="C113" s="235" t="s">
        <v>265</v>
      </c>
      <c r="D113" s="235" t="s">
        <v>203</v>
      </c>
      <c r="E113" s="236" t="s">
        <v>76</v>
      </c>
      <c r="F113" s="237" t="s">
        <v>1328</v>
      </c>
      <c r="G113" s="238" t="s">
        <v>1229</v>
      </c>
      <c r="H113" s="239">
        <v>1</v>
      </c>
      <c r="I113" s="240"/>
      <c r="J113" s="241">
        <f>ROUND(I113*H113,2)</f>
        <v>0</v>
      </c>
      <c r="K113" s="237" t="s">
        <v>21</v>
      </c>
      <c r="L113" s="72"/>
      <c r="M113" s="242" t="s">
        <v>21</v>
      </c>
      <c r="N113" s="243" t="s">
        <v>40</v>
      </c>
      <c r="O113" s="47"/>
      <c r="P113" s="244">
        <f>O113*H113</f>
        <v>0</v>
      </c>
      <c r="Q113" s="244">
        <v>0</v>
      </c>
      <c r="R113" s="244">
        <f>Q113*H113</f>
        <v>0</v>
      </c>
      <c r="S113" s="244">
        <v>0</v>
      </c>
      <c r="T113" s="245">
        <f>S113*H113</f>
        <v>0</v>
      </c>
      <c r="AR113" s="24" t="s">
        <v>208</v>
      </c>
      <c r="AT113" s="24" t="s">
        <v>203</v>
      </c>
      <c r="AU113" s="24" t="s">
        <v>76</v>
      </c>
      <c r="AY113" s="24" t="s">
        <v>201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76</v>
      </c>
      <c r="BK113" s="246">
        <f>ROUND(I113*H113,2)</f>
        <v>0</v>
      </c>
      <c r="BL113" s="24" t="s">
        <v>208</v>
      </c>
      <c r="BM113" s="24" t="s">
        <v>330</v>
      </c>
    </row>
    <row r="114" spans="2:47" s="1" customFormat="1" ht="13.5">
      <c r="B114" s="46"/>
      <c r="C114" s="74"/>
      <c r="D114" s="249" t="s">
        <v>493</v>
      </c>
      <c r="E114" s="74"/>
      <c r="F114" s="280" t="s">
        <v>1313</v>
      </c>
      <c r="G114" s="74"/>
      <c r="H114" s="74"/>
      <c r="I114" s="203"/>
      <c r="J114" s="74"/>
      <c r="K114" s="74"/>
      <c r="L114" s="72"/>
      <c r="M114" s="281"/>
      <c r="N114" s="47"/>
      <c r="O114" s="47"/>
      <c r="P114" s="47"/>
      <c r="Q114" s="47"/>
      <c r="R114" s="47"/>
      <c r="S114" s="47"/>
      <c r="T114" s="95"/>
      <c r="AT114" s="24" t="s">
        <v>493</v>
      </c>
      <c r="AU114" s="24" t="s">
        <v>76</v>
      </c>
    </row>
    <row r="115" spans="2:65" s="1" customFormat="1" ht="16.5" customHeight="1">
      <c r="B115" s="46"/>
      <c r="C115" s="235" t="s">
        <v>272</v>
      </c>
      <c r="D115" s="235" t="s">
        <v>203</v>
      </c>
      <c r="E115" s="236" t="s">
        <v>1259</v>
      </c>
      <c r="F115" s="237" t="s">
        <v>1253</v>
      </c>
      <c r="G115" s="238" t="s">
        <v>1229</v>
      </c>
      <c r="H115" s="239">
        <v>8</v>
      </c>
      <c r="I115" s="240"/>
      <c r="J115" s="241">
        <f>ROUND(I115*H115,2)</f>
        <v>0</v>
      </c>
      <c r="K115" s="237" t="s">
        <v>21</v>
      </c>
      <c r="L115" s="72"/>
      <c r="M115" s="242" t="s">
        <v>21</v>
      </c>
      <c r="N115" s="243" t="s">
        <v>40</v>
      </c>
      <c r="O115" s="47"/>
      <c r="P115" s="244">
        <f>O115*H115</f>
        <v>0</v>
      </c>
      <c r="Q115" s="244">
        <v>0</v>
      </c>
      <c r="R115" s="244">
        <f>Q115*H115</f>
        <v>0</v>
      </c>
      <c r="S115" s="244">
        <v>0</v>
      </c>
      <c r="T115" s="245">
        <f>S115*H115</f>
        <v>0</v>
      </c>
      <c r="AR115" s="24" t="s">
        <v>208</v>
      </c>
      <c r="AT115" s="24" t="s">
        <v>203</v>
      </c>
      <c r="AU115" s="24" t="s">
        <v>76</v>
      </c>
      <c r="AY115" s="24" t="s">
        <v>201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4" t="s">
        <v>76</v>
      </c>
      <c r="BK115" s="246">
        <f>ROUND(I115*H115,2)</f>
        <v>0</v>
      </c>
      <c r="BL115" s="24" t="s">
        <v>208</v>
      </c>
      <c r="BM115" s="24" t="s">
        <v>338</v>
      </c>
    </row>
    <row r="116" spans="2:47" s="1" customFormat="1" ht="13.5">
      <c r="B116" s="46"/>
      <c r="C116" s="74"/>
      <c r="D116" s="249" t="s">
        <v>493</v>
      </c>
      <c r="E116" s="74"/>
      <c r="F116" s="280" t="s">
        <v>1313</v>
      </c>
      <c r="G116" s="74"/>
      <c r="H116" s="74"/>
      <c r="I116" s="203"/>
      <c r="J116" s="74"/>
      <c r="K116" s="74"/>
      <c r="L116" s="72"/>
      <c r="M116" s="281"/>
      <c r="N116" s="47"/>
      <c r="O116" s="47"/>
      <c r="P116" s="47"/>
      <c r="Q116" s="47"/>
      <c r="R116" s="47"/>
      <c r="S116" s="47"/>
      <c r="T116" s="95"/>
      <c r="AT116" s="24" t="s">
        <v>493</v>
      </c>
      <c r="AU116" s="24" t="s">
        <v>76</v>
      </c>
    </row>
    <row r="117" spans="2:63" s="11" customFormat="1" ht="37.4" customHeight="1">
      <c r="B117" s="219"/>
      <c r="C117" s="220"/>
      <c r="D117" s="221" t="s">
        <v>68</v>
      </c>
      <c r="E117" s="222" t="s">
        <v>256</v>
      </c>
      <c r="F117" s="222" t="s">
        <v>1257</v>
      </c>
      <c r="G117" s="220"/>
      <c r="H117" s="220"/>
      <c r="I117" s="223"/>
      <c r="J117" s="224">
        <f>BK117</f>
        <v>0</v>
      </c>
      <c r="K117" s="220"/>
      <c r="L117" s="225"/>
      <c r="M117" s="226"/>
      <c r="N117" s="227"/>
      <c r="O117" s="227"/>
      <c r="P117" s="228">
        <f>P118+SUM(P119:P144)</f>
        <v>0</v>
      </c>
      <c r="Q117" s="227"/>
      <c r="R117" s="228">
        <f>R118+SUM(R119:R144)</f>
        <v>0</v>
      </c>
      <c r="S117" s="227"/>
      <c r="T117" s="229">
        <f>T118+SUM(T119:T144)</f>
        <v>0</v>
      </c>
      <c r="AR117" s="230" t="s">
        <v>76</v>
      </c>
      <c r="AT117" s="231" t="s">
        <v>68</v>
      </c>
      <c r="AU117" s="231" t="s">
        <v>69</v>
      </c>
      <c r="AY117" s="230" t="s">
        <v>201</v>
      </c>
      <c r="BK117" s="232">
        <f>BK118+SUM(BK119:BK144)</f>
        <v>0</v>
      </c>
    </row>
    <row r="118" spans="2:65" s="1" customFormat="1" ht="16.5" customHeight="1">
      <c r="B118" s="46"/>
      <c r="C118" s="235" t="s">
        <v>277</v>
      </c>
      <c r="D118" s="235" t="s">
        <v>203</v>
      </c>
      <c r="E118" s="236" t="s">
        <v>1314</v>
      </c>
      <c r="F118" s="237" t="s">
        <v>1258</v>
      </c>
      <c r="G118" s="238" t="s">
        <v>256</v>
      </c>
      <c r="H118" s="239">
        <v>9</v>
      </c>
      <c r="I118" s="240"/>
      <c r="J118" s="241">
        <f>ROUND(I118*H118,2)</f>
        <v>0</v>
      </c>
      <c r="K118" s="237" t="s">
        <v>21</v>
      </c>
      <c r="L118" s="72"/>
      <c r="M118" s="242" t="s">
        <v>21</v>
      </c>
      <c r="N118" s="243" t="s">
        <v>40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208</v>
      </c>
      <c r="AT118" s="24" t="s">
        <v>203</v>
      </c>
      <c r="AU118" s="24" t="s">
        <v>76</v>
      </c>
      <c r="AY118" s="24" t="s">
        <v>201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76</v>
      </c>
      <c r="BK118" s="246">
        <f>ROUND(I118*H118,2)</f>
        <v>0</v>
      </c>
      <c r="BL118" s="24" t="s">
        <v>208</v>
      </c>
      <c r="BM118" s="24" t="s">
        <v>349</v>
      </c>
    </row>
    <row r="119" spans="2:47" s="1" customFormat="1" ht="13.5">
      <c r="B119" s="46"/>
      <c r="C119" s="74"/>
      <c r="D119" s="249" t="s">
        <v>493</v>
      </c>
      <c r="E119" s="74"/>
      <c r="F119" s="280" t="s">
        <v>1313</v>
      </c>
      <c r="G119" s="74"/>
      <c r="H119" s="74"/>
      <c r="I119" s="203"/>
      <c r="J119" s="74"/>
      <c r="K119" s="74"/>
      <c r="L119" s="72"/>
      <c r="M119" s="281"/>
      <c r="N119" s="47"/>
      <c r="O119" s="47"/>
      <c r="P119" s="47"/>
      <c r="Q119" s="47"/>
      <c r="R119" s="47"/>
      <c r="S119" s="47"/>
      <c r="T119" s="95"/>
      <c r="AT119" s="24" t="s">
        <v>493</v>
      </c>
      <c r="AU119" s="24" t="s">
        <v>76</v>
      </c>
    </row>
    <row r="120" spans="2:65" s="1" customFormat="1" ht="16.5" customHeight="1">
      <c r="B120" s="46"/>
      <c r="C120" s="235" t="s">
        <v>10</v>
      </c>
      <c r="D120" s="235" t="s">
        <v>203</v>
      </c>
      <c r="E120" s="236" t="s">
        <v>1261</v>
      </c>
      <c r="F120" s="237" t="s">
        <v>1262</v>
      </c>
      <c r="G120" s="238" t="s">
        <v>256</v>
      </c>
      <c r="H120" s="239">
        <v>90</v>
      </c>
      <c r="I120" s="240"/>
      <c r="J120" s="241">
        <f>ROUND(I120*H120,2)</f>
        <v>0</v>
      </c>
      <c r="K120" s="237" t="s">
        <v>21</v>
      </c>
      <c r="L120" s="72"/>
      <c r="M120" s="242" t="s">
        <v>21</v>
      </c>
      <c r="N120" s="243" t="s">
        <v>40</v>
      </c>
      <c r="O120" s="47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4" t="s">
        <v>208</v>
      </c>
      <c r="AT120" s="24" t="s">
        <v>203</v>
      </c>
      <c r="AU120" s="24" t="s">
        <v>76</v>
      </c>
      <c r="AY120" s="24" t="s">
        <v>201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76</v>
      </c>
      <c r="BK120" s="246">
        <f>ROUND(I120*H120,2)</f>
        <v>0</v>
      </c>
      <c r="BL120" s="24" t="s">
        <v>208</v>
      </c>
      <c r="BM120" s="24" t="s">
        <v>364</v>
      </c>
    </row>
    <row r="121" spans="2:47" s="1" customFormat="1" ht="13.5">
      <c r="B121" s="46"/>
      <c r="C121" s="74"/>
      <c r="D121" s="249" t="s">
        <v>493</v>
      </c>
      <c r="E121" s="74"/>
      <c r="F121" s="280" t="s">
        <v>1313</v>
      </c>
      <c r="G121" s="74"/>
      <c r="H121" s="74"/>
      <c r="I121" s="203"/>
      <c r="J121" s="74"/>
      <c r="K121" s="74"/>
      <c r="L121" s="72"/>
      <c r="M121" s="281"/>
      <c r="N121" s="47"/>
      <c r="O121" s="47"/>
      <c r="P121" s="47"/>
      <c r="Q121" s="47"/>
      <c r="R121" s="47"/>
      <c r="S121" s="47"/>
      <c r="T121" s="95"/>
      <c r="AT121" s="24" t="s">
        <v>493</v>
      </c>
      <c r="AU121" s="24" t="s">
        <v>76</v>
      </c>
    </row>
    <row r="122" spans="2:65" s="1" customFormat="1" ht="16.5" customHeight="1">
      <c r="B122" s="46"/>
      <c r="C122" s="235" t="s">
        <v>287</v>
      </c>
      <c r="D122" s="235" t="s">
        <v>203</v>
      </c>
      <c r="E122" s="236" t="s">
        <v>238</v>
      </c>
      <c r="F122" s="237" t="s">
        <v>1266</v>
      </c>
      <c r="G122" s="238" t="s">
        <v>256</v>
      </c>
      <c r="H122" s="239">
        <v>25</v>
      </c>
      <c r="I122" s="240"/>
      <c r="J122" s="241">
        <f>ROUND(I122*H122,2)</f>
        <v>0</v>
      </c>
      <c r="K122" s="237" t="s">
        <v>21</v>
      </c>
      <c r="L122" s="72"/>
      <c r="M122" s="242" t="s">
        <v>21</v>
      </c>
      <c r="N122" s="243" t="s">
        <v>40</v>
      </c>
      <c r="O122" s="47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AR122" s="24" t="s">
        <v>208</v>
      </c>
      <c r="AT122" s="24" t="s">
        <v>203</v>
      </c>
      <c r="AU122" s="24" t="s">
        <v>76</v>
      </c>
      <c r="AY122" s="24" t="s">
        <v>201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76</v>
      </c>
      <c r="BK122" s="246">
        <f>ROUND(I122*H122,2)</f>
        <v>0</v>
      </c>
      <c r="BL122" s="24" t="s">
        <v>208</v>
      </c>
      <c r="BM122" s="24" t="s">
        <v>374</v>
      </c>
    </row>
    <row r="123" spans="2:47" s="1" customFormat="1" ht="13.5">
      <c r="B123" s="46"/>
      <c r="C123" s="74"/>
      <c r="D123" s="249" t="s">
        <v>493</v>
      </c>
      <c r="E123" s="74"/>
      <c r="F123" s="280" t="s">
        <v>1313</v>
      </c>
      <c r="G123" s="74"/>
      <c r="H123" s="74"/>
      <c r="I123" s="203"/>
      <c r="J123" s="74"/>
      <c r="K123" s="74"/>
      <c r="L123" s="72"/>
      <c r="M123" s="281"/>
      <c r="N123" s="47"/>
      <c r="O123" s="47"/>
      <c r="P123" s="47"/>
      <c r="Q123" s="47"/>
      <c r="R123" s="47"/>
      <c r="S123" s="47"/>
      <c r="T123" s="95"/>
      <c r="AT123" s="24" t="s">
        <v>493</v>
      </c>
      <c r="AU123" s="24" t="s">
        <v>76</v>
      </c>
    </row>
    <row r="124" spans="2:65" s="1" customFormat="1" ht="16.5" customHeight="1">
      <c r="B124" s="46"/>
      <c r="C124" s="235" t="s">
        <v>292</v>
      </c>
      <c r="D124" s="235" t="s">
        <v>203</v>
      </c>
      <c r="E124" s="236" t="s">
        <v>265</v>
      </c>
      <c r="F124" s="237" t="s">
        <v>1268</v>
      </c>
      <c r="G124" s="238" t="s">
        <v>1269</v>
      </c>
      <c r="H124" s="239">
        <v>6</v>
      </c>
      <c r="I124" s="240"/>
      <c r="J124" s="241">
        <f>ROUND(I124*H124,2)</f>
        <v>0</v>
      </c>
      <c r="K124" s="237" t="s">
        <v>21</v>
      </c>
      <c r="L124" s="72"/>
      <c r="M124" s="242" t="s">
        <v>21</v>
      </c>
      <c r="N124" s="243" t="s">
        <v>40</v>
      </c>
      <c r="O124" s="47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208</v>
      </c>
      <c r="AT124" s="24" t="s">
        <v>203</v>
      </c>
      <c r="AU124" s="24" t="s">
        <v>76</v>
      </c>
      <c r="AY124" s="24" t="s">
        <v>201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4" t="s">
        <v>76</v>
      </c>
      <c r="BK124" s="246">
        <f>ROUND(I124*H124,2)</f>
        <v>0</v>
      </c>
      <c r="BL124" s="24" t="s">
        <v>208</v>
      </c>
      <c r="BM124" s="24" t="s">
        <v>384</v>
      </c>
    </row>
    <row r="125" spans="2:47" s="1" customFormat="1" ht="13.5">
      <c r="B125" s="46"/>
      <c r="C125" s="74"/>
      <c r="D125" s="249" t="s">
        <v>493</v>
      </c>
      <c r="E125" s="74"/>
      <c r="F125" s="280" t="s">
        <v>1313</v>
      </c>
      <c r="G125" s="74"/>
      <c r="H125" s="74"/>
      <c r="I125" s="203"/>
      <c r="J125" s="74"/>
      <c r="K125" s="74"/>
      <c r="L125" s="72"/>
      <c r="M125" s="281"/>
      <c r="N125" s="47"/>
      <c r="O125" s="47"/>
      <c r="P125" s="47"/>
      <c r="Q125" s="47"/>
      <c r="R125" s="47"/>
      <c r="S125" s="47"/>
      <c r="T125" s="95"/>
      <c r="AT125" s="24" t="s">
        <v>493</v>
      </c>
      <c r="AU125" s="24" t="s">
        <v>76</v>
      </c>
    </row>
    <row r="126" spans="2:65" s="1" customFormat="1" ht="16.5" customHeight="1">
      <c r="B126" s="46"/>
      <c r="C126" s="235" t="s">
        <v>297</v>
      </c>
      <c r="D126" s="235" t="s">
        <v>203</v>
      </c>
      <c r="E126" s="236" t="s">
        <v>1270</v>
      </c>
      <c r="F126" s="237" t="s">
        <v>1271</v>
      </c>
      <c r="G126" s="238" t="s">
        <v>1269</v>
      </c>
      <c r="H126" s="239">
        <v>3</v>
      </c>
      <c r="I126" s="240"/>
      <c r="J126" s="241">
        <f>ROUND(I126*H126,2)</f>
        <v>0</v>
      </c>
      <c r="K126" s="237" t="s">
        <v>21</v>
      </c>
      <c r="L126" s="72"/>
      <c r="M126" s="242" t="s">
        <v>21</v>
      </c>
      <c r="N126" s="243" t="s">
        <v>40</v>
      </c>
      <c r="O126" s="47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AR126" s="24" t="s">
        <v>208</v>
      </c>
      <c r="AT126" s="24" t="s">
        <v>203</v>
      </c>
      <c r="AU126" s="24" t="s">
        <v>76</v>
      </c>
      <c r="AY126" s="24" t="s">
        <v>201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4" t="s">
        <v>76</v>
      </c>
      <c r="BK126" s="246">
        <f>ROUND(I126*H126,2)</f>
        <v>0</v>
      </c>
      <c r="BL126" s="24" t="s">
        <v>208</v>
      </c>
      <c r="BM126" s="24" t="s">
        <v>395</v>
      </c>
    </row>
    <row r="127" spans="2:47" s="1" customFormat="1" ht="13.5">
      <c r="B127" s="46"/>
      <c r="C127" s="74"/>
      <c r="D127" s="249" t="s">
        <v>493</v>
      </c>
      <c r="E127" s="74"/>
      <c r="F127" s="280" t="s">
        <v>1313</v>
      </c>
      <c r="G127" s="74"/>
      <c r="H127" s="74"/>
      <c r="I127" s="203"/>
      <c r="J127" s="74"/>
      <c r="K127" s="74"/>
      <c r="L127" s="72"/>
      <c r="M127" s="281"/>
      <c r="N127" s="47"/>
      <c r="O127" s="47"/>
      <c r="P127" s="47"/>
      <c r="Q127" s="47"/>
      <c r="R127" s="47"/>
      <c r="S127" s="47"/>
      <c r="T127" s="95"/>
      <c r="AT127" s="24" t="s">
        <v>493</v>
      </c>
      <c r="AU127" s="24" t="s">
        <v>76</v>
      </c>
    </row>
    <row r="128" spans="2:65" s="1" customFormat="1" ht="16.5" customHeight="1">
      <c r="B128" s="46"/>
      <c r="C128" s="235" t="s">
        <v>303</v>
      </c>
      <c r="D128" s="235" t="s">
        <v>203</v>
      </c>
      <c r="E128" s="236" t="s">
        <v>1272</v>
      </c>
      <c r="F128" s="237" t="s">
        <v>1273</v>
      </c>
      <c r="G128" s="238" t="s">
        <v>1274</v>
      </c>
      <c r="H128" s="239">
        <v>3</v>
      </c>
      <c r="I128" s="240"/>
      <c r="J128" s="241">
        <f>ROUND(I128*H128,2)</f>
        <v>0</v>
      </c>
      <c r="K128" s="237" t="s">
        <v>21</v>
      </c>
      <c r="L128" s="72"/>
      <c r="M128" s="242" t="s">
        <v>21</v>
      </c>
      <c r="N128" s="243" t="s">
        <v>40</v>
      </c>
      <c r="O128" s="47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AR128" s="24" t="s">
        <v>208</v>
      </c>
      <c r="AT128" s="24" t="s">
        <v>203</v>
      </c>
      <c r="AU128" s="24" t="s">
        <v>76</v>
      </c>
      <c r="AY128" s="24" t="s">
        <v>201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4" t="s">
        <v>76</v>
      </c>
      <c r="BK128" s="246">
        <f>ROUND(I128*H128,2)</f>
        <v>0</v>
      </c>
      <c r="BL128" s="24" t="s">
        <v>208</v>
      </c>
      <c r="BM128" s="24" t="s">
        <v>405</v>
      </c>
    </row>
    <row r="129" spans="2:47" s="1" customFormat="1" ht="13.5">
      <c r="B129" s="46"/>
      <c r="C129" s="74"/>
      <c r="D129" s="249" t="s">
        <v>493</v>
      </c>
      <c r="E129" s="74"/>
      <c r="F129" s="280" t="s">
        <v>1313</v>
      </c>
      <c r="G129" s="74"/>
      <c r="H129" s="74"/>
      <c r="I129" s="203"/>
      <c r="J129" s="74"/>
      <c r="K129" s="74"/>
      <c r="L129" s="72"/>
      <c r="M129" s="281"/>
      <c r="N129" s="47"/>
      <c r="O129" s="47"/>
      <c r="P129" s="47"/>
      <c r="Q129" s="47"/>
      <c r="R129" s="47"/>
      <c r="S129" s="47"/>
      <c r="T129" s="95"/>
      <c r="AT129" s="24" t="s">
        <v>493</v>
      </c>
      <c r="AU129" s="24" t="s">
        <v>76</v>
      </c>
    </row>
    <row r="130" spans="2:65" s="1" customFormat="1" ht="16.5" customHeight="1">
      <c r="B130" s="46"/>
      <c r="C130" s="235" t="s">
        <v>308</v>
      </c>
      <c r="D130" s="235" t="s">
        <v>203</v>
      </c>
      <c r="E130" s="236" t="s">
        <v>1329</v>
      </c>
      <c r="F130" s="237" t="s">
        <v>1330</v>
      </c>
      <c r="G130" s="238" t="s">
        <v>1274</v>
      </c>
      <c r="H130" s="239">
        <v>1</v>
      </c>
      <c r="I130" s="240"/>
      <c r="J130" s="241">
        <f>ROUND(I130*H130,2)</f>
        <v>0</v>
      </c>
      <c r="K130" s="237" t="s">
        <v>21</v>
      </c>
      <c r="L130" s="72"/>
      <c r="M130" s="242" t="s">
        <v>21</v>
      </c>
      <c r="N130" s="243" t="s">
        <v>40</v>
      </c>
      <c r="O130" s="47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AR130" s="24" t="s">
        <v>208</v>
      </c>
      <c r="AT130" s="24" t="s">
        <v>203</v>
      </c>
      <c r="AU130" s="24" t="s">
        <v>76</v>
      </c>
      <c r="AY130" s="24" t="s">
        <v>201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24" t="s">
        <v>76</v>
      </c>
      <c r="BK130" s="246">
        <f>ROUND(I130*H130,2)</f>
        <v>0</v>
      </c>
      <c r="BL130" s="24" t="s">
        <v>208</v>
      </c>
      <c r="BM130" s="24" t="s">
        <v>416</v>
      </c>
    </row>
    <row r="131" spans="2:47" s="1" customFormat="1" ht="13.5">
      <c r="B131" s="46"/>
      <c r="C131" s="74"/>
      <c r="D131" s="249" t="s">
        <v>493</v>
      </c>
      <c r="E131" s="74"/>
      <c r="F131" s="280" t="s">
        <v>1313</v>
      </c>
      <c r="G131" s="74"/>
      <c r="H131" s="74"/>
      <c r="I131" s="203"/>
      <c r="J131" s="74"/>
      <c r="K131" s="74"/>
      <c r="L131" s="72"/>
      <c r="M131" s="281"/>
      <c r="N131" s="47"/>
      <c r="O131" s="47"/>
      <c r="P131" s="47"/>
      <c r="Q131" s="47"/>
      <c r="R131" s="47"/>
      <c r="S131" s="47"/>
      <c r="T131" s="95"/>
      <c r="AT131" s="24" t="s">
        <v>493</v>
      </c>
      <c r="AU131" s="24" t="s">
        <v>76</v>
      </c>
    </row>
    <row r="132" spans="2:65" s="1" customFormat="1" ht="16.5" customHeight="1">
      <c r="B132" s="46"/>
      <c r="C132" s="235" t="s">
        <v>9</v>
      </c>
      <c r="D132" s="235" t="s">
        <v>203</v>
      </c>
      <c r="E132" s="236" t="s">
        <v>9</v>
      </c>
      <c r="F132" s="237" t="s">
        <v>1282</v>
      </c>
      <c r="G132" s="238" t="s">
        <v>1274</v>
      </c>
      <c r="H132" s="239">
        <v>5</v>
      </c>
      <c r="I132" s="240"/>
      <c r="J132" s="241">
        <f>ROUND(I132*H132,2)</f>
        <v>0</v>
      </c>
      <c r="K132" s="237" t="s">
        <v>21</v>
      </c>
      <c r="L132" s="72"/>
      <c r="M132" s="242" t="s">
        <v>21</v>
      </c>
      <c r="N132" s="243" t="s">
        <v>40</v>
      </c>
      <c r="O132" s="47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AR132" s="24" t="s">
        <v>208</v>
      </c>
      <c r="AT132" s="24" t="s">
        <v>203</v>
      </c>
      <c r="AU132" s="24" t="s">
        <v>76</v>
      </c>
      <c r="AY132" s="24" t="s">
        <v>201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4" t="s">
        <v>76</v>
      </c>
      <c r="BK132" s="246">
        <f>ROUND(I132*H132,2)</f>
        <v>0</v>
      </c>
      <c r="BL132" s="24" t="s">
        <v>208</v>
      </c>
      <c r="BM132" s="24" t="s">
        <v>428</v>
      </c>
    </row>
    <row r="133" spans="2:47" s="1" customFormat="1" ht="13.5">
      <c r="B133" s="46"/>
      <c r="C133" s="74"/>
      <c r="D133" s="249" t="s">
        <v>493</v>
      </c>
      <c r="E133" s="74"/>
      <c r="F133" s="280" t="s">
        <v>1313</v>
      </c>
      <c r="G133" s="74"/>
      <c r="H133" s="74"/>
      <c r="I133" s="203"/>
      <c r="J133" s="74"/>
      <c r="K133" s="74"/>
      <c r="L133" s="72"/>
      <c r="M133" s="281"/>
      <c r="N133" s="47"/>
      <c r="O133" s="47"/>
      <c r="P133" s="47"/>
      <c r="Q133" s="47"/>
      <c r="R133" s="47"/>
      <c r="S133" s="47"/>
      <c r="T133" s="95"/>
      <c r="AT133" s="24" t="s">
        <v>493</v>
      </c>
      <c r="AU133" s="24" t="s">
        <v>76</v>
      </c>
    </row>
    <row r="134" spans="2:65" s="1" customFormat="1" ht="16.5" customHeight="1">
      <c r="B134" s="46"/>
      <c r="C134" s="235" t="s">
        <v>316</v>
      </c>
      <c r="D134" s="235" t="s">
        <v>203</v>
      </c>
      <c r="E134" s="236" t="s">
        <v>316</v>
      </c>
      <c r="F134" s="237" t="s">
        <v>1284</v>
      </c>
      <c r="G134" s="238" t="s">
        <v>1274</v>
      </c>
      <c r="H134" s="239">
        <v>1</v>
      </c>
      <c r="I134" s="240"/>
      <c r="J134" s="241">
        <f>ROUND(I134*H134,2)</f>
        <v>0</v>
      </c>
      <c r="K134" s="237" t="s">
        <v>21</v>
      </c>
      <c r="L134" s="72"/>
      <c r="M134" s="242" t="s">
        <v>21</v>
      </c>
      <c r="N134" s="243" t="s">
        <v>40</v>
      </c>
      <c r="O134" s="47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AR134" s="24" t="s">
        <v>208</v>
      </c>
      <c r="AT134" s="24" t="s">
        <v>203</v>
      </c>
      <c r="AU134" s="24" t="s">
        <v>76</v>
      </c>
      <c r="AY134" s="24" t="s">
        <v>201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76</v>
      </c>
      <c r="BK134" s="246">
        <f>ROUND(I134*H134,2)</f>
        <v>0</v>
      </c>
      <c r="BL134" s="24" t="s">
        <v>208</v>
      </c>
      <c r="BM134" s="24" t="s">
        <v>437</v>
      </c>
    </row>
    <row r="135" spans="2:47" s="1" customFormat="1" ht="13.5">
      <c r="B135" s="46"/>
      <c r="C135" s="74"/>
      <c r="D135" s="249" t="s">
        <v>493</v>
      </c>
      <c r="E135" s="74"/>
      <c r="F135" s="280" t="s">
        <v>1230</v>
      </c>
      <c r="G135" s="74"/>
      <c r="H135" s="74"/>
      <c r="I135" s="203"/>
      <c r="J135" s="74"/>
      <c r="K135" s="74"/>
      <c r="L135" s="72"/>
      <c r="M135" s="281"/>
      <c r="N135" s="47"/>
      <c r="O135" s="47"/>
      <c r="P135" s="47"/>
      <c r="Q135" s="47"/>
      <c r="R135" s="47"/>
      <c r="S135" s="47"/>
      <c r="T135" s="95"/>
      <c r="AT135" s="24" t="s">
        <v>493</v>
      </c>
      <c r="AU135" s="24" t="s">
        <v>76</v>
      </c>
    </row>
    <row r="136" spans="2:65" s="1" customFormat="1" ht="16.5" customHeight="1">
      <c r="B136" s="46"/>
      <c r="C136" s="235" t="s">
        <v>322</v>
      </c>
      <c r="D136" s="235" t="s">
        <v>203</v>
      </c>
      <c r="E136" s="236" t="s">
        <v>322</v>
      </c>
      <c r="F136" s="237" t="s">
        <v>1286</v>
      </c>
      <c r="G136" s="238" t="s">
        <v>1269</v>
      </c>
      <c r="H136" s="239">
        <v>1</v>
      </c>
      <c r="I136" s="240"/>
      <c r="J136" s="241">
        <f>ROUND(I136*H136,2)</f>
        <v>0</v>
      </c>
      <c r="K136" s="237" t="s">
        <v>21</v>
      </c>
      <c r="L136" s="72"/>
      <c r="M136" s="242" t="s">
        <v>21</v>
      </c>
      <c r="N136" s="243" t="s">
        <v>40</v>
      </c>
      <c r="O136" s="47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AR136" s="24" t="s">
        <v>208</v>
      </c>
      <c r="AT136" s="24" t="s">
        <v>203</v>
      </c>
      <c r="AU136" s="24" t="s">
        <v>76</v>
      </c>
      <c r="AY136" s="24" t="s">
        <v>201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24" t="s">
        <v>76</v>
      </c>
      <c r="BK136" s="246">
        <f>ROUND(I136*H136,2)</f>
        <v>0</v>
      </c>
      <c r="BL136" s="24" t="s">
        <v>208</v>
      </c>
      <c r="BM136" s="24" t="s">
        <v>447</v>
      </c>
    </row>
    <row r="137" spans="2:47" s="1" customFormat="1" ht="13.5">
      <c r="B137" s="46"/>
      <c r="C137" s="74"/>
      <c r="D137" s="249" t="s">
        <v>493</v>
      </c>
      <c r="E137" s="74"/>
      <c r="F137" s="280" t="s">
        <v>1313</v>
      </c>
      <c r="G137" s="74"/>
      <c r="H137" s="74"/>
      <c r="I137" s="203"/>
      <c r="J137" s="74"/>
      <c r="K137" s="74"/>
      <c r="L137" s="72"/>
      <c r="M137" s="281"/>
      <c r="N137" s="47"/>
      <c r="O137" s="47"/>
      <c r="P137" s="47"/>
      <c r="Q137" s="47"/>
      <c r="R137" s="47"/>
      <c r="S137" s="47"/>
      <c r="T137" s="95"/>
      <c r="AT137" s="24" t="s">
        <v>493</v>
      </c>
      <c r="AU137" s="24" t="s">
        <v>76</v>
      </c>
    </row>
    <row r="138" spans="2:65" s="1" customFormat="1" ht="16.5" customHeight="1">
      <c r="B138" s="46"/>
      <c r="C138" s="235" t="s">
        <v>330</v>
      </c>
      <c r="D138" s="235" t="s">
        <v>203</v>
      </c>
      <c r="E138" s="236" t="s">
        <v>1287</v>
      </c>
      <c r="F138" s="237" t="s">
        <v>1288</v>
      </c>
      <c r="G138" s="238" t="s">
        <v>1269</v>
      </c>
      <c r="H138" s="239">
        <v>7</v>
      </c>
      <c r="I138" s="240"/>
      <c r="J138" s="241">
        <f>ROUND(I138*H138,2)</f>
        <v>0</v>
      </c>
      <c r="K138" s="237" t="s">
        <v>21</v>
      </c>
      <c r="L138" s="72"/>
      <c r="M138" s="242" t="s">
        <v>21</v>
      </c>
      <c r="N138" s="243" t="s">
        <v>40</v>
      </c>
      <c r="O138" s="47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AR138" s="24" t="s">
        <v>208</v>
      </c>
      <c r="AT138" s="24" t="s">
        <v>203</v>
      </c>
      <c r="AU138" s="24" t="s">
        <v>76</v>
      </c>
      <c r="AY138" s="24" t="s">
        <v>201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24" t="s">
        <v>76</v>
      </c>
      <c r="BK138" s="246">
        <f>ROUND(I138*H138,2)</f>
        <v>0</v>
      </c>
      <c r="BL138" s="24" t="s">
        <v>208</v>
      </c>
      <c r="BM138" s="24" t="s">
        <v>457</v>
      </c>
    </row>
    <row r="139" spans="2:47" s="1" customFormat="1" ht="13.5">
      <c r="B139" s="46"/>
      <c r="C139" s="74"/>
      <c r="D139" s="249" t="s">
        <v>493</v>
      </c>
      <c r="E139" s="74"/>
      <c r="F139" s="280" t="s">
        <v>1313</v>
      </c>
      <c r="G139" s="74"/>
      <c r="H139" s="74"/>
      <c r="I139" s="203"/>
      <c r="J139" s="74"/>
      <c r="K139" s="74"/>
      <c r="L139" s="72"/>
      <c r="M139" s="281"/>
      <c r="N139" s="47"/>
      <c r="O139" s="47"/>
      <c r="P139" s="47"/>
      <c r="Q139" s="47"/>
      <c r="R139" s="47"/>
      <c r="S139" s="47"/>
      <c r="T139" s="95"/>
      <c r="AT139" s="24" t="s">
        <v>493</v>
      </c>
      <c r="AU139" s="24" t="s">
        <v>76</v>
      </c>
    </row>
    <row r="140" spans="2:65" s="1" customFormat="1" ht="16.5" customHeight="1">
      <c r="B140" s="46"/>
      <c r="C140" s="235" t="s">
        <v>334</v>
      </c>
      <c r="D140" s="235" t="s">
        <v>203</v>
      </c>
      <c r="E140" s="236" t="s">
        <v>1331</v>
      </c>
      <c r="F140" s="237" t="s">
        <v>1332</v>
      </c>
      <c r="G140" s="238" t="s">
        <v>256</v>
      </c>
      <c r="H140" s="239">
        <v>15</v>
      </c>
      <c r="I140" s="240"/>
      <c r="J140" s="241">
        <f>ROUND(I140*H140,2)</f>
        <v>0</v>
      </c>
      <c r="K140" s="237" t="s">
        <v>21</v>
      </c>
      <c r="L140" s="72"/>
      <c r="M140" s="242" t="s">
        <v>21</v>
      </c>
      <c r="N140" s="243" t="s">
        <v>40</v>
      </c>
      <c r="O140" s="47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AR140" s="24" t="s">
        <v>208</v>
      </c>
      <c r="AT140" s="24" t="s">
        <v>203</v>
      </c>
      <c r="AU140" s="24" t="s">
        <v>76</v>
      </c>
      <c r="AY140" s="24" t="s">
        <v>201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4" t="s">
        <v>76</v>
      </c>
      <c r="BK140" s="246">
        <f>ROUND(I140*H140,2)</f>
        <v>0</v>
      </c>
      <c r="BL140" s="24" t="s">
        <v>208</v>
      </c>
      <c r="BM140" s="24" t="s">
        <v>466</v>
      </c>
    </row>
    <row r="141" spans="2:47" s="1" customFormat="1" ht="13.5">
      <c r="B141" s="46"/>
      <c r="C141" s="74"/>
      <c r="D141" s="249" t="s">
        <v>493</v>
      </c>
      <c r="E141" s="74"/>
      <c r="F141" s="280" t="s">
        <v>1313</v>
      </c>
      <c r="G141" s="74"/>
      <c r="H141" s="74"/>
      <c r="I141" s="203"/>
      <c r="J141" s="74"/>
      <c r="K141" s="74"/>
      <c r="L141" s="72"/>
      <c r="M141" s="281"/>
      <c r="N141" s="47"/>
      <c r="O141" s="47"/>
      <c r="P141" s="47"/>
      <c r="Q141" s="47"/>
      <c r="R141" s="47"/>
      <c r="S141" s="47"/>
      <c r="T141" s="95"/>
      <c r="AT141" s="24" t="s">
        <v>493</v>
      </c>
      <c r="AU141" s="24" t="s">
        <v>76</v>
      </c>
    </row>
    <row r="142" spans="2:65" s="1" customFormat="1" ht="16.5" customHeight="1">
      <c r="B142" s="46"/>
      <c r="C142" s="235" t="s">
        <v>338</v>
      </c>
      <c r="D142" s="235" t="s">
        <v>203</v>
      </c>
      <c r="E142" s="236" t="s">
        <v>355</v>
      </c>
      <c r="F142" s="237" t="s">
        <v>1333</v>
      </c>
      <c r="G142" s="238" t="s">
        <v>256</v>
      </c>
      <c r="H142" s="239">
        <v>15</v>
      </c>
      <c r="I142" s="240"/>
      <c r="J142" s="241">
        <f>ROUND(I142*H142,2)</f>
        <v>0</v>
      </c>
      <c r="K142" s="237" t="s">
        <v>21</v>
      </c>
      <c r="L142" s="72"/>
      <c r="M142" s="242" t="s">
        <v>21</v>
      </c>
      <c r="N142" s="243" t="s">
        <v>40</v>
      </c>
      <c r="O142" s="47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AR142" s="24" t="s">
        <v>208</v>
      </c>
      <c r="AT142" s="24" t="s">
        <v>203</v>
      </c>
      <c r="AU142" s="24" t="s">
        <v>76</v>
      </c>
      <c r="AY142" s="24" t="s">
        <v>201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4" t="s">
        <v>76</v>
      </c>
      <c r="BK142" s="246">
        <f>ROUND(I142*H142,2)</f>
        <v>0</v>
      </c>
      <c r="BL142" s="24" t="s">
        <v>208</v>
      </c>
      <c r="BM142" s="24" t="s">
        <v>474</v>
      </c>
    </row>
    <row r="143" spans="2:47" s="1" customFormat="1" ht="13.5">
      <c r="B143" s="46"/>
      <c r="C143" s="74"/>
      <c r="D143" s="249" t="s">
        <v>493</v>
      </c>
      <c r="E143" s="74"/>
      <c r="F143" s="280" t="s">
        <v>1313</v>
      </c>
      <c r="G143" s="74"/>
      <c r="H143" s="74"/>
      <c r="I143" s="203"/>
      <c r="J143" s="74"/>
      <c r="K143" s="74"/>
      <c r="L143" s="72"/>
      <c r="M143" s="281"/>
      <c r="N143" s="47"/>
      <c r="O143" s="47"/>
      <c r="P143" s="47"/>
      <c r="Q143" s="47"/>
      <c r="R143" s="47"/>
      <c r="S143" s="47"/>
      <c r="T143" s="95"/>
      <c r="AT143" s="24" t="s">
        <v>493</v>
      </c>
      <c r="AU143" s="24" t="s">
        <v>76</v>
      </c>
    </row>
    <row r="144" spans="2:63" s="11" customFormat="1" ht="29.85" customHeight="1">
      <c r="B144" s="219"/>
      <c r="C144" s="220"/>
      <c r="D144" s="221" t="s">
        <v>68</v>
      </c>
      <c r="E144" s="233" t="s">
        <v>1294</v>
      </c>
      <c r="F144" s="233" t="s">
        <v>1295</v>
      </c>
      <c r="G144" s="220"/>
      <c r="H144" s="220"/>
      <c r="I144" s="223"/>
      <c r="J144" s="234">
        <f>BK144</f>
        <v>0</v>
      </c>
      <c r="K144" s="220"/>
      <c r="L144" s="225"/>
      <c r="M144" s="226"/>
      <c r="N144" s="227"/>
      <c r="O144" s="227"/>
      <c r="P144" s="228">
        <f>SUM(P145:P148)</f>
        <v>0</v>
      </c>
      <c r="Q144" s="227"/>
      <c r="R144" s="228">
        <f>SUM(R145:R148)</f>
        <v>0</v>
      </c>
      <c r="S144" s="227"/>
      <c r="T144" s="229">
        <f>SUM(T145:T148)</f>
        <v>0</v>
      </c>
      <c r="AR144" s="230" t="s">
        <v>216</v>
      </c>
      <c r="AT144" s="231" t="s">
        <v>68</v>
      </c>
      <c r="AU144" s="231" t="s">
        <v>76</v>
      </c>
      <c r="AY144" s="230" t="s">
        <v>201</v>
      </c>
      <c r="BK144" s="232">
        <f>SUM(BK145:BK148)</f>
        <v>0</v>
      </c>
    </row>
    <row r="145" spans="2:65" s="1" customFormat="1" ht="16.5" customHeight="1">
      <c r="B145" s="46"/>
      <c r="C145" s="235" t="s">
        <v>343</v>
      </c>
      <c r="D145" s="235" t="s">
        <v>203</v>
      </c>
      <c r="E145" s="236" t="s">
        <v>1296</v>
      </c>
      <c r="F145" s="237" t="s">
        <v>1297</v>
      </c>
      <c r="G145" s="238" t="s">
        <v>241</v>
      </c>
      <c r="H145" s="239">
        <v>1</v>
      </c>
      <c r="I145" s="240"/>
      <c r="J145" s="241">
        <f>ROUND(I145*H145,2)</f>
        <v>0</v>
      </c>
      <c r="K145" s="237" t="s">
        <v>21</v>
      </c>
      <c r="L145" s="72"/>
      <c r="M145" s="242" t="s">
        <v>21</v>
      </c>
      <c r="N145" s="243" t="s">
        <v>40</v>
      </c>
      <c r="O145" s="47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AR145" s="24" t="s">
        <v>538</v>
      </c>
      <c r="AT145" s="24" t="s">
        <v>203</v>
      </c>
      <c r="AU145" s="24" t="s">
        <v>79</v>
      </c>
      <c r="AY145" s="24" t="s">
        <v>201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4" t="s">
        <v>76</v>
      </c>
      <c r="BK145" s="246">
        <f>ROUND(I145*H145,2)</f>
        <v>0</v>
      </c>
      <c r="BL145" s="24" t="s">
        <v>538</v>
      </c>
      <c r="BM145" s="24" t="s">
        <v>1334</v>
      </c>
    </row>
    <row r="146" spans="2:65" s="1" customFormat="1" ht="16.5" customHeight="1">
      <c r="B146" s="46"/>
      <c r="C146" s="235" t="s">
        <v>349</v>
      </c>
      <c r="D146" s="235" t="s">
        <v>203</v>
      </c>
      <c r="E146" s="236" t="s">
        <v>1299</v>
      </c>
      <c r="F146" s="237" t="s">
        <v>1300</v>
      </c>
      <c r="G146" s="238" t="s">
        <v>241</v>
      </c>
      <c r="H146" s="239">
        <v>1</v>
      </c>
      <c r="I146" s="240"/>
      <c r="J146" s="241">
        <f>ROUND(I146*H146,2)</f>
        <v>0</v>
      </c>
      <c r="K146" s="237" t="s">
        <v>21</v>
      </c>
      <c r="L146" s="72"/>
      <c r="M146" s="242" t="s">
        <v>21</v>
      </c>
      <c r="N146" s="243" t="s">
        <v>40</v>
      </c>
      <c r="O146" s="47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AR146" s="24" t="s">
        <v>538</v>
      </c>
      <c r="AT146" s="24" t="s">
        <v>203</v>
      </c>
      <c r="AU146" s="24" t="s">
        <v>79</v>
      </c>
      <c r="AY146" s="24" t="s">
        <v>201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4" t="s">
        <v>76</v>
      </c>
      <c r="BK146" s="246">
        <f>ROUND(I146*H146,2)</f>
        <v>0</v>
      </c>
      <c r="BL146" s="24" t="s">
        <v>538</v>
      </c>
      <c r="BM146" s="24" t="s">
        <v>1335</v>
      </c>
    </row>
    <row r="147" spans="2:65" s="1" customFormat="1" ht="16.5" customHeight="1">
      <c r="B147" s="46"/>
      <c r="C147" s="235" t="s">
        <v>355</v>
      </c>
      <c r="D147" s="235" t="s">
        <v>203</v>
      </c>
      <c r="E147" s="236" t="s">
        <v>1302</v>
      </c>
      <c r="F147" s="237" t="s">
        <v>1303</v>
      </c>
      <c r="G147" s="238" t="s">
        <v>241</v>
      </c>
      <c r="H147" s="239">
        <v>1</v>
      </c>
      <c r="I147" s="240"/>
      <c r="J147" s="241">
        <f>ROUND(I147*H147,2)</f>
        <v>0</v>
      </c>
      <c r="K147" s="237" t="s">
        <v>21</v>
      </c>
      <c r="L147" s="72"/>
      <c r="M147" s="242" t="s">
        <v>21</v>
      </c>
      <c r="N147" s="243" t="s">
        <v>40</v>
      </c>
      <c r="O147" s="47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AR147" s="24" t="s">
        <v>538</v>
      </c>
      <c r="AT147" s="24" t="s">
        <v>203</v>
      </c>
      <c r="AU147" s="24" t="s">
        <v>79</v>
      </c>
      <c r="AY147" s="24" t="s">
        <v>201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4" t="s">
        <v>76</v>
      </c>
      <c r="BK147" s="246">
        <f>ROUND(I147*H147,2)</f>
        <v>0</v>
      </c>
      <c r="BL147" s="24" t="s">
        <v>538</v>
      </c>
      <c r="BM147" s="24" t="s">
        <v>1336</v>
      </c>
    </row>
    <row r="148" spans="2:65" s="1" customFormat="1" ht="16.5" customHeight="1">
      <c r="B148" s="46"/>
      <c r="C148" s="235" t="s">
        <v>364</v>
      </c>
      <c r="D148" s="235" t="s">
        <v>203</v>
      </c>
      <c r="E148" s="236" t="s">
        <v>1305</v>
      </c>
      <c r="F148" s="237" t="s">
        <v>1306</v>
      </c>
      <c r="G148" s="238" t="s">
        <v>241</v>
      </c>
      <c r="H148" s="239">
        <v>1</v>
      </c>
      <c r="I148" s="240"/>
      <c r="J148" s="241">
        <f>ROUND(I148*H148,2)</f>
        <v>0</v>
      </c>
      <c r="K148" s="237" t="s">
        <v>21</v>
      </c>
      <c r="L148" s="72"/>
      <c r="M148" s="242" t="s">
        <v>21</v>
      </c>
      <c r="N148" s="243" t="s">
        <v>40</v>
      </c>
      <c r="O148" s="47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AR148" s="24" t="s">
        <v>538</v>
      </c>
      <c r="AT148" s="24" t="s">
        <v>203</v>
      </c>
      <c r="AU148" s="24" t="s">
        <v>79</v>
      </c>
      <c r="AY148" s="24" t="s">
        <v>201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4" t="s">
        <v>76</v>
      </c>
      <c r="BK148" s="246">
        <f>ROUND(I148*H148,2)</f>
        <v>0</v>
      </c>
      <c r="BL148" s="24" t="s">
        <v>538</v>
      </c>
      <c r="BM148" s="24" t="s">
        <v>1337</v>
      </c>
    </row>
    <row r="149" spans="2:63" s="11" customFormat="1" ht="37.4" customHeight="1">
      <c r="B149" s="219"/>
      <c r="C149" s="220"/>
      <c r="D149" s="221" t="s">
        <v>68</v>
      </c>
      <c r="E149" s="222" t="s">
        <v>1338</v>
      </c>
      <c r="F149" s="222" t="s">
        <v>1309</v>
      </c>
      <c r="G149" s="220"/>
      <c r="H149" s="220"/>
      <c r="I149" s="223"/>
      <c r="J149" s="224">
        <f>BK149</f>
        <v>0</v>
      </c>
      <c r="K149" s="220"/>
      <c r="L149" s="225"/>
      <c r="M149" s="226"/>
      <c r="N149" s="227"/>
      <c r="O149" s="227"/>
      <c r="P149" s="228">
        <f>P150</f>
        <v>0</v>
      </c>
      <c r="Q149" s="227"/>
      <c r="R149" s="228">
        <f>R150</f>
        <v>0</v>
      </c>
      <c r="S149" s="227"/>
      <c r="T149" s="229">
        <f>T150</f>
        <v>0</v>
      </c>
      <c r="AR149" s="230" t="s">
        <v>76</v>
      </c>
      <c r="AT149" s="231" t="s">
        <v>68</v>
      </c>
      <c r="AU149" s="231" t="s">
        <v>69</v>
      </c>
      <c r="AY149" s="230" t="s">
        <v>201</v>
      </c>
      <c r="BK149" s="232">
        <f>BK150</f>
        <v>0</v>
      </c>
    </row>
    <row r="150" spans="2:65" s="1" customFormat="1" ht="16.5" customHeight="1">
      <c r="B150" s="46"/>
      <c r="C150" s="235" t="s">
        <v>369</v>
      </c>
      <c r="D150" s="235" t="s">
        <v>203</v>
      </c>
      <c r="E150" s="236" t="s">
        <v>1339</v>
      </c>
      <c r="F150" s="237" t="s">
        <v>1340</v>
      </c>
      <c r="G150" s="238" t="s">
        <v>1312</v>
      </c>
      <c r="H150" s="239">
        <v>1</v>
      </c>
      <c r="I150" s="240"/>
      <c r="J150" s="241">
        <f>ROUND(I150*H150,2)</f>
        <v>0</v>
      </c>
      <c r="K150" s="237" t="s">
        <v>21</v>
      </c>
      <c r="L150" s="72"/>
      <c r="M150" s="242" t="s">
        <v>21</v>
      </c>
      <c r="N150" s="243" t="s">
        <v>40</v>
      </c>
      <c r="O150" s="47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AR150" s="24" t="s">
        <v>208</v>
      </c>
      <c r="AT150" s="24" t="s">
        <v>203</v>
      </c>
      <c r="AU150" s="24" t="s">
        <v>76</v>
      </c>
      <c r="AY150" s="24" t="s">
        <v>201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24" t="s">
        <v>76</v>
      </c>
      <c r="BK150" s="246">
        <f>ROUND(I150*H150,2)</f>
        <v>0</v>
      </c>
      <c r="BL150" s="24" t="s">
        <v>208</v>
      </c>
      <c r="BM150" s="24" t="s">
        <v>484</v>
      </c>
    </row>
    <row r="151" spans="2:63" s="11" customFormat="1" ht="37.4" customHeight="1">
      <c r="B151" s="219"/>
      <c r="C151" s="220"/>
      <c r="D151" s="221" t="s">
        <v>68</v>
      </c>
      <c r="E151" s="222" t="s">
        <v>720</v>
      </c>
      <c r="F151" s="222" t="s">
        <v>1316</v>
      </c>
      <c r="G151" s="220"/>
      <c r="H151" s="220"/>
      <c r="I151" s="223"/>
      <c r="J151" s="224">
        <f>BK151</f>
        <v>0</v>
      </c>
      <c r="K151" s="220"/>
      <c r="L151" s="225"/>
      <c r="M151" s="226"/>
      <c r="N151" s="227"/>
      <c r="O151" s="227"/>
      <c r="P151" s="228">
        <f>SUM(P152:P154)</f>
        <v>0</v>
      </c>
      <c r="Q151" s="227"/>
      <c r="R151" s="228">
        <f>SUM(R152:R154)</f>
        <v>0</v>
      </c>
      <c r="S151" s="227"/>
      <c r="T151" s="229">
        <f>SUM(T152:T154)</f>
        <v>0</v>
      </c>
      <c r="AR151" s="230" t="s">
        <v>76</v>
      </c>
      <c r="AT151" s="231" t="s">
        <v>68</v>
      </c>
      <c r="AU151" s="231" t="s">
        <v>69</v>
      </c>
      <c r="AY151" s="230" t="s">
        <v>201</v>
      </c>
      <c r="BK151" s="232">
        <f>SUM(BK152:BK154)</f>
        <v>0</v>
      </c>
    </row>
    <row r="152" spans="2:65" s="1" customFormat="1" ht="16.5" customHeight="1">
      <c r="B152" s="46"/>
      <c r="C152" s="235" t="s">
        <v>374</v>
      </c>
      <c r="D152" s="235" t="s">
        <v>203</v>
      </c>
      <c r="E152" s="236" t="s">
        <v>1341</v>
      </c>
      <c r="F152" s="237" t="s">
        <v>1317</v>
      </c>
      <c r="G152" s="238" t="s">
        <v>1318</v>
      </c>
      <c r="H152" s="239">
        <v>2</v>
      </c>
      <c r="I152" s="240"/>
      <c r="J152" s="241">
        <f>ROUND(I152*H152,2)</f>
        <v>0</v>
      </c>
      <c r="K152" s="237" t="s">
        <v>21</v>
      </c>
      <c r="L152" s="72"/>
      <c r="M152" s="242" t="s">
        <v>21</v>
      </c>
      <c r="N152" s="243" t="s">
        <v>40</v>
      </c>
      <c r="O152" s="47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AR152" s="24" t="s">
        <v>208</v>
      </c>
      <c r="AT152" s="24" t="s">
        <v>203</v>
      </c>
      <c r="AU152" s="24" t="s">
        <v>76</v>
      </c>
      <c r="AY152" s="24" t="s">
        <v>201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76</v>
      </c>
      <c r="BK152" s="246">
        <f>ROUND(I152*H152,2)</f>
        <v>0</v>
      </c>
      <c r="BL152" s="24" t="s">
        <v>208</v>
      </c>
      <c r="BM152" s="24" t="s">
        <v>497</v>
      </c>
    </row>
    <row r="153" spans="2:65" s="1" customFormat="1" ht="16.5" customHeight="1">
      <c r="B153" s="46"/>
      <c r="C153" s="235" t="s">
        <v>379</v>
      </c>
      <c r="D153" s="235" t="s">
        <v>203</v>
      </c>
      <c r="E153" s="236" t="s">
        <v>79</v>
      </c>
      <c r="F153" s="237" t="s">
        <v>1320</v>
      </c>
      <c r="G153" s="238" t="s">
        <v>1318</v>
      </c>
      <c r="H153" s="239">
        <v>2</v>
      </c>
      <c r="I153" s="240"/>
      <c r="J153" s="241">
        <f>ROUND(I153*H153,2)</f>
        <v>0</v>
      </c>
      <c r="K153" s="237" t="s">
        <v>21</v>
      </c>
      <c r="L153" s="72"/>
      <c r="M153" s="242" t="s">
        <v>21</v>
      </c>
      <c r="N153" s="243" t="s">
        <v>40</v>
      </c>
      <c r="O153" s="47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AR153" s="24" t="s">
        <v>208</v>
      </c>
      <c r="AT153" s="24" t="s">
        <v>203</v>
      </c>
      <c r="AU153" s="24" t="s">
        <v>76</v>
      </c>
      <c r="AY153" s="24" t="s">
        <v>201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24" t="s">
        <v>76</v>
      </c>
      <c r="BK153" s="246">
        <f>ROUND(I153*H153,2)</f>
        <v>0</v>
      </c>
      <c r="BL153" s="24" t="s">
        <v>208</v>
      </c>
      <c r="BM153" s="24" t="s">
        <v>507</v>
      </c>
    </row>
    <row r="154" spans="2:65" s="1" customFormat="1" ht="16.5" customHeight="1">
      <c r="B154" s="46"/>
      <c r="C154" s="235" t="s">
        <v>384</v>
      </c>
      <c r="D154" s="235" t="s">
        <v>203</v>
      </c>
      <c r="E154" s="236" t="s">
        <v>1321</v>
      </c>
      <c r="F154" s="237" t="s">
        <v>1322</v>
      </c>
      <c r="G154" s="238" t="s">
        <v>1318</v>
      </c>
      <c r="H154" s="239">
        <v>2</v>
      </c>
      <c r="I154" s="240"/>
      <c r="J154" s="241">
        <f>ROUND(I154*H154,2)</f>
        <v>0</v>
      </c>
      <c r="K154" s="237" t="s">
        <v>21</v>
      </c>
      <c r="L154" s="72"/>
      <c r="M154" s="242" t="s">
        <v>21</v>
      </c>
      <c r="N154" s="296" t="s">
        <v>40</v>
      </c>
      <c r="O154" s="284"/>
      <c r="P154" s="297">
        <f>O154*H154</f>
        <v>0</v>
      </c>
      <c r="Q154" s="297">
        <v>0</v>
      </c>
      <c r="R154" s="297">
        <f>Q154*H154</f>
        <v>0</v>
      </c>
      <c r="S154" s="297">
        <v>0</v>
      </c>
      <c r="T154" s="298">
        <f>S154*H154</f>
        <v>0</v>
      </c>
      <c r="AR154" s="24" t="s">
        <v>208</v>
      </c>
      <c r="AT154" s="24" t="s">
        <v>203</v>
      </c>
      <c r="AU154" s="24" t="s">
        <v>76</v>
      </c>
      <c r="AY154" s="24" t="s">
        <v>201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4" t="s">
        <v>76</v>
      </c>
      <c r="BK154" s="246">
        <f>ROUND(I154*H154,2)</f>
        <v>0</v>
      </c>
      <c r="BL154" s="24" t="s">
        <v>208</v>
      </c>
      <c r="BM154" s="24" t="s">
        <v>516</v>
      </c>
    </row>
    <row r="155" spans="2:12" s="1" customFormat="1" ht="6.95" customHeight="1">
      <c r="B155" s="67"/>
      <c r="C155" s="68"/>
      <c r="D155" s="68"/>
      <c r="E155" s="68"/>
      <c r="F155" s="68"/>
      <c r="G155" s="68"/>
      <c r="H155" s="68"/>
      <c r="I155" s="178"/>
      <c r="J155" s="68"/>
      <c r="K155" s="68"/>
      <c r="L155" s="72"/>
    </row>
  </sheetData>
  <sheetProtection password="CC35" sheet="1" objects="1" scenarios="1" formatColumns="0" formatRows="0" autoFilter="0"/>
  <autoFilter ref="C87:K154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6:H76"/>
    <mergeCell ref="E78:H78"/>
    <mergeCell ref="E80:H80"/>
    <mergeCell ref="G1:H1"/>
    <mergeCell ref="L2:V2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141</v>
      </c>
      <c r="G1" s="151" t="s">
        <v>142</v>
      </c>
      <c r="H1" s="151"/>
      <c r="I1" s="152"/>
      <c r="J1" s="151" t="s">
        <v>143</v>
      </c>
      <c r="K1" s="150" t="s">
        <v>144</v>
      </c>
      <c r="L1" s="151" t="s">
        <v>145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99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146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ZŠ Karviná - školy II - stavba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147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148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149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1342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ROUND(J89,2)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ROUND(SUM(BE89:BE237),2)</f>
        <v>0</v>
      </c>
      <c r="G32" s="47"/>
      <c r="H32" s="47"/>
      <c r="I32" s="170">
        <v>0.21</v>
      </c>
      <c r="J32" s="169">
        <f>ROUND(ROUND((SUM(BE89:BE237)),2)*I32,2)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ROUND(SUM(BF89:BF237),2)</f>
        <v>0</v>
      </c>
      <c r="G33" s="47"/>
      <c r="H33" s="47"/>
      <c r="I33" s="170">
        <v>0.15</v>
      </c>
      <c r="J33" s="169">
        <f>ROUND(ROUND((SUM(BF89:BF237)),2)*I33,2)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ROUND(SUM(BG89:BG237),2)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ROUND(SUM(BH89:BH237),2)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ROUND(SUM(BI89:BI237),2)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151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ZŠ Karviná - školy II - stavba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147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148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149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>012 - Elektro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152</v>
      </c>
      <c r="D58" s="171"/>
      <c r="E58" s="171"/>
      <c r="F58" s="171"/>
      <c r="G58" s="171"/>
      <c r="H58" s="171"/>
      <c r="I58" s="185"/>
      <c r="J58" s="186" t="s">
        <v>153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154</v>
      </c>
      <c r="D60" s="47"/>
      <c r="E60" s="47"/>
      <c r="F60" s="47"/>
      <c r="G60" s="47"/>
      <c r="H60" s="47"/>
      <c r="I60" s="156"/>
      <c r="J60" s="167">
        <f>J89</f>
        <v>0</v>
      </c>
      <c r="K60" s="51"/>
      <c r="AU60" s="24" t="s">
        <v>155</v>
      </c>
    </row>
    <row r="61" spans="2:11" s="8" customFormat="1" ht="24.95" customHeight="1">
      <c r="B61" s="189"/>
      <c r="C61" s="190"/>
      <c r="D61" s="191" t="s">
        <v>1220</v>
      </c>
      <c r="E61" s="192"/>
      <c r="F61" s="192"/>
      <c r="G61" s="192"/>
      <c r="H61" s="192"/>
      <c r="I61" s="193"/>
      <c r="J61" s="194">
        <f>J90</f>
        <v>0</v>
      </c>
      <c r="K61" s="195"/>
    </row>
    <row r="62" spans="2:11" s="8" customFormat="1" ht="24.95" customHeight="1">
      <c r="B62" s="189"/>
      <c r="C62" s="190"/>
      <c r="D62" s="191" t="s">
        <v>1343</v>
      </c>
      <c r="E62" s="192"/>
      <c r="F62" s="192"/>
      <c r="G62" s="192"/>
      <c r="H62" s="192"/>
      <c r="I62" s="193"/>
      <c r="J62" s="194">
        <f>J135</f>
        <v>0</v>
      </c>
      <c r="K62" s="195"/>
    </row>
    <row r="63" spans="2:11" s="8" customFormat="1" ht="24.95" customHeight="1">
      <c r="B63" s="189"/>
      <c r="C63" s="190"/>
      <c r="D63" s="191" t="s">
        <v>1221</v>
      </c>
      <c r="E63" s="192"/>
      <c r="F63" s="192"/>
      <c r="G63" s="192"/>
      <c r="H63" s="192"/>
      <c r="I63" s="193"/>
      <c r="J63" s="194">
        <f>J144</f>
        <v>0</v>
      </c>
      <c r="K63" s="195"/>
    </row>
    <row r="64" spans="2:11" s="8" customFormat="1" ht="24.95" customHeight="1">
      <c r="B64" s="189"/>
      <c r="C64" s="190"/>
      <c r="D64" s="191" t="s">
        <v>1344</v>
      </c>
      <c r="E64" s="192"/>
      <c r="F64" s="192"/>
      <c r="G64" s="192"/>
      <c r="H64" s="192"/>
      <c r="I64" s="193"/>
      <c r="J64" s="194">
        <f>J161</f>
        <v>0</v>
      </c>
      <c r="K64" s="195"/>
    </row>
    <row r="65" spans="2:11" s="8" customFormat="1" ht="24.95" customHeight="1">
      <c r="B65" s="189"/>
      <c r="C65" s="190"/>
      <c r="D65" s="191" t="s">
        <v>1345</v>
      </c>
      <c r="E65" s="192"/>
      <c r="F65" s="192"/>
      <c r="G65" s="192"/>
      <c r="H65" s="192"/>
      <c r="I65" s="193"/>
      <c r="J65" s="194">
        <f>J226</f>
        <v>0</v>
      </c>
      <c r="K65" s="195"/>
    </row>
    <row r="66" spans="2:11" s="8" customFormat="1" ht="24.95" customHeight="1">
      <c r="B66" s="189"/>
      <c r="C66" s="190"/>
      <c r="D66" s="191" t="s">
        <v>1222</v>
      </c>
      <c r="E66" s="192"/>
      <c r="F66" s="192"/>
      <c r="G66" s="192"/>
      <c r="H66" s="192"/>
      <c r="I66" s="193"/>
      <c r="J66" s="194">
        <f>J233</f>
        <v>0</v>
      </c>
      <c r="K66" s="195"/>
    </row>
    <row r="67" spans="2:11" s="9" customFormat="1" ht="19.9" customHeight="1">
      <c r="B67" s="196"/>
      <c r="C67" s="197"/>
      <c r="D67" s="198" t="s">
        <v>1223</v>
      </c>
      <c r="E67" s="199"/>
      <c r="F67" s="199"/>
      <c r="G67" s="199"/>
      <c r="H67" s="199"/>
      <c r="I67" s="200"/>
      <c r="J67" s="201">
        <f>J234</f>
        <v>0</v>
      </c>
      <c r="K67" s="202"/>
    </row>
    <row r="68" spans="2:11" s="1" customFormat="1" ht="21.8" customHeight="1">
      <c r="B68" s="46"/>
      <c r="C68" s="47"/>
      <c r="D68" s="47"/>
      <c r="E68" s="47"/>
      <c r="F68" s="47"/>
      <c r="G68" s="47"/>
      <c r="H68" s="47"/>
      <c r="I68" s="156"/>
      <c r="J68" s="47"/>
      <c r="K68" s="51"/>
    </row>
    <row r="69" spans="2:11" s="1" customFormat="1" ht="6.95" customHeight="1">
      <c r="B69" s="67"/>
      <c r="C69" s="68"/>
      <c r="D69" s="68"/>
      <c r="E69" s="68"/>
      <c r="F69" s="68"/>
      <c r="G69" s="68"/>
      <c r="H69" s="68"/>
      <c r="I69" s="178"/>
      <c r="J69" s="68"/>
      <c r="K69" s="69"/>
    </row>
    <row r="73" spans="2:12" s="1" customFormat="1" ht="6.95" customHeight="1">
      <c r="B73" s="70"/>
      <c r="C73" s="71"/>
      <c r="D73" s="71"/>
      <c r="E73" s="71"/>
      <c r="F73" s="71"/>
      <c r="G73" s="71"/>
      <c r="H73" s="71"/>
      <c r="I73" s="181"/>
      <c r="J73" s="71"/>
      <c r="K73" s="71"/>
      <c r="L73" s="72"/>
    </row>
    <row r="74" spans="2:12" s="1" customFormat="1" ht="36.95" customHeight="1">
      <c r="B74" s="46"/>
      <c r="C74" s="73" t="s">
        <v>185</v>
      </c>
      <c r="D74" s="74"/>
      <c r="E74" s="74"/>
      <c r="F74" s="74"/>
      <c r="G74" s="74"/>
      <c r="H74" s="74"/>
      <c r="I74" s="203"/>
      <c r="J74" s="74"/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14.4" customHeight="1">
      <c r="B76" s="46"/>
      <c r="C76" s="76" t="s">
        <v>18</v>
      </c>
      <c r="D76" s="74"/>
      <c r="E76" s="74"/>
      <c r="F76" s="74"/>
      <c r="G76" s="74"/>
      <c r="H76" s="74"/>
      <c r="I76" s="203"/>
      <c r="J76" s="74"/>
      <c r="K76" s="74"/>
      <c r="L76" s="72"/>
    </row>
    <row r="77" spans="2:12" s="1" customFormat="1" ht="16.5" customHeight="1">
      <c r="B77" s="46"/>
      <c r="C77" s="74"/>
      <c r="D77" s="74"/>
      <c r="E77" s="204" t="str">
        <f>E7</f>
        <v>Rekonstrukce odborných učeben ZŠ Karviná - školy II - stavba</v>
      </c>
      <c r="F77" s="76"/>
      <c r="G77" s="76"/>
      <c r="H77" s="76"/>
      <c r="I77" s="203"/>
      <c r="J77" s="74"/>
      <c r="K77" s="74"/>
      <c r="L77" s="72"/>
    </row>
    <row r="78" spans="2:12" ht="13.5">
      <c r="B78" s="28"/>
      <c r="C78" s="76" t="s">
        <v>147</v>
      </c>
      <c r="D78" s="205"/>
      <c r="E78" s="205"/>
      <c r="F78" s="205"/>
      <c r="G78" s="205"/>
      <c r="H78" s="205"/>
      <c r="I78" s="148"/>
      <c r="J78" s="205"/>
      <c r="K78" s="205"/>
      <c r="L78" s="206"/>
    </row>
    <row r="79" spans="2:12" s="1" customFormat="1" ht="16.5" customHeight="1">
      <c r="B79" s="46"/>
      <c r="C79" s="74"/>
      <c r="D79" s="74"/>
      <c r="E79" s="204" t="s">
        <v>148</v>
      </c>
      <c r="F79" s="74"/>
      <c r="G79" s="74"/>
      <c r="H79" s="74"/>
      <c r="I79" s="203"/>
      <c r="J79" s="74"/>
      <c r="K79" s="74"/>
      <c r="L79" s="72"/>
    </row>
    <row r="80" spans="2:12" s="1" customFormat="1" ht="14.4" customHeight="1">
      <c r="B80" s="46"/>
      <c r="C80" s="76" t="s">
        <v>149</v>
      </c>
      <c r="D80" s="74"/>
      <c r="E80" s="74"/>
      <c r="F80" s="74"/>
      <c r="G80" s="74"/>
      <c r="H80" s="74"/>
      <c r="I80" s="203"/>
      <c r="J80" s="74"/>
      <c r="K80" s="74"/>
      <c r="L80" s="72"/>
    </row>
    <row r="81" spans="2:12" s="1" customFormat="1" ht="17.25" customHeight="1">
      <c r="B81" s="46"/>
      <c r="C81" s="74"/>
      <c r="D81" s="74"/>
      <c r="E81" s="82" t="str">
        <f>E11</f>
        <v>012 - Elektro</v>
      </c>
      <c r="F81" s="74"/>
      <c r="G81" s="74"/>
      <c r="H81" s="74"/>
      <c r="I81" s="203"/>
      <c r="J81" s="74"/>
      <c r="K81" s="74"/>
      <c r="L81" s="72"/>
    </row>
    <row r="82" spans="2:12" s="1" customFormat="1" ht="6.95" customHeight="1">
      <c r="B82" s="46"/>
      <c r="C82" s="74"/>
      <c r="D82" s="74"/>
      <c r="E82" s="74"/>
      <c r="F82" s="74"/>
      <c r="G82" s="74"/>
      <c r="H82" s="74"/>
      <c r="I82" s="203"/>
      <c r="J82" s="74"/>
      <c r="K82" s="74"/>
      <c r="L82" s="72"/>
    </row>
    <row r="83" spans="2:12" s="1" customFormat="1" ht="18" customHeight="1">
      <c r="B83" s="46"/>
      <c r="C83" s="76" t="s">
        <v>23</v>
      </c>
      <c r="D83" s="74"/>
      <c r="E83" s="74"/>
      <c r="F83" s="207" t="str">
        <f>F14</f>
        <v xml:space="preserve"> </v>
      </c>
      <c r="G83" s="74"/>
      <c r="H83" s="74"/>
      <c r="I83" s="208" t="s">
        <v>25</v>
      </c>
      <c r="J83" s="85" t="str">
        <f>IF(J14="","",J14)</f>
        <v>4. 9. 2017</v>
      </c>
      <c r="K83" s="74"/>
      <c r="L83" s="72"/>
    </row>
    <row r="84" spans="2:12" s="1" customFormat="1" ht="6.95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12" s="1" customFormat="1" ht="13.5">
      <c r="B85" s="46"/>
      <c r="C85" s="76" t="s">
        <v>27</v>
      </c>
      <c r="D85" s="74"/>
      <c r="E85" s="74"/>
      <c r="F85" s="207" t="str">
        <f>E17</f>
        <v xml:space="preserve"> </v>
      </c>
      <c r="G85" s="74"/>
      <c r="H85" s="74"/>
      <c r="I85" s="208" t="s">
        <v>32</v>
      </c>
      <c r="J85" s="207" t="str">
        <f>E23</f>
        <v xml:space="preserve"> </v>
      </c>
      <c r="K85" s="74"/>
      <c r="L85" s="72"/>
    </row>
    <row r="86" spans="2:12" s="1" customFormat="1" ht="14.4" customHeight="1">
      <c r="B86" s="46"/>
      <c r="C86" s="76" t="s">
        <v>30</v>
      </c>
      <c r="D86" s="74"/>
      <c r="E86" s="74"/>
      <c r="F86" s="207" t="str">
        <f>IF(E20="","",E20)</f>
        <v/>
      </c>
      <c r="G86" s="74"/>
      <c r="H86" s="74"/>
      <c r="I86" s="203"/>
      <c r="J86" s="74"/>
      <c r="K86" s="74"/>
      <c r="L86" s="72"/>
    </row>
    <row r="87" spans="2:12" s="1" customFormat="1" ht="10.3" customHeight="1">
      <c r="B87" s="46"/>
      <c r="C87" s="74"/>
      <c r="D87" s="74"/>
      <c r="E87" s="74"/>
      <c r="F87" s="74"/>
      <c r="G87" s="74"/>
      <c r="H87" s="74"/>
      <c r="I87" s="203"/>
      <c r="J87" s="74"/>
      <c r="K87" s="74"/>
      <c r="L87" s="72"/>
    </row>
    <row r="88" spans="2:20" s="10" customFormat="1" ht="29.25" customHeight="1">
      <c r="B88" s="209"/>
      <c r="C88" s="210" t="s">
        <v>186</v>
      </c>
      <c r="D88" s="211" t="s">
        <v>54</v>
      </c>
      <c r="E88" s="211" t="s">
        <v>50</v>
      </c>
      <c r="F88" s="211" t="s">
        <v>187</v>
      </c>
      <c r="G88" s="211" t="s">
        <v>188</v>
      </c>
      <c r="H88" s="211" t="s">
        <v>189</v>
      </c>
      <c r="I88" s="212" t="s">
        <v>190</v>
      </c>
      <c r="J88" s="211" t="s">
        <v>153</v>
      </c>
      <c r="K88" s="213" t="s">
        <v>191</v>
      </c>
      <c r="L88" s="214"/>
      <c r="M88" s="102" t="s">
        <v>192</v>
      </c>
      <c r="N88" s="103" t="s">
        <v>39</v>
      </c>
      <c r="O88" s="103" t="s">
        <v>193</v>
      </c>
      <c r="P88" s="103" t="s">
        <v>194</v>
      </c>
      <c r="Q88" s="103" t="s">
        <v>195</v>
      </c>
      <c r="R88" s="103" t="s">
        <v>196</v>
      </c>
      <c r="S88" s="103" t="s">
        <v>197</v>
      </c>
      <c r="T88" s="104" t="s">
        <v>198</v>
      </c>
    </row>
    <row r="89" spans="2:63" s="1" customFormat="1" ht="29.25" customHeight="1">
      <c r="B89" s="46"/>
      <c r="C89" s="108" t="s">
        <v>154</v>
      </c>
      <c r="D89" s="74"/>
      <c r="E89" s="74"/>
      <c r="F89" s="74"/>
      <c r="G89" s="74"/>
      <c r="H89" s="74"/>
      <c r="I89" s="203"/>
      <c r="J89" s="215">
        <f>BK89</f>
        <v>0</v>
      </c>
      <c r="K89" s="74"/>
      <c r="L89" s="72"/>
      <c r="M89" s="105"/>
      <c r="N89" s="106"/>
      <c r="O89" s="106"/>
      <c r="P89" s="216">
        <f>P90+P135+P144+P161+P226+P233</f>
        <v>0</v>
      </c>
      <c r="Q89" s="106"/>
      <c r="R89" s="216">
        <f>R90+R135+R144+R161+R226+R233</f>
        <v>0</v>
      </c>
      <c r="S89" s="106"/>
      <c r="T89" s="217">
        <f>T90+T135+T144+T161+T226+T233</f>
        <v>0</v>
      </c>
      <c r="AT89" s="24" t="s">
        <v>68</v>
      </c>
      <c r="AU89" s="24" t="s">
        <v>155</v>
      </c>
      <c r="BK89" s="218">
        <f>BK90+BK135+BK144+BK161+BK226+BK233</f>
        <v>0</v>
      </c>
    </row>
    <row r="90" spans="2:63" s="11" customFormat="1" ht="37.4" customHeight="1">
      <c r="B90" s="219"/>
      <c r="C90" s="220"/>
      <c r="D90" s="221" t="s">
        <v>68</v>
      </c>
      <c r="E90" s="222" t="s">
        <v>1226</v>
      </c>
      <c r="F90" s="222" t="s">
        <v>1227</v>
      </c>
      <c r="G90" s="220"/>
      <c r="H90" s="220"/>
      <c r="I90" s="223"/>
      <c r="J90" s="224">
        <f>BK90</f>
        <v>0</v>
      </c>
      <c r="K90" s="220"/>
      <c r="L90" s="225"/>
      <c r="M90" s="226"/>
      <c r="N90" s="227"/>
      <c r="O90" s="227"/>
      <c r="P90" s="228">
        <f>SUM(P91:P134)</f>
        <v>0</v>
      </c>
      <c r="Q90" s="227"/>
      <c r="R90" s="228">
        <f>SUM(R91:R134)</f>
        <v>0</v>
      </c>
      <c r="S90" s="227"/>
      <c r="T90" s="229">
        <f>SUM(T91:T134)</f>
        <v>0</v>
      </c>
      <c r="AR90" s="230" t="s">
        <v>76</v>
      </c>
      <c r="AT90" s="231" t="s">
        <v>68</v>
      </c>
      <c r="AU90" s="231" t="s">
        <v>69</v>
      </c>
      <c r="AY90" s="230" t="s">
        <v>201</v>
      </c>
      <c r="BK90" s="232">
        <f>SUM(BK91:BK134)</f>
        <v>0</v>
      </c>
    </row>
    <row r="91" spans="2:65" s="1" customFormat="1" ht="16.5" customHeight="1">
      <c r="B91" s="46"/>
      <c r="C91" s="235" t="s">
        <v>76</v>
      </c>
      <c r="D91" s="235" t="s">
        <v>203</v>
      </c>
      <c r="E91" s="236" t="s">
        <v>76</v>
      </c>
      <c r="F91" s="237" t="s">
        <v>1346</v>
      </c>
      <c r="G91" s="238" t="s">
        <v>358</v>
      </c>
      <c r="H91" s="239">
        <v>30</v>
      </c>
      <c r="I91" s="240"/>
      <c r="J91" s="241">
        <f>ROUND(I91*H91,2)</f>
        <v>0</v>
      </c>
      <c r="K91" s="237" t="s">
        <v>21</v>
      </c>
      <c r="L91" s="72"/>
      <c r="M91" s="242" t="s">
        <v>21</v>
      </c>
      <c r="N91" s="243" t="s">
        <v>40</v>
      </c>
      <c r="O91" s="47"/>
      <c r="P91" s="244">
        <f>O91*H91</f>
        <v>0</v>
      </c>
      <c r="Q91" s="244">
        <v>0</v>
      </c>
      <c r="R91" s="244">
        <f>Q91*H91</f>
        <v>0</v>
      </c>
      <c r="S91" s="244">
        <v>0</v>
      </c>
      <c r="T91" s="245">
        <f>S91*H91</f>
        <v>0</v>
      </c>
      <c r="AR91" s="24" t="s">
        <v>208</v>
      </c>
      <c r="AT91" s="24" t="s">
        <v>203</v>
      </c>
      <c r="AU91" s="24" t="s">
        <v>76</v>
      </c>
      <c r="AY91" s="24" t="s">
        <v>201</v>
      </c>
      <c r="BE91" s="246">
        <f>IF(N91="základní",J91,0)</f>
        <v>0</v>
      </c>
      <c r="BF91" s="246">
        <f>IF(N91="snížená",J91,0)</f>
        <v>0</v>
      </c>
      <c r="BG91" s="246">
        <f>IF(N91="zákl. přenesená",J91,0)</f>
        <v>0</v>
      </c>
      <c r="BH91" s="246">
        <f>IF(N91="sníž. přenesená",J91,0)</f>
        <v>0</v>
      </c>
      <c r="BI91" s="246">
        <f>IF(N91="nulová",J91,0)</f>
        <v>0</v>
      </c>
      <c r="BJ91" s="24" t="s">
        <v>76</v>
      </c>
      <c r="BK91" s="246">
        <f>ROUND(I91*H91,2)</f>
        <v>0</v>
      </c>
      <c r="BL91" s="24" t="s">
        <v>208</v>
      </c>
      <c r="BM91" s="24" t="s">
        <v>79</v>
      </c>
    </row>
    <row r="92" spans="2:47" s="1" customFormat="1" ht="13.5">
      <c r="B92" s="46"/>
      <c r="C92" s="74"/>
      <c r="D92" s="249" t="s">
        <v>493</v>
      </c>
      <c r="E92" s="74"/>
      <c r="F92" s="280" t="s">
        <v>1347</v>
      </c>
      <c r="G92" s="74"/>
      <c r="H92" s="74"/>
      <c r="I92" s="203"/>
      <c r="J92" s="74"/>
      <c r="K92" s="74"/>
      <c r="L92" s="72"/>
      <c r="M92" s="281"/>
      <c r="N92" s="47"/>
      <c r="O92" s="47"/>
      <c r="P92" s="47"/>
      <c r="Q92" s="47"/>
      <c r="R92" s="47"/>
      <c r="S92" s="47"/>
      <c r="T92" s="95"/>
      <c r="AT92" s="24" t="s">
        <v>493</v>
      </c>
      <c r="AU92" s="24" t="s">
        <v>76</v>
      </c>
    </row>
    <row r="93" spans="2:65" s="1" customFormat="1" ht="16.5" customHeight="1">
      <c r="B93" s="46"/>
      <c r="C93" s="235" t="s">
        <v>79</v>
      </c>
      <c r="D93" s="235" t="s">
        <v>203</v>
      </c>
      <c r="E93" s="236" t="s">
        <v>79</v>
      </c>
      <c r="F93" s="237" t="s">
        <v>1348</v>
      </c>
      <c r="G93" s="238" t="s">
        <v>358</v>
      </c>
      <c r="H93" s="239">
        <v>1</v>
      </c>
      <c r="I93" s="240"/>
      <c r="J93" s="241">
        <f>ROUND(I93*H93,2)</f>
        <v>0</v>
      </c>
      <c r="K93" s="237" t="s">
        <v>21</v>
      </c>
      <c r="L93" s="72"/>
      <c r="M93" s="242" t="s">
        <v>21</v>
      </c>
      <c r="N93" s="243" t="s">
        <v>40</v>
      </c>
      <c r="O93" s="47"/>
      <c r="P93" s="244">
        <f>O93*H93</f>
        <v>0</v>
      </c>
      <c r="Q93" s="244">
        <v>0</v>
      </c>
      <c r="R93" s="244">
        <f>Q93*H93</f>
        <v>0</v>
      </c>
      <c r="S93" s="244">
        <v>0</v>
      </c>
      <c r="T93" s="245">
        <f>S93*H93</f>
        <v>0</v>
      </c>
      <c r="AR93" s="24" t="s">
        <v>208</v>
      </c>
      <c r="AT93" s="24" t="s">
        <v>203</v>
      </c>
      <c r="AU93" s="24" t="s">
        <v>76</v>
      </c>
      <c r="AY93" s="24" t="s">
        <v>201</v>
      </c>
      <c r="BE93" s="246">
        <f>IF(N93="základní",J93,0)</f>
        <v>0</v>
      </c>
      <c r="BF93" s="246">
        <f>IF(N93="snížená",J93,0)</f>
        <v>0</v>
      </c>
      <c r="BG93" s="246">
        <f>IF(N93="zákl. přenesená",J93,0)</f>
        <v>0</v>
      </c>
      <c r="BH93" s="246">
        <f>IF(N93="sníž. přenesená",J93,0)</f>
        <v>0</v>
      </c>
      <c r="BI93" s="246">
        <f>IF(N93="nulová",J93,0)</f>
        <v>0</v>
      </c>
      <c r="BJ93" s="24" t="s">
        <v>76</v>
      </c>
      <c r="BK93" s="246">
        <f>ROUND(I93*H93,2)</f>
        <v>0</v>
      </c>
      <c r="BL93" s="24" t="s">
        <v>208</v>
      </c>
      <c r="BM93" s="24" t="s">
        <v>208</v>
      </c>
    </row>
    <row r="94" spans="2:47" s="1" customFormat="1" ht="13.5">
      <c r="B94" s="46"/>
      <c r="C94" s="74"/>
      <c r="D94" s="249" t="s">
        <v>493</v>
      </c>
      <c r="E94" s="74"/>
      <c r="F94" s="280" t="s">
        <v>1347</v>
      </c>
      <c r="G94" s="74"/>
      <c r="H94" s="74"/>
      <c r="I94" s="203"/>
      <c r="J94" s="74"/>
      <c r="K94" s="74"/>
      <c r="L94" s="72"/>
      <c r="M94" s="281"/>
      <c r="N94" s="47"/>
      <c r="O94" s="47"/>
      <c r="P94" s="47"/>
      <c r="Q94" s="47"/>
      <c r="R94" s="47"/>
      <c r="S94" s="47"/>
      <c r="T94" s="95"/>
      <c r="AT94" s="24" t="s">
        <v>493</v>
      </c>
      <c r="AU94" s="24" t="s">
        <v>76</v>
      </c>
    </row>
    <row r="95" spans="2:65" s="1" customFormat="1" ht="16.5" customHeight="1">
      <c r="B95" s="46"/>
      <c r="C95" s="235" t="s">
        <v>216</v>
      </c>
      <c r="D95" s="235" t="s">
        <v>203</v>
      </c>
      <c r="E95" s="236" t="s">
        <v>208</v>
      </c>
      <c r="F95" s="237" t="s">
        <v>1326</v>
      </c>
      <c r="G95" s="238" t="s">
        <v>358</v>
      </c>
      <c r="H95" s="239">
        <v>25</v>
      </c>
      <c r="I95" s="240"/>
      <c r="J95" s="241">
        <f>ROUND(I95*H95,2)</f>
        <v>0</v>
      </c>
      <c r="K95" s="237" t="s">
        <v>21</v>
      </c>
      <c r="L95" s="72"/>
      <c r="M95" s="242" t="s">
        <v>21</v>
      </c>
      <c r="N95" s="243" t="s">
        <v>40</v>
      </c>
      <c r="O95" s="47"/>
      <c r="P95" s="244">
        <f>O95*H95</f>
        <v>0</v>
      </c>
      <c r="Q95" s="244">
        <v>0</v>
      </c>
      <c r="R95" s="244">
        <f>Q95*H95</f>
        <v>0</v>
      </c>
      <c r="S95" s="244">
        <v>0</v>
      </c>
      <c r="T95" s="245">
        <f>S95*H95</f>
        <v>0</v>
      </c>
      <c r="AR95" s="24" t="s">
        <v>208</v>
      </c>
      <c r="AT95" s="24" t="s">
        <v>203</v>
      </c>
      <c r="AU95" s="24" t="s">
        <v>76</v>
      </c>
      <c r="AY95" s="24" t="s">
        <v>201</v>
      </c>
      <c r="BE95" s="246">
        <f>IF(N95="základní",J95,0)</f>
        <v>0</v>
      </c>
      <c r="BF95" s="246">
        <f>IF(N95="snížená",J95,0)</f>
        <v>0</v>
      </c>
      <c r="BG95" s="246">
        <f>IF(N95="zákl. přenesená",J95,0)</f>
        <v>0</v>
      </c>
      <c r="BH95" s="246">
        <f>IF(N95="sníž. přenesená",J95,0)</f>
        <v>0</v>
      </c>
      <c r="BI95" s="246">
        <f>IF(N95="nulová",J95,0)</f>
        <v>0</v>
      </c>
      <c r="BJ95" s="24" t="s">
        <v>76</v>
      </c>
      <c r="BK95" s="246">
        <f>ROUND(I95*H95,2)</f>
        <v>0</v>
      </c>
      <c r="BL95" s="24" t="s">
        <v>208</v>
      </c>
      <c r="BM95" s="24" t="s">
        <v>232</v>
      </c>
    </row>
    <row r="96" spans="2:47" s="1" customFormat="1" ht="13.5">
      <c r="B96" s="46"/>
      <c r="C96" s="74"/>
      <c r="D96" s="249" t="s">
        <v>493</v>
      </c>
      <c r="E96" s="74"/>
      <c r="F96" s="280" t="s">
        <v>1347</v>
      </c>
      <c r="G96" s="74"/>
      <c r="H96" s="74"/>
      <c r="I96" s="203"/>
      <c r="J96" s="74"/>
      <c r="K96" s="74"/>
      <c r="L96" s="72"/>
      <c r="M96" s="281"/>
      <c r="N96" s="47"/>
      <c r="O96" s="47"/>
      <c r="P96" s="47"/>
      <c r="Q96" s="47"/>
      <c r="R96" s="47"/>
      <c r="S96" s="47"/>
      <c r="T96" s="95"/>
      <c r="AT96" s="24" t="s">
        <v>493</v>
      </c>
      <c r="AU96" s="24" t="s">
        <v>76</v>
      </c>
    </row>
    <row r="97" spans="2:65" s="1" customFormat="1" ht="16.5" customHeight="1">
      <c r="B97" s="46"/>
      <c r="C97" s="235" t="s">
        <v>208</v>
      </c>
      <c r="D97" s="235" t="s">
        <v>203</v>
      </c>
      <c r="E97" s="236" t="s">
        <v>227</v>
      </c>
      <c r="F97" s="237" t="s">
        <v>1228</v>
      </c>
      <c r="G97" s="238" t="s">
        <v>1229</v>
      </c>
      <c r="H97" s="239">
        <v>14</v>
      </c>
      <c r="I97" s="240"/>
      <c r="J97" s="241">
        <f>ROUND(I97*H97,2)</f>
        <v>0</v>
      </c>
      <c r="K97" s="237" t="s">
        <v>21</v>
      </c>
      <c r="L97" s="72"/>
      <c r="M97" s="242" t="s">
        <v>21</v>
      </c>
      <c r="N97" s="243" t="s">
        <v>40</v>
      </c>
      <c r="O97" s="47"/>
      <c r="P97" s="244">
        <f>O97*H97</f>
        <v>0</v>
      </c>
      <c r="Q97" s="244">
        <v>0</v>
      </c>
      <c r="R97" s="244">
        <f>Q97*H97</f>
        <v>0</v>
      </c>
      <c r="S97" s="244">
        <v>0</v>
      </c>
      <c r="T97" s="245">
        <f>S97*H97</f>
        <v>0</v>
      </c>
      <c r="AR97" s="24" t="s">
        <v>208</v>
      </c>
      <c r="AT97" s="24" t="s">
        <v>203</v>
      </c>
      <c r="AU97" s="24" t="s">
        <v>76</v>
      </c>
      <c r="AY97" s="24" t="s">
        <v>201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4" t="s">
        <v>76</v>
      </c>
      <c r="BK97" s="246">
        <f>ROUND(I97*H97,2)</f>
        <v>0</v>
      </c>
      <c r="BL97" s="24" t="s">
        <v>208</v>
      </c>
      <c r="BM97" s="24" t="s">
        <v>245</v>
      </c>
    </row>
    <row r="98" spans="2:47" s="1" customFormat="1" ht="13.5">
      <c r="B98" s="46"/>
      <c r="C98" s="74"/>
      <c r="D98" s="249" t="s">
        <v>493</v>
      </c>
      <c r="E98" s="74"/>
      <c r="F98" s="280" t="s">
        <v>1347</v>
      </c>
      <c r="G98" s="74"/>
      <c r="H98" s="74"/>
      <c r="I98" s="203"/>
      <c r="J98" s="74"/>
      <c r="K98" s="74"/>
      <c r="L98" s="72"/>
      <c r="M98" s="281"/>
      <c r="N98" s="47"/>
      <c r="O98" s="47"/>
      <c r="P98" s="47"/>
      <c r="Q98" s="47"/>
      <c r="R98" s="47"/>
      <c r="S98" s="47"/>
      <c r="T98" s="95"/>
      <c r="AT98" s="24" t="s">
        <v>493</v>
      </c>
      <c r="AU98" s="24" t="s">
        <v>76</v>
      </c>
    </row>
    <row r="99" spans="2:65" s="1" customFormat="1" ht="16.5" customHeight="1">
      <c r="B99" s="46"/>
      <c r="C99" s="235" t="s">
        <v>227</v>
      </c>
      <c r="D99" s="235" t="s">
        <v>203</v>
      </c>
      <c r="E99" s="236" t="s">
        <v>232</v>
      </c>
      <c r="F99" s="237" t="s">
        <v>1231</v>
      </c>
      <c r="G99" s="238" t="s">
        <v>1229</v>
      </c>
      <c r="H99" s="239">
        <v>6</v>
      </c>
      <c r="I99" s="240"/>
      <c r="J99" s="241">
        <f>ROUND(I99*H99,2)</f>
        <v>0</v>
      </c>
      <c r="K99" s="237" t="s">
        <v>21</v>
      </c>
      <c r="L99" s="72"/>
      <c r="M99" s="242" t="s">
        <v>21</v>
      </c>
      <c r="N99" s="243" t="s">
        <v>40</v>
      </c>
      <c r="O99" s="47"/>
      <c r="P99" s="244">
        <f>O99*H99</f>
        <v>0</v>
      </c>
      <c r="Q99" s="244">
        <v>0</v>
      </c>
      <c r="R99" s="244">
        <f>Q99*H99</f>
        <v>0</v>
      </c>
      <c r="S99" s="244">
        <v>0</v>
      </c>
      <c r="T99" s="245">
        <f>S99*H99</f>
        <v>0</v>
      </c>
      <c r="AR99" s="24" t="s">
        <v>208</v>
      </c>
      <c r="AT99" s="24" t="s">
        <v>203</v>
      </c>
      <c r="AU99" s="24" t="s">
        <v>76</v>
      </c>
      <c r="AY99" s="24" t="s">
        <v>201</v>
      </c>
      <c r="BE99" s="246">
        <f>IF(N99="základní",J99,0)</f>
        <v>0</v>
      </c>
      <c r="BF99" s="246">
        <f>IF(N99="snížená",J99,0)</f>
        <v>0</v>
      </c>
      <c r="BG99" s="246">
        <f>IF(N99="zákl. přenesená",J99,0)</f>
        <v>0</v>
      </c>
      <c r="BH99" s="246">
        <f>IF(N99="sníž. přenesená",J99,0)</f>
        <v>0</v>
      </c>
      <c r="BI99" s="246">
        <f>IF(N99="nulová",J99,0)</f>
        <v>0</v>
      </c>
      <c r="BJ99" s="24" t="s">
        <v>76</v>
      </c>
      <c r="BK99" s="246">
        <f>ROUND(I99*H99,2)</f>
        <v>0</v>
      </c>
      <c r="BL99" s="24" t="s">
        <v>208</v>
      </c>
      <c r="BM99" s="24" t="s">
        <v>255</v>
      </c>
    </row>
    <row r="100" spans="2:47" s="1" customFormat="1" ht="13.5">
      <c r="B100" s="46"/>
      <c r="C100" s="74"/>
      <c r="D100" s="249" t="s">
        <v>493</v>
      </c>
      <c r="E100" s="74"/>
      <c r="F100" s="280" t="s">
        <v>1347</v>
      </c>
      <c r="G100" s="74"/>
      <c r="H100" s="74"/>
      <c r="I100" s="203"/>
      <c r="J100" s="74"/>
      <c r="K100" s="74"/>
      <c r="L100" s="72"/>
      <c r="M100" s="281"/>
      <c r="N100" s="47"/>
      <c r="O100" s="47"/>
      <c r="P100" s="47"/>
      <c r="Q100" s="47"/>
      <c r="R100" s="47"/>
      <c r="S100" s="47"/>
      <c r="T100" s="95"/>
      <c r="AT100" s="24" t="s">
        <v>493</v>
      </c>
      <c r="AU100" s="24" t="s">
        <v>76</v>
      </c>
    </row>
    <row r="101" spans="2:65" s="1" customFormat="1" ht="16.5" customHeight="1">
      <c r="B101" s="46"/>
      <c r="C101" s="235" t="s">
        <v>232</v>
      </c>
      <c r="D101" s="235" t="s">
        <v>203</v>
      </c>
      <c r="E101" s="236" t="s">
        <v>238</v>
      </c>
      <c r="F101" s="237" t="s">
        <v>1349</v>
      </c>
      <c r="G101" s="238" t="s">
        <v>1229</v>
      </c>
      <c r="H101" s="239">
        <v>2</v>
      </c>
      <c r="I101" s="240"/>
      <c r="J101" s="241">
        <f>ROUND(I101*H101,2)</f>
        <v>0</v>
      </c>
      <c r="K101" s="237" t="s">
        <v>21</v>
      </c>
      <c r="L101" s="72"/>
      <c r="M101" s="242" t="s">
        <v>21</v>
      </c>
      <c r="N101" s="243" t="s">
        <v>40</v>
      </c>
      <c r="O101" s="47"/>
      <c r="P101" s="244">
        <f>O101*H101</f>
        <v>0</v>
      </c>
      <c r="Q101" s="244">
        <v>0</v>
      </c>
      <c r="R101" s="244">
        <f>Q101*H101</f>
        <v>0</v>
      </c>
      <c r="S101" s="244">
        <v>0</v>
      </c>
      <c r="T101" s="245">
        <f>S101*H101</f>
        <v>0</v>
      </c>
      <c r="AR101" s="24" t="s">
        <v>208</v>
      </c>
      <c r="AT101" s="24" t="s">
        <v>203</v>
      </c>
      <c r="AU101" s="24" t="s">
        <v>76</v>
      </c>
      <c r="AY101" s="24" t="s">
        <v>201</v>
      </c>
      <c r="BE101" s="246">
        <f>IF(N101="základní",J101,0)</f>
        <v>0</v>
      </c>
      <c r="BF101" s="246">
        <f>IF(N101="snížená",J101,0)</f>
        <v>0</v>
      </c>
      <c r="BG101" s="246">
        <f>IF(N101="zákl. přenesená",J101,0)</f>
        <v>0</v>
      </c>
      <c r="BH101" s="246">
        <f>IF(N101="sníž. přenesená",J101,0)</f>
        <v>0</v>
      </c>
      <c r="BI101" s="246">
        <f>IF(N101="nulová",J101,0)</f>
        <v>0</v>
      </c>
      <c r="BJ101" s="24" t="s">
        <v>76</v>
      </c>
      <c r="BK101" s="246">
        <f>ROUND(I101*H101,2)</f>
        <v>0</v>
      </c>
      <c r="BL101" s="24" t="s">
        <v>208</v>
      </c>
      <c r="BM101" s="24" t="s">
        <v>265</v>
      </c>
    </row>
    <row r="102" spans="2:47" s="1" customFormat="1" ht="13.5">
      <c r="B102" s="46"/>
      <c r="C102" s="74"/>
      <c r="D102" s="249" t="s">
        <v>493</v>
      </c>
      <c r="E102" s="74"/>
      <c r="F102" s="280" t="s">
        <v>1347</v>
      </c>
      <c r="G102" s="74"/>
      <c r="H102" s="74"/>
      <c r="I102" s="203"/>
      <c r="J102" s="74"/>
      <c r="K102" s="74"/>
      <c r="L102" s="72"/>
      <c r="M102" s="281"/>
      <c r="N102" s="47"/>
      <c r="O102" s="47"/>
      <c r="P102" s="47"/>
      <c r="Q102" s="47"/>
      <c r="R102" s="47"/>
      <c r="S102" s="47"/>
      <c r="T102" s="95"/>
      <c r="AT102" s="24" t="s">
        <v>493</v>
      </c>
      <c r="AU102" s="24" t="s">
        <v>76</v>
      </c>
    </row>
    <row r="103" spans="2:65" s="1" customFormat="1" ht="16.5" customHeight="1">
      <c r="B103" s="46"/>
      <c r="C103" s="235" t="s">
        <v>238</v>
      </c>
      <c r="D103" s="235" t="s">
        <v>203</v>
      </c>
      <c r="E103" s="236" t="s">
        <v>245</v>
      </c>
      <c r="F103" s="237" t="s">
        <v>1233</v>
      </c>
      <c r="G103" s="238" t="s">
        <v>1229</v>
      </c>
      <c r="H103" s="239">
        <v>7</v>
      </c>
      <c r="I103" s="240"/>
      <c r="J103" s="241">
        <f>ROUND(I103*H103,2)</f>
        <v>0</v>
      </c>
      <c r="K103" s="237" t="s">
        <v>21</v>
      </c>
      <c r="L103" s="72"/>
      <c r="M103" s="242" t="s">
        <v>21</v>
      </c>
      <c r="N103" s="243" t="s">
        <v>40</v>
      </c>
      <c r="O103" s="47"/>
      <c r="P103" s="244">
        <f>O103*H103</f>
        <v>0</v>
      </c>
      <c r="Q103" s="244">
        <v>0</v>
      </c>
      <c r="R103" s="244">
        <f>Q103*H103</f>
        <v>0</v>
      </c>
      <c r="S103" s="244">
        <v>0</v>
      </c>
      <c r="T103" s="245">
        <f>S103*H103</f>
        <v>0</v>
      </c>
      <c r="AR103" s="24" t="s">
        <v>208</v>
      </c>
      <c r="AT103" s="24" t="s">
        <v>203</v>
      </c>
      <c r="AU103" s="24" t="s">
        <v>76</v>
      </c>
      <c r="AY103" s="24" t="s">
        <v>201</v>
      </c>
      <c r="BE103" s="246">
        <f>IF(N103="základní",J103,0)</f>
        <v>0</v>
      </c>
      <c r="BF103" s="246">
        <f>IF(N103="snížená",J103,0)</f>
        <v>0</v>
      </c>
      <c r="BG103" s="246">
        <f>IF(N103="zákl. přenesená",J103,0)</f>
        <v>0</v>
      </c>
      <c r="BH103" s="246">
        <f>IF(N103="sníž. přenesená",J103,0)</f>
        <v>0</v>
      </c>
      <c r="BI103" s="246">
        <f>IF(N103="nulová",J103,0)</f>
        <v>0</v>
      </c>
      <c r="BJ103" s="24" t="s">
        <v>76</v>
      </c>
      <c r="BK103" s="246">
        <f>ROUND(I103*H103,2)</f>
        <v>0</v>
      </c>
      <c r="BL103" s="24" t="s">
        <v>208</v>
      </c>
      <c r="BM103" s="24" t="s">
        <v>277</v>
      </c>
    </row>
    <row r="104" spans="2:47" s="1" customFormat="1" ht="13.5">
      <c r="B104" s="46"/>
      <c r="C104" s="74"/>
      <c r="D104" s="249" t="s">
        <v>493</v>
      </c>
      <c r="E104" s="74"/>
      <c r="F104" s="280" t="s">
        <v>1347</v>
      </c>
      <c r="G104" s="74"/>
      <c r="H104" s="74"/>
      <c r="I104" s="203"/>
      <c r="J104" s="74"/>
      <c r="K104" s="74"/>
      <c r="L104" s="72"/>
      <c r="M104" s="281"/>
      <c r="N104" s="47"/>
      <c r="O104" s="47"/>
      <c r="P104" s="47"/>
      <c r="Q104" s="47"/>
      <c r="R104" s="47"/>
      <c r="S104" s="47"/>
      <c r="T104" s="95"/>
      <c r="AT104" s="24" t="s">
        <v>493</v>
      </c>
      <c r="AU104" s="24" t="s">
        <v>76</v>
      </c>
    </row>
    <row r="105" spans="2:65" s="1" customFormat="1" ht="16.5" customHeight="1">
      <c r="B105" s="46"/>
      <c r="C105" s="235" t="s">
        <v>245</v>
      </c>
      <c r="D105" s="235" t="s">
        <v>203</v>
      </c>
      <c r="E105" s="236" t="s">
        <v>260</v>
      </c>
      <c r="F105" s="237" t="s">
        <v>1236</v>
      </c>
      <c r="G105" s="238" t="s">
        <v>1229</v>
      </c>
      <c r="H105" s="239">
        <v>5</v>
      </c>
      <c r="I105" s="240"/>
      <c r="J105" s="241">
        <f>ROUND(I105*H105,2)</f>
        <v>0</v>
      </c>
      <c r="K105" s="237" t="s">
        <v>21</v>
      </c>
      <c r="L105" s="72"/>
      <c r="M105" s="242" t="s">
        <v>21</v>
      </c>
      <c r="N105" s="243" t="s">
        <v>40</v>
      </c>
      <c r="O105" s="47"/>
      <c r="P105" s="244">
        <f>O105*H105</f>
        <v>0</v>
      </c>
      <c r="Q105" s="244">
        <v>0</v>
      </c>
      <c r="R105" s="244">
        <f>Q105*H105</f>
        <v>0</v>
      </c>
      <c r="S105" s="244">
        <v>0</v>
      </c>
      <c r="T105" s="245">
        <f>S105*H105</f>
        <v>0</v>
      </c>
      <c r="AR105" s="24" t="s">
        <v>208</v>
      </c>
      <c r="AT105" s="24" t="s">
        <v>203</v>
      </c>
      <c r="AU105" s="24" t="s">
        <v>76</v>
      </c>
      <c r="AY105" s="24" t="s">
        <v>201</v>
      </c>
      <c r="BE105" s="246">
        <f>IF(N105="základní",J105,0)</f>
        <v>0</v>
      </c>
      <c r="BF105" s="246">
        <f>IF(N105="snížená",J105,0)</f>
        <v>0</v>
      </c>
      <c r="BG105" s="246">
        <f>IF(N105="zákl. přenesená",J105,0)</f>
        <v>0</v>
      </c>
      <c r="BH105" s="246">
        <f>IF(N105="sníž. přenesená",J105,0)</f>
        <v>0</v>
      </c>
      <c r="BI105" s="246">
        <f>IF(N105="nulová",J105,0)</f>
        <v>0</v>
      </c>
      <c r="BJ105" s="24" t="s">
        <v>76</v>
      </c>
      <c r="BK105" s="246">
        <f>ROUND(I105*H105,2)</f>
        <v>0</v>
      </c>
      <c r="BL105" s="24" t="s">
        <v>208</v>
      </c>
      <c r="BM105" s="24" t="s">
        <v>287</v>
      </c>
    </row>
    <row r="106" spans="2:47" s="1" customFormat="1" ht="13.5">
      <c r="B106" s="46"/>
      <c r="C106" s="74"/>
      <c r="D106" s="249" t="s">
        <v>493</v>
      </c>
      <c r="E106" s="74"/>
      <c r="F106" s="280" t="s">
        <v>1347</v>
      </c>
      <c r="G106" s="74"/>
      <c r="H106" s="74"/>
      <c r="I106" s="203"/>
      <c r="J106" s="74"/>
      <c r="K106" s="74"/>
      <c r="L106" s="72"/>
      <c r="M106" s="281"/>
      <c r="N106" s="47"/>
      <c r="O106" s="47"/>
      <c r="P106" s="47"/>
      <c r="Q106" s="47"/>
      <c r="R106" s="47"/>
      <c r="S106" s="47"/>
      <c r="T106" s="95"/>
      <c r="AT106" s="24" t="s">
        <v>493</v>
      </c>
      <c r="AU106" s="24" t="s">
        <v>76</v>
      </c>
    </row>
    <row r="107" spans="2:65" s="1" customFormat="1" ht="16.5" customHeight="1">
      <c r="B107" s="46"/>
      <c r="C107" s="235" t="s">
        <v>250</v>
      </c>
      <c r="D107" s="235" t="s">
        <v>203</v>
      </c>
      <c r="E107" s="236" t="s">
        <v>272</v>
      </c>
      <c r="F107" s="237" t="s">
        <v>1238</v>
      </c>
      <c r="G107" s="238" t="s">
        <v>1229</v>
      </c>
      <c r="H107" s="239">
        <v>2</v>
      </c>
      <c r="I107" s="240"/>
      <c r="J107" s="241">
        <f>ROUND(I107*H107,2)</f>
        <v>0</v>
      </c>
      <c r="K107" s="237" t="s">
        <v>21</v>
      </c>
      <c r="L107" s="72"/>
      <c r="M107" s="242" t="s">
        <v>21</v>
      </c>
      <c r="N107" s="243" t="s">
        <v>40</v>
      </c>
      <c r="O107" s="47"/>
      <c r="P107" s="244">
        <f>O107*H107</f>
        <v>0</v>
      </c>
      <c r="Q107" s="244">
        <v>0</v>
      </c>
      <c r="R107" s="244">
        <f>Q107*H107</f>
        <v>0</v>
      </c>
      <c r="S107" s="244">
        <v>0</v>
      </c>
      <c r="T107" s="245">
        <f>S107*H107</f>
        <v>0</v>
      </c>
      <c r="AR107" s="24" t="s">
        <v>208</v>
      </c>
      <c r="AT107" s="24" t="s">
        <v>203</v>
      </c>
      <c r="AU107" s="24" t="s">
        <v>76</v>
      </c>
      <c r="AY107" s="24" t="s">
        <v>201</v>
      </c>
      <c r="BE107" s="246">
        <f>IF(N107="základní",J107,0)</f>
        <v>0</v>
      </c>
      <c r="BF107" s="246">
        <f>IF(N107="snížená",J107,0)</f>
        <v>0</v>
      </c>
      <c r="BG107" s="246">
        <f>IF(N107="zákl. přenesená",J107,0)</f>
        <v>0</v>
      </c>
      <c r="BH107" s="246">
        <f>IF(N107="sníž. přenesená",J107,0)</f>
        <v>0</v>
      </c>
      <c r="BI107" s="246">
        <f>IF(N107="nulová",J107,0)</f>
        <v>0</v>
      </c>
      <c r="BJ107" s="24" t="s">
        <v>76</v>
      </c>
      <c r="BK107" s="246">
        <f>ROUND(I107*H107,2)</f>
        <v>0</v>
      </c>
      <c r="BL107" s="24" t="s">
        <v>208</v>
      </c>
      <c r="BM107" s="24" t="s">
        <v>297</v>
      </c>
    </row>
    <row r="108" spans="2:47" s="1" customFormat="1" ht="13.5">
      <c r="B108" s="46"/>
      <c r="C108" s="74"/>
      <c r="D108" s="249" t="s">
        <v>493</v>
      </c>
      <c r="E108" s="74"/>
      <c r="F108" s="280" t="s">
        <v>1347</v>
      </c>
      <c r="G108" s="74"/>
      <c r="H108" s="74"/>
      <c r="I108" s="203"/>
      <c r="J108" s="74"/>
      <c r="K108" s="74"/>
      <c r="L108" s="72"/>
      <c r="M108" s="281"/>
      <c r="N108" s="47"/>
      <c r="O108" s="47"/>
      <c r="P108" s="47"/>
      <c r="Q108" s="47"/>
      <c r="R108" s="47"/>
      <c r="S108" s="47"/>
      <c r="T108" s="95"/>
      <c r="AT108" s="24" t="s">
        <v>493</v>
      </c>
      <c r="AU108" s="24" t="s">
        <v>76</v>
      </c>
    </row>
    <row r="109" spans="2:65" s="1" customFormat="1" ht="16.5" customHeight="1">
      <c r="B109" s="46"/>
      <c r="C109" s="235" t="s">
        <v>255</v>
      </c>
      <c r="D109" s="235" t="s">
        <v>203</v>
      </c>
      <c r="E109" s="236" t="s">
        <v>277</v>
      </c>
      <c r="F109" s="237" t="s">
        <v>1239</v>
      </c>
      <c r="G109" s="238" t="s">
        <v>1229</v>
      </c>
      <c r="H109" s="239">
        <v>2</v>
      </c>
      <c r="I109" s="240"/>
      <c r="J109" s="241">
        <f>ROUND(I109*H109,2)</f>
        <v>0</v>
      </c>
      <c r="K109" s="237" t="s">
        <v>21</v>
      </c>
      <c r="L109" s="72"/>
      <c r="M109" s="242" t="s">
        <v>21</v>
      </c>
      <c r="N109" s="243" t="s">
        <v>40</v>
      </c>
      <c r="O109" s="47"/>
      <c r="P109" s="244">
        <f>O109*H109</f>
        <v>0</v>
      </c>
      <c r="Q109" s="244">
        <v>0</v>
      </c>
      <c r="R109" s="244">
        <f>Q109*H109</f>
        <v>0</v>
      </c>
      <c r="S109" s="244">
        <v>0</v>
      </c>
      <c r="T109" s="245">
        <f>S109*H109</f>
        <v>0</v>
      </c>
      <c r="AR109" s="24" t="s">
        <v>208</v>
      </c>
      <c r="AT109" s="24" t="s">
        <v>203</v>
      </c>
      <c r="AU109" s="24" t="s">
        <v>76</v>
      </c>
      <c r="AY109" s="24" t="s">
        <v>201</v>
      </c>
      <c r="BE109" s="246">
        <f>IF(N109="základní",J109,0)</f>
        <v>0</v>
      </c>
      <c r="BF109" s="246">
        <f>IF(N109="snížená",J109,0)</f>
        <v>0</v>
      </c>
      <c r="BG109" s="246">
        <f>IF(N109="zákl. přenesená",J109,0)</f>
        <v>0</v>
      </c>
      <c r="BH109" s="246">
        <f>IF(N109="sníž. přenesená",J109,0)</f>
        <v>0</v>
      </c>
      <c r="BI109" s="246">
        <f>IF(N109="nulová",J109,0)</f>
        <v>0</v>
      </c>
      <c r="BJ109" s="24" t="s">
        <v>76</v>
      </c>
      <c r="BK109" s="246">
        <f>ROUND(I109*H109,2)</f>
        <v>0</v>
      </c>
      <c r="BL109" s="24" t="s">
        <v>208</v>
      </c>
      <c r="BM109" s="24" t="s">
        <v>308</v>
      </c>
    </row>
    <row r="110" spans="2:47" s="1" customFormat="1" ht="13.5">
      <c r="B110" s="46"/>
      <c r="C110" s="74"/>
      <c r="D110" s="249" t="s">
        <v>493</v>
      </c>
      <c r="E110" s="74"/>
      <c r="F110" s="280" t="s">
        <v>1347</v>
      </c>
      <c r="G110" s="74"/>
      <c r="H110" s="74"/>
      <c r="I110" s="203"/>
      <c r="J110" s="74"/>
      <c r="K110" s="74"/>
      <c r="L110" s="72"/>
      <c r="M110" s="281"/>
      <c r="N110" s="47"/>
      <c r="O110" s="47"/>
      <c r="P110" s="47"/>
      <c r="Q110" s="47"/>
      <c r="R110" s="47"/>
      <c r="S110" s="47"/>
      <c r="T110" s="95"/>
      <c r="AT110" s="24" t="s">
        <v>493</v>
      </c>
      <c r="AU110" s="24" t="s">
        <v>76</v>
      </c>
    </row>
    <row r="111" spans="2:65" s="1" customFormat="1" ht="16.5" customHeight="1">
      <c r="B111" s="46"/>
      <c r="C111" s="235" t="s">
        <v>260</v>
      </c>
      <c r="D111" s="235" t="s">
        <v>203</v>
      </c>
      <c r="E111" s="236" t="s">
        <v>10</v>
      </c>
      <c r="F111" s="237" t="s">
        <v>1327</v>
      </c>
      <c r="G111" s="238" t="s">
        <v>21</v>
      </c>
      <c r="H111" s="239">
        <v>1</v>
      </c>
      <c r="I111" s="240"/>
      <c r="J111" s="241">
        <f>ROUND(I111*H111,2)</f>
        <v>0</v>
      </c>
      <c r="K111" s="237" t="s">
        <v>21</v>
      </c>
      <c r="L111" s="72"/>
      <c r="M111" s="242" t="s">
        <v>21</v>
      </c>
      <c r="N111" s="243" t="s">
        <v>40</v>
      </c>
      <c r="O111" s="47"/>
      <c r="P111" s="244">
        <f>O111*H111</f>
        <v>0</v>
      </c>
      <c r="Q111" s="244">
        <v>0</v>
      </c>
      <c r="R111" s="244">
        <f>Q111*H111</f>
        <v>0</v>
      </c>
      <c r="S111" s="244">
        <v>0</v>
      </c>
      <c r="T111" s="245">
        <f>S111*H111</f>
        <v>0</v>
      </c>
      <c r="AR111" s="24" t="s">
        <v>208</v>
      </c>
      <c r="AT111" s="24" t="s">
        <v>203</v>
      </c>
      <c r="AU111" s="24" t="s">
        <v>76</v>
      </c>
      <c r="AY111" s="24" t="s">
        <v>201</v>
      </c>
      <c r="BE111" s="246">
        <f>IF(N111="základní",J111,0)</f>
        <v>0</v>
      </c>
      <c r="BF111" s="246">
        <f>IF(N111="snížená",J111,0)</f>
        <v>0</v>
      </c>
      <c r="BG111" s="246">
        <f>IF(N111="zákl. přenesená",J111,0)</f>
        <v>0</v>
      </c>
      <c r="BH111" s="246">
        <f>IF(N111="sníž. přenesená",J111,0)</f>
        <v>0</v>
      </c>
      <c r="BI111" s="246">
        <f>IF(N111="nulová",J111,0)</f>
        <v>0</v>
      </c>
      <c r="BJ111" s="24" t="s">
        <v>76</v>
      </c>
      <c r="BK111" s="246">
        <f>ROUND(I111*H111,2)</f>
        <v>0</v>
      </c>
      <c r="BL111" s="24" t="s">
        <v>208</v>
      </c>
      <c r="BM111" s="24" t="s">
        <v>316</v>
      </c>
    </row>
    <row r="112" spans="2:47" s="1" customFormat="1" ht="13.5">
      <c r="B112" s="46"/>
      <c r="C112" s="74"/>
      <c r="D112" s="249" t="s">
        <v>493</v>
      </c>
      <c r="E112" s="74"/>
      <c r="F112" s="280" t="s">
        <v>1347</v>
      </c>
      <c r="G112" s="74"/>
      <c r="H112" s="74"/>
      <c r="I112" s="203"/>
      <c r="J112" s="74"/>
      <c r="K112" s="74"/>
      <c r="L112" s="72"/>
      <c r="M112" s="281"/>
      <c r="N112" s="47"/>
      <c r="O112" s="47"/>
      <c r="P112" s="47"/>
      <c r="Q112" s="47"/>
      <c r="R112" s="47"/>
      <c r="S112" s="47"/>
      <c r="T112" s="95"/>
      <c r="AT112" s="24" t="s">
        <v>493</v>
      </c>
      <c r="AU112" s="24" t="s">
        <v>76</v>
      </c>
    </row>
    <row r="113" spans="2:65" s="1" customFormat="1" ht="16.5" customHeight="1">
      <c r="B113" s="46"/>
      <c r="C113" s="235" t="s">
        <v>265</v>
      </c>
      <c r="D113" s="235" t="s">
        <v>203</v>
      </c>
      <c r="E113" s="236" t="s">
        <v>287</v>
      </c>
      <c r="F113" s="237" t="s">
        <v>1350</v>
      </c>
      <c r="G113" s="238" t="s">
        <v>1229</v>
      </c>
      <c r="H113" s="239">
        <v>3</v>
      </c>
      <c r="I113" s="240"/>
      <c r="J113" s="241">
        <f>ROUND(I113*H113,2)</f>
        <v>0</v>
      </c>
      <c r="K113" s="237" t="s">
        <v>21</v>
      </c>
      <c r="L113" s="72"/>
      <c r="M113" s="242" t="s">
        <v>21</v>
      </c>
      <c r="N113" s="243" t="s">
        <v>40</v>
      </c>
      <c r="O113" s="47"/>
      <c r="P113" s="244">
        <f>O113*H113</f>
        <v>0</v>
      </c>
      <c r="Q113" s="244">
        <v>0</v>
      </c>
      <c r="R113" s="244">
        <f>Q113*H113</f>
        <v>0</v>
      </c>
      <c r="S113" s="244">
        <v>0</v>
      </c>
      <c r="T113" s="245">
        <f>S113*H113</f>
        <v>0</v>
      </c>
      <c r="AR113" s="24" t="s">
        <v>208</v>
      </c>
      <c r="AT113" s="24" t="s">
        <v>203</v>
      </c>
      <c r="AU113" s="24" t="s">
        <v>76</v>
      </c>
      <c r="AY113" s="24" t="s">
        <v>201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76</v>
      </c>
      <c r="BK113" s="246">
        <f>ROUND(I113*H113,2)</f>
        <v>0</v>
      </c>
      <c r="BL113" s="24" t="s">
        <v>208</v>
      </c>
      <c r="BM113" s="24" t="s">
        <v>330</v>
      </c>
    </row>
    <row r="114" spans="2:47" s="1" customFormat="1" ht="13.5">
      <c r="B114" s="46"/>
      <c r="C114" s="74"/>
      <c r="D114" s="249" t="s">
        <v>493</v>
      </c>
      <c r="E114" s="74"/>
      <c r="F114" s="280" t="s">
        <v>1347</v>
      </c>
      <c r="G114" s="74"/>
      <c r="H114" s="74"/>
      <c r="I114" s="203"/>
      <c r="J114" s="74"/>
      <c r="K114" s="74"/>
      <c r="L114" s="72"/>
      <c r="M114" s="281"/>
      <c r="N114" s="47"/>
      <c r="O114" s="47"/>
      <c r="P114" s="47"/>
      <c r="Q114" s="47"/>
      <c r="R114" s="47"/>
      <c r="S114" s="47"/>
      <c r="T114" s="95"/>
      <c r="AT114" s="24" t="s">
        <v>493</v>
      </c>
      <c r="AU114" s="24" t="s">
        <v>76</v>
      </c>
    </row>
    <row r="115" spans="2:65" s="1" customFormat="1" ht="16.5" customHeight="1">
      <c r="B115" s="46"/>
      <c r="C115" s="235" t="s">
        <v>272</v>
      </c>
      <c r="D115" s="235" t="s">
        <v>203</v>
      </c>
      <c r="E115" s="236" t="s">
        <v>297</v>
      </c>
      <c r="F115" s="237" t="s">
        <v>1351</v>
      </c>
      <c r="G115" s="238" t="s">
        <v>1229</v>
      </c>
      <c r="H115" s="239">
        <v>2</v>
      </c>
      <c r="I115" s="240"/>
      <c r="J115" s="241">
        <f>ROUND(I115*H115,2)</f>
        <v>0</v>
      </c>
      <c r="K115" s="237" t="s">
        <v>21</v>
      </c>
      <c r="L115" s="72"/>
      <c r="M115" s="242" t="s">
        <v>21</v>
      </c>
      <c r="N115" s="243" t="s">
        <v>40</v>
      </c>
      <c r="O115" s="47"/>
      <c r="P115" s="244">
        <f>O115*H115</f>
        <v>0</v>
      </c>
      <c r="Q115" s="244">
        <v>0</v>
      </c>
      <c r="R115" s="244">
        <f>Q115*H115</f>
        <v>0</v>
      </c>
      <c r="S115" s="244">
        <v>0</v>
      </c>
      <c r="T115" s="245">
        <f>S115*H115</f>
        <v>0</v>
      </c>
      <c r="AR115" s="24" t="s">
        <v>208</v>
      </c>
      <c r="AT115" s="24" t="s">
        <v>203</v>
      </c>
      <c r="AU115" s="24" t="s">
        <v>76</v>
      </c>
      <c r="AY115" s="24" t="s">
        <v>201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4" t="s">
        <v>76</v>
      </c>
      <c r="BK115" s="246">
        <f>ROUND(I115*H115,2)</f>
        <v>0</v>
      </c>
      <c r="BL115" s="24" t="s">
        <v>208</v>
      </c>
      <c r="BM115" s="24" t="s">
        <v>338</v>
      </c>
    </row>
    <row r="116" spans="2:47" s="1" customFormat="1" ht="13.5">
      <c r="B116" s="46"/>
      <c r="C116" s="74"/>
      <c r="D116" s="249" t="s">
        <v>493</v>
      </c>
      <c r="E116" s="74"/>
      <c r="F116" s="280" t="s">
        <v>1347</v>
      </c>
      <c r="G116" s="74"/>
      <c r="H116" s="74"/>
      <c r="I116" s="203"/>
      <c r="J116" s="74"/>
      <c r="K116" s="74"/>
      <c r="L116" s="72"/>
      <c r="M116" s="281"/>
      <c r="N116" s="47"/>
      <c r="O116" s="47"/>
      <c r="P116" s="47"/>
      <c r="Q116" s="47"/>
      <c r="R116" s="47"/>
      <c r="S116" s="47"/>
      <c r="T116" s="95"/>
      <c r="AT116" s="24" t="s">
        <v>493</v>
      </c>
      <c r="AU116" s="24" t="s">
        <v>76</v>
      </c>
    </row>
    <row r="117" spans="2:65" s="1" customFormat="1" ht="16.5" customHeight="1">
      <c r="B117" s="46"/>
      <c r="C117" s="235" t="s">
        <v>277</v>
      </c>
      <c r="D117" s="235" t="s">
        <v>203</v>
      </c>
      <c r="E117" s="236" t="s">
        <v>303</v>
      </c>
      <c r="F117" s="237" t="s">
        <v>1241</v>
      </c>
      <c r="G117" s="238" t="s">
        <v>1229</v>
      </c>
      <c r="H117" s="239">
        <v>2</v>
      </c>
      <c r="I117" s="240"/>
      <c r="J117" s="241">
        <f>ROUND(I117*H117,2)</f>
        <v>0</v>
      </c>
      <c r="K117" s="237" t="s">
        <v>21</v>
      </c>
      <c r="L117" s="72"/>
      <c r="M117" s="242" t="s">
        <v>21</v>
      </c>
      <c r="N117" s="243" t="s">
        <v>40</v>
      </c>
      <c r="O117" s="47"/>
      <c r="P117" s="244">
        <f>O117*H117</f>
        <v>0</v>
      </c>
      <c r="Q117" s="244">
        <v>0</v>
      </c>
      <c r="R117" s="244">
        <f>Q117*H117</f>
        <v>0</v>
      </c>
      <c r="S117" s="244">
        <v>0</v>
      </c>
      <c r="T117" s="245">
        <f>S117*H117</f>
        <v>0</v>
      </c>
      <c r="AR117" s="24" t="s">
        <v>208</v>
      </c>
      <c r="AT117" s="24" t="s">
        <v>203</v>
      </c>
      <c r="AU117" s="24" t="s">
        <v>76</v>
      </c>
      <c r="AY117" s="24" t="s">
        <v>201</v>
      </c>
      <c r="BE117" s="246">
        <f>IF(N117="základní",J117,0)</f>
        <v>0</v>
      </c>
      <c r="BF117" s="246">
        <f>IF(N117="snížená",J117,0)</f>
        <v>0</v>
      </c>
      <c r="BG117" s="246">
        <f>IF(N117="zákl. přenesená",J117,0)</f>
        <v>0</v>
      </c>
      <c r="BH117" s="246">
        <f>IF(N117="sníž. přenesená",J117,0)</f>
        <v>0</v>
      </c>
      <c r="BI117" s="246">
        <f>IF(N117="nulová",J117,0)</f>
        <v>0</v>
      </c>
      <c r="BJ117" s="24" t="s">
        <v>76</v>
      </c>
      <c r="BK117" s="246">
        <f>ROUND(I117*H117,2)</f>
        <v>0</v>
      </c>
      <c r="BL117" s="24" t="s">
        <v>208</v>
      </c>
      <c r="BM117" s="24" t="s">
        <v>349</v>
      </c>
    </row>
    <row r="118" spans="2:47" s="1" customFormat="1" ht="13.5">
      <c r="B118" s="46"/>
      <c r="C118" s="74"/>
      <c r="D118" s="249" t="s">
        <v>493</v>
      </c>
      <c r="E118" s="74"/>
      <c r="F118" s="280" t="s">
        <v>1347</v>
      </c>
      <c r="G118" s="74"/>
      <c r="H118" s="74"/>
      <c r="I118" s="203"/>
      <c r="J118" s="74"/>
      <c r="K118" s="74"/>
      <c r="L118" s="72"/>
      <c r="M118" s="281"/>
      <c r="N118" s="47"/>
      <c r="O118" s="47"/>
      <c r="P118" s="47"/>
      <c r="Q118" s="47"/>
      <c r="R118" s="47"/>
      <c r="S118" s="47"/>
      <c r="T118" s="95"/>
      <c r="AT118" s="24" t="s">
        <v>493</v>
      </c>
      <c r="AU118" s="24" t="s">
        <v>76</v>
      </c>
    </row>
    <row r="119" spans="2:65" s="1" customFormat="1" ht="16.5" customHeight="1">
      <c r="B119" s="46"/>
      <c r="C119" s="235" t="s">
        <v>10</v>
      </c>
      <c r="D119" s="235" t="s">
        <v>203</v>
      </c>
      <c r="E119" s="236" t="s">
        <v>308</v>
      </c>
      <c r="F119" s="237" t="s">
        <v>1352</v>
      </c>
      <c r="G119" s="238" t="s">
        <v>1229</v>
      </c>
      <c r="H119" s="239">
        <v>3</v>
      </c>
      <c r="I119" s="240"/>
      <c r="J119" s="241">
        <f>ROUND(I119*H119,2)</f>
        <v>0</v>
      </c>
      <c r="K119" s="237" t="s">
        <v>21</v>
      </c>
      <c r="L119" s="72"/>
      <c r="M119" s="242" t="s">
        <v>21</v>
      </c>
      <c r="N119" s="243" t="s">
        <v>40</v>
      </c>
      <c r="O119" s="47"/>
      <c r="P119" s="244">
        <f>O119*H119</f>
        <v>0</v>
      </c>
      <c r="Q119" s="244">
        <v>0</v>
      </c>
      <c r="R119" s="244">
        <f>Q119*H119</f>
        <v>0</v>
      </c>
      <c r="S119" s="244">
        <v>0</v>
      </c>
      <c r="T119" s="245">
        <f>S119*H119</f>
        <v>0</v>
      </c>
      <c r="AR119" s="24" t="s">
        <v>208</v>
      </c>
      <c r="AT119" s="24" t="s">
        <v>203</v>
      </c>
      <c r="AU119" s="24" t="s">
        <v>76</v>
      </c>
      <c r="AY119" s="24" t="s">
        <v>201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24" t="s">
        <v>76</v>
      </c>
      <c r="BK119" s="246">
        <f>ROUND(I119*H119,2)</f>
        <v>0</v>
      </c>
      <c r="BL119" s="24" t="s">
        <v>208</v>
      </c>
      <c r="BM119" s="24" t="s">
        <v>364</v>
      </c>
    </row>
    <row r="120" spans="2:47" s="1" customFormat="1" ht="13.5">
      <c r="B120" s="46"/>
      <c r="C120" s="74"/>
      <c r="D120" s="249" t="s">
        <v>493</v>
      </c>
      <c r="E120" s="74"/>
      <c r="F120" s="280" t="s">
        <v>1347</v>
      </c>
      <c r="G120" s="74"/>
      <c r="H120" s="74"/>
      <c r="I120" s="203"/>
      <c r="J120" s="74"/>
      <c r="K120" s="74"/>
      <c r="L120" s="72"/>
      <c r="M120" s="281"/>
      <c r="N120" s="47"/>
      <c r="O120" s="47"/>
      <c r="P120" s="47"/>
      <c r="Q120" s="47"/>
      <c r="R120" s="47"/>
      <c r="S120" s="47"/>
      <c r="T120" s="95"/>
      <c r="AT120" s="24" t="s">
        <v>493</v>
      </c>
      <c r="AU120" s="24" t="s">
        <v>76</v>
      </c>
    </row>
    <row r="121" spans="2:65" s="1" customFormat="1" ht="16.5" customHeight="1">
      <c r="B121" s="46"/>
      <c r="C121" s="235" t="s">
        <v>287</v>
      </c>
      <c r="D121" s="235" t="s">
        <v>203</v>
      </c>
      <c r="E121" s="236" t="s">
        <v>9</v>
      </c>
      <c r="F121" s="237" t="s">
        <v>1242</v>
      </c>
      <c r="G121" s="238" t="s">
        <v>1229</v>
      </c>
      <c r="H121" s="239">
        <v>12</v>
      </c>
      <c r="I121" s="240"/>
      <c r="J121" s="241">
        <f>ROUND(I121*H121,2)</f>
        <v>0</v>
      </c>
      <c r="K121" s="237" t="s">
        <v>21</v>
      </c>
      <c r="L121" s="72"/>
      <c r="M121" s="242" t="s">
        <v>21</v>
      </c>
      <c r="N121" s="243" t="s">
        <v>40</v>
      </c>
      <c r="O121" s="47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AR121" s="24" t="s">
        <v>208</v>
      </c>
      <c r="AT121" s="24" t="s">
        <v>203</v>
      </c>
      <c r="AU121" s="24" t="s">
        <v>76</v>
      </c>
      <c r="AY121" s="24" t="s">
        <v>201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4" t="s">
        <v>76</v>
      </c>
      <c r="BK121" s="246">
        <f>ROUND(I121*H121,2)</f>
        <v>0</v>
      </c>
      <c r="BL121" s="24" t="s">
        <v>208</v>
      </c>
      <c r="BM121" s="24" t="s">
        <v>374</v>
      </c>
    </row>
    <row r="122" spans="2:47" s="1" customFormat="1" ht="13.5">
      <c r="B122" s="46"/>
      <c r="C122" s="74"/>
      <c r="D122" s="249" t="s">
        <v>493</v>
      </c>
      <c r="E122" s="74"/>
      <c r="F122" s="280" t="s">
        <v>1347</v>
      </c>
      <c r="G122" s="74"/>
      <c r="H122" s="74"/>
      <c r="I122" s="203"/>
      <c r="J122" s="74"/>
      <c r="K122" s="74"/>
      <c r="L122" s="72"/>
      <c r="M122" s="281"/>
      <c r="N122" s="47"/>
      <c r="O122" s="47"/>
      <c r="P122" s="47"/>
      <c r="Q122" s="47"/>
      <c r="R122" s="47"/>
      <c r="S122" s="47"/>
      <c r="T122" s="95"/>
      <c r="AT122" s="24" t="s">
        <v>493</v>
      </c>
      <c r="AU122" s="24" t="s">
        <v>76</v>
      </c>
    </row>
    <row r="123" spans="2:65" s="1" customFormat="1" ht="16.5" customHeight="1">
      <c r="B123" s="46"/>
      <c r="C123" s="235" t="s">
        <v>292</v>
      </c>
      <c r="D123" s="235" t="s">
        <v>203</v>
      </c>
      <c r="E123" s="236" t="s">
        <v>316</v>
      </c>
      <c r="F123" s="237" t="s">
        <v>1243</v>
      </c>
      <c r="G123" s="238" t="s">
        <v>358</v>
      </c>
      <c r="H123" s="239">
        <v>120</v>
      </c>
      <c r="I123" s="240"/>
      <c r="J123" s="241">
        <f>ROUND(I123*H123,2)</f>
        <v>0</v>
      </c>
      <c r="K123" s="237" t="s">
        <v>21</v>
      </c>
      <c r="L123" s="72"/>
      <c r="M123" s="242" t="s">
        <v>21</v>
      </c>
      <c r="N123" s="243" t="s">
        <v>40</v>
      </c>
      <c r="O123" s="47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AR123" s="24" t="s">
        <v>208</v>
      </c>
      <c r="AT123" s="24" t="s">
        <v>203</v>
      </c>
      <c r="AU123" s="24" t="s">
        <v>76</v>
      </c>
      <c r="AY123" s="24" t="s">
        <v>201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4" t="s">
        <v>76</v>
      </c>
      <c r="BK123" s="246">
        <f>ROUND(I123*H123,2)</f>
        <v>0</v>
      </c>
      <c r="BL123" s="24" t="s">
        <v>208</v>
      </c>
      <c r="BM123" s="24" t="s">
        <v>384</v>
      </c>
    </row>
    <row r="124" spans="2:47" s="1" customFormat="1" ht="13.5">
      <c r="B124" s="46"/>
      <c r="C124" s="74"/>
      <c r="D124" s="249" t="s">
        <v>493</v>
      </c>
      <c r="E124" s="74"/>
      <c r="F124" s="280" t="s">
        <v>1347</v>
      </c>
      <c r="G124" s="74"/>
      <c r="H124" s="74"/>
      <c r="I124" s="203"/>
      <c r="J124" s="74"/>
      <c r="K124" s="74"/>
      <c r="L124" s="72"/>
      <c r="M124" s="281"/>
      <c r="N124" s="47"/>
      <c r="O124" s="47"/>
      <c r="P124" s="47"/>
      <c r="Q124" s="47"/>
      <c r="R124" s="47"/>
      <c r="S124" s="47"/>
      <c r="T124" s="95"/>
      <c r="AT124" s="24" t="s">
        <v>493</v>
      </c>
      <c r="AU124" s="24" t="s">
        <v>76</v>
      </c>
    </row>
    <row r="125" spans="2:65" s="1" customFormat="1" ht="16.5" customHeight="1">
      <c r="B125" s="46"/>
      <c r="C125" s="235" t="s">
        <v>297</v>
      </c>
      <c r="D125" s="235" t="s">
        <v>203</v>
      </c>
      <c r="E125" s="236" t="s">
        <v>322</v>
      </c>
      <c r="F125" s="237" t="s">
        <v>1244</v>
      </c>
      <c r="G125" s="238" t="s">
        <v>358</v>
      </c>
      <c r="H125" s="239">
        <v>21</v>
      </c>
      <c r="I125" s="240"/>
      <c r="J125" s="241">
        <f>ROUND(I125*H125,2)</f>
        <v>0</v>
      </c>
      <c r="K125" s="237" t="s">
        <v>21</v>
      </c>
      <c r="L125" s="72"/>
      <c r="M125" s="242" t="s">
        <v>21</v>
      </c>
      <c r="N125" s="243" t="s">
        <v>40</v>
      </c>
      <c r="O125" s="47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AR125" s="24" t="s">
        <v>208</v>
      </c>
      <c r="AT125" s="24" t="s">
        <v>203</v>
      </c>
      <c r="AU125" s="24" t="s">
        <v>76</v>
      </c>
      <c r="AY125" s="24" t="s">
        <v>201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76</v>
      </c>
      <c r="BK125" s="246">
        <f>ROUND(I125*H125,2)</f>
        <v>0</v>
      </c>
      <c r="BL125" s="24" t="s">
        <v>208</v>
      </c>
      <c r="BM125" s="24" t="s">
        <v>395</v>
      </c>
    </row>
    <row r="126" spans="2:47" s="1" customFormat="1" ht="13.5">
      <c r="B126" s="46"/>
      <c r="C126" s="74"/>
      <c r="D126" s="249" t="s">
        <v>493</v>
      </c>
      <c r="E126" s="74"/>
      <c r="F126" s="280" t="s">
        <v>1347</v>
      </c>
      <c r="G126" s="74"/>
      <c r="H126" s="74"/>
      <c r="I126" s="203"/>
      <c r="J126" s="74"/>
      <c r="K126" s="74"/>
      <c r="L126" s="72"/>
      <c r="M126" s="281"/>
      <c r="N126" s="47"/>
      <c r="O126" s="47"/>
      <c r="P126" s="47"/>
      <c r="Q126" s="47"/>
      <c r="R126" s="47"/>
      <c r="S126" s="47"/>
      <c r="T126" s="95"/>
      <c r="AT126" s="24" t="s">
        <v>493</v>
      </c>
      <c r="AU126" s="24" t="s">
        <v>76</v>
      </c>
    </row>
    <row r="127" spans="2:65" s="1" customFormat="1" ht="16.5" customHeight="1">
      <c r="B127" s="46"/>
      <c r="C127" s="235" t="s">
        <v>303</v>
      </c>
      <c r="D127" s="235" t="s">
        <v>203</v>
      </c>
      <c r="E127" s="236" t="s">
        <v>330</v>
      </c>
      <c r="F127" s="237" t="s">
        <v>1245</v>
      </c>
      <c r="G127" s="238" t="s">
        <v>358</v>
      </c>
      <c r="H127" s="239">
        <v>180</v>
      </c>
      <c r="I127" s="240"/>
      <c r="J127" s="241">
        <f>ROUND(I127*H127,2)</f>
        <v>0</v>
      </c>
      <c r="K127" s="237" t="s">
        <v>21</v>
      </c>
      <c r="L127" s="72"/>
      <c r="M127" s="242" t="s">
        <v>21</v>
      </c>
      <c r="N127" s="243" t="s">
        <v>40</v>
      </c>
      <c r="O127" s="47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AR127" s="24" t="s">
        <v>208</v>
      </c>
      <c r="AT127" s="24" t="s">
        <v>203</v>
      </c>
      <c r="AU127" s="24" t="s">
        <v>76</v>
      </c>
      <c r="AY127" s="24" t="s">
        <v>201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76</v>
      </c>
      <c r="BK127" s="246">
        <f>ROUND(I127*H127,2)</f>
        <v>0</v>
      </c>
      <c r="BL127" s="24" t="s">
        <v>208</v>
      </c>
      <c r="BM127" s="24" t="s">
        <v>405</v>
      </c>
    </row>
    <row r="128" spans="2:47" s="1" customFormat="1" ht="13.5">
      <c r="B128" s="46"/>
      <c r="C128" s="74"/>
      <c r="D128" s="249" t="s">
        <v>493</v>
      </c>
      <c r="E128" s="74"/>
      <c r="F128" s="280" t="s">
        <v>1347</v>
      </c>
      <c r="G128" s="74"/>
      <c r="H128" s="74"/>
      <c r="I128" s="203"/>
      <c r="J128" s="74"/>
      <c r="K128" s="74"/>
      <c r="L128" s="72"/>
      <c r="M128" s="281"/>
      <c r="N128" s="47"/>
      <c r="O128" s="47"/>
      <c r="P128" s="47"/>
      <c r="Q128" s="47"/>
      <c r="R128" s="47"/>
      <c r="S128" s="47"/>
      <c r="T128" s="95"/>
      <c r="AT128" s="24" t="s">
        <v>493</v>
      </c>
      <c r="AU128" s="24" t="s">
        <v>76</v>
      </c>
    </row>
    <row r="129" spans="2:65" s="1" customFormat="1" ht="16.5" customHeight="1">
      <c r="B129" s="46"/>
      <c r="C129" s="235" t="s">
        <v>308</v>
      </c>
      <c r="D129" s="235" t="s">
        <v>203</v>
      </c>
      <c r="E129" s="236" t="s">
        <v>343</v>
      </c>
      <c r="F129" s="237" t="s">
        <v>1353</v>
      </c>
      <c r="G129" s="238" t="s">
        <v>358</v>
      </c>
      <c r="H129" s="239">
        <v>20</v>
      </c>
      <c r="I129" s="240"/>
      <c r="J129" s="241">
        <f>ROUND(I129*H129,2)</f>
        <v>0</v>
      </c>
      <c r="K129" s="237" t="s">
        <v>21</v>
      </c>
      <c r="L129" s="72"/>
      <c r="M129" s="242" t="s">
        <v>21</v>
      </c>
      <c r="N129" s="243" t="s">
        <v>40</v>
      </c>
      <c r="O129" s="47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AR129" s="24" t="s">
        <v>208</v>
      </c>
      <c r="AT129" s="24" t="s">
        <v>203</v>
      </c>
      <c r="AU129" s="24" t="s">
        <v>76</v>
      </c>
      <c r="AY129" s="24" t="s">
        <v>201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24" t="s">
        <v>76</v>
      </c>
      <c r="BK129" s="246">
        <f>ROUND(I129*H129,2)</f>
        <v>0</v>
      </c>
      <c r="BL129" s="24" t="s">
        <v>208</v>
      </c>
      <c r="BM129" s="24" t="s">
        <v>416</v>
      </c>
    </row>
    <row r="130" spans="2:47" s="1" customFormat="1" ht="13.5">
      <c r="B130" s="46"/>
      <c r="C130" s="74"/>
      <c r="D130" s="249" t="s">
        <v>493</v>
      </c>
      <c r="E130" s="74"/>
      <c r="F130" s="280" t="s">
        <v>1347</v>
      </c>
      <c r="G130" s="74"/>
      <c r="H130" s="74"/>
      <c r="I130" s="203"/>
      <c r="J130" s="74"/>
      <c r="K130" s="74"/>
      <c r="L130" s="72"/>
      <c r="M130" s="281"/>
      <c r="N130" s="47"/>
      <c r="O130" s="47"/>
      <c r="P130" s="47"/>
      <c r="Q130" s="47"/>
      <c r="R130" s="47"/>
      <c r="S130" s="47"/>
      <c r="T130" s="95"/>
      <c r="AT130" s="24" t="s">
        <v>493</v>
      </c>
      <c r="AU130" s="24" t="s">
        <v>76</v>
      </c>
    </row>
    <row r="131" spans="2:65" s="1" customFormat="1" ht="16.5" customHeight="1">
      <c r="B131" s="46"/>
      <c r="C131" s="235" t="s">
        <v>9</v>
      </c>
      <c r="D131" s="235" t="s">
        <v>203</v>
      </c>
      <c r="E131" s="236" t="s">
        <v>349</v>
      </c>
      <c r="F131" s="237" t="s">
        <v>1248</v>
      </c>
      <c r="G131" s="238" t="s">
        <v>1229</v>
      </c>
      <c r="H131" s="239">
        <v>80</v>
      </c>
      <c r="I131" s="240"/>
      <c r="J131" s="241">
        <f>ROUND(I131*H131,2)</f>
        <v>0</v>
      </c>
      <c r="K131" s="237" t="s">
        <v>21</v>
      </c>
      <c r="L131" s="72"/>
      <c r="M131" s="242" t="s">
        <v>21</v>
      </c>
      <c r="N131" s="243" t="s">
        <v>40</v>
      </c>
      <c r="O131" s="47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AR131" s="24" t="s">
        <v>208</v>
      </c>
      <c r="AT131" s="24" t="s">
        <v>203</v>
      </c>
      <c r="AU131" s="24" t="s">
        <v>76</v>
      </c>
      <c r="AY131" s="24" t="s">
        <v>201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76</v>
      </c>
      <c r="BK131" s="246">
        <f>ROUND(I131*H131,2)</f>
        <v>0</v>
      </c>
      <c r="BL131" s="24" t="s">
        <v>208</v>
      </c>
      <c r="BM131" s="24" t="s">
        <v>428</v>
      </c>
    </row>
    <row r="132" spans="2:47" s="1" customFormat="1" ht="13.5">
      <c r="B132" s="46"/>
      <c r="C132" s="74"/>
      <c r="D132" s="249" t="s">
        <v>493</v>
      </c>
      <c r="E132" s="74"/>
      <c r="F132" s="280" t="s">
        <v>1347</v>
      </c>
      <c r="G132" s="74"/>
      <c r="H132" s="74"/>
      <c r="I132" s="203"/>
      <c r="J132" s="74"/>
      <c r="K132" s="74"/>
      <c r="L132" s="72"/>
      <c r="M132" s="281"/>
      <c r="N132" s="47"/>
      <c r="O132" s="47"/>
      <c r="P132" s="47"/>
      <c r="Q132" s="47"/>
      <c r="R132" s="47"/>
      <c r="S132" s="47"/>
      <c r="T132" s="95"/>
      <c r="AT132" s="24" t="s">
        <v>493</v>
      </c>
      <c r="AU132" s="24" t="s">
        <v>76</v>
      </c>
    </row>
    <row r="133" spans="2:65" s="1" customFormat="1" ht="16.5" customHeight="1">
      <c r="B133" s="46"/>
      <c r="C133" s="235" t="s">
        <v>316</v>
      </c>
      <c r="D133" s="235" t="s">
        <v>203</v>
      </c>
      <c r="E133" s="236" t="s">
        <v>355</v>
      </c>
      <c r="F133" s="237" t="s">
        <v>1249</v>
      </c>
      <c r="G133" s="238" t="s">
        <v>1229</v>
      </c>
      <c r="H133" s="239">
        <v>1</v>
      </c>
      <c r="I133" s="240"/>
      <c r="J133" s="241">
        <f>ROUND(I133*H133,2)</f>
        <v>0</v>
      </c>
      <c r="K133" s="237" t="s">
        <v>21</v>
      </c>
      <c r="L133" s="72"/>
      <c r="M133" s="242" t="s">
        <v>21</v>
      </c>
      <c r="N133" s="243" t="s">
        <v>40</v>
      </c>
      <c r="O133" s="47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AR133" s="24" t="s">
        <v>208</v>
      </c>
      <c r="AT133" s="24" t="s">
        <v>203</v>
      </c>
      <c r="AU133" s="24" t="s">
        <v>76</v>
      </c>
      <c r="AY133" s="24" t="s">
        <v>201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4" t="s">
        <v>76</v>
      </c>
      <c r="BK133" s="246">
        <f>ROUND(I133*H133,2)</f>
        <v>0</v>
      </c>
      <c r="BL133" s="24" t="s">
        <v>208</v>
      </c>
      <c r="BM133" s="24" t="s">
        <v>437</v>
      </c>
    </row>
    <row r="134" spans="2:47" s="1" customFormat="1" ht="13.5">
      <c r="B134" s="46"/>
      <c r="C134" s="74"/>
      <c r="D134" s="249" t="s">
        <v>493</v>
      </c>
      <c r="E134" s="74"/>
      <c r="F134" s="280" t="s">
        <v>1347</v>
      </c>
      <c r="G134" s="74"/>
      <c r="H134" s="74"/>
      <c r="I134" s="203"/>
      <c r="J134" s="74"/>
      <c r="K134" s="74"/>
      <c r="L134" s="72"/>
      <c r="M134" s="281"/>
      <c r="N134" s="47"/>
      <c r="O134" s="47"/>
      <c r="P134" s="47"/>
      <c r="Q134" s="47"/>
      <c r="R134" s="47"/>
      <c r="S134" s="47"/>
      <c r="T134" s="95"/>
      <c r="AT134" s="24" t="s">
        <v>493</v>
      </c>
      <c r="AU134" s="24" t="s">
        <v>76</v>
      </c>
    </row>
    <row r="135" spans="2:63" s="11" customFormat="1" ht="37.4" customHeight="1">
      <c r="B135" s="219"/>
      <c r="C135" s="220"/>
      <c r="D135" s="221" t="s">
        <v>68</v>
      </c>
      <c r="E135" s="222" t="s">
        <v>1354</v>
      </c>
      <c r="F135" s="222" t="s">
        <v>1355</v>
      </c>
      <c r="G135" s="220"/>
      <c r="H135" s="220"/>
      <c r="I135" s="223"/>
      <c r="J135" s="224">
        <f>BK135</f>
        <v>0</v>
      </c>
      <c r="K135" s="220"/>
      <c r="L135" s="225"/>
      <c r="M135" s="226"/>
      <c r="N135" s="227"/>
      <c r="O135" s="227"/>
      <c r="P135" s="228">
        <f>SUM(P136:P143)</f>
        <v>0</v>
      </c>
      <c r="Q135" s="227"/>
      <c r="R135" s="228">
        <f>SUM(R136:R143)</f>
        <v>0</v>
      </c>
      <c r="S135" s="227"/>
      <c r="T135" s="229">
        <f>SUM(T136:T143)</f>
        <v>0</v>
      </c>
      <c r="AR135" s="230" t="s">
        <v>76</v>
      </c>
      <c r="AT135" s="231" t="s">
        <v>68</v>
      </c>
      <c r="AU135" s="231" t="s">
        <v>69</v>
      </c>
      <c r="AY135" s="230" t="s">
        <v>201</v>
      </c>
      <c r="BK135" s="232">
        <f>SUM(BK136:BK143)</f>
        <v>0</v>
      </c>
    </row>
    <row r="136" spans="2:65" s="1" customFormat="1" ht="16.5" customHeight="1">
      <c r="B136" s="46"/>
      <c r="C136" s="235" t="s">
        <v>322</v>
      </c>
      <c r="D136" s="235" t="s">
        <v>203</v>
      </c>
      <c r="E136" s="236" t="s">
        <v>1339</v>
      </c>
      <c r="F136" s="237" t="s">
        <v>1356</v>
      </c>
      <c r="G136" s="238" t="s">
        <v>358</v>
      </c>
      <c r="H136" s="239">
        <v>20</v>
      </c>
      <c r="I136" s="240"/>
      <c r="J136" s="241">
        <f>ROUND(I136*H136,2)</f>
        <v>0</v>
      </c>
      <c r="K136" s="237" t="s">
        <v>21</v>
      </c>
      <c r="L136" s="72"/>
      <c r="M136" s="242" t="s">
        <v>21</v>
      </c>
      <c r="N136" s="243" t="s">
        <v>40</v>
      </c>
      <c r="O136" s="47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AR136" s="24" t="s">
        <v>208</v>
      </c>
      <c r="AT136" s="24" t="s">
        <v>203</v>
      </c>
      <c r="AU136" s="24" t="s">
        <v>76</v>
      </c>
      <c r="AY136" s="24" t="s">
        <v>201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24" t="s">
        <v>76</v>
      </c>
      <c r="BK136" s="246">
        <f>ROUND(I136*H136,2)</f>
        <v>0</v>
      </c>
      <c r="BL136" s="24" t="s">
        <v>208</v>
      </c>
      <c r="BM136" s="24" t="s">
        <v>447</v>
      </c>
    </row>
    <row r="137" spans="2:47" s="1" customFormat="1" ht="13.5">
      <c r="B137" s="46"/>
      <c r="C137" s="74"/>
      <c r="D137" s="249" t="s">
        <v>493</v>
      </c>
      <c r="E137" s="74"/>
      <c r="F137" s="280" t="s">
        <v>1347</v>
      </c>
      <c r="G137" s="74"/>
      <c r="H137" s="74"/>
      <c r="I137" s="203"/>
      <c r="J137" s="74"/>
      <c r="K137" s="74"/>
      <c r="L137" s="72"/>
      <c r="M137" s="281"/>
      <c r="N137" s="47"/>
      <c r="O137" s="47"/>
      <c r="P137" s="47"/>
      <c r="Q137" s="47"/>
      <c r="R137" s="47"/>
      <c r="S137" s="47"/>
      <c r="T137" s="95"/>
      <c r="AT137" s="24" t="s">
        <v>493</v>
      </c>
      <c r="AU137" s="24" t="s">
        <v>76</v>
      </c>
    </row>
    <row r="138" spans="2:65" s="1" customFormat="1" ht="16.5" customHeight="1">
      <c r="B138" s="46"/>
      <c r="C138" s="235" t="s">
        <v>330</v>
      </c>
      <c r="D138" s="235" t="s">
        <v>203</v>
      </c>
      <c r="E138" s="236" t="s">
        <v>1310</v>
      </c>
      <c r="F138" s="237" t="s">
        <v>1357</v>
      </c>
      <c r="G138" s="238" t="s">
        <v>1229</v>
      </c>
      <c r="H138" s="239">
        <v>5</v>
      </c>
      <c r="I138" s="240"/>
      <c r="J138" s="241">
        <f>ROUND(I138*H138,2)</f>
        <v>0</v>
      </c>
      <c r="K138" s="237" t="s">
        <v>21</v>
      </c>
      <c r="L138" s="72"/>
      <c r="M138" s="242" t="s">
        <v>21</v>
      </c>
      <c r="N138" s="243" t="s">
        <v>40</v>
      </c>
      <c r="O138" s="47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AR138" s="24" t="s">
        <v>208</v>
      </c>
      <c r="AT138" s="24" t="s">
        <v>203</v>
      </c>
      <c r="AU138" s="24" t="s">
        <v>76</v>
      </c>
      <c r="AY138" s="24" t="s">
        <v>201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24" t="s">
        <v>76</v>
      </c>
      <c r="BK138" s="246">
        <f>ROUND(I138*H138,2)</f>
        <v>0</v>
      </c>
      <c r="BL138" s="24" t="s">
        <v>208</v>
      </c>
      <c r="BM138" s="24" t="s">
        <v>457</v>
      </c>
    </row>
    <row r="139" spans="2:47" s="1" customFormat="1" ht="13.5">
      <c r="B139" s="46"/>
      <c r="C139" s="74"/>
      <c r="D139" s="249" t="s">
        <v>493</v>
      </c>
      <c r="E139" s="74"/>
      <c r="F139" s="280" t="s">
        <v>1347</v>
      </c>
      <c r="G139" s="74"/>
      <c r="H139" s="74"/>
      <c r="I139" s="203"/>
      <c r="J139" s="74"/>
      <c r="K139" s="74"/>
      <c r="L139" s="72"/>
      <c r="M139" s="281"/>
      <c r="N139" s="47"/>
      <c r="O139" s="47"/>
      <c r="P139" s="47"/>
      <c r="Q139" s="47"/>
      <c r="R139" s="47"/>
      <c r="S139" s="47"/>
      <c r="T139" s="95"/>
      <c r="AT139" s="24" t="s">
        <v>493</v>
      </c>
      <c r="AU139" s="24" t="s">
        <v>76</v>
      </c>
    </row>
    <row r="140" spans="2:65" s="1" customFormat="1" ht="16.5" customHeight="1">
      <c r="B140" s="46"/>
      <c r="C140" s="235" t="s">
        <v>334</v>
      </c>
      <c r="D140" s="235" t="s">
        <v>203</v>
      </c>
      <c r="E140" s="236" t="s">
        <v>216</v>
      </c>
      <c r="F140" s="237" t="s">
        <v>1358</v>
      </c>
      <c r="G140" s="238" t="s">
        <v>1229</v>
      </c>
      <c r="H140" s="239">
        <v>1</v>
      </c>
      <c r="I140" s="240"/>
      <c r="J140" s="241">
        <f>ROUND(I140*H140,2)</f>
        <v>0</v>
      </c>
      <c r="K140" s="237" t="s">
        <v>21</v>
      </c>
      <c r="L140" s="72"/>
      <c r="M140" s="242" t="s">
        <v>21</v>
      </c>
      <c r="N140" s="243" t="s">
        <v>40</v>
      </c>
      <c r="O140" s="47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AR140" s="24" t="s">
        <v>208</v>
      </c>
      <c r="AT140" s="24" t="s">
        <v>203</v>
      </c>
      <c r="AU140" s="24" t="s">
        <v>76</v>
      </c>
      <c r="AY140" s="24" t="s">
        <v>201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4" t="s">
        <v>76</v>
      </c>
      <c r="BK140" s="246">
        <f>ROUND(I140*H140,2)</f>
        <v>0</v>
      </c>
      <c r="BL140" s="24" t="s">
        <v>208</v>
      </c>
      <c r="BM140" s="24" t="s">
        <v>466</v>
      </c>
    </row>
    <row r="141" spans="2:47" s="1" customFormat="1" ht="13.5">
      <c r="B141" s="46"/>
      <c r="C141" s="74"/>
      <c r="D141" s="249" t="s">
        <v>493</v>
      </c>
      <c r="E141" s="74"/>
      <c r="F141" s="280" t="s">
        <v>1347</v>
      </c>
      <c r="G141" s="74"/>
      <c r="H141" s="74"/>
      <c r="I141" s="203"/>
      <c r="J141" s="74"/>
      <c r="K141" s="74"/>
      <c r="L141" s="72"/>
      <c r="M141" s="281"/>
      <c r="N141" s="47"/>
      <c r="O141" s="47"/>
      <c r="P141" s="47"/>
      <c r="Q141" s="47"/>
      <c r="R141" s="47"/>
      <c r="S141" s="47"/>
      <c r="T141" s="95"/>
      <c r="AT141" s="24" t="s">
        <v>493</v>
      </c>
      <c r="AU141" s="24" t="s">
        <v>76</v>
      </c>
    </row>
    <row r="142" spans="2:65" s="1" customFormat="1" ht="16.5" customHeight="1">
      <c r="B142" s="46"/>
      <c r="C142" s="235" t="s">
        <v>338</v>
      </c>
      <c r="D142" s="235" t="s">
        <v>203</v>
      </c>
      <c r="E142" s="236" t="s">
        <v>1259</v>
      </c>
      <c r="F142" s="237" t="s">
        <v>1359</v>
      </c>
      <c r="G142" s="238" t="s">
        <v>1229</v>
      </c>
      <c r="H142" s="239">
        <v>1</v>
      </c>
      <c r="I142" s="240"/>
      <c r="J142" s="241">
        <f>ROUND(I142*H142,2)</f>
        <v>0</v>
      </c>
      <c r="K142" s="237" t="s">
        <v>21</v>
      </c>
      <c r="L142" s="72"/>
      <c r="M142" s="242" t="s">
        <v>21</v>
      </c>
      <c r="N142" s="243" t="s">
        <v>40</v>
      </c>
      <c r="O142" s="47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AR142" s="24" t="s">
        <v>208</v>
      </c>
      <c r="AT142" s="24" t="s">
        <v>203</v>
      </c>
      <c r="AU142" s="24" t="s">
        <v>76</v>
      </c>
      <c r="AY142" s="24" t="s">
        <v>201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4" t="s">
        <v>76</v>
      </c>
      <c r="BK142" s="246">
        <f>ROUND(I142*H142,2)</f>
        <v>0</v>
      </c>
      <c r="BL142" s="24" t="s">
        <v>208</v>
      </c>
      <c r="BM142" s="24" t="s">
        <v>474</v>
      </c>
    </row>
    <row r="143" spans="2:47" s="1" customFormat="1" ht="13.5">
      <c r="B143" s="46"/>
      <c r="C143" s="74"/>
      <c r="D143" s="249" t="s">
        <v>493</v>
      </c>
      <c r="E143" s="74"/>
      <c r="F143" s="280" t="s">
        <v>1347</v>
      </c>
      <c r="G143" s="74"/>
      <c r="H143" s="74"/>
      <c r="I143" s="203"/>
      <c r="J143" s="74"/>
      <c r="K143" s="74"/>
      <c r="L143" s="72"/>
      <c r="M143" s="281"/>
      <c r="N143" s="47"/>
      <c r="O143" s="47"/>
      <c r="P143" s="47"/>
      <c r="Q143" s="47"/>
      <c r="R143" s="47"/>
      <c r="S143" s="47"/>
      <c r="T143" s="95"/>
      <c r="AT143" s="24" t="s">
        <v>493</v>
      </c>
      <c r="AU143" s="24" t="s">
        <v>76</v>
      </c>
    </row>
    <row r="144" spans="2:63" s="11" customFormat="1" ht="37.4" customHeight="1">
      <c r="B144" s="219"/>
      <c r="C144" s="220"/>
      <c r="D144" s="221" t="s">
        <v>68</v>
      </c>
      <c r="E144" s="222" t="s">
        <v>1250</v>
      </c>
      <c r="F144" s="222" t="s">
        <v>1251</v>
      </c>
      <c r="G144" s="220"/>
      <c r="H144" s="220"/>
      <c r="I144" s="223"/>
      <c r="J144" s="224">
        <f>BK144</f>
        <v>0</v>
      </c>
      <c r="K144" s="220"/>
      <c r="L144" s="225"/>
      <c r="M144" s="226"/>
      <c r="N144" s="227"/>
      <c r="O144" s="227"/>
      <c r="P144" s="228">
        <f>SUM(P145:P160)</f>
        <v>0</v>
      </c>
      <c r="Q144" s="227"/>
      <c r="R144" s="228">
        <f>SUM(R145:R160)</f>
        <v>0</v>
      </c>
      <c r="S144" s="227"/>
      <c r="T144" s="229">
        <f>SUM(T145:T160)</f>
        <v>0</v>
      </c>
      <c r="AR144" s="230" t="s">
        <v>76</v>
      </c>
      <c r="AT144" s="231" t="s">
        <v>68</v>
      </c>
      <c r="AU144" s="231" t="s">
        <v>69</v>
      </c>
      <c r="AY144" s="230" t="s">
        <v>201</v>
      </c>
      <c r="BK144" s="232">
        <f>SUM(BK145:BK160)</f>
        <v>0</v>
      </c>
    </row>
    <row r="145" spans="2:65" s="1" customFormat="1" ht="16.5" customHeight="1">
      <c r="B145" s="46"/>
      <c r="C145" s="235" t="s">
        <v>343</v>
      </c>
      <c r="D145" s="235" t="s">
        <v>203</v>
      </c>
      <c r="E145" s="236" t="s">
        <v>1341</v>
      </c>
      <c r="F145" s="237" t="s">
        <v>1328</v>
      </c>
      <c r="G145" s="238" t="s">
        <v>1229</v>
      </c>
      <c r="H145" s="239">
        <v>4</v>
      </c>
      <c r="I145" s="240"/>
      <c r="J145" s="241">
        <f>ROUND(I145*H145,2)</f>
        <v>0</v>
      </c>
      <c r="K145" s="237" t="s">
        <v>21</v>
      </c>
      <c r="L145" s="72"/>
      <c r="M145" s="242" t="s">
        <v>21</v>
      </c>
      <c r="N145" s="243" t="s">
        <v>40</v>
      </c>
      <c r="O145" s="47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AR145" s="24" t="s">
        <v>208</v>
      </c>
      <c r="AT145" s="24" t="s">
        <v>203</v>
      </c>
      <c r="AU145" s="24" t="s">
        <v>76</v>
      </c>
      <c r="AY145" s="24" t="s">
        <v>201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4" t="s">
        <v>76</v>
      </c>
      <c r="BK145" s="246">
        <f>ROUND(I145*H145,2)</f>
        <v>0</v>
      </c>
      <c r="BL145" s="24" t="s">
        <v>208</v>
      </c>
      <c r="BM145" s="24" t="s">
        <v>484</v>
      </c>
    </row>
    <row r="146" spans="2:47" s="1" customFormat="1" ht="13.5">
      <c r="B146" s="46"/>
      <c r="C146" s="74"/>
      <c r="D146" s="249" t="s">
        <v>493</v>
      </c>
      <c r="E146" s="74"/>
      <c r="F146" s="280" t="s">
        <v>1347</v>
      </c>
      <c r="G146" s="74"/>
      <c r="H146" s="74"/>
      <c r="I146" s="203"/>
      <c r="J146" s="74"/>
      <c r="K146" s="74"/>
      <c r="L146" s="72"/>
      <c r="M146" s="281"/>
      <c r="N146" s="47"/>
      <c r="O146" s="47"/>
      <c r="P146" s="47"/>
      <c r="Q146" s="47"/>
      <c r="R146" s="47"/>
      <c r="S146" s="47"/>
      <c r="T146" s="95"/>
      <c r="AT146" s="24" t="s">
        <v>493</v>
      </c>
      <c r="AU146" s="24" t="s">
        <v>76</v>
      </c>
    </row>
    <row r="147" spans="2:65" s="1" customFormat="1" ht="16.5" customHeight="1">
      <c r="B147" s="46"/>
      <c r="C147" s="235" t="s">
        <v>349</v>
      </c>
      <c r="D147" s="235" t="s">
        <v>203</v>
      </c>
      <c r="E147" s="236" t="s">
        <v>1319</v>
      </c>
      <c r="F147" s="237" t="s">
        <v>1252</v>
      </c>
      <c r="G147" s="238" t="s">
        <v>1229</v>
      </c>
      <c r="H147" s="239">
        <v>1</v>
      </c>
      <c r="I147" s="240"/>
      <c r="J147" s="241">
        <f>ROUND(I147*H147,2)</f>
        <v>0</v>
      </c>
      <c r="K147" s="237" t="s">
        <v>21</v>
      </c>
      <c r="L147" s="72"/>
      <c r="M147" s="242" t="s">
        <v>21</v>
      </c>
      <c r="N147" s="243" t="s">
        <v>40</v>
      </c>
      <c r="O147" s="47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AR147" s="24" t="s">
        <v>208</v>
      </c>
      <c r="AT147" s="24" t="s">
        <v>203</v>
      </c>
      <c r="AU147" s="24" t="s">
        <v>76</v>
      </c>
      <c r="AY147" s="24" t="s">
        <v>201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4" t="s">
        <v>76</v>
      </c>
      <c r="BK147" s="246">
        <f>ROUND(I147*H147,2)</f>
        <v>0</v>
      </c>
      <c r="BL147" s="24" t="s">
        <v>208</v>
      </c>
      <c r="BM147" s="24" t="s">
        <v>497</v>
      </c>
    </row>
    <row r="148" spans="2:47" s="1" customFormat="1" ht="13.5">
      <c r="B148" s="46"/>
      <c r="C148" s="74"/>
      <c r="D148" s="249" t="s">
        <v>493</v>
      </c>
      <c r="E148" s="74"/>
      <c r="F148" s="280" t="s">
        <v>1347</v>
      </c>
      <c r="G148" s="74"/>
      <c r="H148" s="74"/>
      <c r="I148" s="203"/>
      <c r="J148" s="74"/>
      <c r="K148" s="74"/>
      <c r="L148" s="72"/>
      <c r="M148" s="281"/>
      <c r="N148" s="47"/>
      <c r="O148" s="47"/>
      <c r="P148" s="47"/>
      <c r="Q148" s="47"/>
      <c r="R148" s="47"/>
      <c r="S148" s="47"/>
      <c r="T148" s="95"/>
      <c r="AT148" s="24" t="s">
        <v>493</v>
      </c>
      <c r="AU148" s="24" t="s">
        <v>76</v>
      </c>
    </row>
    <row r="149" spans="2:65" s="1" customFormat="1" ht="16.5" customHeight="1">
      <c r="B149" s="46"/>
      <c r="C149" s="235" t="s">
        <v>355</v>
      </c>
      <c r="D149" s="235" t="s">
        <v>203</v>
      </c>
      <c r="E149" s="236" t="s">
        <v>1314</v>
      </c>
      <c r="F149" s="237" t="s">
        <v>1360</v>
      </c>
      <c r="G149" s="238" t="s">
        <v>1229</v>
      </c>
      <c r="H149" s="239">
        <v>1</v>
      </c>
      <c r="I149" s="240"/>
      <c r="J149" s="241">
        <f>ROUND(I149*H149,2)</f>
        <v>0</v>
      </c>
      <c r="K149" s="237" t="s">
        <v>21</v>
      </c>
      <c r="L149" s="72"/>
      <c r="M149" s="242" t="s">
        <v>21</v>
      </c>
      <c r="N149" s="243" t="s">
        <v>40</v>
      </c>
      <c r="O149" s="47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AR149" s="24" t="s">
        <v>208</v>
      </c>
      <c r="AT149" s="24" t="s">
        <v>203</v>
      </c>
      <c r="AU149" s="24" t="s">
        <v>76</v>
      </c>
      <c r="AY149" s="24" t="s">
        <v>201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4" t="s">
        <v>76</v>
      </c>
      <c r="BK149" s="246">
        <f>ROUND(I149*H149,2)</f>
        <v>0</v>
      </c>
      <c r="BL149" s="24" t="s">
        <v>208</v>
      </c>
      <c r="BM149" s="24" t="s">
        <v>507</v>
      </c>
    </row>
    <row r="150" spans="2:47" s="1" customFormat="1" ht="13.5">
      <c r="B150" s="46"/>
      <c r="C150" s="74"/>
      <c r="D150" s="249" t="s">
        <v>493</v>
      </c>
      <c r="E150" s="74"/>
      <c r="F150" s="280" t="s">
        <v>1347</v>
      </c>
      <c r="G150" s="74"/>
      <c r="H150" s="74"/>
      <c r="I150" s="203"/>
      <c r="J150" s="74"/>
      <c r="K150" s="74"/>
      <c r="L150" s="72"/>
      <c r="M150" s="281"/>
      <c r="N150" s="47"/>
      <c r="O150" s="47"/>
      <c r="P150" s="47"/>
      <c r="Q150" s="47"/>
      <c r="R150" s="47"/>
      <c r="S150" s="47"/>
      <c r="T150" s="95"/>
      <c r="AT150" s="24" t="s">
        <v>493</v>
      </c>
      <c r="AU150" s="24" t="s">
        <v>76</v>
      </c>
    </row>
    <row r="151" spans="2:65" s="1" customFormat="1" ht="16.5" customHeight="1">
      <c r="B151" s="46"/>
      <c r="C151" s="235" t="s">
        <v>364</v>
      </c>
      <c r="D151" s="235" t="s">
        <v>203</v>
      </c>
      <c r="E151" s="236" t="s">
        <v>1361</v>
      </c>
      <c r="F151" s="237" t="s">
        <v>1253</v>
      </c>
      <c r="G151" s="238" t="s">
        <v>1229</v>
      </c>
      <c r="H151" s="239">
        <v>19</v>
      </c>
      <c r="I151" s="240"/>
      <c r="J151" s="241">
        <f>ROUND(I151*H151,2)</f>
        <v>0</v>
      </c>
      <c r="K151" s="237" t="s">
        <v>21</v>
      </c>
      <c r="L151" s="72"/>
      <c r="M151" s="242" t="s">
        <v>21</v>
      </c>
      <c r="N151" s="243" t="s">
        <v>40</v>
      </c>
      <c r="O151" s="47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AR151" s="24" t="s">
        <v>208</v>
      </c>
      <c r="AT151" s="24" t="s">
        <v>203</v>
      </c>
      <c r="AU151" s="24" t="s">
        <v>76</v>
      </c>
      <c r="AY151" s="24" t="s">
        <v>201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4" t="s">
        <v>76</v>
      </c>
      <c r="BK151" s="246">
        <f>ROUND(I151*H151,2)</f>
        <v>0</v>
      </c>
      <c r="BL151" s="24" t="s">
        <v>208</v>
      </c>
      <c r="BM151" s="24" t="s">
        <v>516</v>
      </c>
    </row>
    <row r="152" spans="2:47" s="1" customFormat="1" ht="13.5">
      <c r="B152" s="46"/>
      <c r="C152" s="74"/>
      <c r="D152" s="249" t="s">
        <v>493</v>
      </c>
      <c r="E152" s="74"/>
      <c r="F152" s="280" t="s">
        <v>1347</v>
      </c>
      <c r="G152" s="74"/>
      <c r="H152" s="74"/>
      <c r="I152" s="203"/>
      <c r="J152" s="74"/>
      <c r="K152" s="74"/>
      <c r="L152" s="72"/>
      <c r="M152" s="281"/>
      <c r="N152" s="47"/>
      <c r="O152" s="47"/>
      <c r="P152" s="47"/>
      <c r="Q152" s="47"/>
      <c r="R152" s="47"/>
      <c r="S152" s="47"/>
      <c r="T152" s="95"/>
      <c r="AT152" s="24" t="s">
        <v>493</v>
      </c>
      <c r="AU152" s="24" t="s">
        <v>76</v>
      </c>
    </row>
    <row r="153" spans="2:65" s="1" customFormat="1" ht="16.5" customHeight="1">
      <c r="B153" s="46"/>
      <c r="C153" s="235" t="s">
        <v>369</v>
      </c>
      <c r="D153" s="235" t="s">
        <v>203</v>
      </c>
      <c r="E153" s="236" t="s">
        <v>1261</v>
      </c>
      <c r="F153" s="237" t="s">
        <v>1362</v>
      </c>
      <c r="G153" s="238" t="s">
        <v>1229</v>
      </c>
      <c r="H153" s="239">
        <v>1</v>
      </c>
      <c r="I153" s="240"/>
      <c r="J153" s="241">
        <f>ROUND(I153*H153,2)</f>
        <v>0</v>
      </c>
      <c r="K153" s="237" t="s">
        <v>21</v>
      </c>
      <c r="L153" s="72"/>
      <c r="M153" s="242" t="s">
        <v>21</v>
      </c>
      <c r="N153" s="243" t="s">
        <v>40</v>
      </c>
      <c r="O153" s="47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AR153" s="24" t="s">
        <v>208</v>
      </c>
      <c r="AT153" s="24" t="s">
        <v>203</v>
      </c>
      <c r="AU153" s="24" t="s">
        <v>76</v>
      </c>
      <c r="AY153" s="24" t="s">
        <v>201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24" t="s">
        <v>76</v>
      </c>
      <c r="BK153" s="246">
        <f>ROUND(I153*H153,2)</f>
        <v>0</v>
      </c>
      <c r="BL153" s="24" t="s">
        <v>208</v>
      </c>
      <c r="BM153" s="24" t="s">
        <v>528</v>
      </c>
    </row>
    <row r="154" spans="2:47" s="1" customFormat="1" ht="13.5">
      <c r="B154" s="46"/>
      <c r="C154" s="74"/>
      <c r="D154" s="249" t="s">
        <v>493</v>
      </c>
      <c r="E154" s="74"/>
      <c r="F154" s="280" t="s">
        <v>1347</v>
      </c>
      <c r="G154" s="74"/>
      <c r="H154" s="74"/>
      <c r="I154" s="203"/>
      <c r="J154" s="74"/>
      <c r="K154" s="74"/>
      <c r="L154" s="72"/>
      <c r="M154" s="281"/>
      <c r="N154" s="47"/>
      <c r="O154" s="47"/>
      <c r="P154" s="47"/>
      <c r="Q154" s="47"/>
      <c r="R154" s="47"/>
      <c r="S154" s="47"/>
      <c r="T154" s="95"/>
      <c r="AT154" s="24" t="s">
        <v>493</v>
      </c>
      <c r="AU154" s="24" t="s">
        <v>76</v>
      </c>
    </row>
    <row r="155" spans="2:65" s="1" customFormat="1" ht="16.5" customHeight="1">
      <c r="B155" s="46"/>
      <c r="C155" s="235" t="s">
        <v>374</v>
      </c>
      <c r="D155" s="235" t="s">
        <v>203</v>
      </c>
      <c r="E155" s="236" t="s">
        <v>1254</v>
      </c>
      <c r="F155" s="237" t="s">
        <v>1255</v>
      </c>
      <c r="G155" s="238" t="s">
        <v>358</v>
      </c>
      <c r="H155" s="239">
        <v>55</v>
      </c>
      <c r="I155" s="240"/>
      <c r="J155" s="241">
        <f>ROUND(I155*H155,2)</f>
        <v>0</v>
      </c>
      <c r="K155" s="237" t="s">
        <v>21</v>
      </c>
      <c r="L155" s="72"/>
      <c r="M155" s="242" t="s">
        <v>21</v>
      </c>
      <c r="N155" s="243" t="s">
        <v>40</v>
      </c>
      <c r="O155" s="47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AR155" s="24" t="s">
        <v>208</v>
      </c>
      <c r="AT155" s="24" t="s">
        <v>203</v>
      </c>
      <c r="AU155" s="24" t="s">
        <v>76</v>
      </c>
      <c r="AY155" s="24" t="s">
        <v>201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4" t="s">
        <v>76</v>
      </c>
      <c r="BK155" s="246">
        <f>ROUND(I155*H155,2)</f>
        <v>0</v>
      </c>
      <c r="BL155" s="24" t="s">
        <v>208</v>
      </c>
      <c r="BM155" s="24" t="s">
        <v>538</v>
      </c>
    </row>
    <row r="156" spans="2:47" s="1" customFormat="1" ht="13.5">
      <c r="B156" s="46"/>
      <c r="C156" s="74"/>
      <c r="D156" s="249" t="s">
        <v>493</v>
      </c>
      <c r="E156" s="74"/>
      <c r="F156" s="280" t="s">
        <v>1347</v>
      </c>
      <c r="G156" s="74"/>
      <c r="H156" s="74"/>
      <c r="I156" s="203"/>
      <c r="J156" s="74"/>
      <c r="K156" s="74"/>
      <c r="L156" s="72"/>
      <c r="M156" s="281"/>
      <c r="N156" s="47"/>
      <c r="O156" s="47"/>
      <c r="P156" s="47"/>
      <c r="Q156" s="47"/>
      <c r="R156" s="47"/>
      <c r="S156" s="47"/>
      <c r="T156" s="95"/>
      <c r="AT156" s="24" t="s">
        <v>493</v>
      </c>
      <c r="AU156" s="24" t="s">
        <v>76</v>
      </c>
    </row>
    <row r="157" spans="2:65" s="1" customFormat="1" ht="16.5" customHeight="1">
      <c r="B157" s="46"/>
      <c r="C157" s="235" t="s">
        <v>379</v>
      </c>
      <c r="D157" s="235" t="s">
        <v>203</v>
      </c>
      <c r="E157" s="236" t="s">
        <v>1265</v>
      </c>
      <c r="F157" s="237" t="s">
        <v>1256</v>
      </c>
      <c r="G157" s="238" t="s">
        <v>358</v>
      </c>
      <c r="H157" s="239">
        <v>25</v>
      </c>
      <c r="I157" s="240"/>
      <c r="J157" s="241">
        <f>ROUND(I157*H157,2)</f>
        <v>0</v>
      </c>
      <c r="K157" s="237" t="s">
        <v>21</v>
      </c>
      <c r="L157" s="72"/>
      <c r="M157" s="242" t="s">
        <v>21</v>
      </c>
      <c r="N157" s="243" t="s">
        <v>40</v>
      </c>
      <c r="O157" s="47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AR157" s="24" t="s">
        <v>208</v>
      </c>
      <c r="AT157" s="24" t="s">
        <v>203</v>
      </c>
      <c r="AU157" s="24" t="s">
        <v>76</v>
      </c>
      <c r="AY157" s="24" t="s">
        <v>201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4" t="s">
        <v>76</v>
      </c>
      <c r="BK157" s="246">
        <f>ROUND(I157*H157,2)</f>
        <v>0</v>
      </c>
      <c r="BL157" s="24" t="s">
        <v>208</v>
      </c>
      <c r="BM157" s="24" t="s">
        <v>549</v>
      </c>
    </row>
    <row r="158" spans="2:47" s="1" customFormat="1" ht="13.5">
      <c r="B158" s="46"/>
      <c r="C158" s="74"/>
      <c r="D158" s="249" t="s">
        <v>493</v>
      </c>
      <c r="E158" s="74"/>
      <c r="F158" s="280" t="s">
        <v>1347</v>
      </c>
      <c r="G158" s="74"/>
      <c r="H158" s="74"/>
      <c r="I158" s="203"/>
      <c r="J158" s="74"/>
      <c r="K158" s="74"/>
      <c r="L158" s="72"/>
      <c r="M158" s="281"/>
      <c r="N158" s="47"/>
      <c r="O158" s="47"/>
      <c r="P158" s="47"/>
      <c r="Q158" s="47"/>
      <c r="R158" s="47"/>
      <c r="S158" s="47"/>
      <c r="T158" s="95"/>
      <c r="AT158" s="24" t="s">
        <v>493</v>
      </c>
      <c r="AU158" s="24" t="s">
        <v>76</v>
      </c>
    </row>
    <row r="159" spans="2:65" s="1" customFormat="1" ht="16.5" customHeight="1">
      <c r="B159" s="46"/>
      <c r="C159" s="235" t="s">
        <v>384</v>
      </c>
      <c r="D159" s="235" t="s">
        <v>203</v>
      </c>
      <c r="E159" s="236" t="s">
        <v>1363</v>
      </c>
      <c r="F159" s="237" t="s">
        <v>1364</v>
      </c>
      <c r="G159" s="238" t="s">
        <v>358</v>
      </c>
      <c r="H159" s="239">
        <v>18</v>
      </c>
      <c r="I159" s="240"/>
      <c r="J159" s="241">
        <f>ROUND(I159*H159,2)</f>
        <v>0</v>
      </c>
      <c r="K159" s="237" t="s">
        <v>21</v>
      </c>
      <c r="L159" s="72"/>
      <c r="M159" s="242" t="s">
        <v>21</v>
      </c>
      <c r="N159" s="243" t="s">
        <v>40</v>
      </c>
      <c r="O159" s="47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AR159" s="24" t="s">
        <v>208</v>
      </c>
      <c r="AT159" s="24" t="s">
        <v>203</v>
      </c>
      <c r="AU159" s="24" t="s">
        <v>76</v>
      </c>
      <c r="AY159" s="24" t="s">
        <v>201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4" t="s">
        <v>76</v>
      </c>
      <c r="BK159" s="246">
        <f>ROUND(I159*H159,2)</f>
        <v>0</v>
      </c>
      <c r="BL159" s="24" t="s">
        <v>208</v>
      </c>
      <c r="BM159" s="24" t="s">
        <v>559</v>
      </c>
    </row>
    <row r="160" spans="2:47" s="1" customFormat="1" ht="13.5">
      <c r="B160" s="46"/>
      <c r="C160" s="74"/>
      <c r="D160" s="249" t="s">
        <v>493</v>
      </c>
      <c r="E160" s="74"/>
      <c r="F160" s="280" t="s">
        <v>1347</v>
      </c>
      <c r="G160" s="74"/>
      <c r="H160" s="74"/>
      <c r="I160" s="203"/>
      <c r="J160" s="74"/>
      <c r="K160" s="74"/>
      <c r="L160" s="72"/>
      <c r="M160" s="281"/>
      <c r="N160" s="47"/>
      <c r="O160" s="47"/>
      <c r="P160" s="47"/>
      <c r="Q160" s="47"/>
      <c r="R160" s="47"/>
      <c r="S160" s="47"/>
      <c r="T160" s="95"/>
      <c r="AT160" s="24" t="s">
        <v>493</v>
      </c>
      <c r="AU160" s="24" t="s">
        <v>76</v>
      </c>
    </row>
    <row r="161" spans="2:63" s="11" customFormat="1" ht="37.4" customHeight="1">
      <c r="B161" s="219"/>
      <c r="C161" s="220"/>
      <c r="D161" s="221" t="s">
        <v>68</v>
      </c>
      <c r="E161" s="222" t="s">
        <v>1308</v>
      </c>
      <c r="F161" s="222" t="s">
        <v>1257</v>
      </c>
      <c r="G161" s="220"/>
      <c r="H161" s="220"/>
      <c r="I161" s="223"/>
      <c r="J161" s="224">
        <f>BK161</f>
        <v>0</v>
      </c>
      <c r="K161" s="220"/>
      <c r="L161" s="225"/>
      <c r="M161" s="226"/>
      <c r="N161" s="227"/>
      <c r="O161" s="227"/>
      <c r="P161" s="228">
        <f>SUM(P162:P225)</f>
        <v>0</v>
      </c>
      <c r="Q161" s="227"/>
      <c r="R161" s="228">
        <f>SUM(R162:R225)</f>
        <v>0</v>
      </c>
      <c r="S161" s="227"/>
      <c r="T161" s="229">
        <f>SUM(T162:T225)</f>
        <v>0</v>
      </c>
      <c r="AR161" s="230" t="s">
        <v>76</v>
      </c>
      <c r="AT161" s="231" t="s">
        <v>68</v>
      </c>
      <c r="AU161" s="231" t="s">
        <v>69</v>
      </c>
      <c r="AY161" s="230" t="s">
        <v>201</v>
      </c>
      <c r="BK161" s="232">
        <f>SUM(BK162:BK225)</f>
        <v>0</v>
      </c>
    </row>
    <row r="162" spans="2:65" s="1" customFormat="1" ht="16.5" customHeight="1">
      <c r="B162" s="46"/>
      <c r="C162" s="235" t="s">
        <v>389</v>
      </c>
      <c r="D162" s="235" t="s">
        <v>203</v>
      </c>
      <c r="E162" s="236" t="s">
        <v>1365</v>
      </c>
      <c r="F162" s="237" t="s">
        <v>1366</v>
      </c>
      <c r="G162" s="238" t="s">
        <v>1274</v>
      </c>
      <c r="H162" s="239">
        <v>1</v>
      </c>
      <c r="I162" s="240"/>
      <c r="J162" s="241">
        <f>ROUND(I162*H162,2)</f>
        <v>0</v>
      </c>
      <c r="K162" s="237" t="s">
        <v>21</v>
      </c>
      <c r="L162" s="72"/>
      <c r="M162" s="242" t="s">
        <v>21</v>
      </c>
      <c r="N162" s="243" t="s">
        <v>40</v>
      </c>
      <c r="O162" s="47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AR162" s="24" t="s">
        <v>208</v>
      </c>
      <c r="AT162" s="24" t="s">
        <v>203</v>
      </c>
      <c r="AU162" s="24" t="s">
        <v>76</v>
      </c>
      <c r="AY162" s="24" t="s">
        <v>201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76</v>
      </c>
      <c r="BK162" s="246">
        <f>ROUND(I162*H162,2)</f>
        <v>0</v>
      </c>
      <c r="BL162" s="24" t="s">
        <v>208</v>
      </c>
      <c r="BM162" s="24" t="s">
        <v>568</v>
      </c>
    </row>
    <row r="163" spans="2:47" s="1" customFormat="1" ht="13.5">
      <c r="B163" s="46"/>
      <c r="C163" s="74"/>
      <c r="D163" s="249" t="s">
        <v>493</v>
      </c>
      <c r="E163" s="74"/>
      <c r="F163" s="280" t="s">
        <v>1347</v>
      </c>
      <c r="G163" s="74"/>
      <c r="H163" s="74"/>
      <c r="I163" s="203"/>
      <c r="J163" s="74"/>
      <c r="K163" s="74"/>
      <c r="L163" s="72"/>
      <c r="M163" s="281"/>
      <c r="N163" s="47"/>
      <c r="O163" s="47"/>
      <c r="P163" s="47"/>
      <c r="Q163" s="47"/>
      <c r="R163" s="47"/>
      <c r="S163" s="47"/>
      <c r="T163" s="95"/>
      <c r="AT163" s="24" t="s">
        <v>493</v>
      </c>
      <c r="AU163" s="24" t="s">
        <v>76</v>
      </c>
    </row>
    <row r="164" spans="2:65" s="1" customFormat="1" ht="16.5" customHeight="1">
      <c r="B164" s="46"/>
      <c r="C164" s="235" t="s">
        <v>395</v>
      </c>
      <c r="D164" s="235" t="s">
        <v>203</v>
      </c>
      <c r="E164" s="236" t="s">
        <v>1367</v>
      </c>
      <c r="F164" s="237" t="s">
        <v>1368</v>
      </c>
      <c r="G164" s="238" t="s">
        <v>256</v>
      </c>
      <c r="H164" s="239">
        <v>20</v>
      </c>
      <c r="I164" s="240"/>
      <c r="J164" s="241">
        <f>ROUND(I164*H164,2)</f>
        <v>0</v>
      </c>
      <c r="K164" s="237" t="s">
        <v>21</v>
      </c>
      <c r="L164" s="72"/>
      <c r="M164" s="242" t="s">
        <v>21</v>
      </c>
      <c r="N164" s="243" t="s">
        <v>40</v>
      </c>
      <c r="O164" s="47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AR164" s="24" t="s">
        <v>208</v>
      </c>
      <c r="AT164" s="24" t="s">
        <v>203</v>
      </c>
      <c r="AU164" s="24" t="s">
        <v>76</v>
      </c>
      <c r="AY164" s="24" t="s">
        <v>201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24" t="s">
        <v>76</v>
      </c>
      <c r="BK164" s="246">
        <f>ROUND(I164*H164,2)</f>
        <v>0</v>
      </c>
      <c r="BL164" s="24" t="s">
        <v>208</v>
      </c>
      <c r="BM164" s="24" t="s">
        <v>576</v>
      </c>
    </row>
    <row r="165" spans="2:47" s="1" customFormat="1" ht="13.5">
      <c r="B165" s="46"/>
      <c r="C165" s="74"/>
      <c r="D165" s="249" t="s">
        <v>493</v>
      </c>
      <c r="E165" s="74"/>
      <c r="F165" s="280" t="s">
        <v>1347</v>
      </c>
      <c r="G165" s="74"/>
      <c r="H165" s="74"/>
      <c r="I165" s="203"/>
      <c r="J165" s="74"/>
      <c r="K165" s="74"/>
      <c r="L165" s="72"/>
      <c r="M165" s="281"/>
      <c r="N165" s="47"/>
      <c r="O165" s="47"/>
      <c r="P165" s="47"/>
      <c r="Q165" s="47"/>
      <c r="R165" s="47"/>
      <c r="S165" s="47"/>
      <c r="T165" s="95"/>
      <c r="AT165" s="24" t="s">
        <v>493</v>
      </c>
      <c r="AU165" s="24" t="s">
        <v>76</v>
      </c>
    </row>
    <row r="166" spans="2:65" s="1" customFormat="1" ht="16.5" customHeight="1">
      <c r="B166" s="46"/>
      <c r="C166" s="235" t="s">
        <v>400</v>
      </c>
      <c r="D166" s="235" t="s">
        <v>203</v>
      </c>
      <c r="E166" s="236" t="s">
        <v>1321</v>
      </c>
      <c r="F166" s="237" t="s">
        <v>1258</v>
      </c>
      <c r="G166" s="238" t="s">
        <v>256</v>
      </c>
      <c r="H166" s="239">
        <v>21</v>
      </c>
      <c r="I166" s="240"/>
      <c r="J166" s="241">
        <f>ROUND(I166*H166,2)</f>
        <v>0</v>
      </c>
      <c r="K166" s="237" t="s">
        <v>21</v>
      </c>
      <c r="L166" s="72"/>
      <c r="M166" s="242" t="s">
        <v>21</v>
      </c>
      <c r="N166" s="243" t="s">
        <v>40</v>
      </c>
      <c r="O166" s="47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AR166" s="24" t="s">
        <v>208</v>
      </c>
      <c r="AT166" s="24" t="s">
        <v>203</v>
      </c>
      <c r="AU166" s="24" t="s">
        <v>76</v>
      </c>
      <c r="AY166" s="24" t="s">
        <v>201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24" t="s">
        <v>76</v>
      </c>
      <c r="BK166" s="246">
        <f>ROUND(I166*H166,2)</f>
        <v>0</v>
      </c>
      <c r="BL166" s="24" t="s">
        <v>208</v>
      </c>
      <c r="BM166" s="24" t="s">
        <v>587</v>
      </c>
    </row>
    <row r="167" spans="2:47" s="1" customFormat="1" ht="13.5">
      <c r="B167" s="46"/>
      <c r="C167" s="74"/>
      <c r="D167" s="249" t="s">
        <v>493</v>
      </c>
      <c r="E167" s="74"/>
      <c r="F167" s="280" t="s">
        <v>1347</v>
      </c>
      <c r="G167" s="74"/>
      <c r="H167" s="74"/>
      <c r="I167" s="203"/>
      <c r="J167" s="74"/>
      <c r="K167" s="74"/>
      <c r="L167" s="72"/>
      <c r="M167" s="281"/>
      <c r="N167" s="47"/>
      <c r="O167" s="47"/>
      <c r="P167" s="47"/>
      <c r="Q167" s="47"/>
      <c r="R167" s="47"/>
      <c r="S167" s="47"/>
      <c r="T167" s="95"/>
      <c r="AT167" s="24" t="s">
        <v>493</v>
      </c>
      <c r="AU167" s="24" t="s">
        <v>76</v>
      </c>
    </row>
    <row r="168" spans="2:65" s="1" customFormat="1" ht="16.5" customHeight="1">
      <c r="B168" s="46"/>
      <c r="C168" s="235" t="s">
        <v>405</v>
      </c>
      <c r="D168" s="235" t="s">
        <v>203</v>
      </c>
      <c r="E168" s="236" t="s">
        <v>1369</v>
      </c>
      <c r="F168" s="237" t="s">
        <v>1260</v>
      </c>
      <c r="G168" s="238" t="s">
        <v>256</v>
      </c>
      <c r="H168" s="239">
        <v>120</v>
      </c>
      <c r="I168" s="240"/>
      <c r="J168" s="241">
        <f>ROUND(I168*H168,2)</f>
        <v>0</v>
      </c>
      <c r="K168" s="237" t="s">
        <v>21</v>
      </c>
      <c r="L168" s="72"/>
      <c r="M168" s="242" t="s">
        <v>21</v>
      </c>
      <c r="N168" s="243" t="s">
        <v>40</v>
      </c>
      <c r="O168" s="47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AR168" s="24" t="s">
        <v>208</v>
      </c>
      <c r="AT168" s="24" t="s">
        <v>203</v>
      </c>
      <c r="AU168" s="24" t="s">
        <v>76</v>
      </c>
      <c r="AY168" s="24" t="s">
        <v>201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24" t="s">
        <v>76</v>
      </c>
      <c r="BK168" s="246">
        <f>ROUND(I168*H168,2)</f>
        <v>0</v>
      </c>
      <c r="BL168" s="24" t="s">
        <v>208</v>
      </c>
      <c r="BM168" s="24" t="s">
        <v>597</v>
      </c>
    </row>
    <row r="169" spans="2:47" s="1" customFormat="1" ht="13.5">
      <c r="B169" s="46"/>
      <c r="C169" s="74"/>
      <c r="D169" s="249" t="s">
        <v>493</v>
      </c>
      <c r="E169" s="74"/>
      <c r="F169" s="280" t="s">
        <v>1347</v>
      </c>
      <c r="G169" s="74"/>
      <c r="H169" s="74"/>
      <c r="I169" s="203"/>
      <c r="J169" s="74"/>
      <c r="K169" s="74"/>
      <c r="L169" s="72"/>
      <c r="M169" s="281"/>
      <c r="N169" s="47"/>
      <c r="O169" s="47"/>
      <c r="P169" s="47"/>
      <c r="Q169" s="47"/>
      <c r="R169" s="47"/>
      <c r="S169" s="47"/>
      <c r="T169" s="95"/>
      <c r="AT169" s="24" t="s">
        <v>493</v>
      </c>
      <c r="AU169" s="24" t="s">
        <v>76</v>
      </c>
    </row>
    <row r="170" spans="2:65" s="1" customFormat="1" ht="16.5" customHeight="1">
      <c r="B170" s="46"/>
      <c r="C170" s="235" t="s">
        <v>410</v>
      </c>
      <c r="D170" s="235" t="s">
        <v>203</v>
      </c>
      <c r="E170" s="236" t="s">
        <v>1370</v>
      </c>
      <c r="F170" s="237" t="s">
        <v>1262</v>
      </c>
      <c r="G170" s="238" t="s">
        <v>256</v>
      </c>
      <c r="H170" s="239">
        <v>180</v>
      </c>
      <c r="I170" s="240"/>
      <c r="J170" s="241">
        <f>ROUND(I170*H170,2)</f>
        <v>0</v>
      </c>
      <c r="K170" s="237" t="s">
        <v>21</v>
      </c>
      <c r="L170" s="72"/>
      <c r="M170" s="242" t="s">
        <v>21</v>
      </c>
      <c r="N170" s="243" t="s">
        <v>40</v>
      </c>
      <c r="O170" s="47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AR170" s="24" t="s">
        <v>208</v>
      </c>
      <c r="AT170" s="24" t="s">
        <v>203</v>
      </c>
      <c r="AU170" s="24" t="s">
        <v>76</v>
      </c>
      <c r="AY170" s="24" t="s">
        <v>201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4" t="s">
        <v>76</v>
      </c>
      <c r="BK170" s="246">
        <f>ROUND(I170*H170,2)</f>
        <v>0</v>
      </c>
      <c r="BL170" s="24" t="s">
        <v>208</v>
      </c>
      <c r="BM170" s="24" t="s">
        <v>608</v>
      </c>
    </row>
    <row r="171" spans="2:47" s="1" customFormat="1" ht="13.5">
      <c r="B171" s="46"/>
      <c r="C171" s="74"/>
      <c r="D171" s="249" t="s">
        <v>493</v>
      </c>
      <c r="E171" s="74"/>
      <c r="F171" s="280" t="s">
        <v>1347</v>
      </c>
      <c r="G171" s="74"/>
      <c r="H171" s="74"/>
      <c r="I171" s="203"/>
      <c r="J171" s="74"/>
      <c r="K171" s="74"/>
      <c r="L171" s="72"/>
      <c r="M171" s="281"/>
      <c r="N171" s="47"/>
      <c r="O171" s="47"/>
      <c r="P171" s="47"/>
      <c r="Q171" s="47"/>
      <c r="R171" s="47"/>
      <c r="S171" s="47"/>
      <c r="T171" s="95"/>
      <c r="AT171" s="24" t="s">
        <v>493</v>
      </c>
      <c r="AU171" s="24" t="s">
        <v>76</v>
      </c>
    </row>
    <row r="172" spans="2:65" s="1" customFormat="1" ht="16.5" customHeight="1">
      <c r="B172" s="46"/>
      <c r="C172" s="235" t="s">
        <v>416</v>
      </c>
      <c r="D172" s="235" t="s">
        <v>203</v>
      </c>
      <c r="E172" s="236" t="s">
        <v>1371</v>
      </c>
      <c r="F172" s="237" t="s">
        <v>1372</v>
      </c>
      <c r="G172" s="238" t="s">
        <v>256</v>
      </c>
      <c r="H172" s="239">
        <v>20</v>
      </c>
      <c r="I172" s="240"/>
      <c r="J172" s="241">
        <f>ROUND(I172*H172,2)</f>
        <v>0</v>
      </c>
      <c r="K172" s="237" t="s">
        <v>21</v>
      </c>
      <c r="L172" s="72"/>
      <c r="M172" s="242" t="s">
        <v>21</v>
      </c>
      <c r="N172" s="243" t="s">
        <v>40</v>
      </c>
      <c r="O172" s="47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AR172" s="24" t="s">
        <v>208</v>
      </c>
      <c r="AT172" s="24" t="s">
        <v>203</v>
      </c>
      <c r="AU172" s="24" t="s">
        <v>76</v>
      </c>
      <c r="AY172" s="24" t="s">
        <v>201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4" t="s">
        <v>76</v>
      </c>
      <c r="BK172" s="246">
        <f>ROUND(I172*H172,2)</f>
        <v>0</v>
      </c>
      <c r="BL172" s="24" t="s">
        <v>208</v>
      </c>
      <c r="BM172" s="24" t="s">
        <v>619</v>
      </c>
    </row>
    <row r="173" spans="2:47" s="1" customFormat="1" ht="13.5">
      <c r="B173" s="46"/>
      <c r="C173" s="74"/>
      <c r="D173" s="249" t="s">
        <v>493</v>
      </c>
      <c r="E173" s="74"/>
      <c r="F173" s="280" t="s">
        <v>1347</v>
      </c>
      <c r="G173" s="74"/>
      <c r="H173" s="74"/>
      <c r="I173" s="203"/>
      <c r="J173" s="74"/>
      <c r="K173" s="74"/>
      <c r="L173" s="72"/>
      <c r="M173" s="281"/>
      <c r="N173" s="47"/>
      <c r="O173" s="47"/>
      <c r="P173" s="47"/>
      <c r="Q173" s="47"/>
      <c r="R173" s="47"/>
      <c r="S173" s="47"/>
      <c r="T173" s="95"/>
      <c r="AT173" s="24" t="s">
        <v>493</v>
      </c>
      <c r="AU173" s="24" t="s">
        <v>76</v>
      </c>
    </row>
    <row r="174" spans="2:65" s="1" customFormat="1" ht="16.5" customHeight="1">
      <c r="B174" s="46"/>
      <c r="C174" s="235" t="s">
        <v>423</v>
      </c>
      <c r="D174" s="235" t="s">
        <v>203</v>
      </c>
      <c r="E174" s="236" t="s">
        <v>250</v>
      </c>
      <c r="F174" s="237" t="s">
        <v>1373</v>
      </c>
      <c r="G174" s="238" t="s">
        <v>1229</v>
      </c>
      <c r="H174" s="239">
        <v>1</v>
      </c>
      <c r="I174" s="240"/>
      <c r="J174" s="241">
        <f>ROUND(I174*H174,2)</f>
        <v>0</v>
      </c>
      <c r="K174" s="237" t="s">
        <v>21</v>
      </c>
      <c r="L174" s="72"/>
      <c r="M174" s="242" t="s">
        <v>21</v>
      </c>
      <c r="N174" s="243" t="s">
        <v>40</v>
      </c>
      <c r="O174" s="47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AR174" s="24" t="s">
        <v>208</v>
      </c>
      <c r="AT174" s="24" t="s">
        <v>203</v>
      </c>
      <c r="AU174" s="24" t="s">
        <v>76</v>
      </c>
      <c r="AY174" s="24" t="s">
        <v>201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4" t="s">
        <v>76</v>
      </c>
      <c r="BK174" s="246">
        <f>ROUND(I174*H174,2)</f>
        <v>0</v>
      </c>
      <c r="BL174" s="24" t="s">
        <v>208</v>
      </c>
      <c r="BM174" s="24" t="s">
        <v>629</v>
      </c>
    </row>
    <row r="175" spans="2:47" s="1" customFormat="1" ht="13.5">
      <c r="B175" s="46"/>
      <c r="C175" s="74"/>
      <c r="D175" s="249" t="s">
        <v>493</v>
      </c>
      <c r="E175" s="74"/>
      <c r="F175" s="280" t="s">
        <v>1347</v>
      </c>
      <c r="G175" s="74"/>
      <c r="H175" s="74"/>
      <c r="I175" s="203"/>
      <c r="J175" s="74"/>
      <c r="K175" s="74"/>
      <c r="L175" s="72"/>
      <c r="M175" s="281"/>
      <c r="N175" s="47"/>
      <c r="O175" s="47"/>
      <c r="P175" s="47"/>
      <c r="Q175" s="47"/>
      <c r="R175" s="47"/>
      <c r="S175" s="47"/>
      <c r="T175" s="95"/>
      <c r="AT175" s="24" t="s">
        <v>493</v>
      </c>
      <c r="AU175" s="24" t="s">
        <v>76</v>
      </c>
    </row>
    <row r="176" spans="2:65" s="1" customFormat="1" ht="16.5" customHeight="1">
      <c r="B176" s="46"/>
      <c r="C176" s="235" t="s">
        <v>428</v>
      </c>
      <c r="D176" s="235" t="s">
        <v>203</v>
      </c>
      <c r="E176" s="236" t="s">
        <v>255</v>
      </c>
      <c r="F176" s="237" t="s">
        <v>1374</v>
      </c>
      <c r="G176" s="238" t="s">
        <v>1274</v>
      </c>
      <c r="H176" s="239">
        <v>1</v>
      </c>
      <c r="I176" s="240"/>
      <c r="J176" s="241">
        <f>ROUND(I176*H176,2)</f>
        <v>0</v>
      </c>
      <c r="K176" s="237" t="s">
        <v>21</v>
      </c>
      <c r="L176" s="72"/>
      <c r="M176" s="242" t="s">
        <v>21</v>
      </c>
      <c r="N176" s="243" t="s">
        <v>40</v>
      </c>
      <c r="O176" s="47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AR176" s="24" t="s">
        <v>208</v>
      </c>
      <c r="AT176" s="24" t="s">
        <v>203</v>
      </c>
      <c r="AU176" s="24" t="s">
        <v>76</v>
      </c>
      <c r="AY176" s="24" t="s">
        <v>201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4" t="s">
        <v>76</v>
      </c>
      <c r="BK176" s="246">
        <f>ROUND(I176*H176,2)</f>
        <v>0</v>
      </c>
      <c r="BL176" s="24" t="s">
        <v>208</v>
      </c>
      <c r="BM176" s="24" t="s">
        <v>639</v>
      </c>
    </row>
    <row r="177" spans="2:47" s="1" customFormat="1" ht="13.5">
      <c r="B177" s="46"/>
      <c r="C177" s="74"/>
      <c r="D177" s="249" t="s">
        <v>493</v>
      </c>
      <c r="E177" s="74"/>
      <c r="F177" s="280" t="s">
        <v>1347</v>
      </c>
      <c r="G177" s="74"/>
      <c r="H177" s="74"/>
      <c r="I177" s="203"/>
      <c r="J177" s="74"/>
      <c r="K177" s="74"/>
      <c r="L177" s="72"/>
      <c r="M177" s="281"/>
      <c r="N177" s="47"/>
      <c r="O177" s="47"/>
      <c r="P177" s="47"/>
      <c r="Q177" s="47"/>
      <c r="R177" s="47"/>
      <c r="S177" s="47"/>
      <c r="T177" s="95"/>
      <c r="AT177" s="24" t="s">
        <v>493</v>
      </c>
      <c r="AU177" s="24" t="s">
        <v>76</v>
      </c>
    </row>
    <row r="178" spans="2:65" s="1" customFormat="1" ht="16.5" customHeight="1">
      <c r="B178" s="46"/>
      <c r="C178" s="235" t="s">
        <v>432</v>
      </c>
      <c r="D178" s="235" t="s">
        <v>203</v>
      </c>
      <c r="E178" s="236" t="s">
        <v>1375</v>
      </c>
      <c r="F178" s="237" t="s">
        <v>1376</v>
      </c>
      <c r="G178" s="238" t="s">
        <v>1269</v>
      </c>
      <c r="H178" s="239">
        <v>2</v>
      </c>
      <c r="I178" s="240"/>
      <c r="J178" s="241">
        <f>ROUND(I178*H178,2)</f>
        <v>0</v>
      </c>
      <c r="K178" s="237" t="s">
        <v>21</v>
      </c>
      <c r="L178" s="72"/>
      <c r="M178" s="242" t="s">
        <v>21</v>
      </c>
      <c r="N178" s="243" t="s">
        <v>40</v>
      </c>
      <c r="O178" s="47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AR178" s="24" t="s">
        <v>208</v>
      </c>
      <c r="AT178" s="24" t="s">
        <v>203</v>
      </c>
      <c r="AU178" s="24" t="s">
        <v>76</v>
      </c>
      <c r="AY178" s="24" t="s">
        <v>201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4" t="s">
        <v>76</v>
      </c>
      <c r="BK178" s="246">
        <f>ROUND(I178*H178,2)</f>
        <v>0</v>
      </c>
      <c r="BL178" s="24" t="s">
        <v>208</v>
      </c>
      <c r="BM178" s="24" t="s">
        <v>648</v>
      </c>
    </row>
    <row r="179" spans="2:47" s="1" customFormat="1" ht="13.5">
      <c r="B179" s="46"/>
      <c r="C179" s="74"/>
      <c r="D179" s="249" t="s">
        <v>493</v>
      </c>
      <c r="E179" s="74"/>
      <c r="F179" s="280" t="s">
        <v>1347</v>
      </c>
      <c r="G179" s="74"/>
      <c r="H179" s="74"/>
      <c r="I179" s="203"/>
      <c r="J179" s="74"/>
      <c r="K179" s="74"/>
      <c r="L179" s="72"/>
      <c r="M179" s="281"/>
      <c r="N179" s="47"/>
      <c r="O179" s="47"/>
      <c r="P179" s="47"/>
      <c r="Q179" s="47"/>
      <c r="R179" s="47"/>
      <c r="S179" s="47"/>
      <c r="T179" s="95"/>
      <c r="AT179" s="24" t="s">
        <v>493</v>
      </c>
      <c r="AU179" s="24" t="s">
        <v>76</v>
      </c>
    </row>
    <row r="180" spans="2:65" s="1" customFormat="1" ht="16.5" customHeight="1">
      <c r="B180" s="46"/>
      <c r="C180" s="235" t="s">
        <v>437</v>
      </c>
      <c r="D180" s="235" t="s">
        <v>203</v>
      </c>
      <c r="E180" s="236" t="s">
        <v>265</v>
      </c>
      <c r="F180" s="237" t="s">
        <v>1268</v>
      </c>
      <c r="G180" s="238" t="s">
        <v>1269</v>
      </c>
      <c r="H180" s="239">
        <v>14</v>
      </c>
      <c r="I180" s="240"/>
      <c r="J180" s="241">
        <f>ROUND(I180*H180,2)</f>
        <v>0</v>
      </c>
      <c r="K180" s="237" t="s">
        <v>21</v>
      </c>
      <c r="L180" s="72"/>
      <c r="M180" s="242" t="s">
        <v>21</v>
      </c>
      <c r="N180" s="243" t="s">
        <v>40</v>
      </c>
      <c r="O180" s="47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AR180" s="24" t="s">
        <v>208</v>
      </c>
      <c r="AT180" s="24" t="s">
        <v>203</v>
      </c>
      <c r="AU180" s="24" t="s">
        <v>76</v>
      </c>
      <c r="AY180" s="24" t="s">
        <v>201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4" t="s">
        <v>76</v>
      </c>
      <c r="BK180" s="246">
        <f>ROUND(I180*H180,2)</f>
        <v>0</v>
      </c>
      <c r="BL180" s="24" t="s">
        <v>208</v>
      </c>
      <c r="BM180" s="24" t="s">
        <v>659</v>
      </c>
    </row>
    <row r="181" spans="2:47" s="1" customFormat="1" ht="13.5">
      <c r="B181" s="46"/>
      <c r="C181" s="74"/>
      <c r="D181" s="249" t="s">
        <v>493</v>
      </c>
      <c r="E181" s="74"/>
      <c r="F181" s="280" t="s">
        <v>1347</v>
      </c>
      <c r="G181" s="74"/>
      <c r="H181" s="74"/>
      <c r="I181" s="203"/>
      <c r="J181" s="74"/>
      <c r="K181" s="74"/>
      <c r="L181" s="72"/>
      <c r="M181" s="281"/>
      <c r="N181" s="47"/>
      <c r="O181" s="47"/>
      <c r="P181" s="47"/>
      <c r="Q181" s="47"/>
      <c r="R181" s="47"/>
      <c r="S181" s="47"/>
      <c r="T181" s="95"/>
      <c r="AT181" s="24" t="s">
        <v>493</v>
      </c>
      <c r="AU181" s="24" t="s">
        <v>76</v>
      </c>
    </row>
    <row r="182" spans="2:65" s="1" customFormat="1" ht="16.5" customHeight="1">
      <c r="B182" s="46"/>
      <c r="C182" s="235" t="s">
        <v>442</v>
      </c>
      <c r="D182" s="235" t="s">
        <v>203</v>
      </c>
      <c r="E182" s="236" t="s">
        <v>1270</v>
      </c>
      <c r="F182" s="237" t="s">
        <v>1271</v>
      </c>
      <c r="G182" s="238" t="s">
        <v>1269</v>
      </c>
      <c r="H182" s="239">
        <v>2</v>
      </c>
      <c r="I182" s="240"/>
      <c r="J182" s="241">
        <f>ROUND(I182*H182,2)</f>
        <v>0</v>
      </c>
      <c r="K182" s="237" t="s">
        <v>21</v>
      </c>
      <c r="L182" s="72"/>
      <c r="M182" s="242" t="s">
        <v>21</v>
      </c>
      <c r="N182" s="243" t="s">
        <v>40</v>
      </c>
      <c r="O182" s="47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AR182" s="24" t="s">
        <v>208</v>
      </c>
      <c r="AT182" s="24" t="s">
        <v>203</v>
      </c>
      <c r="AU182" s="24" t="s">
        <v>76</v>
      </c>
      <c r="AY182" s="24" t="s">
        <v>201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76</v>
      </c>
      <c r="BK182" s="246">
        <f>ROUND(I182*H182,2)</f>
        <v>0</v>
      </c>
      <c r="BL182" s="24" t="s">
        <v>208</v>
      </c>
      <c r="BM182" s="24" t="s">
        <v>669</v>
      </c>
    </row>
    <row r="183" spans="2:47" s="1" customFormat="1" ht="13.5">
      <c r="B183" s="46"/>
      <c r="C183" s="74"/>
      <c r="D183" s="249" t="s">
        <v>493</v>
      </c>
      <c r="E183" s="74"/>
      <c r="F183" s="280" t="s">
        <v>1347</v>
      </c>
      <c r="G183" s="74"/>
      <c r="H183" s="74"/>
      <c r="I183" s="203"/>
      <c r="J183" s="74"/>
      <c r="K183" s="74"/>
      <c r="L183" s="72"/>
      <c r="M183" s="281"/>
      <c r="N183" s="47"/>
      <c r="O183" s="47"/>
      <c r="P183" s="47"/>
      <c r="Q183" s="47"/>
      <c r="R183" s="47"/>
      <c r="S183" s="47"/>
      <c r="T183" s="95"/>
      <c r="AT183" s="24" t="s">
        <v>493</v>
      </c>
      <c r="AU183" s="24" t="s">
        <v>76</v>
      </c>
    </row>
    <row r="184" spans="2:65" s="1" customFormat="1" ht="16.5" customHeight="1">
      <c r="B184" s="46"/>
      <c r="C184" s="235" t="s">
        <v>447</v>
      </c>
      <c r="D184" s="235" t="s">
        <v>203</v>
      </c>
      <c r="E184" s="236" t="s">
        <v>1272</v>
      </c>
      <c r="F184" s="237" t="s">
        <v>1273</v>
      </c>
      <c r="G184" s="238" t="s">
        <v>1274</v>
      </c>
      <c r="H184" s="239">
        <v>2</v>
      </c>
      <c r="I184" s="240"/>
      <c r="J184" s="241">
        <f>ROUND(I184*H184,2)</f>
        <v>0</v>
      </c>
      <c r="K184" s="237" t="s">
        <v>21</v>
      </c>
      <c r="L184" s="72"/>
      <c r="M184" s="242" t="s">
        <v>21</v>
      </c>
      <c r="N184" s="243" t="s">
        <v>40</v>
      </c>
      <c r="O184" s="47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AR184" s="24" t="s">
        <v>208</v>
      </c>
      <c r="AT184" s="24" t="s">
        <v>203</v>
      </c>
      <c r="AU184" s="24" t="s">
        <v>76</v>
      </c>
      <c r="AY184" s="24" t="s">
        <v>201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208</v>
      </c>
      <c r="BM184" s="24" t="s">
        <v>679</v>
      </c>
    </row>
    <row r="185" spans="2:47" s="1" customFormat="1" ht="13.5">
      <c r="B185" s="46"/>
      <c r="C185" s="74"/>
      <c r="D185" s="249" t="s">
        <v>493</v>
      </c>
      <c r="E185" s="74"/>
      <c r="F185" s="280" t="s">
        <v>1347</v>
      </c>
      <c r="G185" s="74"/>
      <c r="H185" s="74"/>
      <c r="I185" s="203"/>
      <c r="J185" s="74"/>
      <c r="K185" s="74"/>
      <c r="L185" s="72"/>
      <c r="M185" s="281"/>
      <c r="N185" s="47"/>
      <c r="O185" s="47"/>
      <c r="P185" s="47"/>
      <c r="Q185" s="47"/>
      <c r="R185" s="47"/>
      <c r="S185" s="47"/>
      <c r="T185" s="95"/>
      <c r="AT185" s="24" t="s">
        <v>493</v>
      </c>
      <c r="AU185" s="24" t="s">
        <v>76</v>
      </c>
    </row>
    <row r="186" spans="2:65" s="1" customFormat="1" ht="16.5" customHeight="1">
      <c r="B186" s="46"/>
      <c r="C186" s="235" t="s">
        <v>452</v>
      </c>
      <c r="D186" s="235" t="s">
        <v>203</v>
      </c>
      <c r="E186" s="236" t="s">
        <v>292</v>
      </c>
      <c r="F186" s="237" t="s">
        <v>1277</v>
      </c>
      <c r="G186" s="238" t="s">
        <v>1274</v>
      </c>
      <c r="H186" s="239">
        <v>5</v>
      </c>
      <c r="I186" s="240"/>
      <c r="J186" s="241">
        <f>ROUND(I186*H186,2)</f>
        <v>0</v>
      </c>
      <c r="K186" s="237" t="s">
        <v>21</v>
      </c>
      <c r="L186" s="72"/>
      <c r="M186" s="242" t="s">
        <v>21</v>
      </c>
      <c r="N186" s="243" t="s">
        <v>40</v>
      </c>
      <c r="O186" s="47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AR186" s="24" t="s">
        <v>208</v>
      </c>
      <c r="AT186" s="24" t="s">
        <v>203</v>
      </c>
      <c r="AU186" s="24" t="s">
        <v>76</v>
      </c>
      <c r="AY186" s="24" t="s">
        <v>201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76</v>
      </c>
      <c r="BK186" s="246">
        <f>ROUND(I186*H186,2)</f>
        <v>0</v>
      </c>
      <c r="BL186" s="24" t="s">
        <v>208</v>
      </c>
      <c r="BM186" s="24" t="s">
        <v>689</v>
      </c>
    </row>
    <row r="187" spans="2:47" s="1" customFormat="1" ht="13.5">
      <c r="B187" s="46"/>
      <c r="C187" s="74"/>
      <c r="D187" s="249" t="s">
        <v>493</v>
      </c>
      <c r="E187" s="74"/>
      <c r="F187" s="280" t="s">
        <v>1347</v>
      </c>
      <c r="G187" s="74"/>
      <c r="H187" s="74"/>
      <c r="I187" s="203"/>
      <c r="J187" s="74"/>
      <c r="K187" s="74"/>
      <c r="L187" s="72"/>
      <c r="M187" s="281"/>
      <c r="N187" s="47"/>
      <c r="O187" s="47"/>
      <c r="P187" s="47"/>
      <c r="Q187" s="47"/>
      <c r="R187" s="47"/>
      <c r="S187" s="47"/>
      <c r="T187" s="95"/>
      <c r="AT187" s="24" t="s">
        <v>493</v>
      </c>
      <c r="AU187" s="24" t="s">
        <v>76</v>
      </c>
    </row>
    <row r="188" spans="2:65" s="1" customFormat="1" ht="16.5" customHeight="1">
      <c r="B188" s="46"/>
      <c r="C188" s="235" t="s">
        <v>457</v>
      </c>
      <c r="D188" s="235" t="s">
        <v>203</v>
      </c>
      <c r="E188" s="236" t="s">
        <v>1377</v>
      </c>
      <c r="F188" s="237" t="s">
        <v>1278</v>
      </c>
      <c r="G188" s="238" t="s">
        <v>1274</v>
      </c>
      <c r="H188" s="239">
        <v>5</v>
      </c>
      <c r="I188" s="240"/>
      <c r="J188" s="241">
        <f>ROUND(I188*H188,2)</f>
        <v>0</v>
      </c>
      <c r="K188" s="237" t="s">
        <v>21</v>
      </c>
      <c r="L188" s="72"/>
      <c r="M188" s="242" t="s">
        <v>21</v>
      </c>
      <c r="N188" s="243" t="s">
        <v>40</v>
      </c>
      <c r="O188" s="47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AR188" s="24" t="s">
        <v>208</v>
      </c>
      <c r="AT188" s="24" t="s">
        <v>203</v>
      </c>
      <c r="AU188" s="24" t="s">
        <v>76</v>
      </c>
      <c r="AY188" s="24" t="s">
        <v>201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24" t="s">
        <v>76</v>
      </c>
      <c r="BK188" s="246">
        <f>ROUND(I188*H188,2)</f>
        <v>0</v>
      </c>
      <c r="BL188" s="24" t="s">
        <v>208</v>
      </c>
      <c r="BM188" s="24" t="s">
        <v>698</v>
      </c>
    </row>
    <row r="189" spans="2:47" s="1" customFormat="1" ht="13.5">
      <c r="B189" s="46"/>
      <c r="C189" s="74"/>
      <c r="D189" s="249" t="s">
        <v>493</v>
      </c>
      <c r="E189" s="74"/>
      <c r="F189" s="280" t="s">
        <v>1347</v>
      </c>
      <c r="G189" s="74"/>
      <c r="H189" s="74"/>
      <c r="I189" s="203"/>
      <c r="J189" s="74"/>
      <c r="K189" s="74"/>
      <c r="L189" s="72"/>
      <c r="M189" s="281"/>
      <c r="N189" s="47"/>
      <c r="O189" s="47"/>
      <c r="P189" s="47"/>
      <c r="Q189" s="47"/>
      <c r="R189" s="47"/>
      <c r="S189" s="47"/>
      <c r="T189" s="95"/>
      <c r="AT189" s="24" t="s">
        <v>493</v>
      </c>
      <c r="AU189" s="24" t="s">
        <v>76</v>
      </c>
    </row>
    <row r="190" spans="2:65" s="1" customFormat="1" ht="16.5" customHeight="1">
      <c r="B190" s="46"/>
      <c r="C190" s="235" t="s">
        <v>461</v>
      </c>
      <c r="D190" s="235" t="s">
        <v>203</v>
      </c>
      <c r="E190" s="236" t="s">
        <v>1279</v>
      </c>
      <c r="F190" s="237" t="s">
        <v>1280</v>
      </c>
      <c r="G190" s="238" t="s">
        <v>1274</v>
      </c>
      <c r="H190" s="239">
        <v>5</v>
      </c>
      <c r="I190" s="240"/>
      <c r="J190" s="241">
        <f>ROUND(I190*H190,2)</f>
        <v>0</v>
      </c>
      <c r="K190" s="237" t="s">
        <v>21</v>
      </c>
      <c r="L190" s="72"/>
      <c r="M190" s="242" t="s">
        <v>21</v>
      </c>
      <c r="N190" s="243" t="s">
        <v>40</v>
      </c>
      <c r="O190" s="47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AR190" s="24" t="s">
        <v>208</v>
      </c>
      <c r="AT190" s="24" t="s">
        <v>203</v>
      </c>
      <c r="AU190" s="24" t="s">
        <v>76</v>
      </c>
      <c r="AY190" s="24" t="s">
        <v>201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24" t="s">
        <v>76</v>
      </c>
      <c r="BK190" s="246">
        <f>ROUND(I190*H190,2)</f>
        <v>0</v>
      </c>
      <c r="BL190" s="24" t="s">
        <v>208</v>
      </c>
      <c r="BM190" s="24" t="s">
        <v>706</v>
      </c>
    </row>
    <row r="191" spans="2:47" s="1" customFormat="1" ht="13.5">
      <c r="B191" s="46"/>
      <c r="C191" s="74"/>
      <c r="D191" s="249" t="s">
        <v>493</v>
      </c>
      <c r="E191" s="74"/>
      <c r="F191" s="280" t="s">
        <v>1347</v>
      </c>
      <c r="G191" s="74"/>
      <c r="H191" s="74"/>
      <c r="I191" s="203"/>
      <c r="J191" s="74"/>
      <c r="K191" s="74"/>
      <c r="L191" s="72"/>
      <c r="M191" s="281"/>
      <c r="N191" s="47"/>
      <c r="O191" s="47"/>
      <c r="P191" s="47"/>
      <c r="Q191" s="47"/>
      <c r="R191" s="47"/>
      <c r="S191" s="47"/>
      <c r="T191" s="95"/>
      <c r="AT191" s="24" t="s">
        <v>493</v>
      </c>
      <c r="AU191" s="24" t="s">
        <v>76</v>
      </c>
    </row>
    <row r="192" spans="2:65" s="1" customFormat="1" ht="16.5" customHeight="1">
      <c r="B192" s="46"/>
      <c r="C192" s="235" t="s">
        <v>466</v>
      </c>
      <c r="D192" s="235" t="s">
        <v>203</v>
      </c>
      <c r="E192" s="236" t="s">
        <v>1378</v>
      </c>
      <c r="F192" s="237" t="s">
        <v>1379</v>
      </c>
      <c r="G192" s="238" t="s">
        <v>1274</v>
      </c>
      <c r="H192" s="239">
        <v>3</v>
      </c>
      <c r="I192" s="240"/>
      <c r="J192" s="241">
        <f>ROUND(I192*H192,2)</f>
        <v>0</v>
      </c>
      <c r="K192" s="237" t="s">
        <v>21</v>
      </c>
      <c r="L192" s="72"/>
      <c r="M192" s="242" t="s">
        <v>21</v>
      </c>
      <c r="N192" s="243" t="s">
        <v>40</v>
      </c>
      <c r="O192" s="47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AR192" s="24" t="s">
        <v>208</v>
      </c>
      <c r="AT192" s="24" t="s">
        <v>203</v>
      </c>
      <c r="AU192" s="24" t="s">
        <v>76</v>
      </c>
      <c r="AY192" s="24" t="s">
        <v>201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24" t="s">
        <v>76</v>
      </c>
      <c r="BK192" s="246">
        <f>ROUND(I192*H192,2)</f>
        <v>0</v>
      </c>
      <c r="BL192" s="24" t="s">
        <v>208</v>
      </c>
      <c r="BM192" s="24" t="s">
        <v>715</v>
      </c>
    </row>
    <row r="193" spans="2:47" s="1" customFormat="1" ht="13.5">
      <c r="B193" s="46"/>
      <c r="C193" s="74"/>
      <c r="D193" s="249" t="s">
        <v>493</v>
      </c>
      <c r="E193" s="74"/>
      <c r="F193" s="280" t="s">
        <v>1347</v>
      </c>
      <c r="G193" s="74"/>
      <c r="H193" s="74"/>
      <c r="I193" s="203"/>
      <c r="J193" s="74"/>
      <c r="K193" s="74"/>
      <c r="L193" s="72"/>
      <c r="M193" s="281"/>
      <c r="N193" s="47"/>
      <c r="O193" s="47"/>
      <c r="P193" s="47"/>
      <c r="Q193" s="47"/>
      <c r="R193" s="47"/>
      <c r="S193" s="47"/>
      <c r="T193" s="95"/>
      <c r="AT193" s="24" t="s">
        <v>493</v>
      </c>
      <c r="AU193" s="24" t="s">
        <v>76</v>
      </c>
    </row>
    <row r="194" spans="2:65" s="1" customFormat="1" ht="16.5" customHeight="1">
      <c r="B194" s="46"/>
      <c r="C194" s="235" t="s">
        <v>470</v>
      </c>
      <c r="D194" s="235" t="s">
        <v>203</v>
      </c>
      <c r="E194" s="236" t="s">
        <v>1281</v>
      </c>
      <c r="F194" s="237" t="s">
        <v>1282</v>
      </c>
      <c r="G194" s="238" t="s">
        <v>1274</v>
      </c>
      <c r="H194" s="239">
        <v>2</v>
      </c>
      <c r="I194" s="240"/>
      <c r="J194" s="241">
        <f>ROUND(I194*H194,2)</f>
        <v>0</v>
      </c>
      <c r="K194" s="237" t="s">
        <v>21</v>
      </c>
      <c r="L194" s="72"/>
      <c r="M194" s="242" t="s">
        <v>21</v>
      </c>
      <c r="N194" s="243" t="s">
        <v>40</v>
      </c>
      <c r="O194" s="47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AR194" s="24" t="s">
        <v>208</v>
      </c>
      <c r="AT194" s="24" t="s">
        <v>203</v>
      </c>
      <c r="AU194" s="24" t="s">
        <v>76</v>
      </c>
      <c r="AY194" s="24" t="s">
        <v>201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24" t="s">
        <v>76</v>
      </c>
      <c r="BK194" s="246">
        <f>ROUND(I194*H194,2)</f>
        <v>0</v>
      </c>
      <c r="BL194" s="24" t="s">
        <v>208</v>
      </c>
      <c r="BM194" s="24" t="s">
        <v>725</v>
      </c>
    </row>
    <row r="195" spans="2:47" s="1" customFormat="1" ht="13.5">
      <c r="B195" s="46"/>
      <c r="C195" s="74"/>
      <c r="D195" s="249" t="s">
        <v>493</v>
      </c>
      <c r="E195" s="74"/>
      <c r="F195" s="280" t="s">
        <v>1347</v>
      </c>
      <c r="G195" s="74"/>
      <c r="H195" s="74"/>
      <c r="I195" s="203"/>
      <c r="J195" s="74"/>
      <c r="K195" s="74"/>
      <c r="L195" s="72"/>
      <c r="M195" s="281"/>
      <c r="N195" s="47"/>
      <c r="O195" s="47"/>
      <c r="P195" s="47"/>
      <c r="Q195" s="47"/>
      <c r="R195" s="47"/>
      <c r="S195" s="47"/>
      <c r="T195" s="95"/>
      <c r="AT195" s="24" t="s">
        <v>493</v>
      </c>
      <c r="AU195" s="24" t="s">
        <v>76</v>
      </c>
    </row>
    <row r="196" spans="2:65" s="1" customFormat="1" ht="16.5" customHeight="1">
      <c r="B196" s="46"/>
      <c r="C196" s="235" t="s">
        <v>474</v>
      </c>
      <c r="D196" s="235" t="s">
        <v>203</v>
      </c>
      <c r="E196" s="236" t="s">
        <v>1283</v>
      </c>
      <c r="F196" s="237" t="s">
        <v>1284</v>
      </c>
      <c r="G196" s="238" t="s">
        <v>1274</v>
      </c>
      <c r="H196" s="239">
        <v>2</v>
      </c>
      <c r="I196" s="240"/>
      <c r="J196" s="241">
        <f>ROUND(I196*H196,2)</f>
        <v>0</v>
      </c>
      <c r="K196" s="237" t="s">
        <v>21</v>
      </c>
      <c r="L196" s="72"/>
      <c r="M196" s="242" t="s">
        <v>21</v>
      </c>
      <c r="N196" s="243" t="s">
        <v>40</v>
      </c>
      <c r="O196" s="47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AR196" s="24" t="s">
        <v>208</v>
      </c>
      <c r="AT196" s="24" t="s">
        <v>203</v>
      </c>
      <c r="AU196" s="24" t="s">
        <v>76</v>
      </c>
      <c r="AY196" s="24" t="s">
        <v>201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24" t="s">
        <v>76</v>
      </c>
      <c r="BK196" s="246">
        <f>ROUND(I196*H196,2)</f>
        <v>0</v>
      </c>
      <c r="BL196" s="24" t="s">
        <v>208</v>
      </c>
      <c r="BM196" s="24" t="s">
        <v>734</v>
      </c>
    </row>
    <row r="197" spans="2:47" s="1" customFormat="1" ht="13.5">
      <c r="B197" s="46"/>
      <c r="C197" s="74"/>
      <c r="D197" s="249" t="s">
        <v>493</v>
      </c>
      <c r="E197" s="74"/>
      <c r="F197" s="280" t="s">
        <v>1347</v>
      </c>
      <c r="G197" s="74"/>
      <c r="H197" s="74"/>
      <c r="I197" s="203"/>
      <c r="J197" s="74"/>
      <c r="K197" s="74"/>
      <c r="L197" s="72"/>
      <c r="M197" s="281"/>
      <c r="N197" s="47"/>
      <c r="O197" s="47"/>
      <c r="P197" s="47"/>
      <c r="Q197" s="47"/>
      <c r="R197" s="47"/>
      <c r="S197" s="47"/>
      <c r="T197" s="95"/>
      <c r="AT197" s="24" t="s">
        <v>493</v>
      </c>
      <c r="AU197" s="24" t="s">
        <v>76</v>
      </c>
    </row>
    <row r="198" spans="2:65" s="1" customFormat="1" ht="16.5" customHeight="1">
      <c r="B198" s="46"/>
      <c r="C198" s="235" t="s">
        <v>479</v>
      </c>
      <c r="D198" s="235" t="s">
        <v>203</v>
      </c>
      <c r="E198" s="236" t="s">
        <v>1285</v>
      </c>
      <c r="F198" s="237" t="s">
        <v>1286</v>
      </c>
      <c r="G198" s="238" t="s">
        <v>1269</v>
      </c>
      <c r="H198" s="239">
        <v>6</v>
      </c>
      <c r="I198" s="240"/>
      <c r="J198" s="241">
        <f>ROUND(I198*H198,2)</f>
        <v>0</v>
      </c>
      <c r="K198" s="237" t="s">
        <v>21</v>
      </c>
      <c r="L198" s="72"/>
      <c r="M198" s="242" t="s">
        <v>21</v>
      </c>
      <c r="N198" s="243" t="s">
        <v>40</v>
      </c>
      <c r="O198" s="47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AR198" s="24" t="s">
        <v>208</v>
      </c>
      <c r="AT198" s="24" t="s">
        <v>203</v>
      </c>
      <c r="AU198" s="24" t="s">
        <v>76</v>
      </c>
      <c r="AY198" s="24" t="s">
        <v>201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24" t="s">
        <v>76</v>
      </c>
      <c r="BK198" s="246">
        <f>ROUND(I198*H198,2)</f>
        <v>0</v>
      </c>
      <c r="BL198" s="24" t="s">
        <v>208</v>
      </c>
      <c r="BM198" s="24" t="s">
        <v>743</v>
      </c>
    </row>
    <row r="199" spans="2:47" s="1" customFormat="1" ht="13.5">
      <c r="B199" s="46"/>
      <c r="C199" s="74"/>
      <c r="D199" s="249" t="s">
        <v>493</v>
      </c>
      <c r="E199" s="74"/>
      <c r="F199" s="280" t="s">
        <v>1347</v>
      </c>
      <c r="G199" s="74"/>
      <c r="H199" s="74"/>
      <c r="I199" s="203"/>
      <c r="J199" s="74"/>
      <c r="K199" s="74"/>
      <c r="L199" s="72"/>
      <c r="M199" s="281"/>
      <c r="N199" s="47"/>
      <c r="O199" s="47"/>
      <c r="P199" s="47"/>
      <c r="Q199" s="47"/>
      <c r="R199" s="47"/>
      <c r="S199" s="47"/>
      <c r="T199" s="95"/>
      <c r="AT199" s="24" t="s">
        <v>493</v>
      </c>
      <c r="AU199" s="24" t="s">
        <v>76</v>
      </c>
    </row>
    <row r="200" spans="2:65" s="1" customFormat="1" ht="16.5" customHeight="1">
      <c r="B200" s="46"/>
      <c r="C200" s="235" t="s">
        <v>484</v>
      </c>
      <c r="D200" s="235" t="s">
        <v>203</v>
      </c>
      <c r="E200" s="236" t="s">
        <v>1287</v>
      </c>
      <c r="F200" s="237" t="s">
        <v>1288</v>
      </c>
      <c r="G200" s="238" t="s">
        <v>1269</v>
      </c>
      <c r="H200" s="239">
        <v>13</v>
      </c>
      <c r="I200" s="240"/>
      <c r="J200" s="241">
        <f>ROUND(I200*H200,2)</f>
        <v>0</v>
      </c>
      <c r="K200" s="237" t="s">
        <v>21</v>
      </c>
      <c r="L200" s="72"/>
      <c r="M200" s="242" t="s">
        <v>21</v>
      </c>
      <c r="N200" s="243" t="s">
        <v>40</v>
      </c>
      <c r="O200" s="47"/>
      <c r="P200" s="244">
        <f>O200*H200</f>
        <v>0</v>
      </c>
      <c r="Q200" s="244">
        <v>0</v>
      </c>
      <c r="R200" s="244">
        <f>Q200*H200</f>
        <v>0</v>
      </c>
      <c r="S200" s="244">
        <v>0</v>
      </c>
      <c r="T200" s="245">
        <f>S200*H200</f>
        <v>0</v>
      </c>
      <c r="AR200" s="24" t="s">
        <v>208</v>
      </c>
      <c r="AT200" s="24" t="s">
        <v>203</v>
      </c>
      <c r="AU200" s="24" t="s">
        <v>76</v>
      </c>
      <c r="AY200" s="24" t="s">
        <v>201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24" t="s">
        <v>76</v>
      </c>
      <c r="BK200" s="246">
        <f>ROUND(I200*H200,2)</f>
        <v>0</v>
      </c>
      <c r="BL200" s="24" t="s">
        <v>208</v>
      </c>
      <c r="BM200" s="24" t="s">
        <v>751</v>
      </c>
    </row>
    <row r="201" spans="2:47" s="1" customFormat="1" ht="13.5">
      <c r="B201" s="46"/>
      <c r="C201" s="74"/>
      <c r="D201" s="249" t="s">
        <v>493</v>
      </c>
      <c r="E201" s="74"/>
      <c r="F201" s="280" t="s">
        <v>1347</v>
      </c>
      <c r="G201" s="74"/>
      <c r="H201" s="74"/>
      <c r="I201" s="203"/>
      <c r="J201" s="74"/>
      <c r="K201" s="74"/>
      <c r="L201" s="72"/>
      <c r="M201" s="281"/>
      <c r="N201" s="47"/>
      <c r="O201" s="47"/>
      <c r="P201" s="47"/>
      <c r="Q201" s="47"/>
      <c r="R201" s="47"/>
      <c r="S201" s="47"/>
      <c r="T201" s="95"/>
      <c r="AT201" s="24" t="s">
        <v>493</v>
      </c>
      <c r="AU201" s="24" t="s">
        <v>76</v>
      </c>
    </row>
    <row r="202" spans="2:65" s="1" customFormat="1" ht="16.5" customHeight="1">
      <c r="B202" s="46"/>
      <c r="C202" s="235" t="s">
        <v>489</v>
      </c>
      <c r="D202" s="235" t="s">
        <v>203</v>
      </c>
      <c r="E202" s="236" t="s">
        <v>334</v>
      </c>
      <c r="F202" s="237" t="s">
        <v>1332</v>
      </c>
      <c r="G202" s="238" t="s">
        <v>256</v>
      </c>
      <c r="H202" s="239">
        <v>25</v>
      </c>
      <c r="I202" s="240"/>
      <c r="J202" s="241">
        <f>ROUND(I202*H202,2)</f>
        <v>0</v>
      </c>
      <c r="K202" s="237" t="s">
        <v>21</v>
      </c>
      <c r="L202" s="72"/>
      <c r="M202" s="242" t="s">
        <v>21</v>
      </c>
      <c r="N202" s="243" t="s">
        <v>40</v>
      </c>
      <c r="O202" s="47"/>
      <c r="P202" s="244">
        <f>O202*H202</f>
        <v>0</v>
      </c>
      <c r="Q202" s="244">
        <v>0</v>
      </c>
      <c r="R202" s="244">
        <f>Q202*H202</f>
        <v>0</v>
      </c>
      <c r="S202" s="244">
        <v>0</v>
      </c>
      <c r="T202" s="245">
        <f>S202*H202</f>
        <v>0</v>
      </c>
      <c r="AR202" s="24" t="s">
        <v>208</v>
      </c>
      <c r="AT202" s="24" t="s">
        <v>203</v>
      </c>
      <c r="AU202" s="24" t="s">
        <v>76</v>
      </c>
      <c r="AY202" s="24" t="s">
        <v>201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24" t="s">
        <v>76</v>
      </c>
      <c r="BK202" s="246">
        <f>ROUND(I202*H202,2)</f>
        <v>0</v>
      </c>
      <c r="BL202" s="24" t="s">
        <v>208</v>
      </c>
      <c r="BM202" s="24" t="s">
        <v>759</v>
      </c>
    </row>
    <row r="203" spans="2:47" s="1" customFormat="1" ht="13.5">
      <c r="B203" s="46"/>
      <c r="C203" s="74"/>
      <c r="D203" s="249" t="s">
        <v>493</v>
      </c>
      <c r="E203" s="74"/>
      <c r="F203" s="280" t="s">
        <v>1347</v>
      </c>
      <c r="G203" s="74"/>
      <c r="H203" s="74"/>
      <c r="I203" s="203"/>
      <c r="J203" s="74"/>
      <c r="K203" s="74"/>
      <c r="L203" s="72"/>
      <c r="M203" s="281"/>
      <c r="N203" s="47"/>
      <c r="O203" s="47"/>
      <c r="P203" s="47"/>
      <c r="Q203" s="47"/>
      <c r="R203" s="47"/>
      <c r="S203" s="47"/>
      <c r="T203" s="95"/>
      <c r="AT203" s="24" t="s">
        <v>493</v>
      </c>
      <c r="AU203" s="24" t="s">
        <v>76</v>
      </c>
    </row>
    <row r="204" spans="2:65" s="1" customFormat="1" ht="16.5" customHeight="1">
      <c r="B204" s="46"/>
      <c r="C204" s="235" t="s">
        <v>497</v>
      </c>
      <c r="D204" s="235" t="s">
        <v>203</v>
      </c>
      <c r="E204" s="236" t="s">
        <v>338</v>
      </c>
      <c r="F204" s="237" t="s">
        <v>1380</v>
      </c>
      <c r="G204" s="238" t="s">
        <v>1269</v>
      </c>
      <c r="H204" s="239">
        <v>1</v>
      </c>
      <c r="I204" s="240"/>
      <c r="J204" s="241">
        <f>ROUND(I204*H204,2)</f>
        <v>0</v>
      </c>
      <c r="K204" s="237" t="s">
        <v>21</v>
      </c>
      <c r="L204" s="72"/>
      <c r="M204" s="242" t="s">
        <v>21</v>
      </c>
      <c r="N204" s="243" t="s">
        <v>40</v>
      </c>
      <c r="O204" s="47"/>
      <c r="P204" s="244">
        <f>O204*H204</f>
        <v>0</v>
      </c>
      <c r="Q204" s="244">
        <v>0</v>
      </c>
      <c r="R204" s="244">
        <f>Q204*H204</f>
        <v>0</v>
      </c>
      <c r="S204" s="244">
        <v>0</v>
      </c>
      <c r="T204" s="245">
        <f>S204*H204</f>
        <v>0</v>
      </c>
      <c r="AR204" s="24" t="s">
        <v>208</v>
      </c>
      <c r="AT204" s="24" t="s">
        <v>203</v>
      </c>
      <c r="AU204" s="24" t="s">
        <v>76</v>
      </c>
      <c r="AY204" s="24" t="s">
        <v>201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24" t="s">
        <v>76</v>
      </c>
      <c r="BK204" s="246">
        <f>ROUND(I204*H204,2)</f>
        <v>0</v>
      </c>
      <c r="BL204" s="24" t="s">
        <v>208</v>
      </c>
      <c r="BM204" s="24" t="s">
        <v>767</v>
      </c>
    </row>
    <row r="205" spans="2:47" s="1" customFormat="1" ht="13.5">
      <c r="B205" s="46"/>
      <c r="C205" s="74"/>
      <c r="D205" s="249" t="s">
        <v>493</v>
      </c>
      <c r="E205" s="74"/>
      <c r="F205" s="280" t="s">
        <v>1347</v>
      </c>
      <c r="G205" s="74"/>
      <c r="H205" s="74"/>
      <c r="I205" s="203"/>
      <c r="J205" s="74"/>
      <c r="K205" s="74"/>
      <c r="L205" s="72"/>
      <c r="M205" s="281"/>
      <c r="N205" s="47"/>
      <c r="O205" s="47"/>
      <c r="P205" s="47"/>
      <c r="Q205" s="47"/>
      <c r="R205" s="47"/>
      <c r="S205" s="47"/>
      <c r="T205" s="95"/>
      <c r="AT205" s="24" t="s">
        <v>493</v>
      </c>
      <c r="AU205" s="24" t="s">
        <v>76</v>
      </c>
    </row>
    <row r="206" spans="2:65" s="1" customFormat="1" ht="16.5" customHeight="1">
      <c r="B206" s="46"/>
      <c r="C206" s="235" t="s">
        <v>503</v>
      </c>
      <c r="D206" s="235" t="s">
        <v>203</v>
      </c>
      <c r="E206" s="236" t="s">
        <v>1381</v>
      </c>
      <c r="F206" s="237" t="s">
        <v>1382</v>
      </c>
      <c r="G206" s="238" t="s">
        <v>1274</v>
      </c>
      <c r="H206" s="239">
        <v>1</v>
      </c>
      <c r="I206" s="240"/>
      <c r="J206" s="241">
        <f>ROUND(I206*H206,2)</f>
        <v>0</v>
      </c>
      <c r="K206" s="237" t="s">
        <v>21</v>
      </c>
      <c r="L206" s="72"/>
      <c r="M206" s="242" t="s">
        <v>21</v>
      </c>
      <c r="N206" s="243" t="s">
        <v>40</v>
      </c>
      <c r="O206" s="47"/>
      <c r="P206" s="244">
        <f>O206*H206</f>
        <v>0</v>
      </c>
      <c r="Q206" s="244">
        <v>0</v>
      </c>
      <c r="R206" s="244">
        <f>Q206*H206</f>
        <v>0</v>
      </c>
      <c r="S206" s="244">
        <v>0</v>
      </c>
      <c r="T206" s="245">
        <f>S206*H206</f>
        <v>0</v>
      </c>
      <c r="AR206" s="24" t="s">
        <v>208</v>
      </c>
      <c r="AT206" s="24" t="s">
        <v>203</v>
      </c>
      <c r="AU206" s="24" t="s">
        <v>76</v>
      </c>
      <c r="AY206" s="24" t="s">
        <v>201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24" t="s">
        <v>76</v>
      </c>
      <c r="BK206" s="246">
        <f>ROUND(I206*H206,2)</f>
        <v>0</v>
      </c>
      <c r="BL206" s="24" t="s">
        <v>208</v>
      </c>
      <c r="BM206" s="24" t="s">
        <v>777</v>
      </c>
    </row>
    <row r="207" spans="2:47" s="1" customFormat="1" ht="13.5">
      <c r="B207" s="46"/>
      <c r="C207" s="74"/>
      <c r="D207" s="249" t="s">
        <v>493</v>
      </c>
      <c r="E207" s="74"/>
      <c r="F207" s="280" t="s">
        <v>1347</v>
      </c>
      <c r="G207" s="74"/>
      <c r="H207" s="74"/>
      <c r="I207" s="203"/>
      <c r="J207" s="74"/>
      <c r="K207" s="74"/>
      <c r="L207" s="72"/>
      <c r="M207" s="281"/>
      <c r="N207" s="47"/>
      <c r="O207" s="47"/>
      <c r="P207" s="47"/>
      <c r="Q207" s="47"/>
      <c r="R207" s="47"/>
      <c r="S207" s="47"/>
      <c r="T207" s="95"/>
      <c r="AT207" s="24" t="s">
        <v>493</v>
      </c>
      <c r="AU207" s="24" t="s">
        <v>76</v>
      </c>
    </row>
    <row r="208" spans="2:65" s="1" customFormat="1" ht="16.5" customHeight="1">
      <c r="B208" s="46"/>
      <c r="C208" s="235" t="s">
        <v>507</v>
      </c>
      <c r="D208" s="235" t="s">
        <v>203</v>
      </c>
      <c r="E208" s="236" t="s">
        <v>1383</v>
      </c>
      <c r="F208" s="237" t="s">
        <v>1384</v>
      </c>
      <c r="G208" s="238" t="s">
        <v>256</v>
      </c>
      <c r="H208" s="239">
        <v>30</v>
      </c>
      <c r="I208" s="240"/>
      <c r="J208" s="241">
        <f>ROUND(I208*H208,2)</f>
        <v>0</v>
      </c>
      <c r="K208" s="237" t="s">
        <v>21</v>
      </c>
      <c r="L208" s="72"/>
      <c r="M208" s="242" t="s">
        <v>21</v>
      </c>
      <c r="N208" s="243" t="s">
        <v>40</v>
      </c>
      <c r="O208" s="47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AR208" s="24" t="s">
        <v>208</v>
      </c>
      <c r="AT208" s="24" t="s">
        <v>203</v>
      </c>
      <c r="AU208" s="24" t="s">
        <v>76</v>
      </c>
      <c r="AY208" s="24" t="s">
        <v>201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24" t="s">
        <v>76</v>
      </c>
      <c r="BK208" s="246">
        <f>ROUND(I208*H208,2)</f>
        <v>0</v>
      </c>
      <c r="BL208" s="24" t="s">
        <v>208</v>
      </c>
      <c r="BM208" s="24" t="s">
        <v>785</v>
      </c>
    </row>
    <row r="209" spans="2:47" s="1" customFormat="1" ht="13.5">
      <c r="B209" s="46"/>
      <c r="C209" s="74"/>
      <c r="D209" s="249" t="s">
        <v>493</v>
      </c>
      <c r="E209" s="74"/>
      <c r="F209" s="280" t="s">
        <v>1347</v>
      </c>
      <c r="G209" s="74"/>
      <c r="H209" s="74"/>
      <c r="I209" s="203"/>
      <c r="J209" s="74"/>
      <c r="K209" s="74"/>
      <c r="L209" s="72"/>
      <c r="M209" s="281"/>
      <c r="N209" s="47"/>
      <c r="O209" s="47"/>
      <c r="P209" s="47"/>
      <c r="Q209" s="47"/>
      <c r="R209" s="47"/>
      <c r="S209" s="47"/>
      <c r="T209" s="95"/>
      <c r="AT209" s="24" t="s">
        <v>493</v>
      </c>
      <c r="AU209" s="24" t="s">
        <v>76</v>
      </c>
    </row>
    <row r="210" spans="2:65" s="1" customFormat="1" ht="16.5" customHeight="1">
      <c r="B210" s="46"/>
      <c r="C210" s="235" t="s">
        <v>512</v>
      </c>
      <c r="D210" s="235" t="s">
        <v>203</v>
      </c>
      <c r="E210" s="236" t="s">
        <v>364</v>
      </c>
      <c r="F210" s="237" t="s">
        <v>1289</v>
      </c>
      <c r="G210" s="238" t="s">
        <v>1274</v>
      </c>
      <c r="H210" s="239">
        <v>1</v>
      </c>
      <c r="I210" s="240"/>
      <c r="J210" s="241">
        <f>ROUND(I210*H210,2)</f>
        <v>0</v>
      </c>
      <c r="K210" s="237" t="s">
        <v>21</v>
      </c>
      <c r="L210" s="72"/>
      <c r="M210" s="242" t="s">
        <v>21</v>
      </c>
      <c r="N210" s="243" t="s">
        <v>40</v>
      </c>
      <c r="O210" s="47"/>
      <c r="P210" s="244">
        <f>O210*H210</f>
        <v>0</v>
      </c>
      <c r="Q210" s="244">
        <v>0</v>
      </c>
      <c r="R210" s="244">
        <f>Q210*H210</f>
        <v>0</v>
      </c>
      <c r="S210" s="244">
        <v>0</v>
      </c>
      <c r="T210" s="245">
        <f>S210*H210</f>
        <v>0</v>
      </c>
      <c r="AR210" s="24" t="s">
        <v>208</v>
      </c>
      <c r="AT210" s="24" t="s">
        <v>203</v>
      </c>
      <c r="AU210" s="24" t="s">
        <v>76</v>
      </c>
      <c r="AY210" s="24" t="s">
        <v>201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24" t="s">
        <v>76</v>
      </c>
      <c r="BK210" s="246">
        <f>ROUND(I210*H210,2)</f>
        <v>0</v>
      </c>
      <c r="BL210" s="24" t="s">
        <v>208</v>
      </c>
      <c r="BM210" s="24" t="s">
        <v>794</v>
      </c>
    </row>
    <row r="211" spans="2:47" s="1" customFormat="1" ht="13.5">
      <c r="B211" s="46"/>
      <c r="C211" s="74"/>
      <c r="D211" s="249" t="s">
        <v>493</v>
      </c>
      <c r="E211" s="74"/>
      <c r="F211" s="280" t="s">
        <v>1347</v>
      </c>
      <c r="G211" s="74"/>
      <c r="H211" s="74"/>
      <c r="I211" s="203"/>
      <c r="J211" s="74"/>
      <c r="K211" s="74"/>
      <c r="L211" s="72"/>
      <c r="M211" s="281"/>
      <c r="N211" s="47"/>
      <c r="O211" s="47"/>
      <c r="P211" s="47"/>
      <c r="Q211" s="47"/>
      <c r="R211" s="47"/>
      <c r="S211" s="47"/>
      <c r="T211" s="95"/>
      <c r="AT211" s="24" t="s">
        <v>493</v>
      </c>
      <c r="AU211" s="24" t="s">
        <v>76</v>
      </c>
    </row>
    <row r="212" spans="2:65" s="1" customFormat="1" ht="16.5" customHeight="1">
      <c r="B212" s="46"/>
      <c r="C212" s="235" t="s">
        <v>516</v>
      </c>
      <c r="D212" s="235" t="s">
        <v>203</v>
      </c>
      <c r="E212" s="236" t="s">
        <v>369</v>
      </c>
      <c r="F212" s="237" t="s">
        <v>1385</v>
      </c>
      <c r="G212" s="238" t="s">
        <v>1274</v>
      </c>
      <c r="H212" s="239">
        <v>3</v>
      </c>
      <c r="I212" s="240"/>
      <c r="J212" s="241">
        <f>ROUND(I212*H212,2)</f>
        <v>0</v>
      </c>
      <c r="K212" s="237" t="s">
        <v>21</v>
      </c>
      <c r="L212" s="72"/>
      <c r="M212" s="242" t="s">
        <v>21</v>
      </c>
      <c r="N212" s="243" t="s">
        <v>40</v>
      </c>
      <c r="O212" s="47"/>
      <c r="P212" s="244">
        <f>O212*H212</f>
        <v>0</v>
      </c>
      <c r="Q212" s="244">
        <v>0</v>
      </c>
      <c r="R212" s="244">
        <f>Q212*H212</f>
        <v>0</v>
      </c>
      <c r="S212" s="244">
        <v>0</v>
      </c>
      <c r="T212" s="245">
        <f>S212*H212</f>
        <v>0</v>
      </c>
      <c r="AR212" s="24" t="s">
        <v>208</v>
      </c>
      <c r="AT212" s="24" t="s">
        <v>203</v>
      </c>
      <c r="AU212" s="24" t="s">
        <v>76</v>
      </c>
      <c r="AY212" s="24" t="s">
        <v>201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24" t="s">
        <v>76</v>
      </c>
      <c r="BK212" s="246">
        <f>ROUND(I212*H212,2)</f>
        <v>0</v>
      </c>
      <c r="BL212" s="24" t="s">
        <v>208</v>
      </c>
      <c r="BM212" s="24" t="s">
        <v>803</v>
      </c>
    </row>
    <row r="213" spans="2:47" s="1" customFormat="1" ht="13.5">
      <c r="B213" s="46"/>
      <c r="C213" s="74"/>
      <c r="D213" s="249" t="s">
        <v>493</v>
      </c>
      <c r="E213" s="74"/>
      <c r="F213" s="280" t="s">
        <v>1347</v>
      </c>
      <c r="G213" s="74"/>
      <c r="H213" s="74"/>
      <c r="I213" s="203"/>
      <c r="J213" s="74"/>
      <c r="K213" s="74"/>
      <c r="L213" s="72"/>
      <c r="M213" s="281"/>
      <c r="N213" s="47"/>
      <c r="O213" s="47"/>
      <c r="P213" s="47"/>
      <c r="Q213" s="47"/>
      <c r="R213" s="47"/>
      <c r="S213" s="47"/>
      <c r="T213" s="95"/>
      <c r="AT213" s="24" t="s">
        <v>493</v>
      </c>
      <c r="AU213" s="24" t="s">
        <v>76</v>
      </c>
    </row>
    <row r="214" spans="2:65" s="1" customFormat="1" ht="16.5" customHeight="1">
      <c r="B214" s="46"/>
      <c r="C214" s="235" t="s">
        <v>520</v>
      </c>
      <c r="D214" s="235" t="s">
        <v>203</v>
      </c>
      <c r="E214" s="236" t="s">
        <v>374</v>
      </c>
      <c r="F214" s="237" t="s">
        <v>1290</v>
      </c>
      <c r="G214" s="238" t="s">
        <v>1274</v>
      </c>
      <c r="H214" s="239">
        <v>2</v>
      </c>
      <c r="I214" s="240"/>
      <c r="J214" s="241">
        <f>ROUND(I214*H214,2)</f>
        <v>0</v>
      </c>
      <c r="K214" s="237" t="s">
        <v>21</v>
      </c>
      <c r="L214" s="72"/>
      <c r="M214" s="242" t="s">
        <v>21</v>
      </c>
      <c r="N214" s="243" t="s">
        <v>40</v>
      </c>
      <c r="O214" s="47"/>
      <c r="P214" s="244">
        <f>O214*H214</f>
        <v>0</v>
      </c>
      <c r="Q214" s="244">
        <v>0</v>
      </c>
      <c r="R214" s="244">
        <f>Q214*H214</f>
        <v>0</v>
      </c>
      <c r="S214" s="244">
        <v>0</v>
      </c>
      <c r="T214" s="245">
        <f>S214*H214</f>
        <v>0</v>
      </c>
      <c r="AR214" s="24" t="s">
        <v>208</v>
      </c>
      <c r="AT214" s="24" t="s">
        <v>203</v>
      </c>
      <c r="AU214" s="24" t="s">
        <v>76</v>
      </c>
      <c r="AY214" s="24" t="s">
        <v>201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24" t="s">
        <v>76</v>
      </c>
      <c r="BK214" s="246">
        <f>ROUND(I214*H214,2)</f>
        <v>0</v>
      </c>
      <c r="BL214" s="24" t="s">
        <v>208</v>
      </c>
      <c r="BM214" s="24" t="s">
        <v>811</v>
      </c>
    </row>
    <row r="215" spans="2:47" s="1" customFormat="1" ht="13.5">
      <c r="B215" s="46"/>
      <c r="C215" s="74"/>
      <c r="D215" s="249" t="s">
        <v>493</v>
      </c>
      <c r="E215" s="74"/>
      <c r="F215" s="280" t="s">
        <v>1347</v>
      </c>
      <c r="G215" s="74"/>
      <c r="H215" s="74"/>
      <c r="I215" s="203"/>
      <c r="J215" s="74"/>
      <c r="K215" s="74"/>
      <c r="L215" s="72"/>
      <c r="M215" s="281"/>
      <c r="N215" s="47"/>
      <c r="O215" s="47"/>
      <c r="P215" s="47"/>
      <c r="Q215" s="47"/>
      <c r="R215" s="47"/>
      <c r="S215" s="47"/>
      <c r="T215" s="95"/>
      <c r="AT215" s="24" t="s">
        <v>493</v>
      </c>
      <c r="AU215" s="24" t="s">
        <v>76</v>
      </c>
    </row>
    <row r="216" spans="2:65" s="1" customFormat="1" ht="16.5" customHeight="1">
      <c r="B216" s="46"/>
      <c r="C216" s="235" t="s">
        <v>528</v>
      </c>
      <c r="D216" s="235" t="s">
        <v>203</v>
      </c>
      <c r="E216" s="236" t="s">
        <v>379</v>
      </c>
      <c r="F216" s="237" t="s">
        <v>1386</v>
      </c>
      <c r="G216" s="238" t="s">
        <v>1274</v>
      </c>
      <c r="H216" s="239">
        <v>2</v>
      </c>
      <c r="I216" s="240"/>
      <c r="J216" s="241">
        <f>ROUND(I216*H216,2)</f>
        <v>0</v>
      </c>
      <c r="K216" s="237" t="s">
        <v>21</v>
      </c>
      <c r="L216" s="72"/>
      <c r="M216" s="242" t="s">
        <v>21</v>
      </c>
      <c r="N216" s="243" t="s">
        <v>40</v>
      </c>
      <c r="O216" s="47"/>
      <c r="P216" s="244">
        <f>O216*H216</f>
        <v>0</v>
      </c>
      <c r="Q216" s="244">
        <v>0</v>
      </c>
      <c r="R216" s="244">
        <f>Q216*H216</f>
        <v>0</v>
      </c>
      <c r="S216" s="244">
        <v>0</v>
      </c>
      <c r="T216" s="245">
        <f>S216*H216</f>
        <v>0</v>
      </c>
      <c r="AR216" s="24" t="s">
        <v>208</v>
      </c>
      <c r="AT216" s="24" t="s">
        <v>203</v>
      </c>
      <c r="AU216" s="24" t="s">
        <v>76</v>
      </c>
      <c r="AY216" s="24" t="s">
        <v>201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24" t="s">
        <v>76</v>
      </c>
      <c r="BK216" s="246">
        <f>ROUND(I216*H216,2)</f>
        <v>0</v>
      </c>
      <c r="BL216" s="24" t="s">
        <v>208</v>
      </c>
      <c r="BM216" s="24" t="s">
        <v>820</v>
      </c>
    </row>
    <row r="217" spans="2:47" s="1" customFormat="1" ht="13.5">
      <c r="B217" s="46"/>
      <c r="C217" s="74"/>
      <c r="D217" s="249" t="s">
        <v>493</v>
      </c>
      <c r="E217" s="74"/>
      <c r="F217" s="280" t="s">
        <v>1347</v>
      </c>
      <c r="G217" s="74"/>
      <c r="H217" s="74"/>
      <c r="I217" s="203"/>
      <c r="J217" s="74"/>
      <c r="K217" s="74"/>
      <c r="L217" s="72"/>
      <c r="M217" s="281"/>
      <c r="N217" s="47"/>
      <c r="O217" s="47"/>
      <c r="P217" s="47"/>
      <c r="Q217" s="47"/>
      <c r="R217" s="47"/>
      <c r="S217" s="47"/>
      <c r="T217" s="95"/>
      <c r="AT217" s="24" t="s">
        <v>493</v>
      </c>
      <c r="AU217" s="24" t="s">
        <v>76</v>
      </c>
    </row>
    <row r="218" spans="2:65" s="1" customFormat="1" ht="16.5" customHeight="1">
      <c r="B218" s="46"/>
      <c r="C218" s="235" t="s">
        <v>533</v>
      </c>
      <c r="D218" s="235" t="s">
        <v>203</v>
      </c>
      <c r="E218" s="236" t="s">
        <v>384</v>
      </c>
      <c r="F218" s="237" t="s">
        <v>1291</v>
      </c>
      <c r="G218" s="238" t="s">
        <v>1274</v>
      </c>
      <c r="H218" s="239">
        <v>12</v>
      </c>
      <c r="I218" s="240"/>
      <c r="J218" s="241">
        <f>ROUND(I218*H218,2)</f>
        <v>0</v>
      </c>
      <c r="K218" s="237" t="s">
        <v>21</v>
      </c>
      <c r="L218" s="72"/>
      <c r="M218" s="242" t="s">
        <v>21</v>
      </c>
      <c r="N218" s="243" t="s">
        <v>40</v>
      </c>
      <c r="O218" s="47"/>
      <c r="P218" s="244">
        <f>O218*H218</f>
        <v>0</v>
      </c>
      <c r="Q218" s="244">
        <v>0</v>
      </c>
      <c r="R218" s="244">
        <f>Q218*H218</f>
        <v>0</v>
      </c>
      <c r="S218" s="244">
        <v>0</v>
      </c>
      <c r="T218" s="245">
        <f>S218*H218</f>
        <v>0</v>
      </c>
      <c r="AR218" s="24" t="s">
        <v>208</v>
      </c>
      <c r="AT218" s="24" t="s">
        <v>203</v>
      </c>
      <c r="AU218" s="24" t="s">
        <v>76</v>
      </c>
      <c r="AY218" s="24" t="s">
        <v>201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24" t="s">
        <v>76</v>
      </c>
      <c r="BK218" s="246">
        <f>ROUND(I218*H218,2)</f>
        <v>0</v>
      </c>
      <c r="BL218" s="24" t="s">
        <v>208</v>
      </c>
      <c r="BM218" s="24" t="s">
        <v>828</v>
      </c>
    </row>
    <row r="219" spans="2:47" s="1" customFormat="1" ht="13.5">
      <c r="B219" s="46"/>
      <c r="C219" s="74"/>
      <c r="D219" s="249" t="s">
        <v>493</v>
      </c>
      <c r="E219" s="74"/>
      <c r="F219" s="280" t="s">
        <v>1347</v>
      </c>
      <c r="G219" s="74"/>
      <c r="H219" s="74"/>
      <c r="I219" s="203"/>
      <c r="J219" s="74"/>
      <c r="K219" s="74"/>
      <c r="L219" s="72"/>
      <c r="M219" s="281"/>
      <c r="N219" s="47"/>
      <c r="O219" s="47"/>
      <c r="P219" s="47"/>
      <c r="Q219" s="47"/>
      <c r="R219" s="47"/>
      <c r="S219" s="47"/>
      <c r="T219" s="95"/>
      <c r="AT219" s="24" t="s">
        <v>493</v>
      </c>
      <c r="AU219" s="24" t="s">
        <v>76</v>
      </c>
    </row>
    <row r="220" spans="2:65" s="1" customFormat="1" ht="16.5" customHeight="1">
      <c r="B220" s="46"/>
      <c r="C220" s="235" t="s">
        <v>538</v>
      </c>
      <c r="D220" s="235" t="s">
        <v>203</v>
      </c>
      <c r="E220" s="236" t="s">
        <v>389</v>
      </c>
      <c r="F220" s="237" t="s">
        <v>1292</v>
      </c>
      <c r="G220" s="238" t="s">
        <v>1269</v>
      </c>
      <c r="H220" s="239">
        <v>2</v>
      </c>
      <c r="I220" s="240"/>
      <c r="J220" s="241">
        <f>ROUND(I220*H220,2)</f>
        <v>0</v>
      </c>
      <c r="K220" s="237" t="s">
        <v>21</v>
      </c>
      <c r="L220" s="72"/>
      <c r="M220" s="242" t="s">
        <v>21</v>
      </c>
      <c r="N220" s="243" t="s">
        <v>40</v>
      </c>
      <c r="O220" s="47"/>
      <c r="P220" s="244">
        <f>O220*H220</f>
        <v>0</v>
      </c>
      <c r="Q220" s="244">
        <v>0</v>
      </c>
      <c r="R220" s="244">
        <f>Q220*H220</f>
        <v>0</v>
      </c>
      <c r="S220" s="244">
        <v>0</v>
      </c>
      <c r="T220" s="245">
        <f>S220*H220</f>
        <v>0</v>
      </c>
      <c r="AR220" s="24" t="s">
        <v>208</v>
      </c>
      <c r="AT220" s="24" t="s">
        <v>203</v>
      </c>
      <c r="AU220" s="24" t="s">
        <v>76</v>
      </c>
      <c r="AY220" s="24" t="s">
        <v>201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24" t="s">
        <v>76</v>
      </c>
      <c r="BK220" s="246">
        <f>ROUND(I220*H220,2)</f>
        <v>0</v>
      </c>
      <c r="BL220" s="24" t="s">
        <v>208</v>
      </c>
      <c r="BM220" s="24" t="s">
        <v>836</v>
      </c>
    </row>
    <row r="221" spans="2:47" s="1" customFormat="1" ht="13.5">
      <c r="B221" s="46"/>
      <c r="C221" s="74"/>
      <c r="D221" s="249" t="s">
        <v>493</v>
      </c>
      <c r="E221" s="74"/>
      <c r="F221" s="280" t="s">
        <v>1347</v>
      </c>
      <c r="G221" s="74"/>
      <c r="H221" s="74"/>
      <c r="I221" s="203"/>
      <c r="J221" s="74"/>
      <c r="K221" s="74"/>
      <c r="L221" s="72"/>
      <c r="M221" s="281"/>
      <c r="N221" s="47"/>
      <c r="O221" s="47"/>
      <c r="P221" s="47"/>
      <c r="Q221" s="47"/>
      <c r="R221" s="47"/>
      <c r="S221" s="47"/>
      <c r="T221" s="95"/>
      <c r="AT221" s="24" t="s">
        <v>493</v>
      </c>
      <c r="AU221" s="24" t="s">
        <v>76</v>
      </c>
    </row>
    <row r="222" spans="2:65" s="1" customFormat="1" ht="16.5" customHeight="1">
      <c r="B222" s="46"/>
      <c r="C222" s="235" t="s">
        <v>544</v>
      </c>
      <c r="D222" s="235" t="s">
        <v>203</v>
      </c>
      <c r="E222" s="236" t="s">
        <v>395</v>
      </c>
      <c r="F222" s="237" t="s">
        <v>1293</v>
      </c>
      <c r="G222" s="238" t="s">
        <v>1269</v>
      </c>
      <c r="H222" s="239">
        <v>2</v>
      </c>
      <c r="I222" s="240"/>
      <c r="J222" s="241">
        <f>ROUND(I222*H222,2)</f>
        <v>0</v>
      </c>
      <c r="K222" s="237" t="s">
        <v>21</v>
      </c>
      <c r="L222" s="72"/>
      <c r="M222" s="242" t="s">
        <v>21</v>
      </c>
      <c r="N222" s="243" t="s">
        <v>40</v>
      </c>
      <c r="O222" s="47"/>
      <c r="P222" s="244">
        <f>O222*H222</f>
        <v>0</v>
      </c>
      <c r="Q222" s="244">
        <v>0</v>
      </c>
      <c r="R222" s="244">
        <f>Q222*H222</f>
        <v>0</v>
      </c>
      <c r="S222" s="244">
        <v>0</v>
      </c>
      <c r="T222" s="245">
        <f>S222*H222</f>
        <v>0</v>
      </c>
      <c r="AR222" s="24" t="s">
        <v>208</v>
      </c>
      <c r="AT222" s="24" t="s">
        <v>203</v>
      </c>
      <c r="AU222" s="24" t="s">
        <v>76</v>
      </c>
      <c r="AY222" s="24" t="s">
        <v>201</v>
      </c>
      <c r="BE222" s="246">
        <f>IF(N222="základní",J222,0)</f>
        <v>0</v>
      </c>
      <c r="BF222" s="246">
        <f>IF(N222="snížená",J222,0)</f>
        <v>0</v>
      </c>
      <c r="BG222" s="246">
        <f>IF(N222="zákl. přenesená",J222,0)</f>
        <v>0</v>
      </c>
      <c r="BH222" s="246">
        <f>IF(N222="sníž. přenesená",J222,0)</f>
        <v>0</v>
      </c>
      <c r="BI222" s="246">
        <f>IF(N222="nulová",J222,0)</f>
        <v>0</v>
      </c>
      <c r="BJ222" s="24" t="s">
        <v>76</v>
      </c>
      <c r="BK222" s="246">
        <f>ROUND(I222*H222,2)</f>
        <v>0</v>
      </c>
      <c r="BL222" s="24" t="s">
        <v>208</v>
      </c>
      <c r="BM222" s="24" t="s">
        <v>844</v>
      </c>
    </row>
    <row r="223" spans="2:47" s="1" customFormat="1" ht="13.5">
      <c r="B223" s="46"/>
      <c r="C223" s="74"/>
      <c r="D223" s="249" t="s">
        <v>493</v>
      </c>
      <c r="E223" s="74"/>
      <c r="F223" s="280" t="s">
        <v>1347</v>
      </c>
      <c r="G223" s="74"/>
      <c r="H223" s="74"/>
      <c r="I223" s="203"/>
      <c r="J223" s="74"/>
      <c r="K223" s="74"/>
      <c r="L223" s="72"/>
      <c r="M223" s="281"/>
      <c r="N223" s="47"/>
      <c r="O223" s="47"/>
      <c r="P223" s="47"/>
      <c r="Q223" s="47"/>
      <c r="R223" s="47"/>
      <c r="S223" s="47"/>
      <c r="T223" s="95"/>
      <c r="AT223" s="24" t="s">
        <v>493</v>
      </c>
      <c r="AU223" s="24" t="s">
        <v>76</v>
      </c>
    </row>
    <row r="224" spans="2:65" s="1" customFormat="1" ht="16.5" customHeight="1">
      <c r="B224" s="46"/>
      <c r="C224" s="235" t="s">
        <v>549</v>
      </c>
      <c r="D224" s="235" t="s">
        <v>203</v>
      </c>
      <c r="E224" s="236" t="s">
        <v>400</v>
      </c>
      <c r="F224" s="237" t="s">
        <v>1293</v>
      </c>
      <c r="G224" s="238" t="s">
        <v>1269</v>
      </c>
      <c r="H224" s="239">
        <v>24</v>
      </c>
      <c r="I224" s="240"/>
      <c r="J224" s="241">
        <f>ROUND(I224*H224,2)</f>
        <v>0</v>
      </c>
      <c r="K224" s="237" t="s">
        <v>21</v>
      </c>
      <c r="L224" s="72"/>
      <c r="M224" s="242" t="s">
        <v>21</v>
      </c>
      <c r="N224" s="243" t="s">
        <v>40</v>
      </c>
      <c r="O224" s="47"/>
      <c r="P224" s="244">
        <f>O224*H224</f>
        <v>0</v>
      </c>
      <c r="Q224" s="244">
        <v>0</v>
      </c>
      <c r="R224" s="244">
        <f>Q224*H224</f>
        <v>0</v>
      </c>
      <c r="S224" s="244">
        <v>0</v>
      </c>
      <c r="T224" s="245">
        <f>S224*H224</f>
        <v>0</v>
      </c>
      <c r="AR224" s="24" t="s">
        <v>208</v>
      </c>
      <c r="AT224" s="24" t="s">
        <v>203</v>
      </c>
      <c r="AU224" s="24" t="s">
        <v>76</v>
      </c>
      <c r="AY224" s="24" t="s">
        <v>201</v>
      </c>
      <c r="BE224" s="246">
        <f>IF(N224="základní",J224,0)</f>
        <v>0</v>
      </c>
      <c r="BF224" s="246">
        <f>IF(N224="snížená",J224,0)</f>
        <v>0</v>
      </c>
      <c r="BG224" s="246">
        <f>IF(N224="zákl. přenesená",J224,0)</f>
        <v>0</v>
      </c>
      <c r="BH224" s="246">
        <f>IF(N224="sníž. přenesená",J224,0)</f>
        <v>0</v>
      </c>
      <c r="BI224" s="246">
        <f>IF(N224="nulová",J224,0)</f>
        <v>0</v>
      </c>
      <c r="BJ224" s="24" t="s">
        <v>76</v>
      </c>
      <c r="BK224" s="246">
        <f>ROUND(I224*H224,2)</f>
        <v>0</v>
      </c>
      <c r="BL224" s="24" t="s">
        <v>208</v>
      </c>
      <c r="BM224" s="24" t="s">
        <v>852</v>
      </c>
    </row>
    <row r="225" spans="2:47" s="1" customFormat="1" ht="13.5">
      <c r="B225" s="46"/>
      <c r="C225" s="74"/>
      <c r="D225" s="249" t="s">
        <v>493</v>
      </c>
      <c r="E225" s="74"/>
      <c r="F225" s="280" t="s">
        <v>1347</v>
      </c>
      <c r="G225" s="74"/>
      <c r="H225" s="74"/>
      <c r="I225" s="203"/>
      <c r="J225" s="74"/>
      <c r="K225" s="74"/>
      <c r="L225" s="72"/>
      <c r="M225" s="281"/>
      <c r="N225" s="47"/>
      <c r="O225" s="47"/>
      <c r="P225" s="47"/>
      <c r="Q225" s="47"/>
      <c r="R225" s="47"/>
      <c r="S225" s="47"/>
      <c r="T225" s="95"/>
      <c r="AT225" s="24" t="s">
        <v>493</v>
      </c>
      <c r="AU225" s="24" t="s">
        <v>76</v>
      </c>
    </row>
    <row r="226" spans="2:63" s="11" customFormat="1" ht="37.4" customHeight="1">
      <c r="B226" s="219"/>
      <c r="C226" s="220"/>
      <c r="D226" s="221" t="s">
        <v>68</v>
      </c>
      <c r="E226" s="222" t="s">
        <v>720</v>
      </c>
      <c r="F226" s="222" t="s">
        <v>1387</v>
      </c>
      <c r="G226" s="220"/>
      <c r="H226" s="220"/>
      <c r="I226" s="223"/>
      <c r="J226" s="224">
        <f>BK226</f>
        <v>0</v>
      </c>
      <c r="K226" s="220"/>
      <c r="L226" s="225"/>
      <c r="M226" s="226"/>
      <c r="N226" s="227"/>
      <c r="O226" s="227"/>
      <c r="P226" s="228">
        <f>SUM(P227:P232)</f>
        <v>0</v>
      </c>
      <c r="Q226" s="227"/>
      <c r="R226" s="228">
        <f>SUM(R227:R232)</f>
        <v>0</v>
      </c>
      <c r="S226" s="227"/>
      <c r="T226" s="229">
        <f>SUM(T227:T232)</f>
        <v>0</v>
      </c>
      <c r="AR226" s="230" t="s">
        <v>76</v>
      </c>
      <c r="AT226" s="231" t="s">
        <v>68</v>
      </c>
      <c r="AU226" s="231" t="s">
        <v>69</v>
      </c>
      <c r="AY226" s="230" t="s">
        <v>201</v>
      </c>
      <c r="BK226" s="232">
        <f>SUM(BK227:BK232)</f>
        <v>0</v>
      </c>
    </row>
    <row r="227" spans="2:65" s="1" customFormat="1" ht="16.5" customHeight="1">
      <c r="B227" s="46"/>
      <c r="C227" s="235" t="s">
        <v>554</v>
      </c>
      <c r="D227" s="235" t="s">
        <v>203</v>
      </c>
      <c r="E227" s="236" t="s">
        <v>1388</v>
      </c>
      <c r="F227" s="237" t="s">
        <v>1317</v>
      </c>
      <c r="G227" s="238" t="s">
        <v>1318</v>
      </c>
      <c r="H227" s="239">
        <v>3</v>
      </c>
      <c r="I227" s="240"/>
      <c r="J227" s="241">
        <f>ROUND(I227*H227,2)</f>
        <v>0</v>
      </c>
      <c r="K227" s="237" t="s">
        <v>21</v>
      </c>
      <c r="L227" s="72"/>
      <c r="M227" s="242" t="s">
        <v>21</v>
      </c>
      <c r="N227" s="243" t="s">
        <v>40</v>
      </c>
      <c r="O227" s="47"/>
      <c r="P227" s="244">
        <f>O227*H227</f>
        <v>0</v>
      </c>
      <c r="Q227" s="244">
        <v>0</v>
      </c>
      <c r="R227" s="244">
        <f>Q227*H227</f>
        <v>0</v>
      </c>
      <c r="S227" s="244">
        <v>0</v>
      </c>
      <c r="T227" s="245">
        <f>S227*H227</f>
        <v>0</v>
      </c>
      <c r="AR227" s="24" t="s">
        <v>208</v>
      </c>
      <c r="AT227" s="24" t="s">
        <v>203</v>
      </c>
      <c r="AU227" s="24" t="s">
        <v>76</v>
      </c>
      <c r="AY227" s="24" t="s">
        <v>201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24" t="s">
        <v>76</v>
      </c>
      <c r="BK227" s="246">
        <f>ROUND(I227*H227,2)</f>
        <v>0</v>
      </c>
      <c r="BL227" s="24" t="s">
        <v>208</v>
      </c>
      <c r="BM227" s="24" t="s">
        <v>860</v>
      </c>
    </row>
    <row r="228" spans="2:47" s="1" customFormat="1" ht="13.5">
      <c r="B228" s="46"/>
      <c r="C228" s="74"/>
      <c r="D228" s="249" t="s">
        <v>493</v>
      </c>
      <c r="E228" s="74"/>
      <c r="F228" s="280" t="s">
        <v>1347</v>
      </c>
      <c r="G228" s="74"/>
      <c r="H228" s="74"/>
      <c r="I228" s="203"/>
      <c r="J228" s="74"/>
      <c r="K228" s="74"/>
      <c r="L228" s="72"/>
      <c r="M228" s="281"/>
      <c r="N228" s="47"/>
      <c r="O228" s="47"/>
      <c r="P228" s="47"/>
      <c r="Q228" s="47"/>
      <c r="R228" s="47"/>
      <c r="S228" s="47"/>
      <c r="T228" s="95"/>
      <c r="AT228" s="24" t="s">
        <v>493</v>
      </c>
      <c r="AU228" s="24" t="s">
        <v>76</v>
      </c>
    </row>
    <row r="229" spans="2:65" s="1" customFormat="1" ht="16.5" customHeight="1">
      <c r="B229" s="46"/>
      <c r="C229" s="235" t="s">
        <v>559</v>
      </c>
      <c r="D229" s="235" t="s">
        <v>203</v>
      </c>
      <c r="E229" s="236" t="s">
        <v>1389</v>
      </c>
      <c r="F229" s="237" t="s">
        <v>1320</v>
      </c>
      <c r="G229" s="238" t="s">
        <v>1318</v>
      </c>
      <c r="H229" s="239">
        <v>9</v>
      </c>
      <c r="I229" s="240"/>
      <c r="J229" s="241">
        <f>ROUND(I229*H229,2)</f>
        <v>0</v>
      </c>
      <c r="K229" s="237" t="s">
        <v>21</v>
      </c>
      <c r="L229" s="72"/>
      <c r="M229" s="242" t="s">
        <v>21</v>
      </c>
      <c r="N229" s="243" t="s">
        <v>40</v>
      </c>
      <c r="O229" s="47"/>
      <c r="P229" s="244">
        <f>O229*H229</f>
        <v>0</v>
      </c>
      <c r="Q229" s="244">
        <v>0</v>
      </c>
      <c r="R229" s="244">
        <f>Q229*H229</f>
        <v>0</v>
      </c>
      <c r="S229" s="244">
        <v>0</v>
      </c>
      <c r="T229" s="245">
        <f>S229*H229</f>
        <v>0</v>
      </c>
      <c r="AR229" s="24" t="s">
        <v>208</v>
      </c>
      <c r="AT229" s="24" t="s">
        <v>203</v>
      </c>
      <c r="AU229" s="24" t="s">
        <v>76</v>
      </c>
      <c r="AY229" s="24" t="s">
        <v>201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24" t="s">
        <v>76</v>
      </c>
      <c r="BK229" s="246">
        <f>ROUND(I229*H229,2)</f>
        <v>0</v>
      </c>
      <c r="BL229" s="24" t="s">
        <v>208</v>
      </c>
      <c r="BM229" s="24" t="s">
        <v>869</v>
      </c>
    </row>
    <row r="230" spans="2:47" s="1" customFormat="1" ht="13.5">
      <c r="B230" s="46"/>
      <c r="C230" s="74"/>
      <c r="D230" s="249" t="s">
        <v>493</v>
      </c>
      <c r="E230" s="74"/>
      <c r="F230" s="280" t="s">
        <v>1347</v>
      </c>
      <c r="G230" s="74"/>
      <c r="H230" s="74"/>
      <c r="I230" s="203"/>
      <c r="J230" s="74"/>
      <c r="K230" s="74"/>
      <c r="L230" s="72"/>
      <c r="M230" s="281"/>
      <c r="N230" s="47"/>
      <c r="O230" s="47"/>
      <c r="P230" s="47"/>
      <c r="Q230" s="47"/>
      <c r="R230" s="47"/>
      <c r="S230" s="47"/>
      <c r="T230" s="95"/>
      <c r="AT230" s="24" t="s">
        <v>493</v>
      </c>
      <c r="AU230" s="24" t="s">
        <v>76</v>
      </c>
    </row>
    <row r="231" spans="2:65" s="1" customFormat="1" ht="16.5" customHeight="1">
      <c r="B231" s="46"/>
      <c r="C231" s="235" t="s">
        <v>564</v>
      </c>
      <c r="D231" s="235" t="s">
        <v>203</v>
      </c>
      <c r="E231" s="236" t="s">
        <v>1390</v>
      </c>
      <c r="F231" s="237" t="s">
        <v>1322</v>
      </c>
      <c r="G231" s="238" t="s">
        <v>1318</v>
      </c>
      <c r="H231" s="239">
        <v>9</v>
      </c>
      <c r="I231" s="240"/>
      <c r="J231" s="241">
        <f>ROUND(I231*H231,2)</f>
        <v>0</v>
      </c>
      <c r="K231" s="237" t="s">
        <v>21</v>
      </c>
      <c r="L231" s="72"/>
      <c r="M231" s="242" t="s">
        <v>21</v>
      </c>
      <c r="N231" s="243" t="s">
        <v>40</v>
      </c>
      <c r="O231" s="47"/>
      <c r="P231" s="244">
        <f>O231*H231</f>
        <v>0</v>
      </c>
      <c r="Q231" s="244">
        <v>0</v>
      </c>
      <c r="R231" s="244">
        <f>Q231*H231</f>
        <v>0</v>
      </c>
      <c r="S231" s="244">
        <v>0</v>
      </c>
      <c r="T231" s="245">
        <f>S231*H231</f>
        <v>0</v>
      </c>
      <c r="AR231" s="24" t="s">
        <v>208</v>
      </c>
      <c r="AT231" s="24" t="s">
        <v>203</v>
      </c>
      <c r="AU231" s="24" t="s">
        <v>76</v>
      </c>
      <c r="AY231" s="24" t="s">
        <v>201</v>
      </c>
      <c r="BE231" s="246">
        <f>IF(N231="základní",J231,0)</f>
        <v>0</v>
      </c>
      <c r="BF231" s="246">
        <f>IF(N231="snížená",J231,0)</f>
        <v>0</v>
      </c>
      <c r="BG231" s="246">
        <f>IF(N231="zákl. přenesená",J231,0)</f>
        <v>0</v>
      </c>
      <c r="BH231" s="246">
        <f>IF(N231="sníž. přenesená",J231,0)</f>
        <v>0</v>
      </c>
      <c r="BI231" s="246">
        <f>IF(N231="nulová",J231,0)</f>
        <v>0</v>
      </c>
      <c r="BJ231" s="24" t="s">
        <v>76</v>
      </c>
      <c r="BK231" s="246">
        <f>ROUND(I231*H231,2)</f>
        <v>0</v>
      </c>
      <c r="BL231" s="24" t="s">
        <v>208</v>
      </c>
      <c r="BM231" s="24" t="s">
        <v>877</v>
      </c>
    </row>
    <row r="232" spans="2:47" s="1" customFormat="1" ht="13.5">
      <c r="B232" s="46"/>
      <c r="C232" s="74"/>
      <c r="D232" s="249" t="s">
        <v>493</v>
      </c>
      <c r="E232" s="74"/>
      <c r="F232" s="280" t="s">
        <v>1347</v>
      </c>
      <c r="G232" s="74"/>
      <c r="H232" s="74"/>
      <c r="I232" s="203"/>
      <c r="J232" s="74"/>
      <c r="K232" s="74"/>
      <c r="L232" s="72"/>
      <c r="M232" s="281"/>
      <c r="N232" s="47"/>
      <c r="O232" s="47"/>
      <c r="P232" s="47"/>
      <c r="Q232" s="47"/>
      <c r="R232" s="47"/>
      <c r="S232" s="47"/>
      <c r="T232" s="95"/>
      <c r="AT232" s="24" t="s">
        <v>493</v>
      </c>
      <c r="AU232" s="24" t="s">
        <v>76</v>
      </c>
    </row>
    <row r="233" spans="2:63" s="11" customFormat="1" ht="37.4" customHeight="1">
      <c r="B233" s="219"/>
      <c r="C233" s="220"/>
      <c r="D233" s="221" t="s">
        <v>68</v>
      </c>
      <c r="E233" s="222" t="s">
        <v>256</v>
      </c>
      <c r="F233" s="222" t="s">
        <v>1257</v>
      </c>
      <c r="G233" s="220"/>
      <c r="H233" s="220"/>
      <c r="I233" s="223"/>
      <c r="J233" s="224">
        <f>BK233</f>
        <v>0</v>
      </c>
      <c r="K233" s="220"/>
      <c r="L233" s="225"/>
      <c r="M233" s="226"/>
      <c r="N233" s="227"/>
      <c r="O233" s="227"/>
      <c r="P233" s="228">
        <f>P234</f>
        <v>0</v>
      </c>
      <c r="Q233" s="227"/>
      <c r="R233" s="228">
        <f>R234</f>
        <v>0</v>
      </c>
      <c r="S233" s="227"/>
      <c r="T233" s="229">
        <f>T234</f>
        <v>0</v>
      </c>
      <c r="AR233" s="230" t="s">
        <v>216</v>
      </c>
      <c r="AT233" s="231" t="s">
        <v>68</v>
      </c>
      <c r="AU233" s="231" t="s">
        <v>69</v>
      </c>
      <c r="AY233" s="230" t="s">
        <v>201</v>
      </c>
      <c r="BK233" s="232">
        <f>BK234</f>
        <v>0</v>
      </c>
    </row>
    <row r="234" spans="2:63" s="11" customFormat="1" ht="19.9" customHeight="1">
      <c r="B234" s="219"/>
      <c r="C234" s="220"/>
      <c r="D234" s="221" t="s">
        <v>68</v>
      </c>
      <c r="E234" s="233" t="s">
        <v>1294</v>
      </c>
      <c r="F234" s="233" t="s">
        <v>1295</v>
      </c>
      <c r="G234" s="220"/>
      <c r="H234" s="220"/>
      <c r="I234" s="223"/>
      <c r="J234" s="234">
        <f>BK234</f>
        <v>0</v>
      </c>
      <c r="K234" s="220"/>
      <c r="L234" s="225"/>
      <c r="M234" s="226"/>
      <c r="N234" s="227"/>
      <c r="O234" s="227"/>
      <c r="P234" s="228">
        <f>SUM(P235:P237)</f>
        <v>0</v>
      </c>
      <c r="Q234" s="227"/>
      <c r="R234" s="228">
        <f>SUM(R235:R237)</f>
        <v>0</v>
      </c>
      <c r="S234" s="227"/>
      <c r="T234" s="229">
        <f>SUM(T235:T237)</f>
        <v>0</v>
      </c>
      <c r="AR234" s="230" t="s">
        <v>216</v>
      </c>
      <c r="AT234" s="231" t="s">
        <v>68</v>
      </c>
      <c r="AU234" s="231" t="s">
        <v>76</v>
      </c>
      <c r="AY234" s="230" t="s">
        <v>201</v>
      </c>
      <c r="BK234" s="232">
        <f>SUM(BK235:BK237)</f>
        <v>0</v>
      </c>
    </row>
    <row r="235" spans="2:65" s="1" customFormat="1" ht="16.5" customHeight="1">
      <c r="B235" s="46"/>
      <c r="C235" s="235" t="s">
        <v>568</v>
      </c>
      <c r="D235" s="235" t="s">
        <v>203</v>
      </c>
      <c r="E235" s="236" t="s">
        <v>1296</v>
      </c>
      <c r="F235" s="237" t="s">
        <v>1297</v>
      </c>
      <c r="G235" s="238" t="s">
        <v>241</v>
      </c>
      <c r="H235" s="239">
        <v>1</v>
      </c>
      <c r="I235" s="240"/>
      <c r="J235" s="241">
        <f>ROUND(I235*H235,2)</f>
        <v>0</v>
      </c>
      <c r="K235" s="237" t="s">
        <v>21</v>
      </c>
      <c r="L235" s="72"/>
      <c r="M235" s="242" t="s">
        <v>21</v>
      </c>
      <c r="N235" s="243" t="s">
        <v>40</v>
      </c>
      <c r="O235" s="47"/>
      <c r="P235" s="244">
        <f>O235*H235</f>
        <v>0</v>
      </c>
      <c r="Q235" s="244">
        <v>0</v>
      </c>
      <c r="R235" s="244">
        <f>Q235*H235</f>
        <v>0</v>
      </c>
      <c r="S235" s="244">
        <v>0</v>
      </c>
      <c r="T235" s="245">
        <f>S235*H235</f>
        <v>0</v>
      </c>
      <c r="AR235" s="24" t="s">
        <v>538</v>
      </c>
      <c r="AT235" s="24" t="s">
        <v>203</v>
      </c>
      <c r="AU235" s="24" t="s">
        <v>79</v>
      </c>
      <c r="AY235" s="24" t="s">
        <v>201</v>
      </c>
      <c r="BE235" s="246">
        <f>IF(N235="základní",J235,0)</f>
        <v>0</v>
      </c>
      <c r="BF235" s="246">
        <f>IF(N235="snížená",J235,0)</f>
        <v>0</v>
      </c>
      <c r="BG235" s="246">
        <f>IF(N235="zákl. přenesená",J235,0)</f>
        <v>0</v>
      </c>
      <c r="BH235" s="246">
        <f>IF(N235="sníž. přenesená",J235,0)</f>
        <v>0</v>
      </c>
      <c r="BI235" s="246">
        <f>IF(N235="nulová",J235,0)</f>
        <v>0</v>
      </c>
      <c r="BJ235" s="24" t="s">
        <v>76</v>
      </c>
      <c r="BK235" s="246">
        <f>ROUND(I235*H235,2)</f>
        <v>0</v>
      </c>
      <c r="BL235" s="24" t="s">
        <v>538</v>
      </c>
      <c r="BM235" s="24" t="s">
        <v>1391</v>
      </c>
    </row>
    <row r="236" spans="2:65" s="1" customFormat="1" ht="16.5" customHeight="1">
      <c r="B236" s="46"/>
      <c r="C236" s="235" t="s">
        <v>572</v>
      </c>
      <c r="D236" s="235" t="s">
        <v>203</v>
      </c>
      <c r="E236" s="236" t="s">
        <v>1299</v>
      </c>
      <c r="F236" s="237" t="s">
        <v>1300</v>
      </c>
      <c r="G236" s="238" t="s">
        <v>241</v>
      </c>
      <c r="H236" s="239">
        <v>1</v>
      </c>
      <c r="I236" s="240"/>
      <c r="J236" s="241">
        <f>ROUND(I236*H236,2)</f>
        <v>0</v>
      </c>
      <c r="K236" s="237" t="s">
        <v>21</v>
      </c>
      <c r="L236" s="72"/>
      <c r="M236" s="242" t="s">
        <v>21</v>
      </c>
      <c r="N236" s="243" t="s">
        <v>40</v>
      </c>
      <c r="O236" s="47"/>
      <c r="P236" s="244">
        <f>O236*H236</f>
        <v>0</v>
      </c>
      <c r="Q236" s="244">
        <v>0</v>
      </c>
      <c r="R236" s="244">
        <f>Q236*H236</f>
        <v>0</v>
      </c>
      <c r="S236" s="244">
        <v>0</v>
      </c>
      <c r="T236" s="245">
        <f>S236*H236</f>
        <v>0</v>
      </c>
      <c r="AR236" s="24" t="s">
        <v>538</v>
      </c>
      <c r="AT236" s="24" t="s">
        <v>203</v>
      </c>
      <c r="AU236" s="24" t="s">
        <v>79</v>
      </c>
      <c r="AY236" s="24" t="s">
        <v>201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24" t="s">
        <v>76</v>
      </c>
      <c r="BK236" s="246">
        <f>ROUND(I236*H236,2)</f>
        <v>0</v>
      </c>
      <c r="BL236" s="24" t="s">
        <v>538</v>
      </c>
      <c r="BM236" s="24" t="s">
        <v>1392</v>
      </c>
    </row>
    <row r="237" spans="2:65" s="1" customFormat="1" ht="16.5" customHeight="1">
      <c r="B237" s="46"/>
      <c r="C237" s="235" t="s">
        <v>576</v>
      </c>
      <c r="D237" s="235" t="s">
        <v>203</v>
      </c>
      <c r="E237" s="236" t="s">
        <v>1302</v>
      </c>
      <c r="F237" s="237" t="s">
        <v>1303</v>
      </c>
      <c r="G237" s="238" t="s">
        <v>241</v>
      </c>
      <c r="H237" s="239">
        <v>1</v>
      </c>
      <c r="I237" s="240"/>
      <c r="J237" s="241">
        <f>ROUND(I237*H237,2)</f>
        <v>0</v>
      </c>
      <c r="K237" s="237" t="s">
        <v>21</v>
      </c>
      <c r="L237" s="72"/>
      <c r="M237" s="242" t="s">
        <v>21</v>
      </c>
      <c r="N237" s="296" t="s">
        <v>40</v>
      </c>
      <c r="O237" s="284"/>
      <c r="P237" s="297">
        <f>O237*H237</f>
        <v>0</v>
      </c>
      <c r="Q237" s="297">
        <v>0</v>
      </c>
      <c r="R237" s="297">
        <f>Q237*H237</f>
        <v>0</v>
      </c>
      <c r="S237" s="297">
        <v>0</v>
      </c>
      <c r="T237" s="298">
        <f>S237*H237</f>
        <v>0</v>
      </c>
      <c r="AR237" s="24" t="s">
        <v>538</v>
      </c>
      <c r="AT237" s="24" t="s">
        <v>203</v>
      </c>
      <c r="AU237" s="24" t="s">
        <v>79</v>
      </c>
      <c r="AY237" s="24" t="s">
        <v>201</v>
      </c>
      <c r="BE237" s="246">
        <f>IF(N237="základní",J237,0)</f>
        <v>0</v>
      </c>
      <c r="BF237" s="246">
        <f>IF(N237="snížená",J237,0)</f>
        <v>0</v>
      </c>
      <c r="BG237" s="246">
        <f>IF(N237="zákl. přenesená",J237,0)</f>
        <v>0</v>
      </c>
      <c r="BH237" s="246">
        <f>IF(N237="sníž. přenesená",J237,0)</f>
        <v>0</v>
      </c>
      <c r="BI237" s="246">
        <f>IF(N237="nulová",J237,0)</f>
        <v>0</v>
      </c>
      <c r="BJ237" s="24" t="s">
        <v>76</v>
      </c>
      <c r="BK237" s="246">
        <f>ROUND(I237*H237,2)</f>
        <v>0</v>
      </c>
      <c r="BL237" s="24" t="s">
        <v>538</v>
      </c>
      <c r="BM237" s="24" t="s">
        <v>1393</v>
      </c>
    </row>
    <row r="238" spans="2:12" s="1" customFormat="1" ht="6.95" customHeight="1">
      <c r="B238" s="67"/>
      <c r="C238" s="68"/>
      <c r="D238" s="68"/>
      <c r="E238" s="68"/>
      <c r="F238" s="68"/>
      <c r="G238" s="68"/>
      <c r="H238" s="68"/>
      <c r="I238" s="178"/>
      <c r="J238" s="68"/>
      <c r="K238" s="68"/>
      <c r="L238" s="72"/>
    </row>
  </sheetData>
  <sheetProtection password="CC35" sheet="1" objects="1" scenarios="1" formatColumns="0" formatRows="0" autoFilter="0"/>
  <autoFilter ref="C88:K237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7:H77"/>
    <mergeCell ref="E79:H79"/>
    <mergeCell ref="E81:H81"/>
    <mergeCell ref="G1:H1"/>
    <mergeCell ref="L2:V2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141</v>
      </c>
      <c r="G1" s="151" t="s">
        <v>142</v>
      </c>
      <c r="H1" s="151"/>
      <c r="I1" s="152"/>
      <c r="J1" s="151" t="s">
        <v>143</v>
      </c>
      <c r="K1" s="150" t="s">
        <v>144</v>
      </c>
      <c r="L1" s="151" t="s">
        <v>145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102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146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ZŠ Karviná - školy II - stavba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147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148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149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1394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ROUND(J86,2)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ROUND(SUM(BE86:BE228),2)</f>
        <v>0</v>
      </c>
      <c r="G32" s="47"/>
      <c r="H32" s="47"/>
      <c r="I32" s="170">
        <v>0.21</v>
      </c>
      <c r="J32" s="169">
        <f>ROUND(ROUND((SUM(BE86:BE228)),2)*I32,2)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ROUND(SUM(BF86:BF228),2)</f>
        <v>0</v>
      </c>
      <c r="G33" s="47"/>
      <c r="H33" s="47"/>
      <c r="I33" s="170">
        <v>0.15</v>
      </c>
      <c r="J33" s="169">
        <f>ROUND(ROUND((SUM(BF86:BF228)),2)*I33,2)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ROUND(SUM(BG86:BG228),2)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ROUND(SUM(BH86:BH228),2)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ROUND(SUM(BI86:BI228),2)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151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ZŠ Karviná - školy II - stavba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147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148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149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013 - IT do stavby 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152</v>
      </c>
      <c r="D58" s="171"/>
      <c r="E58" s="171"/>
      <c r="F58" s="171"/>
      <c r="G58" s="171"/>
      <c r="H58" s="171"/>
      <c r="I58" s="185"/>
      <c r="J58" s="186" t="s">
        <v>153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154</v>
      </c>
      <c r="D60" s="47"/>
      <c r="E60" s="47"/>
      <c r="F60" s="47"/>
      <c r="G60" s="47"/>
      <c r="H60" s="47"/>
      <c r="I60" s="156"/>
      <c r="J60" s="167">
        <f>J86</f>
        <v>0</v>
      </c>
      <c r="K60" s="51"/>
      <c r="AU60" s="24" t="s">
        <v>155</v>
      </c>
    </row>
    <row r="61" spans="2:11" s="8" customFormat="1" ht="24.95" customHeight="1">
      <c r="B61" s="189"/>
      <c r="C61" s="190"/>
      <c r="D61" s="191" t="s">
        <v>1395</v>
      </c>
      <c r="E61" s="192"/>
      <c r="F61" s="192"/>
      <c r="G61" s="192"/>
      <c r="H61" s="192"/>
      <c r="I61" s="193"/>
      <c r="J61" s="194">
        <f>J87</f>
        <v>0</v>
      </c>
      <c r="K61" s="195"/>
    </row>
    <row r="62" spans="2:11" s="9" customFormat="1" ht="19.9" customHeight="1">
      <c r="B62" s="196"/>
      <c r="C62" s="197"/>
      <c r="D62" s="198" t="s">
        <v>1396</v>
      </c>
      <c r="E62" s="199"/>
      <c r="F62" s="199"/>
      <c r="G62" s="199"/>
      <c r="H62" s="199"/>
      <c r="I62" s="200"/>
      <c r="J62" s="201">
        <f>J130</f>
        <v>0</v>
      </c>
      <c r="K62" s="202"/>
    </row>
    <row r="63" spans="2:11" s="9" customFormat="1" ht="19.9" customHeight="1">
      <c r="B63" s="196"/>
      <c r="C63" s="197"/>
      <c r="D63" s="198" t="s">
        <v>1397</v>
      </c>
      <c r="E63" s="199"/>
      <c r="F63" s="199"/>
      <c r="G63" s="199"/>
      <c r="H63" s="199"/>
      <c r="I63" s="200"/>
      <c r="J63" s="201">
        <f>J177</f>
        <v>0</v>
      </c>
      <c r="K63" s="202"/>
    </row>
    <row r="64" spans="2:11" s="8" customFormat="1" ht="24.95" customHeight="1">
      <c r="B64" s="189"/>
      <c r="C64" s="190"/>
      <c r="D64" s="191" t="s">
        <v>1398</v>
      </c>
      <c r="E64" s="192"/>
      <c r="F64" s="192"/>
      <c r="G64" s="192"/>
      <c r="H64" s="192"/>
      <c r="I64" s="193"/>
      <c r="J64" s="194">
        <f>J200</f>
        <v>0</v>
      </c>
      <c r="K64" s="195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56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78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81"/>
      <c r="J70" s="71"/>
      <c r="K70" s="71"/>
      <c r="L70" s="72"/>
    </row>
    <row r="71" spans="2:12" s="1" customFormat="1" ht="36.95" customHeight="1">
      <c r="B71" s="46"/>
      <c r="C71" s="73" t="s">
        <v>185</v>
      </c>
      <c r="D71" s="74"/>
      <c r="E71" s="74"/>
      <c r="F71" s="74"/>
      <c r="G71" s="74"/>
      <c r="H71" s="74"/>
      <c r="I71" s="203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6.5" customHeight="1">
      <c r="B74" s="46"/>
      <c r="C74" s="74"/>
      <c r="D74" s="74"/>
      <c r="E74" s="204" t="str">
        <f>E7</f>
        <v>Rekonstrukce odborných učeben ZŠ Karviná - školy II - stavba</v>
      </c>
      <c r="F74" s="76"/>
      <c r="G74" s="76"/>
      <c r="H74" s="76"/>
      <c r="I74" s="203"/>
      <c r="J74" s="74"/>
      <c r="K74" s="74"/>
      <c r="L74" s="72"/>
    </row>
    <row r="75" spans="2:12" ht="13.5">
      <c r="B75" s="28"/>
      <c r="C75" s="76" t="s">
        <v>147</v>
      </c>
      <c r="D75" s="205"/>
      <c r="E75" s="205"/>
      <c r="F75" s="205"/>
      <c r="G75" s="205"/>
      <c r="H75" s="205"/>
      <c r="I75" s="148"/>
      <c r="J75" s="205"/>
      <c r="K75" s="205"/>
      <c r="L75" s="206"/>
    </row>
    <row r="76" spans="2:12" s="1" customFormat="1" ht="16.5" customHeight="1">
      <c r="B76" s="46"/>
      <c r="C76" s="74"/>
      <c r="D76" s="74"/>
      <c r="E76" s="204" t="s">
        <v>148</v>
      </c>
      <c r="F76" s="74"/>
      <c r="G76" s="74"/>
      <c r="H76" s="74"/>
      <c r="I76" s="203"/>
      <c r="J76" s="74"/>
      <c r="K76" s="74"/>
      <c r="L76" s="72"/>
    </row>
    <row r="77" spans="2:12" s="1" customFormat="1" ht="14.4" customHeight="1">
      <c r="B77" s="46"/>
      <c r="C77" s="76" t="s">
        <v>149</v>
      </c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7.25" customHeight="1">
      <c r="B78" s="46"/>
      <c r="C78" s="74"/>
      <c r="D78" s="74"/>
      <c r="E78" s="82" t="str">
        <f>E11</f>
        <v xml:space="preserve">013 - IT do stavby </v>
      </c>
      <c r="F78" s="74"/>
      <c r="G78" s="74"/>
      <c r="H78" s="74"/>
      <c r="I78" s="203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8" customHeight="1">
      <c r="B80" s="46"/>
      <c r="C80" s="76" t="s">
        <v>23</v>
      </c>
      <c r="D80" s="74"/>
      <c r="E80" s="74"/>
      <c r="F80" s="207" t="str">
        <f>F14</f>
        <v xml:space="preserve"> </v>
      </c>
      <c r="G80" s="74"/>
      <c r="H80" s="74"/>
      <c r="I80" s="208" t="s">
        <v>25</v>
      </c>
      <c r="J80" s="85" t="str">
        <f>IF(J14="","",J14)</f>
        <v>4. 9. 2017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3.5">
      <c r="B82" s="46"/>
      <c r="C82" s="76" t="s">
        <v>27</v>
      </c>
      <c r="D82" s="74"/>
      <c r="E82" s="74"/>
      <c r="F82" s="207" t="str">
        <f>E17</f>
        <v xml:space="preserve"> </v>
      </c>
      <c r="G82" s="74"/>
      <c r="H82" s="74"/>
      <c r="I82" s="208" t="s">
        <v>32</v>
      </c>
      <c r="J82" s="207" t="str">
        <f>E23</f>
        <v xml:space="preserve"> </v>
      </c>
      <c r="K82" s="74"/>
      <c r="L82" s="72"/>
    </row>
    <row r="83" spans="2:12" s="1" customFormat="1" ht="14.4" customHeight="1">
      <c r="B83" s="46"/>
      <c r="C83" s="76" t="s">
        <v>30</v>
      </c>
      <c r="D83" s="74"/>
      <c r="E83" s="74"/>
      <c r="F83" s="207" t="str">
        <f>IF(E20="","",E20)</f>
        <v/>
      </c>
      <c r="G83" s="74"/>
      <c r="H83" s="74"/>
      <c r="I83" s="203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20" s="10" customFormat="1" ht="29.25" customHeight="1">
      <c r="B85" s="209"/>
      <c r="C85" s="210" t="s">
        <v>186</v>
      </c>
      <c r="D85" s="211" t="s">
        <v>54</v>
      </c>
      <c r="E85" s="211" t="s">
        <v>50</v>
      </c>
      <c r="F85" s="211" t="s">
        <v>187</v>
      </c>
      <c r="G85" s="211" t="s">
        <v>188</v>
      </c>
      <c r="H85" s="211" t="s">
        <v>189</v>
      </c>
      <c r="I85" s="212" t="s">
        <v>190</v>
      </c>
      <c r="J85" s="211" t="s">
        <v>153</v>
      </c>
      <c r="K85" s="213" t="s">
        <v>191</v>
      </c>
      <c r="L85" s="214"/>
      <c r="M85" s="102" t="s">
        <v>192</v>
      </c>
      <c r="N85" s="103" t="s">
        <v>39</v>
      </c>
      <c r="O85" s="103" t="s">
        <v>193</v>
      </c>
      <c r="P85" s="103" t="s">
        <v>194</v>
      </c>
      <c r="Q85" s="103" t="s">
        <v>195</v>
      </c>
      <c r="R85" s="103" t="s">
        <v>196</v>
      </c>
      <c r="S85" s="103" t="s">
        <v>197</v>
      </c>
      <c r="T85" s="104" t="s">
        <v>198</v>
      </c>
    </row>
    <row r="86" spans="2:63" s="1" customFormat="1" ht="29.25" customHeight="1">
      <c r="B86" s="46"/>
      <c r="C86" s="108" t="s">
        <v>154</v>
      </c>
      <c r="D86" s="74"/>
      <c r="E86" s="74"/>
      <c r="F86" s="74"/>
      <c r="G86" s="74"/>
      <c r="H86" s="74"/>
      <c r="I86" s="203"/>
      <c r="J86" s="215">
        <f>BK86</f>
        <v>0</v>
      </c>
      <c r="K86" s="74"/>
      <c r="L86" s="72"/>
      <c r="M86" s="105"/>
      <c r="N86" s="106"/>
      <c r="O86" s="106"/>
      <c r="P86" s="216">
        <f>P87+P200</f>
        <v>0</v>
      </c>
      <c r="Q86" s="106"/>
      <c r="R86" s="216">
        <f>R87+R200</f>
        <v>0</v>
      </c>
      <c r="S86" s="106"/>
      <c r="T86" s="217">
        <f>T87+T200</f>
        <v>0</v>
      </c>
      <c r="AT86" s="24" t="s">
        <v>68</v>
      </c>
      <c r="AU86" s="24" t="s">
        <v>155</v>
      </c>
      <c r="BK86" s="218">
        <f>BK87+BK200</f>
        <v>0</v>
      </c>
    </row>
    <row r="87" spans="2:63" s="11" customFormat="1" ht="37.4" customHeight="1">
      <c r="B87" s="219"/>
      <c r="C87" s="220"/>
      <c r="D87" s="221" t="s">
        <v>68</v>
      </c>
      <c r="E87" s="222" t="s">
        <v>1399</v>
      </c>
      <c r="F87" s="222" t="s">
        <v>1400</v>
      </c>
      <c r="G87" s="220"/>
      <c r="H87" s="220"/>
      <c r="I87" s="223"/>
      <c r="J87" s="224">
        <f>BK87</f>
        <v>0</v>
      </c>
      <c r="K87" s="220"/>
      <c r="L87" s="225"/>
      <c r="M87" s="226"/>
      <c r="N87" s="227"/>
      <c r="O87" s="227"/>
      <c r="P87" s="228">
        <f>P88+SUM(P89:P130)+P177</f>
        <v>0</v>
      </c>
      <c r="Q87" s="227"/>
      <c r="R87" s="228">
        <f>R88+SUM(R89:R130)+R177</f>
        <v>0</v>
      </c>
      <c r="S87" s="227"/>
      <c r="T87" s="229">
        <f>T88+SUM(T89:T130)+T177</f>
        <v>0</v>
      </c>
      <c r="AR87" s="230" t="s">
        <v>76</v>
      </c>
      <c r="AT87" s="231" t="s">
        <v>68</v>
      </c>
      <c r="AU87" s="231" t="s">
        <v>69</v>
      </c>
      <c r="AY87" s="230" t="s">
        <v>201</v>
      </c>
      <c r="BK87" s="232">
        <f>BK88+SUM(BK89:BK130)+BK177</f>
        <v>0</v>
      </c>
    </row>
    <row r="88" spans="2:65" s="1" customFormat="1" ht="25.5" customHeight="1">
      <c r="B88" s="46"/>
      <c r="C88" s="235" t="s">
        <v>69</v>
      </c>
      <c r="D88" s="235" t="s">
        <v>203</v>
      </c>
      <c r="E88" s="236" t="s">
        <v>1401</v>
      </c>
      <c r="F88" s="237" t="s">
        <v>1402</v>
      </c>
      <c r="G88" s="238" t="s">
        <v>248</v>
      </c>
      <c r="H88" s="239">
        <v>1</v>
      </c>
      <c r="I88" s="240"/>
      <c r="J88" s="241">
        <f>ROUND(I88*H88,2)</f>
        <v>0</v>
      </c>
      <c r="K88" s="237" t="s">
        <v>21</v>
      </c>
      <c r="L88" s="72"/>
      <c r="M88" s="242" t="s">
        <v>21</v>
      </c>
      <c r="N88" s="243" t="s">
        <v>40</v>
      </c>
      <c r="O88" s="47"/>
      <c r="P88" s="244">
        <f>O88*H88</f>
        <v>0</v>
      </c>
      <c r="Q88" s="244">
        <v>0</v>
      </c>
      <c r="R88" s="244">
        <f>Q88*H88</f>
        <v>0</v>
      </c>
      <c r="S88" s="244">
        <v>0</v>
      </c>
      <c r="T88" s="245">
        <f>S88*H88</f>
        <v>0</v>
      </c>
      <c r="AR88" s="24" t="s">
        <v>208</v>
      </c>
      <c r="AT88" s="24" t="s">
        <v>203</v>
      </c>
      <c r="AU88" s="24" t="s">
        <v>76</v>
      </c>
      <c r="AY88" s="24" t="s">
        <v>201</v>
      </c>
      <c r="BE88" s="246">
        <f>IF(N88="základní",J88,0)</f>
        <v>0</v>
      </c>
      <c r="BF88" s="246">
        <f>IF(N88="snížená",J88,0)</f>
        <v>0</v>
      </c>
      <c r="BG88" s="246">
        <f>IF(N88="zákl. přenesená",J88,0)</f>
        <v>0</v>
      </c>
      <c r="BH88" s="246">
        <f>IF(N88="sníž. přenesená",J88,0)</f>
        <v>0</v>
      </c>
      <c r="BI88" s="246">
        <f>IF(N88="nulová",J88,0)</f>
        <v>0</v>
      </c>
      <c r="BJ88" s="24" t="s">
        <v>76</v>
      </c>
      <c r="BK88" s="246">
        <f>ROUND(I88*H88,2)</f>
        <v>0</v>
      </c>
      <c r="BL88" s="24" t="s">
        <v>208</v>
      </c>
      <c r="BM88" s="24" t="s">
        <v>79</v>
      </c>
    </row>
    <row r="89" spans="2:47" s="1" customFormat="1" ht="13.5">
      <c r="B89" s="46"/>
      <c r="C89" s="74"/>
      <c r="D89" s="249" t="s">
        <v>493</v>
      </c>
      <c r="E89" s="74"/>
      <c r="F89" s="280" t="s">
        <v>1403</v>
      </c>
      <c r="G89" s="74"/>
      <c r="H89" s="74"/>
      <c r="I89" s="203"/>
      <c r="J89" s="74"/>
      <c r="K89" s="74"/>
      <c r="L89" s="72"/>
      <c r="M89" s="281"/>
      <c r="N89" s="47"/>
      <c r="O89" s="47"/>
      <c r="P89" s="47"/>
      <c r="Q89" s="47"/>
      <c r="R89" s="47"/>
      <c r="S89" s="47"/>
      <c r="T89" s="95"/>
      <c r="AT89" s="24" t="s">
        <v>493</v>
      </c>
      <c r="AU89" s="24" t="s">
        <v>76</v>
      </c>
    </row>
    <row r="90" spans="2:65" s="1" customFormat="1" ht="16.5" customHeight="1">
      <c r="B90" s="46"/>
      <c r="C90" s="235" t="s">
        <v>69</v>
      </c>
      <c r="D90" s="235" t="s">
        <v>203</v>
      </c>
      <c r="E90" s="236" t="s">
        <v>1404</v>
      </c>
      <c r="F90" s="237" t="s">
        <v>1405</v>
      </c>
      <c r="G90" s="238" t="s">
        <v>248</v>
      </c>
      <c r="H90" s="239">
        <v>6</v>
      </c>
      <c r="I90" s="240"/>
      <c r="J90" s="241">
        <f>ROUND(I90*H90,2)</f>
        <v>0</v>
      </c>
      <c r="K90" s="237" t="s">
        <v>21</v>
      </c>
      <c r="L90" s="72"/>
      <c r="M90" s="242" t="s">
        <v>21</v>
      </c>
      <c r="N90" s="243" t="s">
        <v>40</v>
      </c>
      <c r="O90" s="47"/>
      <c r="P90" s="244">
        <f>O90*H90</f>
        <v>0</v>
      </c>
      <c r="Q90" s="244">
        <v>0</v>
      </c>
      <c r="R90" s="244">
        <f>Q90*H90</f>
        <v>0</v>
      </c>
      <c r="S90" s="244">
        <v>0</v>
      </c>
      <c r="T90" s="245">
        <f>S90*H90</f>
        <v>0</v>
      </c>
      <c r="AR90" s="24" t="s">
        <v>208</v>
      </c>
      <c r="AT90" s="24" t="s">
        <v>203</v>
      </c>
      <c r="AU90" s="24" t="s">
        <v>76</v>
      </c>
      <c r="AY90" s="24" t="s">
        <v>201</v>
      </c>
      <c r="BE90" s="246">
        <f>IF(N90="základní",J90,0)</f>
        <v>0</v>
      </c>
      <c r="BF90" s="246">
        <f>IF(N90="snížená",J90,0)</f>
        <v>0</v>
      </c>
      <c r="BG90" s="246">
        <f>IF(N90="zákl. přenesená",J90,0)</f>
        <v>0</v>
      </c>
      <c r="BH90" s="246">
        <f>IF(N90="sníž. přenesená",J90,0)</f>
        <v>0</v>
      </c>
      <c r="BI90" s="246">
        <f>IF(N90="nulová",J90,0)</f>
        <v>0</v>
      </c>
      <c r="BJ90" s="24" t="s">
        <v>76</v>
      </c>
      <c r="BK90" s="246">
        <f>ROUND(I90*H90,2)</f>
        <v>0</v>
      </c>
      <c r="BL90" s="24" t="s">
        <v>208</v>
      </c>
      <c r="BM90" s="24" t="s">
        <v>208</v>
      </c>
    </row>
    <row r="91" spans="2:47" s="1" customFormat="1" ht="13.5">
      <c r="B91" s="46"/>
      <c r="C91" s="74"/>
      <c r="D91" s="249" t="s">
        <v>493</v>
      </c>
      <c r="E91" s="74"/>
      <c r="F91" s="280" t="s">
        <v>1406</v>
      </c>
      <c r="G91" s="74"/>
      <c r="H91" s="74"/>
      <c r="I91" s="203"/>
      <c r="J91" s="74"/>
      <c r="K91" s="74"/>
      <c r="L91" s="72"/>
      <c r="M91" s="281"/>
      <c r="N91" s="47"/>
      <c r="O91" s="47"/>
      <c r="P91" s="47"/>
      <c r="Q91" s="47"/>
      <c r="R91" s="47"/>
      <c r="S91" s="47"/>
      <c r="T91" s="95"/>
      <c r="AT91" s="24" t="s">
        <v>493</v>
      </c>
      <c r="AU91" s="24" t="s">
        <v>76</v>
      </c>
    </row>
    <row r="92" spans="2:65" s="1" customFormat="1" ht="25.5" customHeight="1">
      <c r="B92" s="46"/>
      <c r="C92" s="235" t="s">
        <v>69</v>
      </c>
      <c r="D92" s="235" t="s">
        <v>203</v>
      </c>
      <c r="E92" s="236" t="s">
        <v>1407</v>
      </c>
      <c r="F92" s="237" t="s">
        <v>1408</v>
      </c>
      <c r="G92" s="238" t="s">
        <v>358</v>
      </c>
      <c r="H92" s="239">
        <v>420</v>
      </c>
      <c r="I92" s="240"/>
      <c r="J92" s="241">
        <f>ROUND(I92*H92,2)</f>
        <v>0</v>
      </c>
      <c r="K92" s="237" t="s">
        <v>21</v>
      </c>
      <c r="L92" s="72"/>
      <c r="M92" s="242" t="s">
        <v>21</v>
      </c>
      <c r="N92" s="243" t="s">
        <v>40</v>
      </c>
      <c r="O92" s="47"/>
      <c r="P92" s="244">
        <f>O92*H92</f>
        <v>0</v>
      </c>
      <c r="Q92" s="244">
        <v>0</v>
      </c>
      <c r="R92" s="244">
        <f>Q92*H92</f>
        <v>0</v>
      </c>
      <c r="S92" s="244">
        <v>0</v>
      </c>
      <c r="T92" s="245">
        <f>S92*H92</f>
        <v>0</v>
      </c>
      <c r="AR92" s="24" t="s">
        <v>208</v>
      </c>
      <c r="AT92" s="24" t="s">
        <v>203</v>
      </c>
      <c r="AU92" s="24" t="s">
        <v>76</v>
      </c>
      <c r="AY92" s="24" t="s">
        <v>201</v>
      </c>
      <c r="BE92" s="246">
        <f>IF(N92="základní",J92,0)</f>
        <v>0</v>
      </c>
      <c r="BF92" s="246">
        <f>IF(N92="snížená",J92,0)</f>
        <v>0</v>
      </c>
      <c r="BG92" s="246">
        <f>IF(N92="zákl. přenesená",J92,0)</f>
        <v>0</v>
      </c>
      <c r="BH92" s="246">
        <f>IF(N92="sníž. přenesená",J92,0)</f>
        <v>0</v>
      </c>
      <c r="BI92" s="246">
        <f>IF(N92="nulová",J92,0)</f>
        <v>0</v>
      </c>
      <c r="BJ92" s="24" t="s">
        <v>76</v>
      </c>
      <c r="BK92" s="246">
        <f>ROUND(I92*H92,2)</f>
        <v>0</v>
      </c>
      <c r="BL92" s="24" t="s">
        <v>208</v>
      </c>
      <c r="BM92" s="24" t="s">
        <v>232</v>
      </c>
    </row>
    <row r="93" spans="2:47" s="1" customFormat="1" ht="13.5">
      <c r="B93" s="46"/>
      <c r="C93" s="74"/>
      <c r="D93" s="249" t="s">
        <v>493</v>
      </c>
      <c r="E93" s="74"/>
      <c r="F93" s="280" t="s">
        <v>1409</v>
      </c>
      <c r="G93" s="74"/>
      <c r="H93" s="74"/>
      <c r="I93" s="203"/>
      <c r="J93" s="74"/>
      <c r="K93" s="74"/>
      <c r="L93" s="72"/>
      <c r="M93" s="281"/>
      <c r="N93" s="47"/>
      <c r="O93" s="47"/>
      <c r="P93" s="47"/>
      <c r="Q93" s="47"/>
      <c r="R93" s="47"/>
      <c r="S93" s="47"/>
      <c r="T93" s="95"/>
      <c r="AT93" s="24" t="s">
        <v>493</v>
      </c>
      <c r="AU93" s="24" t="s">
        <v>76</v>
      </c>
    </row>
    <row r="94" spans="2:65" s="1" customFormat="1" ht="16.5" customHeight="1">
      <c r="B94" s="46"/>
      <c r="C94" s="235" t="s">
        <v>69</v>
      </c>
      <c r="D94" s="235" t="s">
        <v>203</v>
      </c>
      <c r="E94" s="236" t="s">
        <v>1410</v>
      </c>
      <c r="F94" s="237" t="s">
        <v>1411</v>
      </c>
      <c r="G94" s="238" t="s">
        <v>248</v>
      </c>
      <c r="H94" s="239">
        <v>88</v>
      </c>
      <c r="I94" s="240"/>
      <c r="J94" s="241">
        <f>ROUND(I94*H94,2)</f>
        <v>0</v>
      </c>
      <c r="K94" s="237" t="s">
        <v>21</v>
      </c>
      <c r="L94" s="72"/>
      <c r="M94" s="242" t="s">
        <v>21</v>
      </c>
      <c r="N94" s="243" t="s">
        <v>40</v>
      </c>
      <c r="O94" s="47"/>
      <c r="P94" s="244">
        <f>O94*H94</f>
        <v>0</v>
      </c>
      <c r="Q94" s="244">
        <v>0</v>
      </c>
      <c r="R94" s="244">
        <f>Q94*H94</f>
        <v>0</v>
      </c>
      <c r="S94" s="244">
        <v>0</v>
      </c>
      <c r="T94" s="245">
        <f>S94*H94</f>
        <v>0</v>
      </c>
      <c r="AR94" s="24" t="s">
        <v>208</v>
      </c>
      <c r="AT94" s="24" t="s">
        <v>203</v>
      </c>
      <c r="AU94" s="24" t="s">
        <v>76</v>
      </c>
      <c r="AY94" s="24" t="s">
        <v>201</v>
      </c>
      <c r="BE94" s="246">
        <f>IF(N94="základní",J94,0)</f>
        <v>0</v>
      </c>
      <c r="BF94" s="246">
        <f>IF(N94="snížená",J94,0)</f>
        <v>0</v>
      </c>
      <c r="BG94" s="246">
        <f>IF(N94="zákl. přenesená",J94,0)</f>
        <v>0</v>
      </c>
      <c r="BH94" s="246">
        <f>IF(N94="sníž. přenesená",J94,0)</f>
        <v>0</v>
      </c>
      <c r="BI94" s="246">
        <f>IF(N94="nulová",J94,0)</f>
        <v>0</v>
      </c>
      <c r="BJ94" s="24" t="s">
        <v>76</v>
      </c>
      <c r="BK94" s="246">
        <f>ROUND(I94*H94,2)</f>
        <v>0</v>
      </c>
      <c r="BL94" s="24" t="s">
        <v>208</v>
      </c>
      <c r="BM94" s="24" t="s">
        <v>245</v>
      </c>
    </row>
    <row r="95" spans="2:47" s="1" customFormat="1" ht="13.5">
      <c r="B95" s="46"/>
      <c r="C95" s="74"/>
      <c r="D95" s="249" t="s">
        <v>493</v>
      </c>
      <c r="E95" s="74"/>
      <c r="F95" s="280" t="s">
        <v>1409</v>
      </c>
      <c r="G95" s="74"/>
      <c r="H95" s="74"/>
      <c r="I95" s="203"/>
      <c r="J95" s="74"/>
      <c r="K95" s="74"/>
      <c r="L95" s="72"/>
      <c r="M95" s="281"/>
      <c r="N95" s="47"/>
      <c r="O95" s="47"/>
      <c r="P95" s="47"/>
      <c r="Q95" s="47"/>
      <c r="R95" s="47"/>
      <c r="S95" s="47"/>
      <c r="T95" s="95"/>
      <c r="AT95" s="24" t="s">
        <v>493</v>
      </c>
      <c r="AU95" s="24" t="s">
        <v>76</v>
      </c>
    </row>
    <row r="96" spans="2:65" s="1" customFormat="1" ht="25.5" customHeight="1">
      <c r="B96" s="46"/>
      <c r="C96" s="235" t="s">
        <v>69</v>
      </c>
      <c r="D96" s="235" t="s">
        <v>203</v>
      </c>
      <c r="E96" s="236" t="s">
        <v>1412</v>
      </c>
      <c r="F96" s="237" t="s">
        <v>1413</v>
      </c>
      <c r="G96" s="238" t="s">
        <v>248</v>
      </c>
      <c r="H96" s="239">
        <v>8</v>
      </c>
      <c r="I96" s="240"/>
      <c r="J96" s="241">
        <f>ROUND(I96*H96,2)</f>
        <v>0</v>
      </c>
      <c r="K96" s="237" t="s">
        <v>21</v>
      </c>
      <c r="L96" s="72"/>
      <c r="M96" s="242" t="s">
        <v>21</v>
      </c>
      <c r="N96" s="243" t="s">
        <v>40</v>
      </c>
      <c r="O96" s="47"/>
      <c r="P96" s="244">
        <f>O96*H96</f>
        <v>0</v>
      </c>
      <c r="Q96" s="244">
        <v>0</v>
      </c>
      <c r="R96" s="244">
        <f>Q96*H96</f>
        <v>0</v>
      </c>
      <c r="S96" s="244">
        <v>0</v>
      </c>
      <c r="T96" s="245">
        <f>S96*H96</f>
        <v>0</v>
      </c>
      <c r="AR96" s="24" t="s">
        <v>208</v>
      </c>
      <c r="AT96" s="24" t="s">
        <v>203</v>
      </c>
      <c r="AU96" s="24" t="s">
        <v>76</v>
      </c>
      <c r="AY96" s="24" t="s">
        <v>201</v>
      </c>
      <c r="BE96" s="246">
        <f>IF(N96="základní",J96,0)</f>
        <v>0</v>
      </c>
      <c r="BF96" s="246">
        <f>IF(N96="snížená",J96,0)</f>
        <v>0</v>
      </c>
      <c r="BG96" s="246">
        <f>IF(N96="zákl. přenesená",J96,0)</f>
        <v>0</v>
      </c>
      <c r="BH96" s="246">
        <f>IF(N96="sníž. přenesená",J96,0)</f>
        <v>0</v>
      </c>
      <c r="BI96" s="246">
        <f>IF(N96="nulová",J96,0)</f>
        <v>0</v>
      </c>
      <c r="BJ96" s="24" t="s">
        <v>76</v>
      </c>
      <c r="BK96" s="246">
        <f>ROUND(I96*H96,2)</f>
        <v>0</v>
      </c>
      <c r="BL96" s="24" t="s">
        <v>208</v>
      </c>
      <c r="BM96" s="24" t="s">
        <v>255</v>
      </c>
    </row>
    <row r="97" spans="2:47" s="1" customFormat="1" ht="13.5">
      <c r="B97" s="46"/>
      <c r="C97" s="74"/>
      <c r="D97" s="249" t="s">
        <v>493</v>
      </c>
      <c r="E97" s="74"/>
      <c r="F97" s="280" t="s">
        <v>1409</v>
      </c>
      <c r="G97" s="74"/>
      <c r="H97" s="74"/>
      <c r="I97" s="203"/>
      <c r="J97" s="74"/>
      <c r="K97" s="74"/>
      <c r="L97" s="72"/>
      <c r="M97" s="281"/>
      <c r="N97" s="47"/>
      <c r="O97" s="47"/>
      <c r="P97" s="47"/>
      <c r="Q97" s="47"/>
      <c r="R97" s="47"/>
      <c r="S97" s="47"/>
      <c r="T97" s="95"/>
      <c r="AT97" s="24" t="s">
        <v>493</v>
      </c>
      <c r="AU97" s="24" t="s">
        <v>76</v>
      </c>
    </row>
    <row r="98" spans="2:65" s="1" customFormat="1" ht="16.5" customHeight="1">
      <c r="B98" s="46"/>
      <c r="C98" s="235" t="s">
        <v>69</v>
      </c>
      <c r="D98" s="235" t="s">
        <v>203</v>
      </c>
      <c r="E98" s="236" t="s">
        <v>1414</v>
      </c>
      <c r="F98" s="237" t="s">
        <v>1415</v>
      </c>
      <c r="G98" s="238" t="s">
        <v>248</v>
      </c>
      <c r="H98" s="239">
        <v>88</v>
      </c>
      <c r="I98" s="240"/>
      <c r="J98" s="241">
        <f>ROUND(I98*H98,2)</f>
        <v>0</v>
      </c>
      <c r="K98" s="237" t="s">
        <v>21</v>
      </c>
      <c r="L98" s="72"/>
      <c r="M98" s="242" t="s">
        <v>21</v>
      </c>
      <c r="N98" s="243" t="s">
        <v>40</v>
      </c>
      <c r="O98" s="47"/>
      <c r="P98" s="244">
        <f>O98*H98</f>
        <v>0</v>
      </c>
      <c r="Q98" s="244">
        <v>0</v>
      </c>
      <c r="R98" s="244">
        <f>Q98*H98</f>
        <v>0</v>
      </c>
      <c r="S98" s="244">
        <v>0</v>
      </c>
      <c r="T98" s="245">
        <f>S98*H98</f>
        <v>0</v>
      </c>
      <c r="AR98" s="24" t="s">
        <v>208</v>
      </c>
      <c r="AT98" s="24" t="s">
        <v>203</v>
      </c>
      <c r="AU98" s="24" t="s">
        <v>76</v>
      </c>
      <c r="AY98" s="24" t="s">
        <v>201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4" t="s">
        <v>76</v>
      </c>
      <c r="BK98" s="246">
        <f>ROUND(I98*H98,2)</f>
        <v>0</v>
      </c>
      <c r="BL98" s="24" t="s">
        <v>208</v>
      </c>
      <c r="BM98" s="24" t="s">
        <v>265</v>
      </c>
    </row>
    <row r="99" spans="2:47" s="1" customFormat="1" ht="13.5">
      <c r="B99" s="46"/>
      <c r="C99" s="74"/>
      <c r="D99" s="249" t="s">
        <v>493</v>
      </c>
      <c r="E99" s="74"/>
      <c r="F99" s="280" t="s">
        <v>1409</v>
      </c>
      <c r="G99" s="74"/>
      <c r="H99" s="74"/>
      <c r="I99" s="203"/>
      <c r="J99" s="74"/>
      <c r="K99" s="74"/>
      <c r="L99" s="72"/>
      <c r="M99" s="281"/>
      <c r="N99" s="47"/>
      <c r="O99" s="47"/>
      <c r="P99" s="47"/>
      <c r="Q99" s="47"/>
      <c r="R99" s="47"/>
      <c r="S99" s="47"/>
      <c r="T99" s="95"/>
      <c r="AT99" s="24" t="s">
        <v>493</v>
      </c>
      <c r="AU99" s="24" t="s">
        <v>76</v>
      </c>
    </row>
    <row r="100" spans="2:65" s="1" customFormat="1" ht="16.5" customHeight="1">
      <c r="B100" s="46"/>
      <c r="C100" s="235" t="s">
        <v>69</v>
      </c>
      <c r="D100" s="235" t="s">
        <v>203</v>
      </c>
      <c r="E100" s="236" t="s">
        <v>1416</v>
      </c>
      <c r="F100" s="237" t="s">
        <v>1417</v>
      </c>
      <c r="G100" s="238" t="s">
        <v>248</v>
      </c>
      <c r="H100" s="239">
        <v>8</v>
      </c>
      <c r="I100" s="240"/>
      <c r="J100" s="241">
        <f>ROUND(I100*H100,2)</f>
        <v>0</v>
      </c>
      <c r="K100" s="237" t="s">
        <v>21</v>
      </c>
      <c r="L100" s="72"/>
      <c r="M100" s="242" t="s">
        <v>21</v>
      </c>
      <c r="N100" s="243" t="s">
        <v>40</v>
      </c>
      <c r="O100" s="47"/>
      <c r="P100" s="244">
        <f>O100*H100</f>
        <v>0</v>
      </c>
      <c r="Q100" s="244">
        <v>0</v>
      </c>
      <c r="R100" s="244">
        <f>Q100*H100</f>
        <v>0</v>
      </c>
      <c r="S100" s="244">
        <v>0</v>
      </c>
      <c r="T100" s="245">
        <f>S100*H100</f>
        <v>0</v>
      </c>
      <c r="AR100" s="24" t="s">
        <v>208</v>
      </c>
      <c r="AT100" s="24" t="s">
        <v>203</v>
      </c>
      <c r="AU100" s="24" t="s">
        <v>76</v>
      </c>
      <c r="AY100" s="24" t="s">
        <v>201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4" t="s">
        <v>76</v>
      </c>
      <c r="BK100" s="246">
        <f>ROUND(I100*H100,2)</f>
        <v>0</v>
      </c>
      <c r="BL100" s="24" t="s">
        <v>208</v>
      </c>
      <c r="BM100" s="24" t="s">
        <v>277</v>
      </c>
    </row>
    <row r="101" spans="2:47" s="1" customFormat="1" ht="13.5">
      <c r="B101" s="46"/>
      <c r="C101" s="74"/>
      <c r="D101" s="249" t="s">
        <v>493</v>
      </c>
      <c r="E101" s="74"/>
      <c r="F101" s="280" t="s">
        <v>1409</v>
      </c>
      <c r="G101" s="74"/>
      <c r="H101" s="74"/>
      <c r="I101" s="203"/>
      <c r="J101" s="74"/>
      <c r="K101" s="74"/>
      <c r="L101" s="72"/>
      <c r="M101" s="281"/>
      <c r="N101" s="47"/>
      <c r="O101" s="47"/>
      <c r="P101" s="47"/>
      <c r="Q101" s="47"/>
      <c r="R101" s="47"/>
      <c r="S101" s="47"/>
      <c r="T101" s="95"/>
      <c r="AT101" s="24" t="s">
        <v>493</v>
      </c>
      <c r="AU101" s="24" t="s">
        <v>76</v>
      </c>
    </row>
    <row r="102" spans="2:65" s="1" customFormat="1" ht="25.5" customHeight="1">
      <c r="B102" s="46"/>
      <c r="C102" s="235" t="s">
        <v>69</v>
      </c>
      <c r="D102" s="235" t="s">
        <v>203</v>
      </c>
      <c r="E102" s="236" t="s">
        <v>1418</v>
      </c>
      <c r="F102" s="237" t="s">
        <v>1419</v>
      </c>
      <c r="G102" s="238" t="s">
        <v>358</v>
      </c>
      <c r="H102" s="239">
        <v>6230</v>
      </c>
      <c r="I102" s="240"/>
      <c r="J102" s="241">
        <f>ROUND(I102*H102,2)</f>
        <v>0</v>
      </c>
      <c r="K102" s="237" t="s">
        <v>21</v>
      </c>
      <c r="L102" s="72"/>
      <c r="M102" s="242" t="s">
        <v>21</v>
      </c>
      <c r="N102" s="243" t="s">
        <v>40</v>
      </c>
      <c r="O102" s="47"/>
      <c r="P102" s="244">
        <f>O102*H102</f>
        <v>0</v>
      </c>
      <c r="Q102" s="244">
        <v>0</v>
      </c>
      <c r="R102" s="244">
        <f>Q102*H102</f>
        <v>0</v>
      </c>
      <c r="S102" s="244">
        <v>0</v>
      </c>
      <c r="T102" s="245">
        <f>S102*H102</f>
        <v>0</v>
      </c>
      <c r="AR102" s="24" t="s">
        <v>208</v>
      </c>
      <c r="AT102" s="24" t="s">
        <v>203</v>
      </c>
      <c r="AU102" s="24" t="s">
        <v>76</v>
      </c>
      <c r="AY102" s="24" t="s">
        <v>201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4" t="s">
        <v>76</v>
      </c>
      <c r="BK102" s="246">
        <f>ROUND(I102*H102,2)</f>
        <v>0</v>
      </c>
      <c r="BL102" s="24" t="s">
        <v>208</v>
      </c>
      <c r="BM102" s="24" t="s">
        <v>287</v>
      </c>
    </row>
    <row r="103" spans="2:47" s="1" customFormat="1" ht="13.5">
      <c r="B103" s="46"/>
      <c r="C103" s="74"/>
      <c r="D103" s="249" t="s">
        <v>493</v>
      </c>
      <c r="E103" s="74"/>
      <c r="F103" s="280" t="s">
        <v>1409</v>
      </c>
      <c r="G103" s="74"/>
      <c r="H103" s="74"/>
      <c r="I103" s="203"/>
      <c r="J103" s="74"/>
      <c r="K103" s="74"/>
      <c r="L103" s="72"/>
      <c r="M103" s="281"/>
      <c r="N103" s="47"/>
      <c r="O103" s="47"/>
      <c r="P103" s="47"/>
      <c r="Q103" s="47"/>
      <c r="R103" s="47"/>
      <c r="S103" s="47"/>
      <c r="T103" s="95"/>
      <c r="AT103" s="24" t="s">
        <v>493</v>
      </c>
      <c r="AU103" s="24" t="s">
        <v>76</v>
      </c>
    </row>
    <row r="104" spans="2:65" s="1" customFormat="1" ht="16.5" customHeight="1">
      <c r="B104" s="46"/>
      <c r="C104" s="235" t="s">
        <v>69</v>
      </c>
      <c r="D104" s="235" t="s">
        <v>203</v>
      </c>
      <c r="E104" s="236" t="s">
        <v>1420</v>
      </c>
      <c r="F104" s="237" t="s">
        <v>1421</v>
      </c>
      <c r="G104" s="238" t="s">
        <v>248</v>
      </c>
      <c r="H104" s="239">
        <v>14</v>
      </c>
      <c r="I104" s="240"/>
      <c r="J104" s="241">
        <f>ROUND(I104*H104,2)</f>
        <v>0</v>
      </c>
      <c r="K104" s="237" t="s">
        <v>21</v>
      </c>
      <c r="L104" s="72"/>
      <c r="M104" s="242" t="s">
        <v>21</v>
      </c>
      <c r="N104" s="243" t="s">
        <v>40</v>
      </c>
      <c r="O104" s="47"/>
      <c r="P104" s="244">
        <f>O104*H104</f>
        <v>0</v>
      </c>
      <c r="Q104" s="244">
        <v>0</v>
      </c>
      <c r="R104" s="244">
        <f>Q104*H104</f>
        <v>0</v>
      </c>
      <c r="S104" s="244">
        <v>0</v>
      </c>
      <c r="T104" s="245">
        <f>S104*H104</f>
        <v>0</v>
      </c>
      <c r="AR104" s="24" t="s">
        <v>208</v>
      </c>
      <c r="AT104" s="24" t="s">
        <v>203</v>
      </c>
      <c r="AU104" s="24" t="s">
        <v>76</v>
      </c>
      <c r="AY104" s="24" t="s">
        <v>201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4" t="s">
        <v>76</v>
      </c>
      <c r="BK104" s="246">
        <f>ROUND(I104*H104,2)</f>
        <v>0</v>
      </c>
      <c r="BL104" s="24" t="s">
        <v>208</v>
      </c>
      <c r="BM104" s="24" t="s">
        <v>297</v>
      </c>
    </row>
    <row r="105" spans="2:47" s="1" customFormat="1" ht="13.5">
      <c r="B105" s="46"/>
      <c r="C105" s="74"/>
      <c r="D105" s="249" t="s">
        <v>493</v>
      </c>
      <c r="E105" s="74"/>
      <c r="F105" s="280" t="s">
        <v>1409</v>
      </c>
      <c r="G105" s="74"/>
      <c r="H105" s="74"/>
      <c r="I105" s="203"/>
      <c r="J105" s="74"/>
      <c r="K105" s="74"/>
      <c r="L105" s="72"/>
      <c r="M105" s="281"/>
      <c r="N105" s="47"/>
      <c r="O105" s="47"/>
      <c r="P105" s="47"/>
      <c r="Q105" s="47"/>
      <c r="R105" s="47"/>
      <c r="S105" s="47"/>
      <c r="T105" s="95"/>
      <c r="AT105" s="24" t="s">
        <v>493</v>
      </c>
      <c r="AU105" s="24" t="s">
        <v>76</v>
      </c>
    </row>
    <row r="106" spans="2:65" s="1" customFormat="1" ht="16.5" customHeight="1">
      <c r="B106" s="46"/>
      <c r="C106" s="235" t="s">
        <v>69</v>
      </c>
      <c r="D106" s="235" t="s">
        <v>203</v>
      </c>
      <c r="E106" s="236" t="s">
        <v>1422</v>
      </c>
      <c r="F106" s="237" t="s">
        <v>1423</v>
      </c>
      <c r="G106" s="238" t="s">
        <v>248</v>
      </c>
      <c r="H106" s="239">
        <v>120</v>
      </c>
      <c r="I106" s="240"/>
      <c r="J106" s="241">
        <f>ROUND(I106*H106,2)</f>
        <v>0</v>
      </c>
      <c r="K106" s="237" t="s">
        <v>21</v>
      </c>
      <c r="L106" s="72"/>
      <c r="M106" s="242" t="s">
        <v>21</v>
      </c>
      <c r="N106" s="243" t="s">
        <v>40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208</v>
      </c>
      <c r="AT106" s="24" t="s">
        <v>203</v>
      </c>
      <c r="AU106" s="24" t="s">
        <v>76</v>
      </c>
      <c r="AY106" s="24" t="s">
        <v>201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76</v>
      </c>
      <c r="BK106" s="246">
        <f>ROUND(I106*H106,2)</f>
        <v>0</v>
      </c>
      <c r="BL106" s="24" t="s">
        <v>208</v>
      </c>
      <c r="BM106" s="24" t="s">
        <v>308</v>
      </c>
    </row>
    <row r="107" spans="2:47" s="1" customFormat="1" ht="13.5">
      <c r="B107" s="46"/>
      <c r="C107" s="74"/>
      <c r="D107" s="249" t="s">
        <v>493</v>
      </c>
      <c r="E107" s="74"/>
      <c r="F107" s="280" t="s">
        <v>1409</v>
      </c>
      <c r="G107" s="74"/>
      <c r="H107" s="74"/>
      <c r="I107" s="203"/>
      <c r="J107" s="74"/>
      <c r="K107" s="74"/>
      <c r="L107" s="72"/>
      <c r="M107" s="281"/>
      <c r="N107" s="47"/>
      <c r="O107" s="47"/>
      <c r="P107" s="47"/>
      <c r="Q107" s="47"/>
      <c r="R107" s="47"/>
      <c r="S107" s="47"/>
      <c r="T107" s="95"/>
      <c r="AT107" s="24" t="s">
        <v>493</v>
      </c>
      <c r="AU107" s="24" t="s">
        <v>76</v>
      </c>
    </row>
    <row r="108" spans="2:65" s="1" customFormat="1" ht="16.5" customHeight="1">
      <c r="B108" s="46"/>
      <c r="C108" s="235" t="s">
        <v>69</v>
      </c>
      <c r="D108" s="235" t="s">
        <v>203</v>
      </c>
      <c r="E108" s="236" t="s">
        <v>1424</v>
      </c>
      <c r="F108" s="237" t="s">
        <v>1425</v>
      </c>
      <c r="G108" s="238" t="s">
        <v>248</v>
      </c>
      <c r="H108" s="239">
        <v>224</v>
      </c>
      <c r="I108" s="240"/>
      <c r="J108" s="241">
        <f>ROUND(I108*H108,2)</f>
        <v>0</v>
      </c>
      <c r="K108" s="237" t="s">
        <v>21</v>
      </c>
      <c r="L108" s="72"/>
      <c r="M108" s="242" t="s">
        <v>21</v>
      </c>
      <c r="N108" s="243" t="s">
        <v>40</v>
      </c>
      <c r="O108" s="47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4" t="s">
        <v>208</v>
      </c>
      <c r="AT108" s="24" t="s">
        <v>203</v>
      </c>
      <c r="AU108" s="24" t="s">
        <v>76</v>
      </c>
      <c r="AY108" s="24" t="s">
        <v>201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4" t="s">
        <v>76</v>
      </c>
      <c r="BK108" s="246">
        <f>ROUND(I108*H108,2)</f>
        <v>0</v>
      </c>
      <c r="BL108" s="24" t="s">
        <v>208</v>
      </c>
      <c r="BM108" s="24" t="s">
        <v>316</v>
      </c>
    </row>
    <row r="109" spans="2:47" s="1" customFormat="1" ht="13.5">
      <c r="B109" s="46"/>
      <c r="C109" s="74"/>
      <c r="D109" s="249" t="s">
        <v>493</v>
      </c>
      <c r="E109" s="74"/>
      <c r="F109" s="280" t="s">
        <v>1409</v>
      </c>
      <c r="G109" s="74"/>
      <c r="H109" s="74"/>
      <c r="I109" s="203"/>
      <c r="J109" s="74"/>
      <c r="K109" s="74"/>
      <c r="L109" s="72"/>
      <c r="M109" s="281"/>
      <c r="N109" s="47"/>
      <c r="O109" s="47"/>
      <c r="P109" s="47"/>
      <c r="Q109" s="47"/>
      <c r="R109" s="47"/>
      <c r="S109" s="47"/>
      <c r="T109" s="95"/>
      <c r="AT109" s="24" t="s">
        <v>493</v>
      </c>
      <c r="AU109" s="24" t="s">
        <v>76</v>
      </c>
    </row>
    <row r="110" spans="2:65" s="1" customFormat="1" ht="25.5" customHeight="1">
      <c r="B110" s="46"/>
      <c r="C110" s="235" t="s">
        <v>69</v>
      </c>
      <c r="D110" s="235" t="s">
        <v>203</v>
      </c>
      <c r="E110" s="236" t="s">
        <v>1426</v>
      </c>
      <c r="F110" s="237" t="s">
        <v>1427</v>
      </c>
      <c r="G110" s="238" t="s">
        <v>248</v>
      </c>
      <c r="H110" s="239">
        <v>21</v>
      </c>
      <c r="I110" s="240"/>
      <c r="J110" s="241">
        <f>ROUND(I110*H110,2)</f>
        <v>0</v>
      </c>
      <c r="K110" s="237" t="s">
        <v>21</v>
      </c>
      <c r="L110" s="72"/>
      <c r="M110" s="242" t="s">
        <v>21</v>
      </c>
      <c r="N110" s="243" t="s">
        <v>40</v>
      </c>
      <c r="O110" s="47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4" t="s">
        <v>208</v>
      </c>
      <c r="AT110" s="24" t="s">
        <v>203</v>
      </c>
      <c r="AU110" s="24" t="s">
        <v>76</v>
      </c>
      <c r="AY110" s="24" t="s">
        <v>201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76</v>
      </c>
      <c r="BK110" s="246">
        <f>ROUND(I110*H110,2)</f>
        <v>0</v>
      </c>
      <c r="BL110" s="24" t="s">
        <v>208</v>
      </c>
      <c r="BM110" s="24" t="s">
        <v>330</v>
      </c>
    </row>
    <row r="111" spans="2:47" s="1" customFormat="1" ht="13.5">
      <c r="B111" s="46"/>
      <c r="C111" s="74"/>
      <c r="D111" s="249" t="s">
        <v>493</v>
      </c>
      <c r="E111" s="74"/>
      <c r="F111" s="280" t="s">
        <v>1409</v>
      </c>
      <c r="G111" s="74"/>
      <c r="H111" s="74"/>
      <c r="I111" s="203"/>
      <c r="J111" s="74"/>
      <c r="K111" s="74"/>
      <c r="L111" s="72"/>
      <c r="M111" s="281"/>
      <c r="N111" s="47"/>
      <c r="O111" s="47"/>
      <c r="P111" s="47"/>
      <c r="Q111" s="47"/>
      <c r="R111" s="47"/>
      <c r="S111" s="47"/>
      <c r="T111" s="95"/>
      <c r="AT111" s="24" t="s">
        <v>493</v>
      </c>
      <c r="AU111" s="24" t="s">
        <v>76</v>
      </c>
    </row>
    <row r="112" spans="2:65" s="1" customFormat="1" ht="25.5" customHeight="1">
      <c r="B112" s="46"/>
      <c r="C112" s="235" t="s">
        <v>69</v>
      </c>
      <c r="D112" s="235" t="s">
        <v>203</v>
      </c>
      <c r="E112" s="236" t="s">
        <v>1428</v>
      </c>
      <c r="F112" s="237" t="s">
        <v>1429</v>
      </c>
      <c r="G112" s="238" t="s">
        <v>248</v>
      </c>
      <c r="H112" s="239">
        <v>3</v>
      </c>
      <c r="I112" s="240"/>
      <c r="J112" s="241">
        <f>ROUND(I112*H112,2)</f>
        <v>0</v>
      </c>
      <c r="K112" s="237" t="s">
        <v>21</v>
      </c>
      <c r="L112" s="72"/>
      <c r="M112" s="242" t="s">
        <v>21</v>
      </c>
      <c r="N112" s="243" t="s">
        <v>40</v>
      </c>
      <c r="O112" s="47"/>
      <c r="P112" s="244">
        <f>O112*H112</f>
        <v>0</v>
      </c>
      <c r="Q112" s="244">
        <v>0</v>
      </c>
      <c r="R112" s="244">
        <f>Q112*H112</f>
        <v>0</v>
      </c>
      <c r="S112" s="244">
        <v>0</v>
      </c>
      <c r="T112" s="245">
        <f>S112*H112</f>
        <v>0</v>
      </c>
      <c r="AR112" s="24" t="s">
        <v>208</v>
      </c>
      <c r="AT112" s="24" t="s">
        <v>203</v>
      </c>
      <c r="AU112" s="24" t="s">
        <v>76</v>
      </c>
      <c r="AY112" s="24" t="s">
        <v>201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76</v>
      </c>
      <c r="BK112" s="246">
        <f>ROUND(I112*H112,2)</f>
        <v>0</v>
      </c>
      <c r="BL112" s="24" t="s">
        <v>208</v>
      </c>
      <c r="BM112" s="24" t="s">
        <v>338</v>
      </c>
    </row>
    <row r="113" spans="2:47" s="1" customFormat="1" ht="13.5">
      <c r="B113" s="46"/>
      <c r="C113" s="74"/>
      <c r="D113" s="249" t="s">
        <v>493</v>
      </c>
      <c r="E113" s="74"/>
      <c r="F113" s="280" t="s">
        <v>1430</v>
      </c>
      <c r="G113" s="74"/>
      <c r="H113" s="74"/>
      <c r="I113" s="203"/>
      <c r="J113" s="74"/>
      <c r="K113" s="74"/>
      <c r="L113" s="72"/>
      <c r="M113" s="281"/>
      <c r="N113" s="47"/>
      <c r="O113" s="47"/>
      <c r="P113" s="47"/>
      <c r="Q113" s="47"/>
      <c r="R113" s="47"/>
      <c r="S113" s="47"/>
      <c r="T113" s="95"/>
      <c r="AT113" s="24" t="s">
        <v>493</v>
      </c>
      <c r="AU113" s="24" t="s">
        <v>76</v>
      </c>
    </row>
    <row r="114" spans="2:65" s="1" customFormat="1" ht="25.5" customHeight="1">
      <c r="B114" s="46"/>
      <c r="C114" s="235" t="s">
        <v>69</v>
      </c>
      <c r="D114" s="235" t="s">
        <v>203</v>
      </c>
      <c r="E114" s="236" t="s">
        <v>1431</v>
      </c>
      <c r="F114" s="237" t="s">
        <v>1432</v>
      </c>
      <c r="G114" s="238" t="s">
        <v>248</v>
      </c>
      <c r="H114" s="239">
        <v>3</v>
      </c>
      <c r="I114" s="240"/>
      <c r="J114" s="241">
        <f>ROUND(I114*H114,2)</f>
        <v>0</v>
      </c>
      <c r="K114" s="237" t="s">
        <v>21</v>
      </c>
      <c r="L114" s="72"/>
      <c r="M114" s="242" t="s">
        <v>21</v>
      </c>
      <c r="N114" s="243" t="s">
        <v>40</v>
      </c>
      <c r="O114" s="47"/>
      <c r="P114" s="244">
        <f>O114*H114</f>
        <v>0</v>
      </c>
      <c r="Q114" s="244">
        <v>0</v>
      </c>
      <c r="R114" s="244">
        <f>Q114*H114</f>
        <v>0</v>
      </c>
      <c r="S114" s="244">
        <v>0</v>
      </c>
      <c r="T114" s="245">
        <f>S114*H114</f>
        <v>0</v>
      </c>
      <c r="AR114" s="24" t="s">
        <v>208</v>
      </c>
      <c r="AT114" s="24" t="s">
        <v>203</v>
      </c>
      <c r="AU114" s="24" t="s">
        <v>76</v>
      </c>
      <c r="AY114" s="24" t="s">
        <v>201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4" t="s">
        <v>76</v>
      </c>
      <c r="BK114" s="246">
        <f>ROUND(I114*H114,2)</f>
        <v>0</v>
      </c>
      <c r="BL114" s="24" t="s">
        <v>208</v>
      </c>
      <c r="BM114" s="24" t="s">
        <v>349</v>
      </c>
    </row>
    <row r="115" spans="2:47" s="1" customFormat="1" ht="13.5">
      <c r="B115" s="46"/>
      <c r="C115" s="74"/>
      <c r="D115" s="249" t="s">
        <v>493</v>
      </c>
      <c r="E115" s="74"/>
      <c r="F115" s="280" t="s">
        <v>1430</v>
      </c>
      <c r="G115" s="74"/>
      <c r="H115" s="74"/>
      <c r="I115" s="203"/>
      <c r="J115" s="74"/>
      <c r="K115" s="74"/>
      <c r="L115" s="72"/>
      <c r="M115" s="281"/>
      <c r="N115" s="47"/>
      <c r="O115" s="47"/>
      <c r="P115" s="47"/>
      <c r="Q115" s="47"/>
      <c r="R115" s="47"/>
      <c r="S115" s="47"/>
      <c r="T115" s="95"/>
      <c r="AT115" s="24" t="s">
        <v>493</v>
      </c>
      <c r="AU115" s="24" t="s">
        <v>76</v>
      </c>
    </row>
    <row r="116" spans="2:65" s="1" customFormat="1" ht="16.5" customHeight="1">
      <c r="B116" s="46"/>
      <c r="C116" s="235" t="s">
        <v>69</v>
      </c>
      <c r="D116" s="235" t="s">
        <v>203</v>
      </c>
      <c r="E116" s="236" t="s">
        <v>1433</v>
      </c>
      <c r="F116" s="237" t="s">
        <v>1434</v>
      </c>
      <c r="G116" s="238" t="s">
        <v>358</v>
      </c>
      <c r="H116" s="239">
        <v>75</v>
      </c>
      <c r="I116" s="240"/>
      <c r="J116" s="241">
        <f>ROUND(I116*H116,2)</f>
        <v>0</v>
      </c>
      <c r="K116" s="237" t="s">
        <v>21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208</v>
      </c>
      <c r="AT116" s="24" t="s">
        <v>203</v>
      </c>
      <c r="AU116" s="24" t="s">
        <v>76</v>
      </c>
      <c r="AY116" s="24" t="s">
        <v>201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208</v>
      </c>
      <c r="BM116" s="24" t="s">
        <v>364</v>
      </c>
    </row>
    <row r="117" spans="2:47" s="1" customFormat="1" ht="13.5">
      <c r="B117" s="46"/>
      <c r="C117" s="74"/>
      <c r="D117" s="249" t="s">
        <v>493</v>
      </c>
      <c r="E117" s="74"/>
      <c r="F117" s="280" t="s">
        <v>1409</v>
      </c>
      <c r="G117" s="74"/>
      <c r="H117" s="74"/>
      <c r="I117" s="203"/>
      <c r="J117" s="74"/>
      <c r="K117" s="74"/>
      <c r="L117" s="72"/>
      <c r="M117" s="281"/>
      <c r="N117" s="47"/>
      <c r="O117" s="47"/>
      <c r="P117" s="47"/>
      <c r="Q117" s="47"/>
      <c r="R117" s="47"/>
      <c r="S117" s="47"/>
      <c r="T117" s="95"/>
      <c r="AT117" s="24" t="s">
        <v>493</v>
      </c>
      <c r="AU117" s="24" t="s">
        <v>76</v>
      </c>
    </row>
    <row r="118" spans="2:65" s="1" customFormat="1" ht="16.5" customHeight="1">
      <c r="B118" s="46"/>
      <c r="C118" s="235" t="s">
        <v>69</v>
      </c>
      <c r="D118" s="235" t="s">
        <v>203</v>
      </c>
      <c r="E118" s="236" t="s">
        <v>1435</v>
      </c>
      <c r="F118" s="237" t="s">
        <v>1436</v>
      </c>
      <c r="G118" s="238" t="s">
        <v>358</v>
      </c>
      <c r="H118" s="239">
        <v>325</v>
      </c>
      <c r="I118" s="240"/>
      <c r="J118" s="241">
        <f>ROUND(I118*H118,2)</f>
        <v>0</v>
      </c>
      <c r="K118" s="237" t="s">
        <v>21</v>
      </c>
      <c r="L118" s="72"/>
      <c r="M118" s="242" t="s">
        <v>21</v>
      </c>
      <c r="N118" s="243" t="s">
        <v>40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208</v>
      </c>
      <c r="AT118" s="24" t="s">
        <v>203</v>
      </c>
      <c r="AU118" s="24" t="s">
        <v>76</v>
      </c>
      <c r="AY118" s="24" t="s">
        <v>201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76</v>
      </c>
      <c r="BK118" s="246">
        <f>ROUND(I118*H118,2)</f>
        <v>0</v>
      </c>
      <c r="BL118" s="24" t="s">
        <v>208</v>
      </c>
      <c r="BM118" s="24" t="s">
        <v>374</v>
      </c>
    </row>
    <row r="119" spans="2:47" s="1" customFormat="1" ht="13.5">
      <c r="B119" s="46"/>
      <c r="C119" s="74"/>
      <c r="D119" s="249" t="s">
        <v>493</v>
      </c>
      <c r="E119" s="74"/>
      <c r="F119" s="280" t="s">
        <v>1409</v>
      </c>
      <c r="G119" s="74"/>
      <c r="H119" s="74"/>
      <c r="I119" s="203"/>
      <c r="J119" s="74"/>
      <c r="K119" s="74"/>
      <c r="L119" s="72"/>
      <c r="M119" s="281"/>
      <c r="N119" s="47"/>
      <c r="O119" s="47"/>
      <c r="P119" s="47"/>
      <c r="Q119" s="47"/>
      <c r="R119" s="47"/>
      <c r="S119" s="47"/>
      <c r="T119" s="95"/>
      <c r="AT119" s="24" t="s">
        <v>493</v>
      </c>
      <c r="AU119" s="24" t="s">
        <v>76</v>
      </c>
    </row>
    <row r="120" spans="2:65" s="1" customFormat="1" ht="16.5" customHeight="1">
      <c r="B120" s="46"/>
      <c r="C120" s="235" t="s">
        <v>69</v>
      </c>
      <c r="D120" s="235" t="s">
        <v>203</v>
      </c>
      <c r="E120" s="236" t="s">
        <v>1437</v>
      </c>
      <c r="F120" s="237" t="s">
        <v>1438</v>
      </c>
      <c r="G120" s="238" t="s">
        <v>358</v>
      </c>
      <c r="H120" s="239">
        <v>1005</v>
      </c>
      <c r="I120" s="240"/>
      <c r="J120" s="241">
        <f>ROUND(I120*H120,2)</f>
        <v>0</v>
      </c>
      <c r="K120" s="237" t="s">
        <v>21</v>
      </c>
      <c r="L120" s="72"/>
      <c r="M120" s="242" t="s">
        <v>21</v>
      </c>
      <c r="N120" s="243" t="s">
        <v>40</v>
      </c>
      <c r="O120" s="47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4" t="s">
        <v>208</v>
      </c>
      <c r="AT120" s="24" t="s">
        <v>203</v>
      </c>
      <c r="AU120" s="24" t="s">
        <v>76</v>
      </c>
      <c r="AY120" s="24" t="s">
        <v>201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76</v>
      </c>
      <c r="BK120" s="246">
        <f>ROUND(I120*H120,2)</f>
        <v>0</v>
      </c>
      <c r="BL120" s="24" t="s">
        <v>208</v>
      </c>
      <c r="BM120" s="24" t="s">
        <v>384</v>
      </c>
    </row>
    <row r="121" spans="2:47" s="1" customFormat="1" ht="13.5">
      <c r="B121" s="46"/>
      <c r="C121" s="74"/>
      <c r="D121" s="249" t="s">
        <v>493</v>
      </c>
      <c r="E121" s="74"/>
      <c r="F121" s="280" t="s">
        <v>1409</v>
      </c>
      <c r="G121" s="74"/>
      <c r="H121" s="74"/>
      <c r="I121" s="203"/>
      <c r="J121" s="74"/>
      <c r="K121" s="74"/>
      <c r="L121" s="72"/>
      <c r="M121" s="281"/>
      <c r="N121" s="47"/>
      <c r="O121" s="47"/>
      <c r="P121" s="47"/>
      <c r="Q121" s="47"/>
      <c r="R121" s="47"/>
      <c r="S121" s="47"/>
      <c r="T121" s="95"/>
      <c r="AT121" s="24" t="s">
        <v>493</v>
      </c>
      <c r="AU121" s="24" t="s">
        <v>76</v>
      </c>
    </row>
    <row r="122" spans="2:65" s="1" customFormat="1" ht="16.5" customHeight="1">
      <c r="B122" s="46"/>
      <c r="C122" s="235" t="s">
        <v>69</v>
      </c>
      <c r="D122" s="235" t="s">
        <v>203</v>
      </c>
      <c r="E122" s="236" t="s">
        <v>1439</v>
      </c>
      <c r="F122" s="237" t="s">
        <v>1440</v>
      </c>
      <c r="G122" s="238" t="s">
        <v>248</v>
      </c>
      <c r="H122" s="239">
        <v>85</v>
      </c>
      <c r="I122" s="240"/>
      <c r="J122" s="241">
        <f>ROUND(I122*H122,2)</f>
        <v>0</v>
      </c>
      <c r="K122" s="237" t="s">
        <v>21</v>
      </c>
      <c r="L122" s="72"/>
      <c r="M122" s="242" t="s">
        <v>21</v>
      </c>
      <c r="N122" s="243" t="s">
        <v>40</v>
      </c>
      <c r="O122" s="47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AR122" s="24" t="s">
        <v>208</v>
      </c>
      <c r="AT122" s="24" t="s">
        <v>203</v>
      </c>
      <c r="AU122" s="24" t="s">
        <v>76</v>
      </c>
      <c r="AY122" s="24" t="s">
        <v>201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76</v>
      </c>
      <c r="BK122" s="246">
        <f>ROUND(I122*H122,2)</f>
        <v>0</v>
      </c>
      <c r="BL122" s="24" t="s">
        <v>208</v>
      </c>
      <c r="BM122" s="24" t="s">
        <v>395</v>
      </c>
    </row>
    <row r="123" spans="2:47" s="1" customFormat="1" ht="13.5">
      <c r="B123" s="46"/>
      <c r="C123" s="74"/>
      <c r="D123" s="249" t="s">
        <v>493</v>
      </c>
      <c r="E123" s="74"/>
      <c r="F123" s="280" t="s">
        <v>1409</v>
      </c>
      <c r="G123" s="74"/>
      <c r="H123" s="74"/>
      <c r="I123" s="203"/>
      <c r="J123" s="74"/>
      <c r="K123" s="74"/>
      <c r="L123" s="72"/>
      <c r="M123" s="281"/>
      <c r="N123" s="47"/>
      <c r="O123" s="47"/>
      <c r="P123" s="47"/>
      <c r="Q123" s="47"/>
      <c r="R123" s="47"/>
      <c r="S123" s="47"/>
      <c r="T123" s="95"/>
      <c r="AT123" s="24" t="s">
        <v>493</v>
      </c>
      <c r="AU123" s="24" t="s">
        <v>76</v>
      </c>
    </row>
    <row r="124" spans="2:65" s="1" customFormat="1" ht="16.5" customHeight="1">
      <c r="B124" s="46"/>
      <c r="C124" s="235" t="s">
        <v>69</v>
      </c>
      <c r="D124" s="235" t="s">
        <v>203</v>
      </c>
      <c r="E124" s="236" t="s">
        <v>1441</v>
      </c>
      <c r="F124" s="237" t="s">
        <v>1442</v>
      </c>
      <c r="G124" s="238" t="s">
        <v>248</v>
      </c>
      <c r="H124" s="239">
        <v>160</v>
      </c>
      <c r="I124" s="240"/>
      <c r="J124" s="241">
        <f>ROUND(I124*H124,2)</f>
        <v>0</v>
      </c>
      <c r="K124" s="237" t="s">
        <v>21</v>
      </c>
      <c r="L124" s="72"/>
      <c r="M124" s="242" t="s">
        <v>21</v>
      </c>
      <c r="N124" s="243" t="s">
        <v>40</v>
      </c>
      <c r="O124" s="47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208</v>
      </c>
      <c r="AT124" s="24" t="s">
        <v>203</v>
      </c>
      <c r="AU124" s="24" t="s">
        <v>76</v>
      </c>
      <c r="AY124" s="24" t="s">
        <v>201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4" t="s">
        <v>76</v>
      </c>
      <c r="BK124" s="246">
        <f>ROUND(I124*H124,2)</f>
        <v>0</v>
      </c>
      <c r="BL124" s="24" t="s">
        <v>208</v>
      </c>
      <c r="BM124" s="24" t="s">
        <v>405</v>
      </c>
    </row>
    <row r="125" spans="2:47" s="1" customFormat="1" ht="13.5">
      <c r="B125" s="46"/>
      <c r="C125" s="74"/>
      <c r="D125" s="249" t="s">
        <v>493</v>
      </c>
      <c r="E125" s="74"/>
      <c r="F125" s="280" t="s">
        <v>1409</v>
      </c>
      <c r="G125" s="74"/>
      <c r="H125" s="74"/>
      <c r="I125" s="203"/>
      <c r="J125" s="74"/>
      <c r="K125" s="74"/>
      <c r="L125" s="72"/>
      <c r="M125" s="281"/>
      <c r="N125" s="47"/>
      <c r="O125" s="47"/>
      <c r="P125" s="47"/>
      <c r="Q125" s="47"/>
      <c r="R125" s="47"/>
      <c r="S125" s="47"/>
      <c r="T125" s="95"/>
      <c r="AT125" s="24" t="s">
        <v>493</v>
      </c>
      <c r="AU125" s="24" t="s">
        <v>76</v>
      </c>
    </row>
    <row r="126" spans="2:65" s="1" customFormat="1" ht="16.5" customHeight="1">
      <c r="B126" s="46"/>
      <c r="C126" s="235" t="s">
        <v>69</v>
      </c>
      <c r="D126" s="235" t="s">
        <v>203</v>
      </c>
      <c r="E126" s="236" t="s">
        <v>1443</v>
      </c>
      <c r="F126" s="237" t="s">
        <v>1444</v>
      </c>
      <c r="G126" s="238" t="s">
        <v>248</v>
      </c>
      <c r="H126" s="239">
        <v>2</v>
      </c>
      <c r="I126" s="240"/>
      <c r="J126" s="241">
        <f>ROUND(I126*H126,2)</f>
        <v>0</v>
      </c>
      <c r="K126" s="237" t="s">
        <v>21</v>
      </c>
      <c r="L126" s="72"/>
      <c r="M126" s="242" t="s">
        <v>21</v>
      </c>
      <c r="N126" s="243" t="s">
        <v>40</v>
      </c>
      <c r="O126" s="47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AR126" s="24" t="s">
        <v>208</v>
      </c>
      <c r="AT126" s="24" t="s">
        <v>203</v>
      </c>
      <c r="AU126" s="24" t="s">
        <v>76</v>
      </c>
      <c r="AY126" s="24" t="s">
        <v>201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4" t="s">
        <v>76</v>
      </c>
      <c r="BK126" s="246">
        <f>ROUND(I126*H126,2)</f>
        <v>0</v>
      </c>
      <c r="BL126" s="24" t="s">
        <v>208</v>
      </c>
      <c r="BM126" s="24" t="s">
        <v>416</v>
      </c>
    </row>
    <row r="127" spans="2:47" s="1" customFormat="1" ht="13.5">
      <c r="B127" s="46"/>
      <c r="C127" s="74"/>
      <c r="D127" s="249" t="s">
        <v>493</v>
      </c>
      <c r="E127" s="74"/>
      <c r="F127" s="280" t="s">
        <v>1409</v>
      </c>
      <c r="G127" s="74"/>
      <c r="H127" s="74"/>
      <c r="I127" s="203"/>
      <c r="J127" s="74"/>
      <c r="K127" s="74"/>
      <c r="L127" s="72"/>
      <c r="M127" s="281"/>
      <c r="N127" s="47"/>
      <c r="O127" s="47"/>
      <c r="P127" s="47"/>
      <c r="Q127" s="47"/>
      <c r="R127" s="47"/>
      <c r="S127" s="47"/>
      <c r="T127" s="95"/>
      <c r="AT127" s="24" t="s">
        <v>493</v>
      </c>
      <c r="AU127" s="24" t="s">
        <v>76</v>
      </c>
    </row>
    <row r="128" spans="2:65" s="1" customFormat="1" ht="25.5" customHeight="1">
      <c r="B128" s="46"/>
      <c r="C128" s="235" t="s">
        <v>69</v>
      </c>
      <c r="D128" s="235" t="s">
        <v>203</v>
      </c>
      <c r="E128" s="236" t="s">
        <v>1445</v>
      </c>
      <c r="F128" s="237" t="s">
        <v>1446</v>
      </c>
      <c r="G128" s="238" t="s">
        <v>1447</v>
      </c>
      <c r="H128" s="239">
        <v>1</v>
      </c>
      <c r="I128" s="240"/>
      <c r="J128" s="241">
        <f>ROUND(I128*H128,2)</f>
        <v>0</v>
      </c>
      <c r="K128" s="237" t="s">
        <v>21</v>
      </c>
      <c r="L128" s="72"/>
      <c r="M128" s="242" t="s">
        <v>21</v>
      </c>
      <c r="N128" s="243" t="s">
        <v>40</v>
      </c>
      <c r="O128" s="47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AR128" s="24" t="s">
        <v>208</v>
      </c>
      <c r="AT128" s="24" t="s">
        <v>203</v>
      </c>
      <c r="AU128" s="24" t="s">
        <v>76</v>
      </c>
      <c r="AY128" s="24" t="s">
        <v>201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4" t="s">
        <v>76</v>
      </c>
      <c r="BK128" s="246">
        <f>ROUND(I128*H128,2)</f>
        <v>0</v>
      </c>
      <c r="BL128" s="24" t="s">
        <v>208</v>
      </c>
      <c r="BM128" s="24" t="s">
        <v>428</v>
      </c>
    </row>
    <row r="129" spans="2:47" s="1" customFormat="1" ht="13.5">
      <c r="B129" s="46"/>
      <c r="C129" s="74"/>
      <c r="D129" s="249" t="s">
        <v>493</v>
      </c>
      <c r="E129" s="74"/>
      <c r="F129" s="280" t="s">
        <v>1409</v>
      </c>
      <c r="G129" s="74"/>
      <c r="H129" s="74"/>
      <c r="I129" s="203"/>
      <c r="J129" s="74"/>
      <c r="K129" s="74"/>
      <c r="L129" s="72"/>
      <c r="M129" s="281"/>
      <c r="N129" s="47"/>
      <c r="O129" s="47"/>
      <c r="P129" s="47"/>
      <c r="Q129" s="47"/>
      <c r="R129" s="47"/>
      <c r="S129" s="47"/>
      <c r="T129" s="95"/>
      <c r="AT129" s="24" t="s">
        <v>493</v>
      </c>
      <c r="AU129" s="24" t="s">
        <v>76</v>
      </c>
    </row>
    <row r="130" spans="2:63" s="11" customFormat="1" ht="29.85" customHeight="1">
      <c r="B130" s="219"/>
      <c r="C130" s="220"/>
      <c r="D130" s="221" t="s">
        <v>68</v>
      </c>
      <c r="E130" s="233" t="s">
        <v>1448</v>
      </c>
      <c r="F130" s="233" t="s">
        <v>1449</v>
      </c>
      <c r="G130" s="220"/>
      <c r="H130" s="220"/>
      <c r="I130" s="223"/>
      <c r="J130" s="234">
        <f>BK130</f>
        <v>0</v>
      </c>
      <c r="K130" s="220"/>
      <c r="L130" s="225"/>
      <c r="M130" s="226"/>
      <c r="N130" s="227"/>
      <c r="O130" s="227"/>
      <c r="P130" s="228">
        <f>SUM(P131:P176)</f>
        <v>0</v>
      </c>
      <c r="Q130" s="227"/>
      <c r="R130" s="228">
        <f>SUM(R131:R176)</f>
        <v>0</v>
      </c>
      <c r="S130" s="227"/>
      <c r="T130" s="229">
        <f>SUM(T131:T176)</f>
        <v>0</v>
      </c>
      <c r="AR130" s="230" t="s">
        <v>76</v>
      </c>
      <c r="AT130" s="231" t="s">
        <v>68</v>
      </c>
      <c r="AU130" s="231" t="s">
        <v>76</v>
      </c>
      <c r="AY130" s="230" t="s">
        <v>201</v>
      </c>
      <c r="BK130" s="232">
        <f>SUM(BK131:BK176)</f>
        <v>0</v>
      </c>
    </row>
    <row r="131" spans="2:65" s="1" customFormat="1" ht="25.5" customHeight="1">
      <c r="B131" s="46"/>
      <c r="C131" s="235" t="s">
        <v>69</v>
      </c>
      <c r="D131" s="235" t="s">
        <v>203</v>
      </c>
      <c r="E131" s="236" t="s">
        <v>1450</v>
      </c>
      <c r="F131" s="237" t="s">
        <v>1451</v>
      </c>
      <c r="G131" s="238" t="s">
        <v>248</v>
      </c>
      <c r="H131" s="239">
        <v>1</v>
      </c>
      <c r="I131" s="240"/>
      <c r="J131" s="241">
        <f>ROUND(I131*H131,2)</f>
        <v>0</v>
      </c>
      <c r="K131" s="237" t="s">
        <v>21</v>
      </c>
      <c r="L131" s="72"/>
      <c r="M131" s="242" t="s">
        <v>21</v>
      </c>
      <c r="N131" s="243" t="s">
        <v>40</v>
      </c>
      <c r="O131" s="47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AR131" s="24" t="s">
        <v>208</v>
      </c>
      <c r="AT131" s="24" t="s">
        <v>203</v>
      </c>
      <c r="AU131" s="24" t="s">
        <v>79</v>
      </c>
      <c r="AY131" s="24" t="s">
        <v>201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76</v>
      </c>
      <c r="BK131" s="246">
        <f>ROUND(I131*H131,2)</f>
        <v>0</v>
      </c>
      <c r="BL131" s="24" t="s">
        <v>208</v>
      </c>
      <c r="BM131" s="24" t="s">
        <v>437</v>
      </c>
    </row>
    <row r="132" spans="2:47" s="1" customFormat="1" ht="13.5">
      <c r="B132" s="46"/>
      <c r="C132" s="74"/>
      <c r="D132" s="249" t="s">
        <v>493</v>
      </c>
      <c r="E132" s="74"/>
      <c r="F132" s="280" t="s">
        <v>1403</v>
      </c>
      <c r="G132" s="74"/>
      <c r="H132" s="74"/>
      <c r="I132" s="203"/>
      <c r="J132" s="74"/>
      <c r="K132" s="74"/>
      <c r="L132" s="72"/>
      <c r="M132" s="281"/>
      <c r="N132" s="47"/>
      <c r="O132" s="47"/>
      <c r="P132" s="47"/>
      <c r="Q132" s="47"/>
      <c r="R132" s="47"/>
      <c r="S132" s="47"/>
      <c r="T132" s="95"/>
      <c r="AT132" s="24" t="s">
        <v>493</v>
      </c>
      <c r="AU132" s="24" t="s">
        <v>79</v>
      </c>
    </row>
    <row r="133" spans="2:65" s="1" customFormat="1" ht="25.5" customHeight="1">
      <c r="B133" s="46"/>
      <c r="C133" s="235" t="s">
        <v>69</v>
      </c>
      <c r="D133" s="235" t="s">
        <v>203</v>
      </c>
      <c r="E133" s="236" t="s">
        <v>1452</v>
      </c>
      <c r="F133" s="237" t="s">
        <v>1453</v>
      </c>
      <c r="G133" s="238" t="s">
        <v>248</v>
      </c>
      <c r="H133" s="239">
        <v>6</v>
      </c>
      <c r="I133" s="240"/>
      <c r="J133" s="241">
        <f>ROUND(I133*H133,2)</f>
        <v>0</v>
      </c>
      <c r="K133" s="237" t="s">
        <v>21</v>
      </c>
      <c r="L133" s="72"/>
      <c r="M133" s="242" t="s">
        <v>21</v>
      </c>
      <c r="N133" s="243" t="s">
        <v>40</v>
      </c>
      <c r="O133" s="47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AR133" s="24" t="s">
        <v>208</v>
      </c>
      <c r="AT133" s="24" t="s">
        <v>203</v>
      </c>
      <c r="AU133" s="24" t="s">
        <v>79</v>
      </c>
      <c r="AY133" s="24" t="s">
        <v>201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4" t="s">
        <v>76</v>
      </c>
      <c r="BK133" s="246">
        <f>ROUND(I133*H133,2)</f>
        <v>0</v>
      </c>
      <c r="BL133" s="24" t="s">
        <v>208</v>
      </c>
      <c r="BM133" s="24" t="s">
        <v>447</v>
      </c>
    </row>
    <row r="134" spans="2:47" s="1" customFormat="1" ht="13.5">
      <c r="B134" s="46"/>
      <c r="C134" s="74"/>
      <c r="D134" s="249" t="s">
        <v>493</v>
      </c>
      <c r="E134" s="74"/>
      <c r="F134" s="280" t="s">
        <v>1409</v>
      </c>
      <c r="G134" s="74"/>
      <c r="H134" s="74"/>
      <c r="I134" s="203"/>
      <c r="J134" s="74"/>
      <c r="K134" s="74"/>
      <c r="L134" s="72"/>
      <c r="M134" s="281"/>
      <c r="N134" s="47"/>
      <c r="O134" s="47"/>
      <c r="P134" s="47"/>
      <c r="Q134" s="47"/>
      <c r="R134" s="47"/>
      <c r="S134" s="47"/>
      <c r="T134" s="95"/>
      <c r="AT134" s="24" t="s">
        <v>493</v>
      </c>
      <c r="AU134" s="24" t="s">
        <v>79</v>
      </c>
    </row>
    <row r="135" spans="2:65" s="1" customFormat="1" ht="25.5" customHeight="1">
      <c r="B135" s="46"/>
      <c r="C135" s="235" t="s">
        <v>69</v>
      </c>
      <c r="D135" s="235" t="s">
        <v>203</v>
      </c>
      <c r="E135" s="236" t="s">
        <v>1454</v>
      </c>
      <c r="F135" s="237" t="s">
        <v>1455</v>
      </c>
      <c r="G135" s="238" t="s">
        <v>358</v>
      </c>
      <c r="H135" s="239">
        <v>420</v>
      </c>
      <c r="I135" s="240"/>
      <c r="J135" s="241">
        <f>ROUND(I135*H135,2)</f>
        <v>0</v>
      </c>
      <c r="K135" s="237" t="s">
        <v>21</v>
      </c>
      <c r="L135" s="72"/>
      <c r="M135" s="242" t="s">
        <v>21</v>
      </c>
      <c r="N135" s="243" t="s">
        <v>40</v>
      </c>
      <c r="O135" s="47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AR135" s="24" t="s">
        <v>208</v>
      </c>
      <c r="AT135" s="24" t="s">
        <v>203</v>
      </c>
      <c r="AU135" s="24" t="s">
        <v>79</v>
      </c>
      <c r="AY135" s="24" t="s">
        <v>201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4" t="s">
        <v>76</v>
      </c>
      <c r="BK135" s="246">
        <f>ROUND(I135*H135,2)</f>
        <v>0</v>
      </c>
      <c r="BL135" s="24" t="s">
        <v>208</v>
      </c>
      <c r="BM135" s="24" t="s">
        <v>457</v>
      </c>
    </row>
    <row r="136" spans="2:47" s="1" customFormat="1" ht="13.5">
      <c r="B136" s="46"/>
      <c r="C136" s="74"/>
      <c r="D136" s="249" t="s">
        <v>493</v>
      </c>
      <c r="E136" s="74"/>
      <c r="F136" s="280" t="s">
        <v>1409</v>
      </c>
      <c r="G136" s="74"/>
      <c r="H136" s="74"/>
      <c r="I136" s="203"/>
      <c r="J136" s="74"/>
      <c r="K136" s="74"/>
      <c r="L136" s="72"/>
      <c r="M136" s="281"/>
      <c r="N136" s="47"/>
      <c r="O136" s="47"/>
      <c r="P136" s="47"/>
      <c r="Q136" s="47"/>
      <c r="R136" s="47"/>
      <c r="S136" s="47"/>
      <c r="T136" s="95"/>
      <c r="AT136" s="24" t="s">
        <v>493</v>
      </c>
      <c r="AU136" s="24" t="s">
        <v>79</v>
      </c>
    </row>
    <row r="137" spans="2:65" s="1" customFormat="1" ht="25.5" customHeight="1">
      <c r="B137" s="46"/>
      <c r="C137" s="235" t="s">
        <v>69</v>
      </c>
      <c r="D137" s="235" t="s">
        <v>203</v>
      </c>
      <c r="E137" s="236" t="s">
        <v>1456</v>
      </c>
      <c r="F137" s="237" t="s">
        <v>1457</v>
      </c>
      <c r="G137" s="238" t="s">
        <v>248</v>
      </c>
      <c r="H137" s="239">
        <v>88</v>
      </c>
      <c r="I137" s="240"/>
      <c r="J137" s="241">
        <f>ROUND(I137*H137,2)</f>
        <v>0</v>
      </c>
      <c r="K137" s="237" t="s">
        <v>21</v>
      </c>
      <c r="L137" s="72"/>
      <c r="M137" s="242" t="s">
        <v>21</v>
      </c>
      <c r="N137" s="243" t="s">
        <v>40</v>
      </c>
      <c r="O137" s="47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AR137" s="24" t="s">
        <v>208</v>
      </c>
      <c r="AT137" s="24" t="s">
        <v>203</v>
      </c>
      <c r="AU137" s="24" t="s">
        <v>79</v>
      </c>
      <c r="AY137" s="24" t="s">
        <v>201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24" t="s">
        <v>76</v>
      </c>
      <c r="BK137" s="246">
        <f>ROUND(I137*H137,2)</f>
        <v>0</v>
      </c>
      <c r="BL137" s="24" t="s">
        <v>208</v>
      </c>
      <c r="BM137" s="24" t="s">
        <v>466</v>
      </c>
    </row>
    <row r="138" spans="2:47" s="1" customFormat="1" ht="13.5">
      <c r="B138" s="46"/>
      <c r="C138" s="74"/>
      <c r="D138" s="249" t="s">
        <v>493</v>
      </c>
      <c r="E138" s="74"/>
      <c r="F138" s="280" t="s">
        <v>1409</v>
      </c>
      <c r="G138" s="74"/>
      <c r="H138" s="74"/>
      <c r="I138" s="203"/>
      <c r="J138" s="74"/>
      <c r="K138" s="74"/>
      <c r="L138" s="72"/>
      <c r="M138" s="281"/>
      <c r="N138" s="47"/>
      <c r="O138" s="47"/>
      <c r="P138" s="47"/>
      <c r="Q138" s="47"/>
      <c r="R138" s="47"/>
      <c r="S138" s="47"/>
      <c r="T138" s="95"/>
      <c r="AT138" s="24" t="s">
        <v>493</v>
      </c>
      <c r="AU138" s="24" t="s">
        <v>79</v>
      </c>
    </row>
    <row r="139" spans="2:65" s="1" customFormat="1" ht="16.5" customHeight="1">
      <c r="B139" s="46"/>
      <c r="C139" s="235" t="s">
        <v>69</v>
      </c>
      <c r="D139" s="235" t="s">
        <v>203</v>
      </c>
      <c r="E139" s="236" t="s">
        <v>1458</v>
      </c>
      <c r="F139" s="237" t="s">
        <v>1459</v>
      </c>
      <c r="G139" s="238" t="s">
        <v>248</v>
      </c>
      <c r="H139" s="239">
        <v>88</v>
      </c>
      <c r="I139" s="240"/>
      <c r="J139" s="241">
        <f>ROUND(I139*H139,2)</f>
        <v>0</v>
      </c>
      <c r="K139" s="237" t="s">
        <v>21</v>
      </c>
      <c r="L139" s="72"/>
      <c r="M139" s="242" t="s">
        <v>21</v>
      </c>
      <c r="N139" s="243" t="s">
        <v>40</v>
      </c>
      <c r="O139" s="47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AR139" s="24" t="s">
        <v>208</v>
      </c>
      <c r="AT139" s="24" t="s">
        <v>203</v>
      </c>
      <c r="AU139" s="24" t="s">
        <v>79</v>
      </c>
      <c r="AY139" s="24" t="s">
        <v>201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24" t="s">
        <v>76</v>
      </c>
      <c r="BK139" s="246">
        <f>ROUND(I139*H139,2)</f>
        <v>0</v>
      </c>
      <c r="BL139" s="24" t="s">
        <v>208</v>
      </c>
      <c r="BM139" s="24" t="s">
        <v>474</v>
      </c>
    </row>
    <row r="140" spans="2:47" s="1" customFormat="1" ht="13.5">
      <c r="B140" s="46"/>
      <c r="C140" s="74"/>
      <c r="D140" s="249" t="s">
        <v>493</v>
      </c>
      <c r="E140" s="74"/>
      <c r="F140" s="280" t="s">
        <v>1409</v>
      </c>
      <c r="G140" s="74"/>
      <c r="H140" s="74"/>
      <c r="I140" s="203"/>
      <c r="J140" s="74"/>
      <c r="K140" s="74"/>
      <c r="L140" s="72"/>
      <c r="M140" s="281"/>
      <c r="N140" s="47"/>
      <c r="O140" s="47"/>
      <c r="P140" s="47"/>
      <c r="Q140" s="47"/>
      <c r="R140" s="47"/>
      <c r="S140" s="47"/>
      <c r="T140" s="95"/>
      <c r="AT140" s="24" t="s">
        <v>493</v>
      </c>
      <c r="AU140" s="24" t="s">
        <v>79</v>
      </c>
    </row>
    <row r="141" spans="2:65" s="1" customFormat="1" ht="16.5" customHeight="1">
      <c r="B141" s="46"/>
      <c r="C141" s="235" t="s">
        <v>69</v>
      </c>
      <c r="D141" s="235" t="s">
        <v>203</v>
      </c>
      <c r="E141" s="236" t="s">
        <v>1460</v>
      </c>
      <c r="F141" s="237" t="s">
        <v>1461</v>
      </c>
      <c r="G141" s="238" t="s">
        <v>248</v>
      </c>
      <c r="H141" s="239">
        <v>88</v>
      </c>
      <c r="I141" s="240"/>
      <c r="J141" s="241">
        <f>ROUND(I141*H141,2)</f>
        <v>0</v>
      </c>
      <c r="K141" s="237" t="s">
        <v>21</v>
      </c>
      <c r="L141" s="72"/>
      <c r="M141" s="242" t="s">
        <v>21</v>
      </c>
      <c r="N141" s="243" t="s">
        <v>40</v>
      </c>
      <c r="O141" s="47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AR141" s="24" t="s">
        <v>208</v>
      </c>
      <c r="AT141" s="24" t="s">
        <v>203</v>
      </c>
      <c r="AU141" s="24" t="s">
        <v>79</v>
      </c>
      <c r="AY141" s="24" t="s">
        <v>201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24" t="s">
        <v>76</v>
      </c>
      <c r="BK141" s="246">
        <f>ROUND(I141*H141,2)</f>
        <v>0</v>
      </c>
      <c r="BL141" s="24" t="s">
        <v>208</v>
      </c>
      <c r="BM141" s="24" t="s">
        <v>484</v>
      </c>
    </row>
    <row r="142" spans="2:47" s="1" customFormat="1" ht="13.5">
      <c r="B142" s="46"/>
      <c r="C142" s="74"/>
      <c r="D142" s="249" t="s">
        <v>493</v>
      </c>
      <c r="E142" s="74"/>
      <c r="F142" s="280" t="s">
        <v>1409</v>
      </c>
      <c r="G142" s="74"/>
      <c r="H142" s="74"/>
      <c r="I142" s="203"/>
      <c r="J142" s="74"/>
      <c r="K142" s="74"/>
      <c r="L142" s="72"/>
      <c r="M142" s="281"/>
      <c r="N142" s="47"/>
      <c r="O142" s="47"/>
      <c r="P142" s="47"/>
      <c r="Q142" s="47"/>
      <c r="R142" s="47"/>
      <c r="S142" s="47"/>
      <c r="T142" s="95"/>
      <c r="AT142" s="24" t="s">
        <v>493</v>
      </c>
      <c r="AU142" s="24" t="s">
        <v>79</v>
      </c>
    </row>
    <row r="143" spans="2:65" s="1" customFormat="1" ht="25.5" customHeight="1">
      <c r="B143" s="46"/>
      <c r="C143" s="235" t="s">
        <v>69</v>
      </c>
      <c r="D143" s="235" t="s">
        <v>203</v>
      </c>
      <c r="E143" s="236" t="s">
        <v>1462</v>
      </c>
      <c r="F143" s="237" t="s">
        <v>1463</v>
      </c>
      <c r="G143" s="238" t="s">
        <v>248</v>
      </c>
      <c r="H143" s="239">
        <v>8</v>
      </c>
      <c r="I143" s="240"/>
      <c r="J143" s="241">
        <f>ROUND(I143*H143,2)</f>
        <v>0</v>
      </c>
      <c r="K143" s="237" t="s">
        <v>21</v>
      </c>
      <c r="L143" s="72"/>
      <c r="M143" s="242" t="s">
        <v>21</v>
      </c>
      <c r="N143" s="243" t="s">
        <v>40</v>
      </c>
      <c r="O143" s="47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AR143" s="24" t="s">
        <v>208</v>
      </c>
      <c r="AT143" s="24" t="s">
        <v>203</v>
      </c>
      <c r="AU143" s="24" t="s">
        <v>79</v>
      </c>
      <c r="AY143" s="24" t="s">
        <v>201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76</v>
      </c>
      <c r="BK143" s="246">
        <f>ROUND(I143*H143,2)</f>
        <v>0</v>
      </c>
      <c r="BL143" s="24" t="s">
        <v>208</v>
      </c>
      <c r="BM143" s="24" t="s">
        <v>497</v>
      </c>
    </row>
    <row r="144" spans="2:47" s="1" customFormat="1" ht="13.5">
      <c r="B144" s="46"/>
      <c r="C144" s="74"/>
      <c r="D144" s="249" t="s">
        <v>493</v>
      </c>
      <c r="E144" s="74"/>
      <c r="F144" s="280" t="s">
        <v>1409</v>
      </c>
      <c r="G144" s="74"/>
      <c r="H144" s="74"/>
      <c r="I144" s="203"/>
      <c r="J144" s="74"/>
      <c r="K144" s="74"/>
      <c r="L144" s="72"/>
      <c r="M144" s="281"/>
      <c r="N144" s="47"/>
      <c r="O144" s="47"/>
      <c r="P144" s="47"/>
      <c r="Q144" s="47"/>
      <c r="R144" s="47"/>
      <c r="S144" s="47"/>
      <c r="T144" s="95"/>
      <c r="AT144" s="24" t="s">
        <v>493</v>
      </c>
      <c r="AU144" s="24" t="s">
        <v>79</v>
      </c>
    </row>
    <row r="145" spans="2:65" s="1" customFormat="1" ht="25.5" customHeight="1">
      <c r="B145" s="46"/>
      <c r="C145" s="235" t="s">
        <v>69</v>
      </c>
      <c r="D145" s="235" t="s">
        <v>203</v>
      </c>
      <c r="E145" s="236" t="s">
        <v>1464</v>
      </c>
      <c r="F145" s="237" t="s">
        <v>1465</v>
      </c>
      <c r="G145" s="238" t="s">
        <v>248</v>
      </c>
      <c r="H145" s="239">
        <v>44</v>
      </c>
      <c r="I145" s="240"/>
      <c r="J145" s="241">
        <f>ROUND(I145*H145,2)</f>
        <v>0</v>
      </c>
      <c r="K145" s="237" t="s">
        <v>21</v>
      </c>
      <c r="L145" s="72"/>
      <c r="M145" s="242" t="s">
        <v>21</v>
      </c>
      <c r="N145" s="243" t="s">
        <v>40</v>
      </c>
      <c r="O145" s="47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AR145" s="24" t="s">
        <v>208</v>
      </c>
      <c r="AT145" s="24" t="s">
        <v>203</v>
      </c>
      <c r="AU145" s="24" t="s">
        <v>79</v>
      </c>
      <c r="AY145" s="24" t="s">
        <v>201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4" t="s">
        <v>76</v>
      </c>
      <c r="BK145" s="246">
        <f>ROUND(I145*H145,2)</f>
        <v>0</v>
      </c>
      <c r="BL145" s="24" t="s">
        <v>208</v>
      </c>
      <c r="BM145" s="24" t="s">
        <v>507</v>
      </c>
    </row>
    <row r="146" spans="2:47" s="1" customFormat="1" ht="13.5">
      <c r="B146" s="46"/>
      <c r="C146" s="74"/>
      <c r="D146" s="249" t="s">
        <v>493</v>
      </c>
      <c r="E146" s="74"/>
      <c r="F146" s="280" t="s">
        <v>1409</v>
      </c>
      <c r="G146" s="74"/>
      <c r="H146" s="74"/>
      <c r="I146" s="203"/>
      <c r="J146" s="74"/>
      <c r="K146" s="74"/>
      <c r="L146" s="72"/>
      <c r="M146" s="281"/>
      <c r="N146" s="47"/>
      <c r="O146" s="47"/>
      <c r="P146" s="47"/>
      <c r="Q146" s="47"/>
      <c r="R146" s="47"/>
      <c r="S146" s="47"/>
      <c r="T146" s="95"/>
      <c r="AT146" s="24" t="s">
        <v>493</v>
      </c>
      <c r="AU146" s="24" t="s">
        <v>79</v>
      </c>
    </row>
    <row r="147" spans="2:65" s="1" customFormat="1" ht="25.5" customHeight="1">
      <c r="B147" s="46"/>
      <c r="C147" s="235" t="s">
        <v>69</v>
      </c>
      <c r="D147" s="235" t="s">
        <v>203</v>
      </c>
      <c r="E147" s="236" t="s">
        <v>1466</v>
      </c>
      <c r="F147" s="237" t="s">
        <v>1467</v>
      </c>
      <c r="G147" s="238" t="s">
        <v>358</v>
      </c>
      <c r="H147" s="239">
        <v>6230</v>
      </c>
      <c r="I147" s="240"/>
      <c r="J147" s="241">
        <f>ROUND(I147*H147,2)</f>
        <v>0</v>
      </c>
      <c r="K147" s="237" t="s">
        <v>21</v>
      </c>
      <c r="L147" s="72"/>
      <c r="M147" s="242" t="s">
        <v>21</v>
      </c>
      <c r="N147" s="243" t="s">
        <v>40</v>
      </c>
      <c r="O147" s="47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AR147" s="24" t="s">
        <v>208</v>
      </c>
      <c r="AT147" s="24" t="s">
        <v>203</v>
      </c>
      <c r="AU147" s="24" t="s">
        <v>79</v>
      </c>
      <c r="AY147" s="24" t="s">
        <v>201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4" t="s">
        <v>76</v>
      </c>
      <c r="BK147" s="246">
        <f>ROUND(I147*H147,2)</f>
        <v>0</v>
      </c>
      <c r="BL147" s="24" t="s">
        <v>208</v>
      </c>
      <c r="BM147" s="24" t="s">
        <v>516</v>
      </c>
    </row>
    <row r="148" spans="2:47" s="1" customFormat="1" ht="13.5">
      <c r="B148" s="46"/>
      <c r="C148" s="74"/>
      <c r="D148" s="249" t="s">
        <v>493</v>
      </c>
      <c r="E148" s="74"/>
      <c r="F148" s="280" t="s">
        <v>1409</v>
      </c>
      <c r="G148" s="74"/>
      <c r="H148" s="74"/>
      <c r="I148" s="203"/>
      <c r="J148" s="74"/>
      <c r="K148" s="74"/>
      <c r="L148" s="72"/>
      <c r="M148" s="281"/>
      <c r="N148" s="47"/>
      <c r="O148" s="47"/>
      <c r="P148" s="47"/>
      <c r="Q148" s="47"/>
      <c r="R148" s="47"/>
      <c r="S148" s="47"/>
      <c r="T148" s="95"/>
      <c r="AT148" s="24" t="s">
        <v>493</v>
      </c>
      <c r="AU148" s="24" t="s">
        <v>79</v>
      </c>
    </row>
    <row r="149" spans="2:65" s="1" customFormat="1" ht="16.5" customHeight="1">
      <c r="B149" s="46"/>
      <c r="C149" s="235" t="s">
        <v>69</v>
      </c>
      <c r="D149" s="235" t="s">
        <v>203</v>
      </c>
      <c r="E149" s="236" t="s">
        <v>1468</v>
      </c>
      <c r="F149" s="237" t="s">
        <v>1469</v>
      </c>
      <c r="G149" s="238" t="s">
        <v>248</v>
      </c>
      <c r="H149" s="239">
        <v>14</v>
      </c>
      <c r="I149" s="240"/>
      <c r="J149" s="241">
        <f>ROUND(I149*H149,2)</f>
        <v>0</v>
      </c>
      <c r="K149" s="237" t="s">
        <v>21</v>
      </c>
      <c r="L149" s="72"/>
      <c r="M149" s="242" t="s">
        <v>21</v>
      </c>
      <c r="N149" s="243" t="s">
        <v>40</v>
      </c>
      <c r="O149" s="47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AR149" s="24" t="s">
        <v>208</v>
      </c>
      <c r="AT149" s="24" t="s">
        <v>203</v>
      </c>
      <c r="AU149" s="24" t="s">
        <v>79</v>
      </c>
      <c r="AY149" s="24" t="s">
        <v>201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4" t="s">
        <v>76</v>
      </c>
      <c r="BK149" s="246">
        <f>ROUND(I149*H149,2)</f>
        <v>0</v>
      </c>
      <c r="BL149" s="24" t="s">
        <v>208</v>
      </c>
      <c r="BM149" s="24" t="s">
        <v>528</v>
      </c>
    </row>
    <row r="150" spans="2:47" s="1" customFormat="1" ht="13.5">
      <c r="B150" s="46"/>
      <c r="C150" s="74"/>
      <c r="D150" s="249" t="s">
        <v>493</v>
      </c>
      <c r="E150" s="74"/>
      <c r="F150" s="280" t="s">
        <v>1409</v>
      </c>
      <c r="G150" s="74"/>
      <c r="H150" s="74"/>
      <c r="I150" s="203"/>
      <c r="J150" s="74"/>
      <c r="K150" s="74"/>
      <c r="L150" s="72"/>
      <c r="M150" s="281"/>
      <c r="N150" s="47"/>
      <c r="O150" s="47"/>
      <c r="P150" s="47"/>
      <c r="Q150" s="47"/>
      <c r="R150" s="47"/>
      <c r="S150" s="47"/>
      <c r="T150" s="95"/>
      <c r="AT150" s="24" t="s">
        <v>493</v>
      </c>
      <c r="AU150" s="24" t="s">
        <v>79</v>
      </c>
    </row>
    <row r="151" spans="2:65" s="1" customFormat="1" ht="16.5" customHeight="1">
      <c r="B151" s="46"/>
      <c r="C151" s="235" t="s">
        <v>69</v>
      </c>
      <c r="D151" s="235" t="s">
        <v>203</v>
      </c>
      <c r="E151" s="236" t="s">
        <v>1470</v>
      </c>
      <c r="F151" s="237" t="s">
        <v>1471</v>
      </c>
      <c r="G151" s="238" t="s">
        <v>248</v>
      </c>
      <c r="H151" s="239">
        <v>224</v>
      </c>
      <c r="I151" s="240"/>
      <c r="J151" s="241">
        <f>ROUND(I151*H151,2)</f>
        <v>0</v>
      </c>
      <c r="K151" s="237" t="s">
        <v>21</v>
      </c>
      <c r="L151" s="72"/>
      <c r="M151" s="242" t="s">
        <v>21</v>
      </c>
      <c r="N151" s="243" t="s">
        <v>40</v>
      </c>
      <c r="O151" s="47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AR151" s="24" t="s">
        <v>208</v>
      </c>
      <c r="AT151" s="24" t="s">
        <v>203</v>
      </c>
      <c r="AU151" s="24" t="s">
        <v>79</v>
      </c>
      <c r="AY151" s="24" t="s">
        <v>201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4" t="s">
        <v>76</v>
      </c>
      <c r="BK151" s="246">
        <f>ROUND(I151*H151,2)</f>
        <v>0</v>
      </c>
      <c r="BL151" s="24" t="s">
        <v>208</v>
      </c>
      <c r="BM151" s="24" t="s">
        <v>538</v>
      </c>
    </row>
    <row r="152" spans="2:47" s="1" customFormat="1" ht="13.5">
      <c r="B152" s="46"/>
      <c r="C152" s="74"/>
      <c r="D152" s="249" t="s">
        <v>493</v>
      </c>
      <c r="E152" s="74"/>
      <c r="F152" s="280" t="s">
        <v>1409</v>
      </c>
      <c r="G152" s="74"/>
      <c r="H152" s="74"/>
      <c r="I152" s="203"/>
      <c r="J152" s="74"/>
      <c r="K152" s="74"/>
      <c r="L152" s="72"/>
      <c r="M152" s="281"/>
      <c r="N152" s="47"/>
      <c r="O152" s="47"/>
      <c r="P152" s="47"/>
      <c r="Q152" s="47"/>
      <c r="R152" s="47"/>
      <c r="S152" s="47"/>
      <c r="T152" s="95"/>
      <c r="AT152" s="24" t="s">
        <v>493</v>
      </c>
      <c r="AU152" s="24" t="s">
        <v>79</v>
      </c>
    </row>
    <row r="153" spans="2:65" s="1" customFormat="1" ht="16.5" customHeight="1">
      <c r="B153" s="46"/>
      <c r="C153" s="235" t="s">
        <v>69</v>
      </c>
      <c r="D153" s="235" t="s">
        <v>203</v>
      </c>
      <c r="E153" s="236" t="s">
        <v>1472</v>
      </c>
      <c r="F153" s="237" t="s">
        <v>1473</v>
      </c>
      <c r="G153" s="238" t="s">
        <v>248</v>
      </c>
      <c r="H153" s="239">
        <v>224</v>
      </c>
      <c r="I153" s="240"/>
      <c r="J153" s="241">
        <f>ROUND(I153*H153,2)</f>
        <v>0</v>
      </c>
      <c r="K153" s="237" t="s">
        <v>21</v>
      </c>
      <c r="L153" s="72"/>
      <c r="M153" s="242" t="s">
        <v>21</v>
      </c>
      <c r="N153" s="243" t="s">
        <v>40</v>
      </c>
      <c r="O153" s="47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AR153" s="24" t="s">
        <v>208</v>
      </c>
      <c r="AT153" s="24" t="s">
        <v>203</v>
      </c>
      <c r="AU153" s="24" t="s">
        <v>79</v>
      </c>
      <c r="AY153" s="24" t="s">
        <v>201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24" t="s">
        <v>76</v>
      </c>
      <c r="BK153" s="246">
        <f>ROUND(I153*H153,2)</f>
        <v>0</v>
      </c>
      <c r="BL153" s="24" t="s">
        <v>208</v>
      </c>
      <c r="BM153" s="24" t="s">
        <v>549</v>
      </c>
    </row>
    <row r="154" spans="2:47" s="1" customFormat="1" ht="13.5">
      <c r="B154" s="46"/>
      <c r="C154" s="74"/>
      <c r="D154" s="249" t="s">
        <v>493</v>
      </c>
      <c r="E154" s="74"/>
      <c r="F154" s="280" t="s">
        <v>1409</v>
      </c>
      <c r="G154" s="74"/>
      <c r="H154" s="74"/>
      <c r="I154" s="203"/>
      <c r="J154" s="74"/>
      <c r="K154" s="74"/>
      <c r="L154" s="72"/>
      <c r="M154" s="281"/>
      <c r="N154" s="47"/>
      <c r="O154" s="47"/>
      <c r="P154" s="47"/>
      <c r="Q154" s="47"/>
      <c r="R154" s="47"/>
      <c r="S154" s="47"/>
      <c r="T154" s="95"/>
      <c r="AT154" s="24" t="s">
        <v>493</v>
      </c>
      <c r="AU154" s="24" t="s">
        <v>79</v>
      </c>
    </row>
    <row r="155" spans="2:65" s="1" customFormat="1" ht="16.5" customHeight="1">
      <c r="B155" s="46"/>
      <c r="C155" s="235" t="s">
        <v>69</v>
      </c>
      <c r="D155" s="235" t="s">
        <v>203</v>
      </c>
      <c r="E155" s="236" t="s">
        <v>1474</v>
      </c>
      <c r="F155" s="237" t="s">
        <v>1475</v>
      </c>
      <c r="G155" s="238" t="s">
        <v>248</v>
      </c>
      <c r="H155" s="239">
        <v>224</v>
      </c>
      <c r="I155" s="240"/>
      <c r="J155" s="241">
        <f>ROUND(I155*H155,2)</f>
        <v>0</v>
      </c>
      <c r="K155" s="237" t="s">
        <v>21</v>
      </c>
      <c r="L155" s="72"/>
      <c r="M155" s="242" t="s">
        <v>21</v>
      </c>
      <c r="N155" s="243" t="s">
        <v>40</v>
      </c>
      <c r="O155" s="47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AR155" s="24" t="s">
        <v>208</v>
      </c>
      <c r="AT155" s="24" t="s">
        <v>203</v>
      </c>
      <c r="AU155" s="24" t="s">
        <v>79</v>
      </c>
      <c r="AY155" s="24" t="s">
        <v>201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4" t="s">
        <v>76</v>
      </c>
      <c r="BK155" s="246">
        <f>ROUND(I155*H155,2)</f>
        <v>0</v>
      </c>
      <c r="BL155" s="24" t="s">
        <v>208</v>
      </c>
      <c r="BM155" s="24" t="s">
        <v>559</v>
      </c>
    </row>
    <row r="156" spans="2:47" s="1" customFormat="1" ht="13.5">
      <c r="B156" s="46"/>
      <c r="C156" s="74"/>
      <c r="D156" s="249" t="s">
        <v>493</v>
      </c>
      <c r="E156" s="74"/>
      <c r="F156" s="280" t="s">
        <v>1409</v>
      </c>
      <c r="G156" s="74"/>
      <c r="H156" s="74"/>
      <c r="I156" s="203"/>
      <c r="J156" s="74"/>
      <c r="K156" s="74"/>
      <c r="L156" s="72"/>
      <c r="M156" s="281"/>
      <c r="N156" s="47"/>
      <c r="O156" s="47"/>
      <c r="P156" s="47"/>
      <c r="Q156" s="47"/>
      <c r="R156" s="47"/>
      <c r="S156" s="47"/>
      <c r="T156" s="95"/>
      <c r="AT156" s="24" t="s">
        <v>493</v>
      </c>
      <c r="AU156" s="24" t="s">
        <v>79</v>
      </c>
    </row>
    <row r="157" spans="2:65" s="1" customFormat="1" ht="25.5" customHeight="1">
      <c r="B157" s="46"/>
      <c r="C157" s="235" t="s">
        <v>69</v>
      </c>
      <c r="D157" s="235" t="s">
        <v>203</v>
      </c>
      <c r="E157" s="236" t="s">
        <v>1476</v>
      </c>
      <c r="F157" s="237" t="s">
        <v>1477</v>
      </c>
      <c r="G157" s="238" t="s">
        <v>248</v>
      </c>
      <c r="H157" s="239">
        <v>120</v>
      </c>
      <c r="I157" s="240"/>
      <c r="J157" s="241">
        <f>ROUND(I157*H157,2)</f>
        <v>0</v>
      </c>
      <c r="K157" s="237" t="s">
        <v>21</v>
      </c>
      <c r="L157" s="72"/>
      <c r="M157" s="242" t="s">
        <v>21</v>
      </c>
      <c r="N157" s="243" t="s">
        <v>40</v>
      </c>
      <c r="O157" s="47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AR157" s="24" t="s">
        <v>208</v>
      </c>
      <c r="AT157" s="24" t="s">
        <v>203</v>
      </c>
      <c r="AU157" s="24" t="s">
        <v>79</v>
      </c>
      <c r="AY157" s="24" t="s">
        <v>201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4" t="s">
        <v>76</v>
      </c>
      <c r="BK157" s="246">
        <f>ROUND(I157*H157,2)</f>
        <v>0</v>
      </c>
      <c r="BL157" s="24" t="s">
        <v>208</v>
      </c>
      <c r="BM157" s="24" t="s">
        <v>568</v>
      </c>
    </row>
    <row r="158" spans="2:47" s="1" customFormat="1" ht="13.5">
      <c r="B158" s="46"/>
      <c r="C158" s="74"/>
      <c r="D158" s="249" t="s">
        <v>493</v>
      </c>
      <c r="E158" s="74"/>
      <c r="F158" s="280" t="s">
        <v>1409</v>
      </c>
      <c r="G158" s="74"/>
      <c r="H158" s="74"/>
      <c r="I158" s="203"/>
      <c r="J158" s="74"/>
      <c r="K158" s="74"/>
      <c r="L158" s="72"/>
      <c r="M158" s="281"/>
      <c r="N158" s="47"/>
      <c r="O158" s="47"/>
      <c r="P158" s="47"/>
      <c r="Q158" s="47"/>
      <c r="R158" s="47"/>
      <c r="S158" s="47"/>
      <c r="T158" s="95"/>
      <c r="AT158" s="24" t="s">
        <v>493</v>
      </c>
      <c r="AU158" s="24" t="s">
        <v>79</v>
      </c>
    </row>
    <row r="159" spans="2:65" s="1" customFormat="1" ht="25.5" customHeight="1">
      <c r="B159" s="46"/>
      <c r="C159" s="235" t="s">
        <v>69</v>
      </c>
      <c r="D159" s="235" t="s">
        <v>203</v>
      </c>
      <c r="E159" s="236" t="s">
        <v>1478</v>
      </c>
      <c r="F159" s="237" t="s">
        <v>1479</v>
      </c>
      <c r="G159" s="238" t="s">
        <v>248</v>
      </c>
      <c r="H159" s="239">
        <v>3</v>
      </c>
      <c r="I159" s="240"/>
      <c r="J159" s="241">
        <f>ROUND(I159*H159,2)</f>
        <v>0</v>
      </c>
      <c r="K159" s="237" t="s">
        <v>21</v>
      </c>
      <c r="L159" s="72"/>
      <c r="M159" s="242" t="s">
        <v>21</v>
      </c>
      <c r="N159" s="243" t="s">
        <v>40</v>
      </c>
      <c r="O159" s="47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AR159" s="24" t="s">
        <v>208</v>
      </c>
      <c r="AT159" s="24" t="s">
        <v>203</v>
      </c>
      <c r="AU159" s="24" t="s">
        <v>79</v>
      </c>
      <c r="AY159" s="24" t="s">
        <v>201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4" t="s">
        <v>76</v>
      </c>
      <c r="BK159" s="246">
        <f>ROUND(I159*H159,2)</f>
        <v>0</v>
      </c>
      <c r="BL159" s="24" t="s">
        <v>208</v>
      </c>
      <c r="BM159" s="24" t="s">
        <v>576</v>
      </c>
    </row>
    <row r="160" spans="2:47" s="1" customFormat="1" ht="13.5">
      <c r="B160" s="46"/>
      <c r="C160" s="74"/>
      <c r="D160" s="249" t="s">
        <v>493</v>
      </c>
      <c r="E160" s="74"/>
      <c r="F160" s="280" t="s">
        <v>1430</v>
      </c>
      <c r="G160" s="74"/>
      <c r="H160" s="74"/>
      <c r="I160" s="203"/>
      <c r="J160" s="74"/>
      <c r="K160" s="74"/>
      <c r="L160" s="72"/>
      <c r="M160" s="281"/>
      <c r="N160" s="47"/>
      <c r="O160" s="47"/>
      <c r="P160" s="47"/>
      <c r="Q160" s="47"/>
      <c r="R160" s="47"/>
      <c r="S160" s="47"/>
      <c r="T160" s="95"/>
      <c r="AT160" s="24" t="s">
        <v>493</v>
      </c>
      <c r="AU160" s="24" t="s">
        <v>79</v>
      </c>
    </row>
    <row r="161" spans="2:65" s="1" customFormat="1" ht="16.5" customHeight="1">
      <c r="B161" s="46"/>
      <c r="C161" s="235" t="s">
        <v>69</v>
      </c>
      <c r="D161" s="235" t="s">
        <v>203</v>
      </c>
      <c r="E161" s="236" t="s">
        <v>1480</v>
      </c>
      <c r="F161" s="237" t="s">
        <v>1481</v>
      </c>
      <c r="G161" s="238" t="s">
        <v>248</v>
      </c>
      <c r="H161" s="239">
        <v>3</v>
      </c>
      <c r="I161" s="240"/>
      <c r="J161" s="241">
        <f>ROUND(I161*H161,2)</f>
        <v>0</v>
      </c>
      <c r="K161" s="237" t="s">
        <v>21</v>
      </c>
      <c r="L161" s="72"/>
      <c r="M161" s="242" t="s">
        <v>21</v>
      </c>
      <c r="N161" s="243" t="s">
        <v>40</v>
      </c>
      <c r="O161" s="47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AR161" s="24" t="s">
        <v>208</v>
      </c>
      <c r="AT161" s="24" t="s">
        <v>203</v>
      </c>
      <c r="AU161" s="24" t="s">
        <v>79</v>
      </c>
      <c r="AY161" s="24" t="s">
        <v>201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24" t="s">
        <v>76</v>
      </c>
      <c r="BK161" s="246">
        <f>ROUND(I161*H161,2)</f>
        <v>0</v>
      </c>
      <c r="BL161" s="24" t="s">
        <v>208</v>
      </c>
      <c r="BM161" s="24" t="s">
        <v>587</v>
      </c>
    </row>
    <row r="162" spans="2:47" s="1" customFormat="1" ht="13.5">
      <c r="B162" s="46"/>
      <c r="C162" s="74"/>
      <c r="D162" s="249" t="s">
        <v>493</v>
      </c>
      <c r="E162" s="74"/>
      <c r="F162" s="280" t="s">
        <v>1430</v>
      </c>
      <c r="G162" s="74"/>
      <c r="H162" s="74"/>
      <c r="I162" s="203"/>
      <c r="J162" s="74"/>
      <c r="K162" s="74"/>
      <c r="L162" s="72"/>
      <c r="M162" s="281"/>
      <c r="N162" s="47"/>
      <c r="O162" s="47"/>
      <c r="P162" s="47"/>
      <c r="Q162" s="47"/>
      <c r="R162" s="47"/>
      <c r="S162" s="47"/>
      <c r="T162" s="95"/>
      <c r="AT162" s="24" t="s">
        <v>493</v>
      </c>
      <c r="AU162" s="24" t="s">
        <v>79</v>
      </c>
    </row>
    <row r="163" spans="2:65" s="1" customFormat="1" ht="16.5" customHeight="1">
      <c r="B163" s="46"/>
      <c r="C163" s="235" t="s">
        <v>69</v>
      </c>
      <c r="D163" s="235" t="s">
        <v>203</v>
      </c>
      <c r="E163" s="236" t="s">
        <v>1482</v>
      </c>
      <c r="F163" s="237" t="s">
        <v>1483</v>
      </c>
      <c r="G163" s="238" t="s">
        <v>358</v>
      </c>
      <c r="H163" s="239">
        <v>75</v>
      </c>
      <c r="I163" s="240"/>
      <c r="J163" s="241">
        <f>ROUND(I163*H163,2)</f>
        <v>0</v>
      </c>
      <c r="K163" s="237" t="s">
        <v>21</v>
      </c>
      <c r="L163" s="72"/>
      <c r="M163" s="242" t="s">
        <v>21</v>
      </c>
      <c r="N163" s="243" t="s">
        <v>40</v>
      </c>
      <c r="O163" s="47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AR163" s="24" t="s">
        <v>208</v>
      </c>
      <c r="AT163" s="24" t="s">
        <v>203</v>
      </c>
      <c r="AU163" s="24" t="s">
        <v>79</v>
      </c>
      <c r="AY163" s="24" t="s">
        <v>201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24" t="s">
        <v>76</v>
      </c>
      <c r="BK163" s="246">
        <f>ROUND(I163*H163,2)</f>
        <v>0</v>
      </c>
      <c r="BL163" s="24" t="s">
        <v>208</v>
      </c>
      <c r="BM163" s="24" t="s">
        <v>597</v>
      </c>
    </row>
    <row r="164" spans="2:47" s="1" customFormat="1" ht="13.5">
      <c r="B164" s="46"/>
      <c r="C164" s="74"/>
      <c r="D164" s="249" t="s">
        <v>493</v>
      </c>
      <c r="E164" s="74"/>
      <c r="F164" s="280" t="s">
        <v>1409</v>
      </c>
      <c r="G164" s="74"/>
      <c r="H164" s="74"/>
      <c r="I164" s="203"/>
      <c r="J164" s="74"/>
      <c r="K164" s="74"/>
      <c r="L164" s="72"/>
      <c r="M164" s="281"/>
      <c r="N164" s="47"/>
      <c r="O164" s="47"/>
      <c r="P164" s="47"/>
      <c r="Q164" s="47"/>
      <c r="R164" s="47"/>
      <c r="S164" s="47"/>
      <c r="T164" s="95"/>
      <c r="AT164" s="24" t="s">
        <v>493</v>
      </c>
      <c r="AU164" s="24" t="s">
        <v>79</v>
      </c>
    </row>
    <row r="165" spans="2:65" s="1" customFormat="1" ht="25.5" customHeight="1">
      <c r="B165" s="46"/>
      <c r="C165" s="235" t="s">
        <v>69</v>
      </c>
      <c r="D165" s="235" t="s">
        <v>203</v>
      </c>
      <c r="E165" s="236" t="s">
        <v>1484</v>
      </c>
      <c r="F165" s="237" t="s">
        <v>1485</v>
      </c>
      <c r="G165" s="238" t="s">
        <v>358</v>
      </c>
      <c r="H165" s="239">
        <v>1330</v>
      </c>
      <c r="I165" s="240"/>
      <c r="J165" s="241">
        <f>ROUND(I165*H165,2)</f>
        <v>0</v>
      </c>
      <c r="K165" s="237" t="s">
        <v>21</v>
      </c>
      <c r="L165" s="72"/>
      <c r="M165" s="242" t="s">
        <v>21</v>
      </c>
      <c r="N165" s="243" t="s">
        <v>40</v>
      </c>
      <c r="O165" s="47"/>
      <c r="P165" s="244">
        <f>O165*H165</f>
        <v>0</v>
      </c>
      <c r="Q165" s="244">
        <v>0</v>
      </c>
      <c r="R165" s="244">
        <f>Q165*H165</f>
        <v>0</v>
      </c>
      <c r="S165" s="244">
        <v>0</v>
      </c>
      <c r="T165" s="245">
        <f>S165*H165</f>
        <v>0</v>
      </c>
      <c r="AR165" s="24" t="s">
        <v>208</v>
      </c>
      <c r="AT165" s="24" t="s">
        <v>203</v>
      </c>
      <c r="AU165" s="24" t="s">
        <v>79</v>
      </c>
      <c r="AY165" s="24" t="s">
        <v>201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24" t="s">
        <v>76</v>
      </c>
      <c r="BK165" s="246">
        <f>ROUND(I165*H165,2)</f>
        <v>0</v>
      </c>
      <c r="BL165" s="24" t="s">
        <v>208</v>
      </c>
      <c r="BM165" s="24" t="s">
        <v>608</v>
      </c>
    </row>
    <row r="166" spans="2:47" s="1" customFormat="1" ht="13.5">
      <c r="B166" s="46"/>
      <c r="C166" s="74"/>
      <c r="D166" s="249" t="s">
        <v>493</v>
      </c>
      <c r="E166" s="74"/>
      <c r="F166" s="280" t="s">
        <v>1409</v>
      </c>
      <c r="G166" s="74"/>
      <c r="H166" s="74"/>
      <c r="I166" s="203"/>
      <c r="J166" s="74"/>
      <c r="K166" s="74"/>
      <c r="L166" s="72"/>
      <c r="M166" s="281"/>
      <c r="N166" s="47"/>
      <c r="O166" s="47"/>
      <c r="P166" s="47"/>
      <c r="Q166" s="47"/>
      <c r="R166" s="47"/>
      <c r="S166" s="47"/>
      <c r="T166" s="95"/>
      <c r="AT166" s="24" t="s">
        <v>493</v>
      </c>
      <c r="AU166" s="24" t="s">
        <v>79</v>
      </c>
    </row>
    <row r="167" spans="2:65" s="1" customFormat="1" ht="16.5" customHeight="1">
      <c r="B167" s="46"/>
      <c r="C167" s="235" t="s">
        <v>69</v>
      </c>
      <c r="D167" s="235" t="s">
        <v>203</v>
      </c>
      <c r="E167" s="236" t="s">
        <v>1486</v>
      </c>
      <c r="F167" s="237" t="s">
        <v>1487</v>
      </c>
      <c r="G167" s="238" t="s">
        <v>248</v>
      </c>
      <c r="H167" s="239">
        <v>2</v>
      </c>
      <c r="I167" s="240"/>
      <c r="J167" s="241">
        <f>ROUND(I167*H167,2)</f>
        <v>0</v>
      </c>
      <c r="K167" s="237" t="s">
        <v>21</v>
      </c>
      <c r="L167" s="72"/>
      <c r="M167" s="242" t="s">
        <v>21</v>
      </c>
      <c r="N167" s="243" t="s">
        <v>40</v>
      </c>
      <c r="O167" s="47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AR167" s="24" t="s">
        <v>208</v>
      </c>
      <c r="AT167" s="24" t="s">
        <v>203</v>
      </c>
      <c r="AU167" s="24" t="s">
        <v>79</v>
      </c>
      <c r="AY167" s="24" t="s">
        <v>201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24" t="s">
        <v>76</v>
      </c>
      <c r="BK167" s="246">
        <f>ROUND(I167*H167,2)</f>
        <v>0</v>
      </c>
      <c r="BL167" s="24" t="s">
        <v>208</v>
      </c>
      <c r="BM167" s="24" t="s">
        <v>619</v>
      </c>
    </row>
    <row r="168" spans="2:47" s="1" customFormat="1" ht="13.5">
      <c r="B168" s="46"/>
      <c r="C168" s="74"/>
      <c r="D168" s="249" t="s">
        <v>493</v>
      </c>
      <c r="E168" s="74"/>
      <c r="F168" s="280" t="s">
        <v>1409</v>
      </c>
      <c r="G168" s="74"/>
      <c r="H168" s="74"/>
      <c r="I168" s="203"/>
      <c r="J168" s="74"/>
      <c r="K168" s="74"/>
      <c r="L168" s="72"/>
      <c r="M168" s="281"/>
      <c r="N168" s="47"/>
      <c r="O168" s="47"/>
      <c r="P168" s="47"/>
      <c r="Q168" s="47"/>
      <c r="R168" s="47"/>
      <c r="S168" s="47"/>
      <c r="T168" s="95"/>
      <c r="AT168" s="24" t="s">
        <v>493</v>
      </c>
      <c r="AU168" s="24" t="s">
        <v>79</v>
      </c>
    </row>
    <row r="169" spans="2:65" s="1" customFormat="1" ht="16.5" customHeight="1">
      <c r="B169" s="46"/>
      <c r="C169" s="235" t="s">
        <v>69</v>
      </c>
      <c r="D169" s="235" t="s">
        <v>203</v>
      </c>
      <c r="E169" s="236" t="s">
        <v>1488</v>
      </c>
      <c r="F169" s="237" t="s">
        <v>1489</v>
      </c>
      <c r="G169" s="238" t="s">
        <v>248</v>
      </c>
      <c r="H169" s="239">
        <v>245</v>
      </c>
      <c r="I169" s="240"/>
      <c r="J169" s="241">
        <f>ROUND(I169*H169,2)</f>
        <v>0</v>
      </c>
      <c r="K169" s="237" t="s">
        <v>21</v>
      </c>
      <c r="L169" s="72"/>
      <c r="M169" s="242" t="s">
        <v>21</v>
      </c>
      <c r="N169" s="243" t="s">
        <v>40</v>
      </c>
      <c r="O169" s="47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AR169" s="24" t="s">
        <v>208</v>
      </c>
      <c r="AT169" s="24" t="s">
        <v>203</v>
      </c>
      <c r="AU169" s="24" t="s">
        <v>79</v>
      </c>
      <c r="AY169" s="24" t="s">
        <v>201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4" t="s">
        <v>76</v>
      </c>
      <c r="BK169" s="246">
        <f>ROUND(I169*H169,2)</f>
        <v>0</v>
      </c>
      <c r="BL169" s="24" t="s">
        <v>208</v>
      </c>
      <c r="BM169" s="24" t="s">
        <v>629</v>
      </c>
    </row>
    <row r="170" spans="2:47" s="1" customFormat="1" ht="13.5">
      <c r="B170" s="46"/>
      <c r="C170" s="74"/>
      <c r="D170" s="249" t="s">
        <v>493</v>
      </c>
      <c r="E170" s="74"/>
      <c r="F170" s="280" t="s">
        <v>1409</v>
      </c>
      <c r="G170" s="74"/>
      <c r="H170" s="74"/>
      <c r="I170" s="203"/>
      <c r="J170" s="74"/>
      <c r="K170" s="74"/>
      <c r="L170" s="72"/>
      <c r="M170" s="281"/>
      <c r="N170" s="47"/>
      <c r="O170" s="47"/>
      <c r="P170" s="47"/>
      <c r="Q170" s="47"/>
      <c r="R170" s="47"/>
      <c r="S170" s="47"/>
      <c r="T170" s="95"/>
      <c r="AT170" s="24" t="s">
        <v>493</v>
      </c>
      <c r="AU170" s="24" t="s">
        <v>79</v>
      </c>
    </row>
    <row r="171" spans="2:65" s="1" customFormat="1" ht="25.5" customHeight="1">
      <c r="B171" s="46"/>
      <c r="C171" s="235" t="s">
        <v>69</v>
      </c>
      <c r="D171" s="235" t="s">
        <v>203</v>
      </c>
      <c r="E171" s="236" t="s">
        <v>1490</v>
      </c>
      <c r="F171" s="237" t="s">
        <v>1491</v>
      </c>
      <c r="G171" s="238" t="s">
        <v>248</v>
      </c>
      <c r="H171" s="239">
        <v>8</v>
      </c>
      <c r="I171" s="240"/>
      <c r="J171" s="241">
        <f>ROUND(I171*H171,2)</f>
        <v>0</v>
      </c>
      <c r="K171" s="237" t="s">
        <v>21</v>
      </c>
      <c r="L171" s="72"/>
      <c r="M171" s="242" t="s">
        <v>21</v>
      </c>
      <c r="N171" s="243" t="s">
        <v>40</v>
      </c>
      <c r="O171" s="47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AR171" s="24" t="s">
        <v>208</v>
      </c>
      <c r="AT171" s="24" t="s">
        <v>203</v>
      </c>
      <c r="AU171" s="24" t="s">
        <v>79</v>
      </c>
      <c r="AY171" s="24" t="s">
        <v>201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24" t="s">
        <v>76</v>
      </c>
      <c r="BK171" s="246">
        <f>ROUND(I171*H171,2)</f>
        <v>0</v>
      </c>
      <c r="BL171" s="24" t="s">
        <v>208</v>
      </c>
      <c r="BM171" s="24" t="s">
        <v>639</v>
      </c>
    </row>
    <row r="172" spans="2:47" s="1" customFormat="1" ht="13.5">
      <c r="B172" s="46"/>
      <c r="C172" s="74"/>
      <c r="D172" s="249" t="s">
        <v>493</v>
      </c>
      <c r="E172" s="74"/>
      <c r="F172" s="280" t="s">
        <v>1409</v>
      </c>
      <c r="G172" s="74"/>
      <c r="H172" s="74"/>
      <c r="I172" s="203"/>
      <c r="J172" s="74"/>
      <c r="K172" s="74"/>
      <c r="L172" s="72"/>
      <c r="M172" s="281"/>
      <c r="N172" s="47"/>
      <c r="O172" s="47"/>
      <c r="P172" s="47"/>
      <c r="Q172" s="47"/>
      <c r="R172" s="47"/>
      <c r="S172" s="47"/>
      <c r="T172" s="95"/>
      <c r="AT172" s="24" t="s">
        <v>493</v>
      </c>
      <c r="AU172" s="24" t="s">
        <v>79</v>
      </c>
    </row>
    <row r="173" spans="2:65" s="1" customFormat="1" ht="25.5" customHeight="1">
      <c r="B173" s="46"/>
      <c r="C173" s="235" t="s">
        <v>69</v>
      </c>
      <c r="D173" s="235" t="s">
        <v>203</v>
      </c>
      <c r="E173" s="236" t="s">
        <v>1492</v>
      </c>
      <c r="F173" s="237" t="s">
        <v>1493</v>
      </c>
      <c r="G173" s="238" t="s">
        <v>248</v>
      </c>
      <c r="H173" s="239">
        <v>20</v>
      </c>
      <c r="I173" s="240"/>
      <c r="J173" s="241">
        <f>ROUND(I173*H173,2)</f>
        <v>0</v>
      </c>
      <c r="K173" s="237" t="s">
        <v>21</v>
      </c>
      <c r="L173" s="72"/>
      <c r="M173" s="242" t="s">
        <v>21</v>
      </c>
      <c r="N173" s="243" t="s">
        <v>40</v>
      </c>
      <c r="O173" s="47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AR173" s="24" t="s">
        <v>208</v>
      </c>
      <c r="AT173" s="24" t="s">
        <v>203</v>
      </c>
      <c r="AU173" s="24" t="s">
        <v>79</v>
      </c>
      <c r="AY173" s="24" t="s">
        <v>201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24" t="s">
        <v>76</v>
      </c>
      <c r="BK173" s="246">
        <f>ROUND(I173*H173,2)</f>
        <v>0</v>
      </c>
      <c r="BL173" s="24" t="s">
        <v>208</v>
      </c>
      <c r="BM173" s="24" t="s">
        <v>648</v>
      </c>
    </row>
    <row r="174" spans="2:47" s="1" customFormat="1" ht="13.5">
      <c r="B174" s="46"/>
      <c r="C174" s="74"/>
      <c r="D174" s="249" t="s">
        <v>493</v>
      </c>
      <c r="E174" s="74"/>
      <c r="F174" s="280" t="s">
        <v>1409</v>
      </c>
      <c r="G174" s="74"/>
      <c r="H174" s="74"/>
      <c r="I174" s="203"/>
      <c r="J174" s="74"/>
      <c r="K174" s="74"/>
      <c r="L174" s="72"/>
      <c r="M174" s="281"/>
      <c r="N174" s="47"/>
      <c r="O174" s="47"/>
      <c r="P174" s="47"/>
      <c r="Q174" s="47"/>
      <c r="R174" s="47"/>
      <c r="S174" s="47"/>
      <c r="T174" s="95"/>
      <c r="AT174" s="24" t="s">
        <v>493</v>
      </c>
      <c r="AU174" s="24" t="s">
        <v>79</v>
      </c>
    </row>
    <row r="175" spans="2:65" s="1" customFormat="1" ht="25.5" customHeight="1">
      <c r="B175" s="46"/>
      <c r="C175" s="235" t="s">
        <v>69</v>
      </c>
      <c r="D175" s="235" t="s">
        <v>203</v>
      </c>
      <c r="E175" s="236" t="s">
        <v>1494</v>
      </c>
      <c r="F175" s="237" t="s">
        <v>1495</v>
      </c>
      <c r="G175" s="238" t="s">
        <v>248</v>
      </c>
      <c r="H175" s="239">
        <v>45</v>
      </c>
      <c r="I175" s="240"/>
      <c r="J175" s="241">
        <f>ROUND(I175*H175,2)</f>
        <v>0</v>
      </c>
      <c r="K175" s="237" t="s">
        <v>21</v>
      </c>
      <c r="L175" s="72"/>
      <c r="M175" s="242" t="s">
        <v>21</v>
      </c>
      <c r="N175" s="243" t="s">
        <v>40</v>
      </c>
      <c r="O175" s="47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AR175" s="24" t="s">
        <v>208</v>
      </c>
      <c r="AT175" s="24" t="s">
        <v>203</v>
      </c>
      <c r="AU175" s="24" t="s">
        <v>79</v>
      </c>
      <c r="AY175" s="24" t="s">
        <v>201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24" t="s">
        <v>76</v>
      </c>
      <c r="BK175" s="246">
        <f>ROUND(I175*H175,2)</f>
        <v>0</v>
      </c>
      <c r="BL175" s="24" t="s">
        <v>208</v>
      </c>
      <c r="BM175" s="24" t="s">
        <v>659</v>
      </c>
    </row>
    <row r="176" spans="2:47" s="1" customFormat="1" ht="13.5">
      <c r="B176" s="46"/>
      <c r="C176" s="74"/>
      <c r="D176" s="249" t="s">
        <v>493</v>
      </c>
      <c r="E176" s="74"/>
      <c r="F176" s="280" t="s">
        <v>1409</v>
      </c>
      <c r="G176" s="74"/>
      <c r="H176" s="74"/>
      <c r="I176" s="203"/>
      <c r="J176" s="74"/>
      <c r="K176" s="74"/>
      <c r="L176" s="72"/>
      <c r="M176" s="281"/>
      <c r="N176" s="47"/>
      <c r="O176" s="47"/>
      <c r="P176" s="47"/>
      <c r="Q176" s="47"/>
      <c r="R176" s="47"/>
      <c r="S176" s="47"/>
      <c r="T176" s="95"/>
      <c r="AT176" s="24" t="s">
        <v>493</v>
      </c>
      <c r="AU176" s="24" t="s">
        <v>79</v>
      </c>
    </row>
    <row r="177" spans="2:63" s="11" customFormat="1" ht="29.85" customHeight="1">
      <c r="B177" s="219"/>
      <c r="C177" s="220"/>
      <c r="D177" s="221" t="s">
        <v>68</v>
      </c>
      <c r="E177" s="233" t="s">
        <v>1496</v>
      </c>
      <c r="F177" s="233" t="s">
        <v>1497</v>
      </c>
      <c r="G177" s="220"/>
      <c r="H177" s="220"/>
      <c r="I177" s="223"/>
      <c r="J177" s="234">
        <f>BK177</f>
        <v>0</v>
      </c>
      <c r="K177" s="220"/>
      <c r="L177" s="225"/>
      <c r="M177" s="226"/>
      <c r="N177" s="227"/>
      <c r="O177" s="227"/>
      <c r="P177" s="228">
        <f>SUM(P178:P199)</f>
        <v>0</v>
      </c>
      <c r="Q177" s="227"/>
      <c r="R177" s="228">
        <f>SUM(R178:R199)</f>
        <v>0</v>
      </c>
      <c r="S177" s="227"/>
      <c r="T177" s="229">
        <f>SUM(T178:T199)</f>
        <v>0</v>
      </c>
      <c r="AR177" s="230" t="s">
        <v>76</v>
      </c>
      <c r="AT177" s="231" t="s">
        <v>68</v>
      </c>
      <c r="AU177" s="231" t="s">
        <v>76</v>
      </c>
      <c r="AY177" s="230" t="s">
        <v>201</v>
      </c>
      <c r="BK177" s="232">
        <f>SUM(BK178:BK199)</f>
        <v>0</v>
      </c>
    </row>
    <row r="178" spans="2:65" s="1" customFormat="1" ht="25.5" customHeight="1">
      <c r="B178" s="46"/>
      <c r="C178" s="235" t="s">
        <v>69</v>
      </c>
      <c r="D178" s="235" t="s">
        <v>203</v>
      </c>
      <c r="E178" s="236" t="s">
        <v>1498</v>
      </c>
      <c r="F178" s="237" t="s">
        <v>1499</v>
      </c>
      <c r="G178" s="238" t="s">
        <v>248</v>
      </c>
      <c r="H178" s="239">
        <v>1</v>
      </c>
      <c r="I178" s="240"/>
      <c r="J178" s="241">
        <f>ROUND(I178*H178,2)</f>
        <v>0</v>
      </c>
      <c r="K178" s="237" t="s">
        <v>21</v>
      </c>
      <c r="L178" s="72"/>
      <c r="M178" s="242" t="s">
        <v>21</v>
      </c>
      <c r="N178" s="243" t="s">
        <v>40</v>
      </c>
      <c r="O178" s="47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AR178" s="24" t="s">
        <v>208</v>
      </c>
      <c r="AT178" s="24" t="s">
        <v>203</v>
      </c>
      <c r="AU178" s="24" t="s">
        <v>79</v>
      </c>
      <c r="AY178" s="24" t="s">
        <v>201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4" t="s">
        <v>76</v>
      </c>
      <c r="BK178" s="246">
        <f>ROUND(I178*H178,2)</f>
        <v>0</v>
      </c>
      <c r="BL178" s="24" t="s">
        <v>208</v>
      </c>
      <c r="BM178" s="24" t="s">
        <v>669</v>
      </c>
    </row>
    <row r="179" spans="2:47" s="1" customFormat="1" ht="13.5">
      <c r="B179" s="46"/>
      <c r="C179" s="74"/>
      <c r="D179" s="249" t="s">
        <v>493</v>
      </c>
      <c r="E179" s="74"/>
      <c r="F179" s="280" t="s">
        <v>1500</v>
      </c>
      <c r="G179" s="74"/>
      <c r="H179" s="74"/>
      <c r="I179" s="203"/>
      <c r="J179" s="74"/>
      <c r="K179" s="74"/>
      <c r="L179" s="72"/>
      <c r="M179" s="281"/>
      <c r="N179" s="47"/>
      <c r="O179" s="47"/>
      <c r="P179" s="47"/>
      <c r="Q179" s="47"/>
      <c r="R179" s="47"/>
      <c r="S179" s="47"/>
      <c r="T179" s="95"/>
      <c r="AT179" s="24" t="s">
        <v>493</v>
      </c>
      <c r="AU179" s="24" t="s">
        <v>79</v>
      </c>
    </row>
    <row r="180" spans="2:65" s="1" customFormat="1" ht="25.5" customHeight="1">
      <c r="B180" s="46"/>
      <c r="C180" s="235" t="s">
        <v>69</v>
      </c>
      <c r="D180" s="235" t="s">
        <v>203</v>
      </c>
      <c r="E180" s="236" t="s">
        <v>1501</v>
      </c>
      <c r="F180" s="237" t="s">
        <v>1419</v>
      </c>
      <c r="G180" s="238" t="s">
        <v>358</v>
      </c>
      <c r="H180" s="239">
        <v>1750</v>
      </c>
      <c r="I180" s="240"/>
      <c r="J180" s="241">
        <f>ROUND(I180*H180,2)</f>
        <v>0</v>
      </c>
      <c r="K180" s="237" t="s">
        <v>21</v>
      </c>
      <c r="L180" s="72"/>
      <c r="M180" s="242" t="s">
        <v>21</v>
      </c>
      <c r="N180" s="243" t="s">
        <v>40</v>
      </c>
      <c r="O180" s="47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AR180" s="24" t="s">
        <v>208</v>
      </c>
      <c r="AT180" s="24" t="s">
        <v>203</v>
      </c>
      <c r="AU180" s="24" t="s">
        <v>79</v>
      </c>
      <c r="AY180" s="24" t="s">
        <v>201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4" t="s">
        <v>76</v>
      </c>
      <c r="BK180" s="246">
        <f>ROUND(I180*H180,2)</f>
        <v>0</v>
      </c>
      <c r="BL180" s="24" t="s">
        <v>208</v>
      </c>
      <c r="BM180" s="24" t="s">
        <v>679</v>
      </c>
    </row>
    <row r="181" spans="2:47" s="1" customFormat="1" ht="13.5">
      <c r="B181" s="46"/>
      <c r="C181" s="74"/>
      <c r="D181" s="249" t="s">
        <v>493</v>
      </c>
      <c r="E181" s="74"/>
      <c r="F181" s="280" t="s">
        <v>1409</v>
      </c>
      <c r="G181" s="74"/>
      <c r="H181" s="74"/>
      <c r="I181" s="203"/>
      <c r="J181" s="74"/>
      <c r="K181" s="74"/>
      <c r="L181" s="72"/>
      <c r="M181" s="281"/>
      <c r="N181" s="47"/>
      <c r="O181" s="47"/>
      <c r="P181" s="47"/>
      <c r="Q181" s="47"/>
      <c r="R181" s="47"/>
      <c r="S181" s="47"/>
      <c r="T181" s="95"/>
      <c r="AT181" s="24" t="s">
        <v>493</v>
      </c>
      <c r="AU181" s="24" t="s">
        <v>79</v>
      </c>
    </row>
    <row r="182" spans="2:65" s="1" customFormat="1" ht="16.5" customHeight="1">
      <c r="B182" s="46"/>
      <c r="C182" s="235" t="s">
        <v>69</v>
      </c>
      <c r="D182" s="235" t="s">
        <v>203</v>
      </c>
      <c r="E182" s="236" t="s">
        <v>1502</v>
      </c>
      <c r="F182" s="237" t="s">
        <v>1421</v>
      </c>
      <c r="G182" s="238" t="s">
        <v>248</v>
      </c>
      <c r="H182" s="239">
        <v>1</v>
      </c>
      <c r="I182" s="240"/>
      <c r="J182" s="241">
        <f>ROUND(I182*H182,2)</f>
        <v>0</v>
      </c>
      <c r="K182" s="237" t="s">
        <v>21</v>
      </c>
      <c r="L182" s="72"/>
      <c r="M182" s="242" t="s">
        <v>21</v>
      </c>
      <c r="N182" s="243" t="s">
        <v>40</v>
      </c>
      <c r="O182" s="47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AR182" s="24" t="s">
        <v>208</v>
      </c>
      <c r="AT182" s="24" t="s">
        <v>203</v>
      </c>
      <c r="AU182" s="24" t="s">
        <v>79</v>
      </c>
      <c r="AY182" s="24" t="s">
        <v>201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76</v>
      </c>
      <c r="BK182" s="246">
        <f>ROUND(I182*H182,2)</f>
        <v>0</v>
      </c>
      <c r="BL182" s="24" t="s">
        <v>208</v>
      </c>
      <c r="BM182" s="24" t="s">
        <v>689</v>
      </c>
    </row>
    <row r="183" spans="2:47" s="1" customFormat="1" ht="13.5">
      <c r="B183" s="46"/>
      <c r="C183" s="74"/>
      <c r="D183" s="249" t="s">
        <v>493</v>
      </c>
      <c r="E183" s="74"/>
      <c r="F183" s="280" t="s">
        <v>1409</v>
      </c>
      <c r="G183" s="74"/>
      <c r="H183" s="74"/>
      <c r="I183" s="203"/>
      <c r="J183" s="74"/>
      <c r="K183" s="74"/>
      <c r="L183" s="72"/>
      <c r="M183" s="281"/>
      <c r="N183" s="47"/>
      <c r="O183" s="47"/>
      <c r="P183" s="47"/>
      <c r="Q183" s="47"/>
      <c r="R183" s="47"/>
      <c r="S183" s="47"/>
      <c r="T183" s="95"/>
      <c r="AT183" s="24" t="s">
        <v>493</v>
      </c>
      <c r="AU183" s="24" t="s">
        <v>79</v>
      </c>
    </row>
    <row r="184" spans="2:65" s="1" customFormat="1" ht="16.5" customHeight="1">
      <c r="B184" s="46"/>
      <c r="C184" s="235" t="s">
        <v>69</v>
      </c>
      <c r="D184" s="235" t="s">
        <v>203</v>
      </c>
      <c r="E184" s="236" t="s">
        <v>1503</v>
      </c>
      <c r="F184" s="237" t="s">
        <v>1423</v>
      </c>
      <c r="G184" s="238" t="s">
        <v>248</v>
      </c>
      <c r="H184" s="239">
        <v>16</v>
      </c>
      <c r="I184" s="240"/>
      <c r="J184" s="241">
        <f>ROUND(I184*H184,2)</f>
        <v>0</v>
      </c>
      <c r="K184" s="237" t="s">
        <v>21</v>
      </c>
      <c r="L184" s="72"/>
      <c r="M184" s="242" t="s">
        <v>21</v>
      </c>
      <c r="N184" s="243" t="s">
        <v>40</v>
      </c>
      <c r="O184" s="47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AR184" s="24" t="s">
        <v>208</v>
      </c>
      <c r="AT184" s="24" t="s">
        <v>203</v>
      </c>
      <c r="AU184" s="24" t="s">
        <v>79</v>
      </c>
      <c r="AY184" s="24" t="s">
        <v>201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208</v>
      </c>
      <c r="BM184" s="24" t="s">
        <v>698</v>
      </c>
    </row>
    <row r="185" spans="2:47" s="1" customFormat="1" ht="13.5">
      <c r="B185" s="46"/>
      <c r="C185" s="74"/>
      <c r="D185" s="249" t="s">
        <v>493</v>
      </c>
      <c r="E185" s="74"/>
      <c r="F185" s="280" t="s">
        <v>1409</v>
      </c>
      <c r="G185" s="74"/>
      <c r="H185" s="74"/>
      <c r="I185" s="203"/>
      <c r="J185" s="74"/>
      <c r="K185" s="74"/>
      <c r="L185" s="72"/>
      <c r="M185" s="281"/>
      <c r="N185" s="47"/>
      <c r="O185" s="47"/>
      <c r="P185" s="47"/>
      <c r="Q185" s="47"/>
      <c r="R185" s="47"/>
      <c r="S185" s="47"/>
      <c r="T185" s="95"/>
      <c r="AT185" s="24" t="s">
        <v>493</v>
      </c>
      <c r="AU185" s="24" t="s">
        <v>79</v>
      </c>
    </row>
    <row r="186" spans="2:65" s="1" customFormat="1" ht="16.5" customHeight="1">
      <c r="B186" s="46"/>
      <c r="C186" s="235" t="s">
        <v>69</v>
      </c>
      <c r="D186" s="235" t="s">
        <v>203</v>
      </c>
      <c r="E186" s="236" t="s">
        <v>1504</v>
      </c>
      <c r="F186" s="237" t="s">
        <v>1425</v>
      </c>
      <c r="G186" s="238" t="s">
        <v>248</v>
      </c>
      <c r="H186" s="239">
        <v>27</v>
      </c>
      <c r="I186" s="240"/>
      <c r="J186" s="241">
        <f>ROUND(I186*H186,2)</f>
        <v>0</v>
      </c>
      <c r="K186" s="237" t="s">
        <v>21</v>
      </c>
      <c r="L186" s="72"/>
      <c r="M186" s="242" t="s">
        <v>21</v>
      </c>
      <c r="N186" s="243" t="s">
        <v>40</v>
      </c>
      <c r="O186" s="47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AR186" s="24" t="s">
        <v>208</v>
      </c>
      <c r="AT186" s="24" t="s">
        <v>203</v>
      </c>
      <c r="AU186" s="24" t="s">
        <v>79</v>
      </c>
      <c r="AY186" s="24" t="s">
        <v>201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76</v>
      </c>
      <c r="BK186" s="246">
        <f>ROUND(I186*H186,2)</f>
        <v>0</v>
      </c>
      <c r="BL186" s="24" t="s">
        <v>208</v>
      </c>
      <c r="BM186" s="24" t="s">
        <v>706</v>
      </c>
    </row>
    <row r="187" spans="2:47" s="1" customFormat="1" ht="13.5">
      <c r="B187" s="46"/>
      <c r="C187" s="74"/>
      <c r="D187" s="249" t="s">
        <v>493</v>
      </c>
      <c r="E187" s="74"/>
      <c r="F187" s="280" t="s">
        <v>1409</v>
      </c>
      <c r="G187" s="74"/>
      <c r="H187" s="74"/>
      <c r="I187" s="203"/>
      <c r="J187" s="74"/>
      <c r="K187" s="74"/>
      <c r="L187" s="72"/>
      <c r="M187" s="281"/>
      <c r="N187" s="47"/>
      <c r="O187" s="47"/>
      <c r="P187" s="47"/>
      <c r="Q187" s="47"/>
      <c r="R187" s="47"/>
      <c r="S187" s="47"/>
      <c r="T187" s="95"/>
      <c r="AT187" s="24" t="s">
        <v>493</v>
      </c>
      <c r="AU187" s="24" t="s">
        <v>79</v>
      </c>
    </row>
    <row r="188" spans="2:65" s="1" customFormat="1" ht="25.5" customHeight="1">
      <c r="B188" s="46"/>
      <c r="C188" s="235" t="s">
        <v>69</v>
      </c>
      <c r="D188" s="235" t="s">
        <v>203</v>
      </c>
      <c r="E188" s="236" t="s">
        <v>1505</v>
      </c>
      <c r="F188" s="237" t="s">
        <v>1427</v>
      </c>
      <c r="G188" s="238" t="s">
        <v>248</v>
      </c>
      <c r="H188" s="239">
        <v>1</v>
      </c>
      <c r="I188" s="240"/>
      <c r="J188" s="241">
        <f>ROUND(I188*H188,2)</f>
        <v>0</v>
      </c>
      <c r="K188" s="237" t="s">
        <v>21</v>
      </c>
      <c r="L188" s="72"/>
      <c r="M188" s="242" t="s">
        <v>21</v>
      </c>
      <c r="N188" s="243" t="s">
        <v>40</v>
      </c>
      <c r="O188" s="47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AR188" s="24" t="s">
        <v>208</v>
      </c>
      <c r="AT188" s="24" t="s">
        <v>203</v>
      </c>
      <c r="AU188" s="24" t="s">
        <v>79</v>
      </c>
      <c r="AY188" s="24" t="s">
        <v>201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24" t="s">
        <v>76</v>
      </c>
      <c r="BK188" s="246">
        <f>ROUND(I188*H188,2)</f>
        <v>0</v>
      </c>
      <c r="BL188" s="24" t="s">
        <v>208</v>
      </c>
      <c r="BM188" s="24" t="s">
        <v>715</v>
      </c>
    </row>
    <row r="189" spans="2:47" s="1" customFormat="1" ht="13.5">
      <c r="B189" s="46"/>
      <c r="C189" s="74"/>
      <c r="D189" s="249" t="s">
        <v>493</v>
      </c>
      <c r="E189" s="74"/>
      <c r="F189" s="280" t="s">
        <v>1409</v>
      </c>
      <c r="G189" s="74"/>
      <c r="H189" s="74"/>
      <c r="I189" s="203"/>
      <c r="J189" s="74"/>
      <c r="K189" s="74"/>
      <c r="L189" s="72"/>
      <c r="M189" s="281"/>
      <c r="N189" s="47"/>
      <c r="O189" s="47"/>
      <c r="P189" s="47"/>
      <c r="Q189" s="47"/>
      <c r="R189" s="47"/>
      <c r="S189" s="47"/>
      <c r="T189" s="95"/>
      <c r="AT189" s="24" t="s">
        <v>493</v>
      </c>
      <c r="AU189" s="24" t="s">
        <v>79</v>
      </c>
    </row>
    <row r="190" spans="2:65" s="1" customFormat="1" ht="25.5" customHeight="1">
      <c r="B190" s="46"/>
      <c r="C190" s="235" t="s">
        <v>69</v>
      </c>
      <c r="D190" s="235" t="s">
        <v>203</v>
      </c>
      <c r="E190" s="236" t="s">
        <v>1506</v>
      </c>
      <c r="F190" s="237" t="s">
        <v>1429</v>
      </c>
      <c r="G190" s="238" t="s">
        <v>248</v>
      </c>
      <c r="H190" s="239">
        <v>2</v>
      </c>
      <c r="I190" s="240"/>
      <c r="J190" s="241">
        <f>ROUND(I190*H190,2)</f>
        <v>0</v>
      </c>
      <c r="K190" s="237" t="s">
        <v>21</v>
      </c>
      <c r="L190" s="72"/>
      <c r="M190" s="242" t="s">
        <v>21</v>
      </c>
      <c r="N190" s="243" t="s">
        <v>40</v>
      </c>
      <c r="O190" s="47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AR190" s="24" t="s">
        <v>208</v>
      </c>
      <c r="AT190" s="24" t="s">
        <v>203</v>
      </c>
      <c r="AU190" s="24" t="s">
        <v>79</v>
      </c>
      <c r="AY190" s="24" t="s">
        <v>201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24" t="s">
        <v>76</v>
      </c>
      <c r="BK190" s="246">
        <f>ROUND(I190*H190,2)</f>
        <v>0</v>
      </c>
      <c r="BL190" s="24" t="s">
        <v>208</v>
      </c>
      <c r="BM190" s="24" t="s">
        <v>725</v>
      </c>
    </row>
    <row r="191" spans="2:47" s="1" customFormat="1" ht="13.5">
      <c r="B191" s="46"/>
      <c r="C191" s="74"/>
      <c r="D191" s="249" t="s">
        <v>493</v>
      </c>
      <c r="E191" s="74"/>
      <c r="F191" s="280" t="s">
        <v>1500</v>
      </c>
      <c r="G191" s="74"/>
      <c r="H191" s="74"/>
      <c r="I191" s="203"/>
      <c r="J191" s="74"/>
      <c r="K191" s="74"/>
      <c r="L191" s="72"/>
      <c r="M191" s="281"/>
      <c r="N191" s="47"/>
      <c r="O191" s="47"/>
      <c r="P191" s="47"/>
      <c r="Q191" s="47"/>
      <c r="R191" s="47"/>
      <c r="S191" s="47"/>
      <c r="T191" s="95"/>
      <c r="AT191" s="24" t="s">
        <v>493</v>
      </c>
      <c r="AU191" s="24" t="s">
        <v>79</v>
      </c>
    </row>
    <row r="192" spans="2:65" s="1" customFormat="1" ht="16.5" customHeight="1">
      <c r="B192" s="46"/>
      <c r="C192" s="235" t="s">
        <v>69</v>
      </c>
      <c r="D192" s="235" t="s">
        <v>203</v>
      </c>
      <c r="E192" s="236" t="s">
        <v>1507</v>
      </c>
      <c r="F192" s="237" t="s">
        <v>1508</v>
      </c>
      <c r="G192" s="238" t="s">
        <v>248</v>
      </c>
      <c r="H192" s="239">
        <v>2</v>
      </c>
      <c r="I192" s="240"/>
      <c r="J192" s="241">
        <f>ROUND(I192*H192,2)</f>
        <v>0</v>
      </c>
      <c r="K192" s="237" t="s">
        <v>21</v>
      </c>
      <c r="L192" s="72"/>
      <c r="M192" s="242" t="s">
        <v>21</v>
      </c>
      <c r="N192" s="243" t="s">
        <v>40</v>
      </c>
      <c r="O192" s="47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AR192" s="24" t="s">
        <v>208</v>
      </c>
      <c r="AT192" s="24" t="s">
        <v>203</v>
      </c>
      <c r="AU192" s="24" t="s">
        <v>79</v>
      </c>
      <c r="AY192" s="24" t="s">
        <v>201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24" t="s">
        <v>76</v>
      </c>
      <c r="BK192" s="246">
        <f>ROUND(I192*H192,2)</f>
        <v>0</v>
      </c>
      <c r="BL192" s="24" t="s">
        <v>208</v>
      </c>
      <c r="BM192" s="24" t="s">
        <v>734</v>
      </c>
    </row>
    <row r="193" spans="2:47" s="1" customFormat="1" ht="13.5">
      <c r="B193" s="46"/>
      <c r="C193" s="74"/>
      <c r="D193" s="249" t="s">
        <v>493</v>
      </c>
      <c r="E193" s="74"/>
      <c r="F193" s="280" t="s">
        <v>1500</v>
      </c>
      <c r="G193" s="74"/>
      <c r="H193" s="74"/>
      <c r="I193" s="203"/>
      <c r="J193" s="74"/>
      <c r="K193" s="74"/>
      <c r="L193" s="72"/>
      <c r="M193" s="281"/>
      <c r="N193" s="47"/>
      <c r="O193" s="47"/>
      <c r="P193" s="47"/>
      <c r="Q193" s="47"/>
      <c r="R193" s="47"/>
      <c r="S193" s="47"/>
      <c r="T193" s="95"/>
      <c r="AT193" s="24" t="s">
        <v>493</v>
      </c>
      <c r="AU193" s="24" t="s">
        <v>79</v>
      </c>
    </row>
    <row r="194" spans="2:65" s="1" customFormat="1" ht="16.5" customHeight="1">
      <c r="B194" s="46"/>
      <c r="C194" s="235" t="s">
        <v>69</v>
      </c>
      <c r="D194" s="235" t="s">
        <v>203</v>
      </c>
      <c r="E194" s="236" t="s">
        <v>1509</v>
      </c>
      <c r="F194" s="237" t="s">
        <v>1438</v>
      </c>
      <c r="G194" s="238" t="s">
        <v>358</v>
      </c>
      <c r="H194" s="239">
        <v>320</v>
      </c>
      <c r="I194" s="240"/>
      <c r="J194" s="241">
        <f>ROUND(I194*H194,2)</f>
        <v>0</v>
      </c>
      <c r="K194" s="237" t="s">
        <v>21</v>
      </c>
      <c r="L194" s="72"/>
      <c r="M194" s="242" t="s">
        <v>21</v>
      </c>
      <c r="N194" s="243" t="s">
        <v>40</v>
      </c>
      <c r="O194" s="47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AR194" s="24" t="s">
        <v>208</v>
      </c>
      <c r="AT194" s="24" t="s">
        <v>203</v>
      </c>
      <c r="AU194" s="24" t="s">
        <v>79</v>
      </c>
      <c r="AY194" s="24" t="s">
        <v>201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24" t="s">
        <v>76</v>
      </c>
      <c r="BK194" s="246">
        <f>ROUND(I194*H194,2)</f>
        <v>0</v>
      </c>
      <c r="BL194" s="24" t="s">
        <v>208</v>
      </c>
      <c r="BM194" s="24" t="s">
        <v>743</v>
      </c>
    </row>
    <row r="195" spans="2:47" s="1" customFormat="1" ht="13.5">
      <c r="B195" s="46"/>
      <c r="C195" s="74"/>
      <c r="D195" s="249" t="s">
        <v>493</v>
      </c>
      <c r="E195" s="74"/>
      <c r="F195" s="280" t="s">
        <v>1409</v>
      </c>
      <c r="G195" s="74"/>
      <c r="H195" s="74"/>
      <c r="I195" s="203"/>
      <c r="J195" s="74"/>
      <c r="K195" s="74"/>
      <c r="L195" s="72"/>
      <c r="M195" s="281"/>
      <c r="N195" s="47"/>
      <c r="O195" s="47"/>
      <c r="P195" s="47"/>
      <c r="Q195" s="47"/>
      <c r="R195" s="47"/>
      <c r="S195" s="47"/>
      <c r="T195" s="95"/>
      <c r="AT195" s="24" t="s">
        <v>493</v>
      </c>
      <c r="AU195" s="24" t="s">
        <v>79</v>
      </c>
    </row>
    <row r="196" spans="2:65" s="1" customFormat="1" ht="16.5" customHeight="1">
      <c r="B196" s="46"/>
      <c r="C196" s="235" t="s">
        <v>69</v>
      </c>
      <c r="D196" s="235" t="s">
        <v>203</v>
      </c>
      <c r="E196" s="236" t="s">
        <v>1510</v>
      </c>
      <c r="F196" s="237" t="s">
        <v>1511</v>
      </c>
      <c r="G196" s="238" t="s">
        <v>248</v>
      </c>
      <c r="H196" s="239">
        <v>55</v>
      </c>
      <c r="I196" s="240"/>
      <c r="J196" s="241">
        <f>ROUND(I196*H196,2)</f>
        <v>0</v>
      </c>
      <c r="K196" s="237" t="s">
        <v>21</v>
      </c>
      <c r="L196" s="72"/>
      <c r="M196" s="242" t="s">
        <v>21</v>
      </c>
      <c r="N196" s="243" t="s">
        <v>40</v>
      </c>
      <c r="O196" s="47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AR196" s="24" t="s">
        <v>208</v>
      </c>
      <c r="AT196" s="24" t="s">
        <v>203</v>
      </c>
      <c r="AU196" s="24" t="s">
        <v>79</v>
      </c>
      <c r="AY196" s="24" t="s">
        <v>201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24" t="s">
        <v>76</v>
      </c>
      <c r="BK196" s="246">
        <f>ROUND(I196*H196,2)</f>
        <v>0</v>
      </c>
      <c r="BL196" s="24" t="s">
        <v>208</v>
      </c>
      <c r="BM196" s="24" t="s">
        <v>751</v>
      </c>
    </row>
    <row r="197" spans="2:47" s="1" customFormat="1" ht="13.5">
      <c r="B197" s="46"/>
      <c r="C197" s="74"/>
      <c r="D197" s="249" t="s">
        <v>493</v>
      </c>
      <c r="E197" s="74"/>
      <c r="F197" s="280" t="s">
        <v>1409</v>
      </c>
      <c r="G197" s="74"/>
      <c r="H197" s="74"/>
      <c r="I197" s="203"/>
      <c r="J197" s="74"/>
      <c r="K197" s="74"/>
      <c r="L197" s="72"/>
      <c r="M197" s="281"/>
      <c r="N197" s="47"/>
      <c r="O197" s="47"/>
      <c r="P197" s="47"/>
      <c r="Q197" s="47"/>
      <c r="R197" s="47"/>
      <c r="S197" s="47"/>
      <c r="T197" s="95"/>
      <c r="AT197" s="24" t="s">
        <v>493</v>
      </c>
      <c r="AU197" s="24" t="s">
        <v>79</v>
      </c>
    </row>
    <row r="198" spans="2:65" s="1" customFormat="1" ht="25.5" customHeight="1">
      <c r="B198" s="46"/>
      <c r="C198" s="235" t="s">
        <v>69</v>
      </c>
      <c r="D198" s="235" t="s">
        <v>203</v>
      </c>
      <c r="E198" s="236" t="s">
        <v>1512</v>
      </c>
      <c r="F198" s="237" t="s">
        <v>1446</v>
      </c>
      <c r="G198" s="238" t="s">
        <v>1447</v>
      </c>
      <c r="H198" s="239">
        <v>1</v>
      </c>
      <c r="I198" s="240"/>
      <c r="J198" s="241">
        <f>ROUND(I198*H198,2)</f>
        <v>0</v>
      </c>
      <c r="K198" s="237" t="s">
        <v>21</v>
      </c>
      <c r="L198" s="72"/>
      <c r="M198" s="242" t="s">
        <v>21</v>
      </c>
      <c r="N198" s="243" t="s">
        <v>40</v>
      </c>
      <c r="O198" s="47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AR198" s="24" t="s">
        <v>208</v>
      </c>
      <c r="AT198" s="24" t="s">
        <v>203</v>
      </c>
      <c r="AU198" s="24" t="s">
        <v>79</v>
      </c>
      <c r="AY198" s="24" t="s">
        <v>201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24" t="s">
        <v>76</v>
      </c>
      <c r="BK198" s="246">
        <f>ROUND(I198*H198,2)</f>
        <v>0</v>
      </c>
      <c r="BL198" s="24" t="s">
        <v>208</v>
      </c>
      <c r="BM198" s="24" t="s">
        <v>759</v>
      </c>
    </row>
    <row r="199" spans="2:47" s="1" customFormat="1" ht="13.5">
      <c r="B199" s="46"/>
      <c r="C199" s="74"/>
      <c r="D199" s="249" t="s">
        <v>493</v>
      </c>
      <c r="E199" s="74"/>
      <c r="F199" s="280" t="s">
        <v>1409</v>
      </c>
      <c r="G199" s="74"/>
      <c r="H199" s="74"/>
      <c r="I199" s="203"/>
      <c r="J199" s="74"/>
      <c r="K199" s="74"/>
      <c r="L199" s="72"/>
      <c r="M199" s="281"/>
      <c r="N199" s="47"/>
      <c r="O199" s="47"/>
      <c r="P199" s="47"/>
      <c r="Q199" s="47"/>
      <c r="R199" s="47"/>
      <c r="S199" s="47"/>
      <c r="T199" s="95"/>
      <c r="AT199" s="24" t="s">
        <v>493</v>
      </c>
      <c r="AU199" s="24" t="s">
        <v>79</v>
      </c>
    </row>
    <row r="200" spans="2:63" s="11" customFormat="1" ht="37.4" customHeight="1">
      <c r="B200" s="219"/>
      <c r="C200" s="220"/>
      <c r="D200" s="221" t="s">
        <v>68</v>
      </c>
      <c r="E200" s="222" t="s">
        <v>1513</v>
      </c>
      <c r="F200" s="222" t="s">
        <v>1514</v>
      </c>
      <c r="G200" s="220"/>
      <c r="H200" s="220"/>
      <c r="I200" s="223"/>
      <c r="J200" s="224">
        <f>BK200</f>
        <v>0</v>
      </c>
      <c r="K200" s="220"/>
      <c r="L200" s="225"/>
      <c r="M200" s="226"/>
      <c r="N200" s="227"/>
      <c r="O200" s="227"/>
      <c r="P200" s="228">
        <f>SUM(P201:P228)</f>
        <v>0</v>
      </c>
      <c r="Q200" s="227"/>
      <c r="R200" s="228">
        <f>SUM(R201:R228)</f>
        <v>0</v>
      </c>
      <c r="S200" s="227"/>
      <c r="T200" s="229">
        <f>SUM(T201:T228)</f>
        <v>0</v>
      </c>
      <c r="AR200" s="230" t="s">
        <v>76</v>
      </c>
      <c r="AT200" s="231" t="s">
        <v>68</v>
      </c>
      <c r="AU200" s="231" t="s">
        <v>69</v>
      </c>
      <c r="AY200" s="230" t="s">
        <v>201</v>
      </c>
      <c r="BK200" s="232">
        <f>SUM(BK201:BK228)</f>
        <v>0</v>
      </c>
    </row>
    <row r="201" spans="2:65" s="1" customFormat="1" ht="25.5" customHeight="1">
      <c r="B201" s="46"/>
      <c r="C201" s="235" t="s">
        <v>69</v>
      </c>
      <c r="D201" s="235" t="s">
        <v>203</v>
      </c>
      <c r="E201" s="236" t="s">
        <v>1515</v>
      </c>
      <c r="F201" s="237" t="s">
        <v>1516</v>
      </c>
      <c r="G201" s="238" t="s">
        <v>248</v>
      </c>
      <c r="H201" s="239">
        <v>1</v>
      </c>
      <c r="I201" s="240"/>
      <c r="J201" s="241">
        <f>ROUND(I201*H201,2)</f>
        <v>0</v>
      </c>
      <c r="K201" s="237" t="s">
        <v>21</v>
      </c>
      <c r="L201" s="72"/>
      <c r="M201" s="242" t="s">
        <v>21</v>
      </c>
      <c r="N201" s="243" t="s">
        <v>40</v>
      </c>
      <c r="O201" s="47"/>
      <c r="P201" s="244">
        <f>O201*H201</f>
        <v>0</v>
      </c>
      <c r="Q201" s="244">
        <v>0</v>
      </c>
      <c r="R201" s="244">
        <f>Q201*H201</f>
        <v>0</v>
      </c>
      <c r="S201" s="244">
        <v>0</v>
      </c>
      <c r="T201" s="245">
        <f>S201*H201</f>
        <v>0</v>
      </c>
      <c r="AR201" s="24" t="s">
        <v>208</v>
      </c>
      <c r="AT201" s="24" t="s">
        <v>203</v>
      </c>
      <c r="AU201" s="24" t="s">
        <v>76</v>
      </c>
      <c r="AY201" s="24" t="s">
        <v>201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24" t="s">
        <v>76</v>
      </c>
      <c r="BK201" s="246">
        <f>ROUND(I201*H201,2)</f>
        <v>0</v>
      </c>
      <c r="BL201" s="24" t="s">
        <v>208</v>
      </c>
      <c r="BM201" s="24" t="s">
        <v>767</v>
      </c>
    </row>
    <row r="202" spans="2:47" s="1" customFormat="1" ht="13.5">
      <c r="B202" s="46"/>
      <c r="C202" s="74"/>
      <c r="D202" s="249" t="s">
        <v>493</v>
      </c>
      <c r="E202" s="74"/>
      <c r="F202" s="280" t="s">
        <v>1500</v>
      </c>
      <c r="G202" s="74"/>
      <c r="H202" s="74"/>
      <c r="I202" s="203"/>
      <c r="J202" s="74"/>
      <c r="K202" s="74"/>
      <c r="L202" s="72"/>
      <c r="M202" s="281"/>
      <c r="N202" s="47"/>
      <c r="O202" s="47"/>
      <c r="P202" s="47"/>
      <c r="Q202" s="47"/>
      <c r="R202" s="47"/>
      <c r="S202" s="47"/>
      <c r="T202" s="95"/>
      <c r="AT202" s="24" t="s">
        <v>493</v>
      </c>
      <c r="AU202" s="24" t="s">
        <v>76</v>
      </c>
    </row>
    <row r="203" spans="2:65" s="1" customFormat="1" ht="25.5" customHeight="1">
      <c r="B203" s="46"/>
      <c r="C203" s="235" t="s">
        <v>69</v>
      </c>
      <c r="D203" s="235" t="s">
        <v>203</v>
      </c>
      <c r="E203" s="236" t="s">
        <v>1517</v>
      </c>
      <c r="F203" s="237" t="s">
        <v>1518</v>
      </c>
      <c r="G203" s="238" t="s">
        <v>358</v>
      </c>
      <c r="H203" s="239">
        <v>1750</v>
      </c>
      <c r="I203" s="240"/>
      <c r="J203" s="241">
        <f>ROUND(I203*H203,2)</f>
        <v>0</v>
      </c>
      <c r="K203" s="237" t="s">
        <v>21</v>
      </c>
      <c r="L203" s="72"/>
      <c r="M203" s="242" t="s">
        <v>21</v>
      </c>
      <c r="N203" s="243" t="s">
        <v>40</v>
      </c>
      <c r="O203" s="47"/>
      <c r="P203" s="244">
        <f>O203*H203</f>
        <v>0</v>
      </c>
      <c r="Q203" s="244">
        <v>0</v>
      </c>
      <c r="R203" s="244">
        <f>Q203*H203</f>
        <v>0</v>
      </c>
      <c r="S203" s="244">
        <v>0</v>
      </c>
      <c r="T203" s="245">
        <f>S203*H203</f>
        <v>0</v>
      </c>
      <c r="AR203" s="24" t="s">
        <v>208</v>
      </c>
      <c r="AT203" s="24" t="s">
        <v>203</v>
      </c>
      <c r="AU203" s="24" t="s">
        <v>76</v>
      </c>
      <c r="AY203" s="24" t="s">
        <v>201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24" t="s">
        <v>76</v>
      </c>
      <c r="BK203" s="246">
        <f>ROUND(I203*H203,2)</f>
        <v>0</v>
      </c>
      <c r="BL203" s="24" t="s">
        <v>208</v>
      </c>
      <c r="BM203" s="24" t="s">
        <v>777</v>
      </c>
    </row>
    <row r="204" spans="2:47" s="1" customFormat="1" ht="13.5">
      <c r="B204" s="46"/>
      <c r="C204" s="74"/>
      <c r="D204" s="249" t="s">
        <v>493</v>
      </c>
      <c r="E204" s="74"/>
      <c r="F204" s="280" t="s">
        <v>1409</v>
      </c>
      <c r="G204" s="74"/>
      <c r="H204" s="74"/>
      <c r="I204" s="203"/>
      <c r="J204" s="74"/>
      <c r="K204" s="74"/>
      <c r="L204" s="72"/>
      <c r="M204" s="281"/>
      <c r="N204" s="47"/>
      <c r="O204" s="47"/>
      <c r="P204" s="47"/>
      <c r="Q204" s="47"/>
      <c r="R204" s="47"/>
      <c r="S204" s="47"/>
      <c r="T204" s="95"/>
      <c r="AT204" s="24" t="s">
        <v>493</v>
      </c>
      <c r="AU204" s="24" t="s">
        <v>76</v>
      </c>
    </row>
    <row r="205" spans="2:65" s="1" customFormat="1" ht="16.5" customHeight="1">
      <c r="B205" s="46"/>
      <c r="C205" s="235" t="s">
        <v>69</v>
      </c>
      <c r="D205" s="235" t="s">
        <v>203</v>
      </c>
      <c r="E205" s="236" t="s">
        <v>1519</v>
      </c>
      <c r="F205" s="237" t="s">
        <v>1469</v>
      </c>
      <c r="G205" s="238" t="s">
        <v>248</v>
      </c>
      <c r="H205" s="239">
        <v>1</v>
      </c>
      <c r="I205" s="240"/>
      <c r="J205" s="241">
        <f>ROUND(I205*H205,2)</f>
        <v>0</v>
      </c>
      <c r="K205" s="237" t="s">
        <v>21</v>
      </c>
      <c r="L205" s="72"/>
      <c r="M205" s="242" t="s">
        <v>21</v>
      </c>
      <c r="N205" s="243" t="s">
        <v>40</v>
      </c>
      <c r="O205" s="47"/>
      <c r="P205" s="244">
        <f>O205*H205</f>
        <v>0</v>
      </c>
      <c r="Q205" s="244">
        <v>0</v>
      </c>
      <c r="R205" s="244">
        <f>Q205*H205</f>
        <v>0</v>
      </c>
      <c r="S205" s="244">
        <v>0</v>
      </c>
      <c r="T205" s="245">
        <f>S205*H205</f>
        <v>0</v>
      </c>
      <c r="AR205" s="24" t="s">
        <v>208</v>
      </c>
      <c r="AT205" s="24" t="s">
        <v>203</v>
      </c>
      <c r="AU205" s="24" t="s">
        <v>76</v>
      </c>
      <c r="AY205" s="24" t="s">
        <v>201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24" t="s">
        <v>76</v>
      </c>
      <c r="BK205" s="246">
        <f>ROUND(I205*H205,2)</f>
        <v>0</v>
      </c>
      <c r="BL205" s="24" t="s">
        <v>208</v>
      </c>
      <c r="BM205" s="24" t="s">
        <v>785</v>
      </c>
    </row>
    <row r="206" spans="2:47" s="1" customFormat="1" ht="13.5">
      <c r="B206" s="46"/>
      <c r="C206" s="74"/>
      <c r="D206" s="249" t="s">
        <v>493</v>
      </c>
      <c r="E206" s="74"/>
      <c r="F206" s="280" t="s">
        <v>1409</v>
      </c>
      <c r="G206" s="74"/>
      <c r="H206" s="74"/>
      <c r="I206" s="203"/>
      <c r="J206" s="74"/>
      <c r="K206" s="74"/>
      <c r="L206" s="72"/>
      <c r="M206" s="281"/>
      <c r="N206" s="47"/>
      <c r="O206" s="47"/>
      <c r="P206" s="47"/>
      <c r="Q206" s="47"/>
      <c r="R206" s="47"/>
      <c r="S206" s="47"/>
      <c r="T206" s="95"/>
      <c r="AT206" s="24" t="s">
        <v>493</v>
      </c>
      <c r="AU206" s="24" t="s">
        <v>76</v>
      </c>
    </row>
    <row r="207" spans="2:65" s="1" customFormat="1" ht="25.5" customHeight="1">
      <c r="B207" s="46"/>
      <c r="C207" s="235" t="s">
        <v>69</v>
      </c>
      <c r="D207" s="235" t="s">
        <v>203</v>
      </c>
      <c r="E207" s="236" t="s">
        <v>1520</v>
      </c>
      <c r="F207" s="237" t="s">
        <v>1521</v>
      </c>
      <c r="G207" s="238" t="s">
        <v>248</v>
      </c>
      <c r="H207" s="239">
        <v>27</v>
      </c>
      <c r="I207" s="240"/>
      <c r="J207" s="241">
        <f>ROUND(I207*H207,2)</f>
        <v>0</v>
      </c>
      <c r="K207" s="237" t="s">
        <v>21</v>
      </c>
      <c r="L207" s="72"/>
      <c r="M207" s="242" t="s">
        <v>21</v>
      </c>
      <c r="N207" s="243" t="s">
        <v>40</v>
      </c>
      <c r="O207" s="47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AR207" s="24" t="s">
        <v>208</v>
      </c>
      <c r="AT207" s="24" t="s">
        <v>203</v>
      </c>
      <c r="AU207" s="24" t="s">
        <v>76</v>
      </c>
      <c r="AY207" s="24" t="s">
        <v>201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24" t="s">
        <v>76</v>
      </c>
      <c r="BK207" s="246">
        <f>ROUND(I207*H207,2)</f>
        <v>0</v>
      </c>
      <c r="BL207" s="24" t="s">
        <v>208</v>
      </c>
      <c r="BM207" s="24" t="s">
        <v>794</v>
      </c>
    </row>
    <row r="208" spans="2:47" s="1" customFormat="1" ht="13.5">
      <c r="B208" s="46"/>
      <c r="C208" s="74"/>
      <c r="D208" s="249" t="s">
        <v>493</v>
      </c>
      <c r="E208" s="74"/>
      <c r="F208" s="280" t="s">
        <v>1409</v>
      </c>
      <c r="G208" s="74"/>
      <c r="H208" s="74"/>
      <c r="I208" s="203"/>
      <c r="J208" s="74"/>
      <c r="K208" s="74"/>
      <c r="L208" s="72"/>
      <c r="M208" s="281"/>
      <c r="N208" s="47"/>
      <c r="O208" s="47"/>
      <c r="P208" s="47"/>
      <c r="Q208" s="47"/>
      <c r="R208" s="47"/>
      <c r="S208" s="47"/>
      <c r="T208" s="95"/>
      <c r="AT208" s="24" t="s">
        <v>493</v>
      </c>
      <c r="AU208" s="24" t="s">
        <v>76</v>
      </c>
    </row>
    <row r="209" spans="2:65" s="1" customFormat="1" ht="25.5" customHeight="1">
      <c r="B209" s="46"/>
      <c r="C209" s="235" t="s">
        <v>69</v>
      </c>
      <c r="D209" s="235" t="s">
        <v>203</v>
      </c>
      <c r="E209" s="236" t="s">
        <v>1522</v>
      </c>
      <c r="F209" s="237" t="s">
        <v>1523</v>
      </c>
      <c r="G209" s="238" t="s">
        <v>248</v>
      </c>
      <c r="H209" s="239">
        <v>27</v>
      </c>
      <c r="I209" s="240"/>
      <c r="J209" s="241">
        <f>ROUND(I209*H209,2)</f>
        <v>0</v>
      </c>
      <c r="K209" s="237" t="s">
        <v>21</v>
      </c>
      <c r="L209" s="72"/>
      <c r="M209" s="242" t="s">
        <v>21</v>
      </c>
      <c r="N209" s="243" t="s">
        <v>40</v>
      </c>
      <c r="O209" s="47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AR209" s="24" t="s">
        <v>208</v>
      </c>
      <c r="AT209" s="24" t="s">
        <v>203</v>
      </c>
      <c r="AU209" s="24" t="s">
        <v>76</v>
      </c>
      <c r="AY209" s="24" t="s">
        <v>201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24" t="s">
        <v>76</v>
      </c>
      <c r="BK209" s="246">
        <f>ROUND(I209*H209,2)</f>
        <v>0</v>
      </c>
      <c r="BL209" s="24" t="s">
        <v>208</v>
      </c>
      <c r="BM209" s="24" t="s">
        <v>803</v>
      </c>
    </row>
    <row r="210" spans="2:47" s="1" customFormat="1" ht="13.5">
      <c r="B210" s="46"/>
      <c r="C210" s="74"/>
      <c r="D210" s="249" t="s">
        <v>493</v>
      </c>
      <c r="E210" s="74"/>
      <c r="F210" s="280" t="s">
        <v>1409</v>
      </c>
      <c r="G210" s="74"/>
      <c r="H210" s="74"/>
      <c r="I210" s="203"/>
      <c r="J210" s="74"/>
      <c r="K210" s="74"/>
      <c r="L210" s="72"/>
      <c r="M210" s="281"/>
      <c r="N210" s="47"/>
      <c r="O210" s="47"/>
      <c r="P210" s="47"/>
      <c r="Q210" s="47"/>
      <c r="R210" s="47"/>
      <c r="S210" s="47"/>
      <c r="T210" s="95"/>
      <c r="AT210" s="24" t="s">
        <v>493</v>
      </c>
      <c r="AU210" s="24" t="s">
        <v>76</v>
      </c>
    </row>
    <row r="211" spans="2:65" s="1" customFormat="1" ht="25.5" customHeight="1">
      <c r="B211" s="46"/>
      <c r="C211" s="235" t="s">
        <v>69</v>
      </c>
      <c r="D211" s="235" t="s">
        <v>203</v>
      </c>
      <c r="E211" s="236" t="s">
        <v>1524</v>
      </c>
      <c r="F211" s="237" t="s">
        <v>1525</v>
      </c>
      <c r="G211" s="238" t="s">
        <v>248</v>
      </c>
      <c r="H211" s="239">
        <v>27</v>
      </c>
      <c r="I211" s="240"/>
      <c r="J211" s="241">
        <f>ROUND(I211*H211,2)</f>
        <v>0</v>
      </c>
      <c r="K211" s="237" t="s">
        <v>21</v>
      </c>
      <c r="L211" s="72"/>
      <c r="M211" s="242" t="s">
        <v>21</v>
      </c>
      <c r="N211" s="243" t="s">
        <v>40</v>
      </c>
      <c r="O211" s="47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AR211" s="24" t="s">
        <v>208</v>
      </c>
      <c r="AT211" s="24" t="s">
        <v>203</v>
      </c>
      <c r="AU211" s="24" t="s">
        <v>76</v>
      </c>
      <c r="AY211" s="24" t="s">
        <v>201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24" t="s">
        <v>76</v>
      </c>
      <c r="BK211" s="246">
        <f>ROUND(I211*H211,2)</f>
        <v>0</v>
      </c>
      <c r="BL211" s="24" t="s">
        <v>208</v>
      </c>
      <c r="BM211" s="24" t="s">
        <v>811</v>
      </c>
    </row>
    <row r="212" spans="2:47" s="1" customFormat="1" ht="13.5">
      <c r="B212" s="46"/>
      <c r="C212" s="74"/>
      <c r="D212" s="249" t="s">
        <v>493</v>
      </c>
      <c r="E212" s="74"/>
      <c r="F212" s="280" t="s">
        <v>1409</v>
      </c>
      <c r="G212" s="74"/>
      <c r="H212" s="74"/>
      <c r="I212" s="203"/>
      <c r="J212" s="74"/>
      <c r="K212" s="74"/>
      <c r="L212" s="72"/>
      <c r="M212" s="281"/>
      <c r="N212" s="47"/>
      <c r="O212" s="47"/>
      <c r="P212" s="47"/>
      <c r="Q212" s="47"/>
      <c r="R212" s="47"/>
      <c r="S212" s="47"/>
      <c r="T212" s="95"/>
      <c r="AT212" s="24" t="s">
        <v>493</v>
      </c>
      <c r="AU212" s="24" t="s">
        <v>76</v>
      </c>
    </row>
    <row r="213" spans="2:65" s="1" customFormat="1" ht="25.5" customHeight="1">
      <c r="B213" s="46"/>
      <c r="C213" s="235" t="s">
        <v>69</v>
      </c>
      <c r="D213" s="235" t="s">
        <v>203</v>
      </c>
      <c r="E213" s="236" t="s">
        <v>1526</v>
      </c>
      <c r="F213" s="237" t="s">
        <v>1477</v>
      </c>
      <c r="G213" s="238" t="s">
        <v>248</v>
      </c>
      <c r="H213" s="239">
        <v>16</v>
      </c>
      <c r="I213" s="240"/>
      <c r="J213" s="241">
        <f>ROUND(I213*H213,2)</f>
        <v>0</v>
      </c>
      <c r="K213" s="237" t="s">
        <v>21</v>
      </c>
      <c r="L213" s="72"/>
      <c r="M213" s="242" t="s">
        <v>21</v>
      </c>
      <c r="N213" s="243" t="s">
        <v>40</v>
      </c>
      <c r="O213" s="47"/>
      <c r="P213" s="244">
        <f>O213*H213</f>
        <v>0</v>
      </c>
      <c r="Q213" s="244">
        <v>0</v>
      </c>
      <c r="R213" s="244">
        <f>Q213*H213</f>
        <v>0</v>
      </c>
      <c r="S213" s="244">
        <v>0</v>
      </c>
      <c r="T213" s="245">
        <f>S213*H213</f>
        <v>0</v>
      </c>
      <c r="AR213" s="24" t="s">
        <v>208</v>
      </c>
      <c r="AT213" s="24" t="s">
        <v>203</v>
      </c>
      <c r="AU213" s="24" t="s">
        <v>76</v>
      </c>
      <c r="AY213" s="24" t="s">
        <v>201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24" t="s">
        <v>76</v>
      </c>
      <c r="BK213" s="246">
        <f>ROUND(I213*H213,2)</f>
        <v>0</v>
      </c>
      <c r="BL213" s="24" t="s">
        <v>208</v>
      </c>
      <c r="BM213" s="24" t="s">
        <v>820</v>
      </c>
    </row>
    <row r="214" spans="2:47" s="1" customFormat="1" ht="13.5">
      <c r="B214" s="46"/>
      <c r="C214" s="74"/>
      <c r="D214" s="249" t="s">
        <v>493</v>
      </c>
      <c r="E214" s="74"/>
      <c r="F214" s="280" t="s">
        <v>1409</v>
      </c>
      <c r="G214" s="74"/>
      <c r="H214" s="74"/>
      <c r="I214" s="203"/>
      <c r="J214" s="74"/>
      <c r="K214" s="74"/>
      <c r="L214" s="72"/>
      <c r="M214" s="281"/>
      <c r="N214" s="47"/>
      <c r="O214" s="47"/>
      <c r="P214" s="47"/>
      <c r="Q214" s="47"/>
      <c r="R214" s="47"/>
      <c r="S214" s="47"/>
      <c r="T214" s="95"/>
      <c r="AT214" s="24" t="s">
        <v>493</v>
      </c>
      <c r="AU214" s="24" t="s">
        <v>76</v>
      </c>
    </row>
    <row r="215" spans="2:65" s="1" customFormat="1" ht="25.5" customHeight="1">
      <c r="B215" s="46"/>
      <c r="C215" s="235" t="s">
        <v>69</v>
      </c>
      <c r="D215" s="235" t="s">
        <v>203</v>
      </c>
      <c r="E215" s="236" t="s">
        <v>1527</v>
      </c>
      <c r="F215" s="237" t="s">
        <v>1479</v>
      </c>
      <c r="G215" s="238" t="s">
        <v>248</v>
      </c>
      <c r="H215" s="239">
        <v>2</v>
      </c>
      <c r="I215" s="240"/>
      <c r="J215" s="241">
        <f>ROUND(I215*H215,2)</f>
        <v>0</v>
      </c>
      <c r="K215" s="237" t="s">
        <v>21</v>
      </c>
      <c r="L215" s="72"/>
      <c r="M215" s="242" t="s">
        <v>21</v>
      </c>
      <c r="N215" s="243" t="s">
        <v>40</v>
      </c>
      <c r="O215" s="47"/>
      <c r="P215" s="244">
        <f>O215*H215</f>
        <v>0</v>
      </c>
      <c r="Q215" s="244">
        <v>0</v>
      </c>
      <c r="R215" s="244">
        <f>Q215*H215</f>
        <v>0</v>
      </c>
      <c r="S215" s="244">
        <v>0</v>
      </c>
      <c r="T215" s="245">
        <f>S215*H215</f>
        <v>0</v>
      </c>
      <c r="AR215" s="24" t="s">
        <v>208</v>
      </c>
      <c r="AT215" s="24" t="s">
        <v>203</v>
      </c>
      <c r="AU215" s="24" t="s">
        <v>76</v>
      </c>
      <c r="AY215" s="24" t="s">
        <v>201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24" t="s">
        <v>76</v>
      </c>
      <c r="BK215" s="246">
        <f>ROUND(I215*H215,2)</f>
        <v>0</v>
      </c>
      <c r="BL215" s="24" t="s">
        <v>208</v>
      </c>
      <c r="BM215" s="24" t="s">
        <v>828</v>
      </c>
    </row>
    <row r="216" spans="2:47" s="1" customFormat="1" ht="13.5">
      <c r="B216" s="46"/>
      <c r="C216" s="74"/>
      <c r="D216" s="249" t="s">
        <v>493</v>
      </c>
      <c r="E216" s="74"/>
      <c r="F216" s="280" t="s">
        <v>1500</v>
      </c>
      <c r="G216" s="74"/>
      <c r="H216" s="74"/>
      <c r="I216" s="203"/>
      <c r="J216" s="74"/>
      <c r="K216" s="74"/>
      <c r="L216" s="72"/>
      <c r="M216" s="281"/>
      <c r="N216" s="47"/>
      <c r="O216" s="47"/>
      <c r="P216" s="47"/>
      <c r="Q216" s="47"/>
      <c r="R216" s="47"/>
      <c r="S216" s="47"/>
      <c r="T216" s="95"/>
      <c r="AT216" s="24" t="s">
        <v>493</v>
      </c>
      <c r="AU216" s="24" t="s">
        <v>76</v>
      </c>
    </row>
    <row r="217" spans="2:65" s="1" customFormat="1" ht="25.5" customHeight="1">
      <c r="B217" s="46"/>
      <c r="C217" s="235" t="s">
        <v>69</v>
      </c>
      <c r="D217" s="235" t="s">
        <v>203</v>
      </c>
      <c r="E217" s="236" t="s">
        <v>1528</v>
      </c>
      <c r="F217" s="237" t="s">
        <v>1529</v>
      </c>
      <c r="G217" s="238" t="s">
        <v>248</v>
      </c>
      <c r="H217" s="239">
        <v>2</v>
      </c>
      <c r="I217" s="240"/>
      <c r="J217" s="241">
        <f>ROUND(I217*H217,2)</f>
        <v>0</v>
      </c>
      <c r="K217" s="237" t="s">
        <v>21</v>
      </c>
      <c r="L217" s="72"/>
      <c r="M217" s="242" t="s">
        <v>21</v>
      </c>
      <c r="N217" s="243" t="s">
        <v>40</v>
      </c>
      <c r="O217" s="47"/>
      <c r="P217" s="244">
        <f>O217*H217</f>
        <v>0</v>
      </c>
      <c r="Q217" s="244">
        <v>0</v>
      </c>
      <c r="R217" s="244">
        <f>Q217*H217</f>
        <v>0</v>
      </c>
      <c r="S217" s="244">
        <v>0</v>
      </c>
      <c r="T217" s="245">
        <f>S217*H217</f>
        <v>0</v>
      </c>
      <c r="AR217" s="24" t="s">
        <v>208</v>
      </c>
      <c r="AT217" s="24" t="s">
        <v>203</v>
      </c>
      <c r="AU217" s="24" t="s">
        <v>76</v>
      </c>
      <c r="AY217" s="24" t="s">
        <v>201</v>
      </c>
      <c r="BE217" s="246">
        <f>IF(N217="základní",J217,0)</f>
        <v>0</v>
      </c>
      <c r="BF217" s="246">
        <f>IF(N217="snížená",J217,0)</f>
        <v>0</v>
      </c>
      <c r="BG217" s="246">
        <f>IF(N217="zákl. přenesená",J217,0)</f>
        <v>0</v>
      </c>
      <c r="BH217" s="246">
        <f>IF(N217="sníž. přenesená",J217,0)</f>
        <v>0</v>
      </c>
      <c r="BI217" s="246">
        <f>IF(N217="nulová",J217,0)</f>
        <v>0</v>
      </c>
      <c r="BJ217" s="24" t="s">
        <v>76</v>
      </c>
      <c r="BK217" s="246">
        <f>ROUND(I217*H217,2)</f>
        <v>0</v>
      </c>
      <c r="BL217" s="24" t="s">
        <v>208</v>
      </c>
      <c r="BM217" s="24" t="s">
        <v>836</v>
      </c>
    </row>
    <row r="218" spans="2:47" s="1" customFormat="1" ht="13.5">
      <c r="B218" s="46"/>
      <c r="C218" s="74"/>
      <c r="D218" s="249" t="s">
        <v>493</v>
      </c>
      <c r="E218" s="74"/>
      <c r="F218" s="280" t="s">
        <v>1500</v>
      </c>
      <c r="G218" s="74"/>
      <c r="H218" s="74"/>
      <c r="I218" s="203"/>
      <c r="J218" s="74"/>
      <c r="K218" s="74"/>
      <c r="L218" s="72"/>
      <c r="M218" s="281"/>
      <c r="N218" s="47"/>
      <c r="O218" s="47"/>
      <c r="P218" s="47"/>
      <c r="Q218" s="47"/>
      <c r="R218" s="47"/>
      <c r="S218" s="47"/>
      <c r="T218" s="95"/>
      <c r="AT218" s="24" t="s">
        <v>493</v>
      </c>
      <c r="AU218" s="24" t="s">
        <v>76</v>
      </c>
    </row>
    <row r="219" spans="2:65" s="1" customFormat="1" ht="25.5" customHeight="1">
      <c r="B219" s="46"/>
      <c r="C219" s="235" t="s">
        <v>69</v>
      </c>
      <c r="D219" s="235" t="s">
        <v>203</v>
      </c>
      <c r="E219" s="236" t="s">
        <v>1530</v>
      </c>
      <c r="F219" s="237" t="s">
        <v>1485</v>
      </c>
      <c r="G219" s="238" t="s">
        <v>358</v>
      </c>
      <c r="H219" s="239">
        <v>320</v>
      </c>
      <c r="I219" s="240"/>
      <c r="J219" s="241">
        <f>ROUND(I219*H219,2)</f>
        <v>0</v>
      </c>
      <c r="K219" s="237" t="s">
        <v>21</v>
      </c>
      <c r="L219" s="72"/>
      <c r="M219" s="242" t="s">
        <v>21</v>
      </c>
      <c r="N219" s="243" t="s">
        <v>40</v>
      </c>
      <c r="O219" s="47"/>
      <c r="P219" s="244">
        <f>O219*H219</f>
        <v>0</v>
      </c>
      <c r="Q219" s="244">
        <v>0</v>
      </c>
      <c r="R219" s="244">
        <f>Q219*H219</f>
        <v>0</v>
      </c>
      <c r="S219" s="244">
        <v>0</v>
      </c>
      <c r="T219" s="245">
        <f>S219*H219</f>
        <v>0</v>
      </c>
      <c r="AR219" s="24" t="s">
        <v>208</v>
      </c>
      <c r="AT219" s="24" t="s">
        <v>203</v>
      </c>
      <c r="AU219" s="24" t="s">
        <v>76</v>
      </c>
      <c r="AY219" s="24" t="s">
        <v>201</v>
      </c>
      <c r="BE219" s="246">
        <f>IF(N219="základní",J219,0)</f>
        <v>0</v>
      </c>
      <c r="BF219" s="246">
        <f>IF(N219="snížená",J219,0)</f>
        <v>0</v>
      </c>
      <c r="BG219" s="246">
        <f>IF(N219="zákl. přenesená",J219,0)</f>
        <v>0</v>
      </c>
      <c r="BH219" s="246">
        <f>IF(N219="sníž. přenesená",J219,0)</f>
        <v>0</v>
      </c>
      <c r="BI219" s="246">
        <f>IF(N219="nulová",J219,0)</f>
        <v>0</v>
      </c>
      <c r="BJ219" s="24" t="s">
        <v>76</v>
      </c>
      <c r="BK219" s="246">
        <f>ROUND(I219*H219,2)</f>
        <v>0</v>
      </c>
      <c r="BL219" s="24" t="s">
        <v>208</v>
      </c>
      <c r="BM219" s="24" t="s">
        <v>844</v>
      </c>
    </row>
    <row r="220" spans="2:47" s="1" customFormat="1" ht="13.5">
      <c r="B220" s="46"/>
      <c r="C220" s="74"/>
      <c r="D220" s="249" t="s">
        <v>493</v>
      </c>
      <c r="E220" s="74"/>
      <c r="F220" s="280" t="s">
        <v>1409</v>
      </c>
      <c r="G220" s="74"/>
      <c r="H220" s="74"/>
      <c r="I220" s="203"/>
      <c r="J220" s="74"/>
      <c r="K220" s="74"/>
      <c r="L220" s="72"/>
      <c r="M220" s="281"/>
      <c r="N220" s="47"/>
      <c r="O220" s="47"/>
      <c r="P220" s="47"/>
      <c r="Q220" s="47"/>
      <c r="R220" s="47"/>
      <c r="S220" s="47"/>
      <c r="T220" s="95"/>
      <c r="AT220" s="24" t="s">
        <v>493</v>
      </c>
      <c r="AU220" s="24" t="s">
        <v>76</v>
      </c>
    </row>
    <row r="221" spans="2:65" s="1" customFormat="1" ht="16.5" customHeight="1">
      <c r="B221" s="46"/>
      <c r="C221" s="235" t="s">
        <v>69</v>
      </c>
      <c r="D221" s="235" t="s">
        <v>203</v>
      </c>
      <c r="E221" s="236" t="s">
        <v>1531</v>
      </c>
      <c r="F221" s="237" t="s">
        <v>1489</v>
      </c>
      <c r="G221" s="238" t="s">
        <v>248</v>
      </c>
      <c r="H221" s="239">
        <v>55</v>
      </c>
      <c r="I221" s="240"/>
      <c r="J221" s="241">
        <f>ROUND(I221*H221,2)</f>
        <v>0</v>
      </c>
      <c r="K221" s="237" t="s">
        <v>21</v>
      </c>
      <c r="L221" s="72"/>
      <c r="M221" s="242" t="s">
        <v>21</v>
      </c>
      <c r="N221" s="243" t="s">
        <v>40</v>
      </c>
      <c r="O221" s="47"/>
      <c r="P221" s="244">
        <f>O221*H221</f>
        <v>0</v>
      </c>
      <c r="Q221" s="244">
        <v>0</v>
      </c>
      <c r="R221" s="244">
        <f>Q221*H221</f>
        <v>0</v>
      </c>
      <c r="S221" s="244">
        <v>0</v>
      </c>
      <c r="T221" s="245">
        <f>S221*H221</f>
        <v>0</v>
      </c>
      <c r="AR221" s="24" t="s">
        <v>208</v>
      </c>
      <c r="AT221" s="24" t="s">
        <v>203</v>
      </c>
      <c r="AU221" s="24" t="s">
        <v>76</v>
      </c>
      <c r="AY221" s="24" t="s">
        <v>201</v>
      </c>
      <c r="BE221" s="246">
        <f>IF(N221="základní",J221,0)</f>
        <v>0</v>
      </c>
      <c r="BF221" s="246">
        <f>IF(N221="snížená",J221,0)</f>
        <v>0</v>
      </c>
      <c r="BG221" s="246">
        <f>IF(N221="zákl. přenesená",J221,0)</f>
        <v>0</v>
      </c>
      <c r="BH221" s="246">
        <f>IF(N221="sníž. přenesená",J221,0)</f>
        <v>0</v>
      </c>
      <c r="BI221" s="246">
        <f>IF(N221="nulová",J221,0)</f>
        <v>0</v>
      </c>
      <c r="BJ221" s="24" t="s">
        <v>76</v>
      </c>
      <c r="BK221" s="246">
        <f>ROUND(I221*H221,2)</f>
        <v>0</v>
      </c>
      <c r="BL221" s="24" t="s">
        <v>208</v>
      </c>
      <c r="BM221" s="24" t="s">
        <v>852</v>
      </c>
    </row>
    <row r="222" spans="2:47" s="1" customFormat="1" ht="13.5">
      <c r="B222" s="46"/>
      <c r="C222" s="74"/>
      <c r="D222" s="249" t="s">
        <v>493</v>
      </c>
      <c r="E222" s="74"/>
      <c r="F222" s="280" t="s">
        <v>1409</v>
      </c>
      <c r="G222" s="74"/>
      <c r="H222" s="74"/>
      <c r="I222" s="203"/>
      <c r="J222" s="74"/>
      <c r="K222" s="74"/>
      <c r="L222" s="72"/>
      <c r="M222" s="281"/>
      <c r="N222" s="47"/>
      <c r="O222" s="47"/>
      <c r="P222" s="47"/>
      <c r="Q222" s="47"/>
      <c r="R222" s="47"/>
      <c r="S222" s="47"/>
      <c r="T222" s="95"/>
      <c r="AT222" s="24" t="s">
        <v>493</v>
      </c>
      <c r="AU222" s="24" t="s">
        <v>76</v>
      </c>
    </row>
    <row r="223" spans="2:65" s="1" customFormat="1" ht="25.5" customHeight="1">
      <c r="B223" s="46"/>
      <c r="C223" s="235" t="s">
        <v>69</v>
      </c>
      <c r="D223" s="235" t="s">
        <v>203</v>
      </c>
      <c r="E223" s="236" t="s">
        <v>1532</v>
      </c>
      <c r="F223" s="237" t="s">
        <v>1491</v>
      </c>
      <c r="G223" s="238" t="s">
        <v>248</v>
      </c>
      <c r="H223" s="239">
        <v>4</v>
      </c>
      <c r="I223" s="240"/>
      <c r="J223" s="241">
        <f>ROUND(I223*H223,2)</f>
        <v>0</v>
      </c>
      <c r="K223" s="237" t="s">
        <v>21</v>
      </c>
      <c r="L223" s="72"/>
      <c r="M223" s="242" t="s">
        <v>21</v>
      </c>
      <c r="N223" s="243" t="s">
        <v>40</v>
      </c>
      <c r="O223" s="47"/>
      <c r="P223" s="244">
        <f>O223*H223</f>
        <v>0</v>
      </c>
      <c r="Q223" s="244">
        <v>0</v>
      </c>
      <c r="R223" s="244">
        <f>Q223*H223</f>
        <v>0</v>
      </c>
      <c r="S223" s="244">
        <v>0</v>
      </c>
      <c r="T223" s="245">
        <f>S223*H223</f>
        <v>0</v>
      </c>
      <c r="AR223" s="24" t="s">
        <v>208</v>
      </c>
      <c r="AT223" s="24" t="s">
        <v>203</v>
      </c>
      <c r="AU223" s="24" t="s">
        <v>76</v>
      </c>
      <c r="AY223" s="24" t="s">
        <v>201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24" t="s">
        <v>76</v>
      </c>
      <c r="BK223" s="246">
        <f>ROUND(I223*H223,2)</f>
        <v>0</v>
      </c>
      <c r="BL223" s="24" t="s">
        <v>208</v>
      </c>
      <c r="BM223" s="24" t="s">
        <v>860</v>
      </c>
    </row>
    <row r="224" spans="2:47" s="1" customFormat="1" ht="13.5">
      <c r="B224" s="46"/>
      <c r="C224" s="74"/>
      <c r="D224" s="249" t="s">
        <v>493</v>
      </c>
      <c r="E224" s="74"/>
      <c r="F224" s="280" t="s">
        <v>1409</v>
      </c>
      <c r="G224" s="74"/>
      <c r="H224" s="74"/>
      <c r="I224" s="203"/>
      <c r="J224" s="74"/>
      <c r="K224" s="74"/>
      <c r="L224" s="72"/>
      <c r="M224" s="281"/>
      <c r="N224" s="47"/>
      <c r="O224" s="47"/>
      <c r="P224" s="47"/>
      <c r="Q224" s="47"/>
      <c r="R224" s="47"/>
      <c r="S224" s="47"/>
      <c r="T224" s="95"/>
      <c r="AT224" s="24" t="s">
        <v>493</v>
      </c>
      <c r="AU224" s="24" t="s">
        <v>76</v>
      </c>
    </row>
    <row r="225" spans="2:65" s="1" customFormat="1" ht="25.5" customHeight="1">
      <c r="B225" s="46"/>
      <c r="C225" s="235" t="s">
        <v>69</v>
      </c>
      <c r="D225" s="235" t="s">
        <v>203</v>
      </c>
      <c r="E225" s="236" t="s">
        <v>1533</v>
      </c>
      <c r="F225" s="237" t="s">
        <v>1493</v>
      </c>
      <c r="G225" s="238" t="s">
        <v>248</v>
      </c>
      <c r="H225" s="239">
        <v>6</v>
      </c>
      <c r="I225" s="240"/>
      <c r="J225" s="241">
        <f>ROUND(I225*H225,2)</f>
        <v>0</v>
      </c>
      <c r="K225" s="237" t="s">
        <v>21</v>
      </c>
      <c r="L225" s="72"/>
      <c r="M225" s="242" t="s">
        <v>21</v>
      </c>
      <c r="N225" s="243" t="s">
        <v>40</v>
      </c>
      <c r="O225" s="47"/>
      <c r="P225" s="244">
        <f>O225*H225</f>
        <v>0</v>
      </c>
      <c r="Q225" s="244">
        <v>0</v>
      </c>
      <c r="R225" s="244">
        <f>Q225*H225</f>
        <v>0</v>
      </c>
      <c r="S225" s="244">
        <v>0</v>
      </c>
      <c r="T225" s="245">
        <f>S225*H225</f>
        <v>0</v>
      </c>
      <c r="AR225" s="24" t="s">
        <v>208</v>
      </c>
      <c r="AT225" s="24" t="s">
        <v>203</v>
      </c>
      <c r="AU225" s="24" t="s">
        <v>76</v>
      </c>
      <c r="AY225" s="24" t="s">
        <v>201</v>
      </c>
      <c r="BE225" s="246">
        <f>IF(N225="základní",J225,0)</f>
        <v>0</v>
      </c>
      <c r="BF225" s="246">
        <f>IF(N225="snížená",J225,0)</f>
        <v>0</v>
      </c>
      <c r="BG225" s="246">
        <f>IF(N225="zákl. přenesená",J225,0)</f>
        <v>0</v>
      </c>
      <c r="BH225" s="246">
        <f>IF(N225="sníž. přenesená",J225,0)</f>
        <v>0</v>
      </c>
      <c r="BI225" s="246">
        <f>IF(N225="nulová",J225,0)</f>
        <v>0</v>
      </c>
      <c r="BJ225" s="24" t="s">
        <v>76</v>
      </c>
      <c r="BK225" s="246">
        <f>ROUND(I225*H225,2)</f>
        <v>0</v>
      </c>
      <c r="BL225" s="24" t="s">
        <v>208</v>
      </c>
      <c r="BM225" s="24" t="s">
        <v>869</v>
      </c>
    </row>
    <row r="226" spans="2:47" s="1" customFormat="1" ht="13.5">
      <c r="B226" s="46"/>
      <c r="C226" s="74"/>
      <c r="D226" s="249" t="s">
        <v>493</v>
      </c>
      <c r="E226" s="74"/>
      <c r="F226" s="280" t="s">
        <v>1409</v>
      </c>
      <c r="G226" s="74"/>
      <c r="H226" s="74"/>
      <c r="I226" s="203"/>
      <c r="J226" s="74"/>
      <c r="K226" s="74"/>
      <c r="L226" s="72"/>
      <c r="M226" s="281"/>
      <c r="N226" s="47"/>
      <c r="O226" s="47"/>
      <c r="P226" s="47"/>
      <c r="Q226" s="47"/>
      <c r="R226" s="47"/>
      <c r="S226" s="47"/>
      <c r="T226" s="95"/>
      <c r="AT226" s="24" t="s">
        <v>493</v>
      </c>
      <c r="AU226" s="24" t="s">
        <v>76</v>
      </c>
    </row>
    <row r="227" spans="2:65" s="1" customFormat="1" ht="25.5" customHeight="1">
      <c r="B227" s="46"/>
      <c r="C227" s="235" t="s">
        <v>69</v>
      </c>
      <c r="D227" s="235" t="s">
        <v>203</v>
      </c>
      <c r="E227" s="236" t="s">
        <v>1534</v>
      </c>
      <c r="F227" s="237" t="s">
        <v>1495</v>
      </c>
      <c r="G227" s="238" t="s">
        <v>248</v>
      </c>
      <c r="H227" s="239">
        <v>17</v>
      </c>
      <c r="I227" s="240"/>
      <c r="J227" s="241">
        <f>ROUND(I227*H227,2)</f>
        <v>0</v>
      </c>
      <c r="K227" s="237" t="s">
        <v>21</v>
      </c>
      <c r="L227" s="72"/>
      <c r="M227" s="242" t="s">
        <v>21</v>
      </c>
      <c r="N227" s="243" t="s">
        <v>40</v>
      </c>
      <c r="O227" s="47"/>
      <c r="P227" s="244">
        <f>O227*H227</f>
        <v>0</v>
      </c>
      <c r="Q227" s="244">
        <v>0</v>
      </c>
      <c r="R227" s="244">
        <f>Q227*H227</f>
        <v>0</v>
      </c>
      <c r="S227" s="244">
        <v>0</v>
      </c>
      <c r="T227" s="245">
        <f>S227*H227</f>
        <v>0</v>
      </c>
      <c r="AR227" s="24" t="s">
        <v>208</v>
      </c>
      <c r="AT227" s="24" t="s">
        <v>203</v>
      </c>
      <c r="AU227" s="24" t="s">
        <v>76</v>
      </c>
      <c r="AY227" s="24" t="s">
        <v>201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24" t="s">
        <v>76</v>
      </c>
      <c r="BK227" s="246">
        <f>ROUND(I227*H227,2)</f>
        <v>0</v>
      </c>
      <c r="BL227" s="24" t="s">
        <v>208</v>
      </c>
      <c r="BM227" s="24" t="s">
        <v>877</v>
      </c>
    </row>
    <row r="228" spans="2:47" s="1" customFormat="1" ht="13.5">
      <c r="B228" s="46"/>
      <c r="C228" s="74"/>
      <c r="D228" s="249" t="s">
        <v>493</v>
      </c>
      <c r="E228" s="74"/>
      <c r="F228" s="280" t="s">
        <v>1409</v>
      </c>
      <c r="G228" s="74"/>
      <c r="H228" s="74"/>
      <c r="I228" s="203"/>
      <c r="J228" s="74"/>
      <c r="K228" s="74"/>
      <c r="L228" s="72"/>
      <c r="M228" s="283"/>
      <c r="N228" s="284"/>
      <c r="O228" s="284"/>
      <c r="P228" s="284"/>
      <c r="Q228" s="284"/>
      <c r="R228" s="284"/>
      <c r="S228" s="284"/>
      <c r="T228" s="285"/>
      <c r="AT228" s="24" t="s">
        <v>493</v>
      </c>
      <c r="AU228" s="24" t="s">
        <v>76</v>
      </c>
    </row>
    <row r="229" spans="2:12" s="1" customFormat="1" ht="6.95" customHeight="1">
      <c r="B229" s="67"/>
      <c r="C229" s="68"/>
      <c r="D229" s="68"/>
      <c r="E229" s="68"/>
      <c r="F229" s="68"/>
      <c r="G229" s="68"/>
      <c r="H229" s="68"/>
      <c r="I229" s="178"/>
      <c r="J229" s="68"/>
      <c r="K229" s="68"/>
      <c r="L229" s="72"/>
    </row>
  </sheetData>
  <sheetProtection password="CC35" sheet="1" objects="1" scenarios="1" formatColumns="0" formatRows="0" autoFilter="0"/>
  <autoFilter ref="C85:K228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1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141</v>
      </c>
      <c r="G1" s="151" t="s">
        <v>142</v>
      </c>
      <c r="H1" s="151"/>
      <c r="I1" s="152"/>
      <c r="J1" s="151" t="s">
        <v>143</v>
      </c>
      <c r="K1" s="150" t="s">
        <v>144</v>
      </c>
      <c r="L1" s="151" t="s">
        <v>145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107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146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ZŠ Karviná - školy II - stavba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147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1535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149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1536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78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ROUND(J107,2)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ROUND(SUM(BE107:BE416),2)</f>
        <v>0</v>
      </c>
      <c r="G32" s="47"/>
      <c r="H32" s="47"/>
      <c r="I32" s="170">
        <v>0.21</v>
      </c>
      <c r="J32" s="169">
        <f>ROUND(ROUND((SUM(BE107:BE416)),2)*I32,2)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ROUND(SUM(BF107:BF416),2)</f>
        <v>0</v>
      </c>
      <c r="G33" s="47"/>
      <c r="H33" s="47"/>
      <c r="I33" s="170">
        <v>0.15</v>
      </c>
      <c r="J33" s="169">
        <f>ROUND(ROUND((SUM(BF107:BF416)),2)*I33,2)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ROUND(SUM(BG107:BG416),2)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ROUND(SUM(BH107:BH416),2)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ROUND(SUM(BI107:BI416),2)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151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ZŠ Karviná - školy II - stavba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147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1535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149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001 - Rekonstrukce odborných učeben ZŠ a MŠ Borovského  Karviná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152</v>
      </c>
      <c r="D58" s="171"/>
      <c r="E58" s="171"/>
      <c r="F58" s="171"/>
      <c r="G58" s="171"/>
      <c r="H58" s="171"/>
      <c r="I58" s="185"/>
      <c r="J58" s="186" t="s">
        <v>153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154</v>
      </c>
      <c r="D60" s="47"/>
      <c r="E60" s="47"/>
      <c r="F60" s="47"/>
      <c r="G60" s="47"/>
      <c r="H60" s="47"/>
      <c r="I60" s="156"/>
      <c r="J60" s="167">
        <f>J107</f>
        <v>0</v>
      </c>
      <c r="K60" s="51"/>
      <c r="AU60" s="24" t="s">
        <v>155</v>
      </c>
    </row>
    <row r="61" spans="2:11" s="8" customFormat="1" ht="24.95" customHeight="1">
      <c r="B61" s="189"/>
      <c r="C61" s="190"/>
      <c r="D61" s="191" t="s">
        <v>156</v>
      </c>
      <c r="E61" s="192"/>
      <c r="F61" s="192"/>
      <c r="G61" s="192"/>
      <c r="H61" s="192"/>
      <c r="I61" s="193"/>
      <c r="J61" s="194">
        <f>J108</f>
        <v>0</v>
      </c>
      <c r="K61" s="195"/>
    </row>
    <row r="62" spans="2:11" s="9" customFormat="1" ht="19.9" customHeight="1">
      <c r="B62" s="196"/>
      <c r="C62" s="197"/>
      <c r="D62" s="198" t="s">
        <v>159</v>
      </c>
      <c r="E62" s="199"/>
      <c r="F62" s="199"/>
      <c r="G62" s="199"/>
      <c r="H62" s="199"/>
      <c r="I62" s="200"/>
      <c r="J62" s="201">
        <f>J109</f>
        <v>0</v>
      </c>
      <c r="K62" s="202"/>
    </row>
    <row r="63" spans="2:11" s="9" customFormat="1" ht="19.9" customHeight="1">
      <c r="B63" s="196"/>
      <c r="C63" s="197"/>
      <c r="D63" s="198" t="s">
        <v>161</v>
      </c>
      <c r="E63" s="199"/>
      <c r="F63" s="199"/>
      <c r="G63" s="199"/>
      <c r="H63" s="199"/>
      <c r="I63" s="200"/>
      <c r="J63" s="201">
        <f>J118</f>
        <v>0</v>
      </c>
      <c r="K63" s="202"/>
    </row>
    <row r="64" spans="2:11" s="9" customFormat="1" ht="19.9" customHeight="1">
      <c r="B64" s="196"/>
      <c r="C64" s="197"/>
      <c r="D64" s="198" t="s">
        <v>162</v>
      </c>
      <c r="E64" s="199"/>
      <c r="F64" s="199"/>
      <c r="G64" s="199"/>
      <c r="H64" s="199"/>
      <c r="I64" s="200"/>
      <c r="J64" s="201">
        <f>J154</f>
        <v>0</v>
      </c>
      <c r="K64" s="202"/>
    </row>
    <row r="65" spans="2:11" s="9" customFormat="1" ht="19.9" customHeight="1">
      <c r="B65" s="196"/>
      <c r="C65" s="197"/>
      <c r="D65" s="198" t="s">
        <v>164</v>
      </c>
      <c r="E65" s="199"/>
      <c r="F65" s="199"/>
      <c r="G65" s="199"/>
      <c r="H65" s="199"/>
      <c r="I65" s="200"/>
      <c r="J65" s="201">
        <f>J186</f>
        <v>0</v>
      </c>
      <c r="K65" s="202"/>
    </row>
    <row r="66" spans="2:11" s="9" customFormat="1" ht="19.9" customHeight="1">
      <c r="B66" s="196"/>
      <c r="C66" s="197"/>
      <c r="D66" s="198" t="s">
        <v>1537</v>
      </c>
      <c r="E66" s="199"/>
      <c r="F66" s="199"/>
      <c r="G66" s="199"/>
      <c r="H66" s="199"/>
      <c r="I66" s="200"/>
      <c r="J66" s="201">
        <f>J193</f>
        <v>0</v>
      </c>
      <c r="K66" s="202"/>
    </row>
    <row r="67" spans="2:11" s="8" customFormat="1" ht="24.95" customHeight="1">
      <c r="B67" s="189"/>
      <c r="C67" s="190"/>
      <c r="D67" s="191" t="s">
        <v>165</v>
      </c>
      <c r="E67" s="192"/>
      <c r="F67" s="192"/>
      <c r="G67" s="192"/>
      <c r="H67" s="192"/>
      <c r="I67" s="193"/>
      <c r="J67" s="194">
        <f>J195</f>
        <v>0</v>
      </c>
      <c r="K67" s="195"/>
    </row>
    <row r="68" spans="2:11" s="9" customFormat="1" ht="19.9" customHeight="1">
      <c r="B68" s="196"/>
      <c r="C68" s="197"/>
      <c r="D68" s="198" t="s">
        <v>166</v>
      </c>
      <c r="E68" s="199"/>
      <c r="F68" s="199"/>
      <c r="G68" s="199"/>
      <c r="H68" s="199"/>
      <c r="I68" s="200"/>
      <c r="J68" s="201">
        <f>J196</f>
        <v>0</v>
      </c>
      <c r="K68" s="202"/>
    </row>
    <row r="69" spans="2:11" s="9" customFormat="1" ht="19.9" customHeight="1">
      <c r="B69" s="196"/>
      <c r="C69" s="197"/>
      <c r="D69" s="198" t="s">
        <v>167</v>
      </c>
      <c r="E69" s="199"/>
      <c r="F69" s="199"/>
      <c r="G69" s="199"/>
      <c r="H69" s="199"/>
      <c r="I69" s="200"/>
      <c r="J69" s="201">
        <f>J214</f>
        <v>0</v>
      </c>
      <c r="K69" s="202"/>
    </row>
    <row r="70" spans="2:11" s="9" customFormat="1" ht="19.9" customHeight="1">
      <c r="B70" s="196"/>
      <c r="C70" s="197"/>
      <c r="D70" s="198" t="s">
        <v>168</v>
      </c>
      <c r="E70" s="199"/>
      <c r="F70" s="199"/>
      <c r="G70" s="199"/>
      <c r="H70" s="199"/>
      <c r="I70" s="200"/>
      <c r="J70" s="201">
        <f>J228</f>
        <v>0</v>
      </c>
      <c r="K70" s="202"/>
    </row>
    <row r="71" spans="2:11" s="9" customFormat="1" ht="19.9" customHeight="1">
      <c r="B71" s="196"/>
      <c r="C71" s="197"/>
      <c r="D71" s="198" t="s">
        <v>169</v>
      </c>
      <c r="E71" s="199"/>
      <c r="F71" s="199"/>
      <c r="G71" s="199"/>
      <c r="H71" s="199"/>
      <c r="I71" s="200"/>
      <c r="J71" s="201">
        <f>J252</f>
        <v>0</v>
      </c>
      <c r="K71" s="202"/>
    </row>
    <row r="72" spans="2:11" s="9" customFormat="1" ht="19.9" customHeight="1">
      <c r="B72" s="196"/>
      <c r="C72" s="197"/>
      <c r="D72" s="198" t="s">
        <v>170</v>
      </c>
      <c r="E72" s="199"/>
      <c r="F72" s="199"/>
      <c r="G72" s="199"/>
      <c r="H72" s="199"/>
      <c r="I72" s="200"/>
      <c r="J72" s="201">
        <f>J270</f>
        <v>0</v>
      </c>
      <c r="K72" s="202"/>
    </row>
    <row r="73" spans="2:11" s="9" customFormat="1" ht="19.9" customHeight="1">
      <c r="B73" s="196"/>
      <c r="C73" s="197"/>
      <c r="D73" s="198" t="s">
        <v>171</v>
      </c>
      <c r="E73" s="199"/>
      <c r="F73" s="199"/>
      <c r="G73" s="199"/>
      <c r="H73" s="199"/>
      <c r="I73" s="200"/>
      <c r="J73" s="201">
        <f>J327</f>
        <v>0</v>
      </c>
      <c r="K73" s="202"/>
    </row>
    <row r="74" spans="2:11" s="9" customFormat="1" ht="19.9" customHeight="1">
      <c r="B74" s="196"/>
      <c r="C74" s="197"/>
      <c r="D74" s="198" t="s">
        <v>172</v>
      </c>
      <c r="E74" s="199"/>
      <c r="F74" s="199"/>
      <c r="G74" s="199"/>
      <c r="H74" s="199"/>
      <c r="I74" s="200"/>
      <c r="J74" s="201">
        <f>J333</f>
        <v>0</v>
      </c>
      <c r="K74" s="202"/>
    </row>
    <row r="75" spans="2:11" s="9" customFormat="1" ht="19.9" customHeight="1">
      <c r="B75" s="196"/>
      <c r="C75" s="197"/>
      <c r="D75" s="198" t="s">
        <v>173</v>
      </c>
      <c r="E75" s="199"/>
      <c r="F75" s="199"/>
      <c r="G75" s="199"/>
      <c r="H75" s="199"/>
      <c r="I75" s="200"/>
      <c r="J75" s="201">
        <f>J340</f>
        <v>0</v>
      </c>
      <c r="K75" s="202"/>
    </row>
    <row r="76" spans="2:11" s="9" customFormat="1" ht="19.9" customHeight="1">
      <c r="B76" s="196"/>
      <c r="C76" s="197"/>
      <c r="D76" s="198" t="s">
        <v>174</v>
      </c>
      <c r="E76" s="199"/>
      <c r="F76" s="199"/>
      <c r="G76" s="199"/>
      <c r="H76" s="199"/>
      <c r="I76" s="200"/>
      <c r="J76" s="201">
        <f>J348</f>
        <v>0</v>
      </c>
      <c r="K76" s="202"/>
    </row>
    <row r="77" spans="2:11" s="9" customFormat="1" ht="19.9" customHeight="1">
      <c r="B77" s="196"/>
      <c r="C77" s="197"/>
      <c r="D77" s="198" t="s">
        <v>175</v>
      </c>
      <c r="E77" s="199"/>
      <c r="F77" s="199"/>
      <c r="G77" s="199"/>
      <c r="H77" s="199"/>
      <c r="I77" s="200"/>
      <c r="J77" s="201">
        <f>J352</f>
        <v>0</v>
      </c>
      <c r="K77" s="202"/>
    </row>
    <row r="78" spans="2:11" s="9" customFormat="1" ht="19.9" customHeight="1">
      <c r="B78" s="196"/>
      <c r="C78" s="197"/>
      <c r="D78" s="198" t="s">
        <v>176</v>
      </c>
      <c r="E78" s="199"/>
      <c r="F78" s="199"/>
      <c r="G78" s="199"/>
      <c r="H78" s="199"/>
      <c r="I78" s="200"/>
      <c r="J78" s="201">
        <f>J362</f>
        <v>0</v>
      </c>
      <c r="K78" s="202"/>
    </row>
    <row r="79" spans="2:11" s="9" customFormat="1" ht="19.9" customHeight="1">
      <c r="B79" s="196"/>
      <c r="C79" s="197"/>
      <c r="D79" s="198" t="s">
        <v>177</v>
      </c>
      <c r="E79" s="199"/>
      <c r="F79" s="199"/>
      <c r="G79" s="199"/>
      <c r="H79" s="199"/>
      <c r="I79" s="200"/>
      <c r="J79" s="201">
        <f>J368</f>
        <v>0</v>
      </c>
      <c r="K79" s="202"/>
    </row>
    <row r="80" spans="2:11" s="9" customFormat="1" ht="19.9" customHeight="1">
      <c r="B80" s="196"/>
      <c r="C80" s="197"/>
      <c r="D80" s="198" t="s">
        <v>178</v>
      </c>
      <c r="E80" s="199"/>
      <c r="F80" s="199"/>
      <c r="G80" s="199"/>
      <c r="H80" s="199"/>
      <c r="I80" s="200"/>
      <c r="J80" s="201">
        <f>J374</f>
        <v>0</v>
      </c>
      <c r="K80" s="202"/>
    </row>
    <row r="81" spans="2:11" s="9" customFormat="1" ht="19.9" customHeight="1">
      <c r="B81" s="196"/>
      <c r="C81" s="197"/>
      <c r="D81" s="198" t="s">
        <v>179</v>
      </c>
      <c r="E81" s="199"/>
      <c r="F81" s="199"/>
      <c r="G81" s="199"/>
      <c r="H81" s="199"/>
      <c r="I81" s="200"/>
      <c r="J81" s="201">
        <f>J384</f>
        <v>0</v>
      </c>
      <c r="K81" s="202"/>
    </row>
    <row r="82" spans="2:11" s="9" customFormat="1" ht="19.9" customHeight="1">
      <c r="B82" s="196"/>
      <c r="C82" s="197"/>
      <c r="D82" s="198" t="s">
        <v>180</v>
      </c>
      <c r="E82" s="199"/>
      <c r="F82" s="199"/>
      <c r="G82" s="199"/>
      <c r="H82" s="199"/>
      <c r="I82" s="200"/>
      <c r="J82" s="201">
        <f>J387</f>
        <v>0</v>
      </c>
      <c r="K82" s="202"/>
    </row>
    <row r="83" spans="2:11" s="8" customFormat="1" ht="24.95" customHeight="1">
      <c r="B83" s="189"/>
      <c r="C83" s="190"/>
      <c r="D83" s="191" t="s">
        <v>182</v>
      </c>
      <c r="E83" s="192"/>
      <c r="F83" s="192"/>
      <c r="G83" s="192"/>
      <c r="H83" s="192"/>
      <c r="I83" s="193"/>
      <c r="J83" s="194">
        <f>J405</f>
        <v>0</v>
      </c>
      <c r="K83" s="195"/>
    </row>
    <row r="84" spans="2:11" s="9" customFormat="1" ht="19.9" customHeight="1">
      <c r="B84" s="196"/>
      <c r="C84" s="197"/>
      <c r="D84" s="198" t="s">
        <v>183</v>
      </c>
      <c r="E84" s="199"/>
      <c r="F84" s="199"/>
      <c r="G84" s="199"/>
      <c r="H84" s="199"/>
      <c r="I84" s="200"/>
      <c r="J84" s="201">
        <f>J406</f>
        <v>0</v>
      </c>
      <c r="K84" s="202"/>
    </row>
    <row r="85" spans="2:11" s="9" customFormat="1" ht="19.9" customHeight="1">
      <c r="B85" s="196"/>
      <c r="C85" s="197"/>
      <c r="D85" s="198" t="s">
        <v>184</v>
      </c>
      <c r="E85" s="199"/>
      <c r="F85" s="199"/>
      <c r="G85" s="199"/>
      <c r="H85" s="199"/>
      <c r="I85" s="200"/>
      <c r="J85" s="201">
        <f>J410</f>
        <v>0</v>
      </c>
      <c r="K85" s="202"/>
    </row>
    <row r="86" spans="2:11" s="1" customFormat="1" ht="21.8" customHeight="1">
      <c r="B86" s="46"/>
      <c r="C86" s="47"/>
      <c r="D86" s="47"/>
      <c r="E86" s="47"/>
      <c r="F86" s="47"/>
      <c r="G86" s="47"/>
      <c r="H86" s="47"/>
      <c r="I86" s="156"/>
      <c r="J86" s="47"/>
      <c r="K86" s="51"/>
    </row>
    <row r="87" spans="2:11" s="1" customFormat="1" ht="6.95" customHeight="1">
      <c r="B87" s="67"/>
      <c r="C87" s="68"/>
      <c r="D87" s="68"/>
      <c r="E87" s="68"/>
      <c r="F87" s="68"/>
      <c r="G87" s="68"/>
      <c r="H87" s="68"/>
      <c r="I87" s="178"/>
      <c r="J87" s="68"/>
      <c r="K87" s="69"/>
    </row>
    <row r="91" spans="2:12" s="1" customFormat="1" ht="6.95" customHeight="1">
      <c r="B91" s="70"/>
      <c r="C91" s="71"/>
      <c r="D91" s="71"/>
      <c r="E91" s="71"/>
      <c r="F91" s="71"/>
      <c r="G91" s="71"/>
      <c r="H91" s="71"/>
      <c r="I91" s="181"/>
      <c r="J91" s="71"/>
      <c r="K91" s="71"/>
      <c r="L91" s="72"/>
    </row>
    <row r="92" spans="2:12" s="1" customFormat="1" ht="36.95" customHeight="1">
      <c r="B92" s="46"/>
      <c r="C92" s="73" t="s">
        <v>185</v>
      </c>
      <c r="D92" s="74"/>
      <c r="E92" s="74"/>
      <c r="F92" s="74"/>
      <c r="G92" s="74"/>
      <c r="H92" s="74"/>
      <c r="I92" s="203"/>
      <c r="J92" s="74"/>
      <c r="K92" s="74"/>
      <c r="L92" s="72"/>
    </row>
    <row r="93" spans="2:12" s="1" customFormat="1" ht="6.95" customHeight="1">
      <c r="B93" s="46"/>
      <c r="C93" s="74"/>
      <c r="D93" s="74"/>
      <c r="E93" s="74"/>
      <c r="F93" s="74"/>
      <c r="G93" s="74"/>
      <c r="H93" s="74"/>
      <c r="I93" s="203"/>
      <c r="J93" s="74"/>
      <c r="K93" s="74"/>
      <c r="L93" s="72"/>
    </row>
    <row r="94" spans="2:12" s="1" customFormat="1" ht="14.4" customHeight="1">
      <c r="B94" s="46"/>
      <c r="C94" s="76" t="s">
        <v>18</v>
      </c>
      <c r="D94" s="74"/>
      <c r="E94" s="74"/>
      <c r="F94" s="74"/>
      <c r="G94" s="74"/>
      <c r="H94" s="74"/>
      <c r="I94" s="203"/>
      <c r="J94" s="74"/>
      <c r="K94" s="74"/>
      <c r="L94" s="72"/>
    </row>
    <row r="95" spans="2:12" s="1" customFormat="1" ht="16.5" customHeight="1">
      <c r="B95" s="46"/>
      <c r="C95" s="74"/>
      <c r="D95" s="74"/>
      <c r="E95" s="204" t="str">
        <f>E7</f>
        <v>Rekonstrukce odborných učeben ZŠ Karviná - školy II - stavba</v>
      </c>
      <c r="F95" s="76"/>
      <c r="G95" s="76"/>
      <c r="H95" s="76"/>
      <c r="I95" s="203"/>
      <c r="J95" s="74"/>
      <c r="K95" s="74"/>
      <c r="L95" s="72"/>
    </row>
    <row r="96" spans="2:12" ht="13.5">
      <c r="B96" s="28"/>
      <c r="C96" s="76" t="s">
        <v>147</v>
      </c>
      <c r="D96" s="205"/>
      <c r="E96" s="205"/>
      <c r="F96" s="205"/>
      <c r="G96" s="205"/>
      <c r="H96" s="205"/>
      <c r="I96" s="148"/>
      <c r="J96" s="205"/>
      <c r="K96" s="205"/>
      <c r="L96" s="206"/>
    </row>
    <row r="97" spans="2:12" s="1" customFormat="1" ht="16.5" customHeight="1">
      <c r="B97" s="46"/>
      <c r="C97" s="74"/>
      <c r="D97" s="74"/>
      <c r="E97" s="204" t="s">
        <v>1535</v>
      </c>
      <c r="F97" s="74"/>
      <c r="G97" s="74"/>
      <c r="H97" s="74"/>
      <c r="I97" s="203"/>
      <c r="J97" s="74"/>
      <c r="K97" s="74"/>
      <c r="L97" s="72"/>
    </row>
    <row r="98" spans="2:12" s="1" customFormat="1" ht="14.4" customHeight="1">
      <c r="B98" s="46"/>
      <c r="C98" s="76" t="s">
        <v>149</v>
      </c>
      <c r="D98" s="74"/>
      <c r="E98" s="74"/>
      <c r="F98" s="74"/>
      <c r="G98" s="74"/>
      <c r="H98" s="74"/>
      <c r="I98" s="203"/>
      <c r="J98" s="74"/>
      <c r="K98" s="74"/>
      <c r="L98" s="72"/>
    </row>
    <row r="99" spans="2:12" s="1" customFormat="1" ht="17.25" customHeight="1">
      <c r="B99" s="46"/>
      <c r="C99" s="74"/>
      <c r="D99" s="74"/>
      <c r="E99" s="82" t="str">
        <f>E11</f>
        <v xml:space="preserve">001 - Rekonstrukce odborných učeben ZŠ a MŠ Borovského  Karviná</v>
      </c>
      <c r="F99" s="74"/>
      <c r="G99" s="74"/>
      <c r="H99" s="74"/>
      <c r="I99" s="203"/>
      <c r="J99" s="74"/>
      <c r="K99" s="74"/>
      <c r="L99" s="72"/>
    </row>
    <row r="100" spans="2:12" s="1" customFormat="1" ht="6.95" customHeight="1">
      <c r="B100" s="46"/>
      <c r="C100" s="74"/>
      <c r="D100" s="74"/>
      <c r="E100" s="74"/>
      <c r="F100" s="74"/>
      <c r="G100" s="74"/>
      <c r="H100" s="74"/>
      <c r="I100" s="203"/>
      <c r="J100" s="74"/>
      <c r="K100" s="74"/>
      <c r="L100" s="72"/>
    </row>
    <row r="101" spans="2:12" s="1" customFormat="1" ht="18" customHeight="1">
      <c r="B101" s="46"/>
      <c r="C101" s="76" t="s">
        <v>23</v>
      </c>
      <c r="D101" s="74"/>
      <c r="E101" s="74"/>
      <c r="F101" s="207" t="str">
        <f>F14</f>
        <v xml:space="preserve"> </v>
      </c>
      <c r="G101" s="74"/>
      <c r="H101" s="74"/>
      <c r="I101" s="208" t="s">
        <v>25</v>
      </c>
      <c r="J101" s="85" t="str">
        <f>IF(J14="","",J14)</f>
        <v>4. 9. 2017</v>
      </c>
      <c r="K101" s="74"/>
      <c r="L101" s="72"/>
    </row>
    <row r="102" spans="2:12" s="1" customFormat="1" ht="6.95" customHeight="1">
      <c r="B102" s="46"/>
      <c r="C102" s="74"/>
      <c r="D102" s="74"/>
      <c r="E102" s="74"/>
      <c r="F102" s="74"/>
      <c r="G102" s="74"/>
      <c r="H102" s="74"/>
      <c r="I102" s="203"/>
      <c r="J102" s="74"/>
      <c r="K102" s="74"/>
      <c r="L102" s="72"/>
    </row>
    <row r="103" spans="2:12" s="1" customFormat="1" ht="13.5">
      <c r="B103" s="46"/>
      <c r="C103" s="76" t="s">
        <v>27</v>
      </c>
      <c r="D103" s="74"/>
      <c r="E103" s="74"/>
      <c r="F103" s="207" t="str">
        <f>E17</f>
        <v xml:space="preserve"> </v>
      </c>
      <c r="G103" s="74"/>
      <c r="H103" s="74"/>
      <c r="I103" s="208" t="s">
        <v>32</v>
      </c>
      <c r="J103" s="207" t="str">
        <f>E23</f>
        <v xml:space="preserve"> </v>
      </c>
      <c r="K103" s="74"/>
      <c r="L103" s="72"/>
    </row>
    <row r="104" spans="2:12" s="1" customFormat="1" ht="14.4" customHeight="1">
      <c r="B104" s="46"/>
      <c r="C104" s="76" t="s">
        <v>30</v>
      </c>
      <c r="D104" s="74"/>
      <c r="E104" s="74"/>
      <c r="F104" s="207" t="str">
        <f>IF(E20="","",E20)</f>
        <v/>
      </c>
      <c r="G104" s="74"/>
      <c r="H104" s="74"/>
      <c r="I104" s="203"/>
      <c r="J104" s="74"/>
      <c r="K104" s="74"/>
      <c r="L104" s="72"/>
    </row>
    <row r="105" spans="2:12" s="1" customFormat="1" ht="10.3" customHeight="1">
      <c r="B105" s="46"/>
      <c r="C105" s="74"/>
      <c r="D105" s="74"/>
      <c r="E105" s="74"/>
      <c r="F105" s="74"/>
      <c r="G105" s="74"/>
      <c r="H105" s="74"/>
      <c r="I105" s="203"/>
      <c r="J105" s="74"/>
      <c r="K105" s="74"/>
      <c r="L105" s="72"/>
    </row>
    <row r="106" spans="2:20" s="10" customFormat="1" ht="29.25" customHeight="1">
      <c r="B106" s="209"/>
      <c r="C106" s="210" t="s">
        <v>186</v>
      </c>
      <c r="D106" s="211" t="s">
        <v>54</v>
      </c>
      <c r="E106" s="211" t="s">
        <v>50</v>
      </c>
      <c r="F106" s="211" t="s">
        <v>187</v>
      </c>
      <c r="G106" s="211" t="s">
        <v>188</v>
      </c>
      <c r="H106" s="211" t="s">
        <v>189</v>
      </c>
      <c r="I106" s="212" t="s">
        <v>190</v>
      </c>
      <c r="J106" s="211" t="s">
        <v>153</v>
      </c>
      <c r="K106" s="213" t="s">
        <v>191</v>
      </c>
      <c r="L106" s="214"/>
      <c r="M106" s="102" t="s">
        <v>192</v>
      </c>
      <c r="N106" s="103" t="s">
        <v>39</v>
      </c>
      <c r="O106" s="103" t="s">
        <v>193</v>
      </c>
      <c r="P106" s="103" t="s">
        <v>194</v>
      </c>
      <c r="Q106" s="103" t="s">
        <v>195</v>
      </c>
      <c r="R106" s="103" t="s">
        <v>196</v>
      </c>
      <c r="S106" s="103" t="s">
        <v>197</v>
      </c>
      <c r="T106" s="104" t="s">
        <v>198</v>
      </c>
    </row>
    <row r="107" spans="2:63" s="1" customFormat="1" ht="29.25" customHeight="1">
      <c r="B107" s="46"/>
      <c r="C107" s="108" t="s">
        <v>154</v>
      </c>
      <c r="D107" s="74"/>
      <c r="E107" s="74"/>
      <c r="F107" s="74"/>
      <c r="G107" s="74"/>
      <c r="H107" s="74"/>
      <c r="I107" s="203"/>
      <c r="J107" s="215">
        <f>BK107</f>
        <v>0</v>
      </c>
      <c r="K107" s="74"/>
      <c r="L107" s="72"/>
      <c r="M107" s="105"/>
      <c r="N107" s="106"/>
      <c r="O107" s="106"/>
      <c r="P107" s="216">
        <f>P108+P195+P405</f>
        <v>0</v>
      </c>
      <c r="Q107" s="106"/>
      <c r="R107" s="216">
        <f>R108+R195+R405</f>
        <v>11.082688929999998</v>
      </c>
      <c r="S107" s="106"/>
      <c r="T107" s="217">
        <f>T108+T195+T405</f>
        <v>11.695446</v>
      </c>
      <c r="AT107" s="24" t="s">
        <v>68</v>
      </c>
      <c r="AU107" s="24" t="s">
        <v>155</v>
      </c>
      <c r="BK107" s="218">
        <f>BK108+BK195+BK405</f>
        <v>0</v>
      </c>
    </row>
    <row r="108" spans="2:63" s="11" customFormat="1" ht="37.4" customHeight="1">
      <c r="B108" s="219"/>
      <c r="C108" s="220"/>
      <c r="D108" s="221" t="s">
        <v>68</v>
      </c>
      <c r="E108" s="222" t="s">
        <v>199</v>
      </c>
      <c r="F108" s="222" t="s">
        <v>200</v>
      </c>
      <c r="G108" s="220"/>
      <c r="H108" s="220"/>
      <c r="I108" s="223"/>
      <c r="J108" s="224">
        <f>BK108</f>
        <v>0</v>
      </c>
      <c r="K108" s="220"/>
      <c r="L108" s="225"/>
      <c r="M108" s="226"/>
      <c r="N108" s="227"/>
      <c r="O108" s="227"/>
      <c r="P108" s="228">
        <f>P109+P118+P154+P186+P193</f>
        <v>0</v>
      </c>
      <c r="Q108" s="227"/>
      <c r="R108" s="228">
        <f>R109+R118+R154+R186+R193</f>
        <v>8.352730699999999</v>
      </c>
      <c r="S108" s="227"/>
      <c r="T108" s="229">
        <f>T109+T118+T154+T186+T193</f>
        <v>10.376214000000001</v>
      </c>
      <c r="AR108" s="230" t="s">
        <v>76</v>
      </c>
      <c r="AT108" s="231" t="s">
        <v>68</v>
      </c>
      <c r="AU108" s="231" t="s">
        <v>69</v>
      </c>
      <c r="AY108" s="230" t="s">
        <v>201</v>
      </c>
      <c r="BK108" s="232">
        <f>BK109+BK118+BK154+BK186+BK193</f>
        <v>0</v>
      </c>
    </row>
    <row r="109" spans="2:63" s="11" customFormat="1" ht="19.9" customHeight="1">
      <c r="B109" s="219"/>
      <c r="C109" s="220"/>
      <c r="D109" s="221" t="s">
        <v>68</v>
      </c>
      <c r="E109" s="233" t="s">
        <v>216</v>
      </c>
      <c r="F109" s="233" t="s">
        <v>244</v>
      </c>
      <c r="G109" s="220"/>
      <c r="H109" s="220"/>
      <c r="I109" s="223"/>
      <c r="J109" s="234">
        <f>BK109</f>
        <v>0</v>
      </c>
      <c r="K109" s="220"/>
      <c r="L109" s="225"/>
      <c r="M109" s="226"/>
      <c r="N109" s="227"/>
      <c r="O109" s="227"/>
      <c r="P109" s="228">
        <f>SUM(P110:P117)</f>
        <v>0</v>
      </c>
      <c r="Q109" s="227"/>
      <c r="R109" s="228">
        <f>SUM(R110:R117)</f>
        <v>0.16320759999999998</v>
      </c>
      <c r="S109" s="227"/>
      <c r="T109" s="229">
        <f>SUM(T110:T117)</f>
        <v>0</v>
      </c>
      <c r="AR109" s="230" t="s">
        <v>76</v>
      </c>
      <c r="AT109" s="231" t="s">
        <v>68</v>
      </c>
      <c r="AU109" s="231" t="s">
        <v>76</v>
      </c>
      <c r="AY109" s="230" t="s">
        <v>201</v>
      </c>
      <c r="BK109" s="232">
        <f>SUM(BK110:BK117)</f>
        <v>0</v>
      </c>
    </row>
    <row r="110" spans="2:65" s="1" customFormat="1" ht="25.5" customHeight="1">
      <c r="B110" s="46"/>
      <c r="C110" s="235" t="s">
        <v>76</v>
      </c>
      <c r="D110" s="235" t="s">
        <v>203</v>
      </c>
      <c r="E110" s="236" t="s">
        <v>261</v>
      </c>
      <c r="F110" s="237" t="s">
        <v>262</v>
      </c>
      <c r="G110" s="238" t="s">
        <v>248</v>
      </c>
      <c r="H110" s="239">
        <v>1</v>
      </c>
      <c r="I110" s="240"/>
      <c r="J110" s="241">
        <f>ROUND(I110*H110,2)</f>
        <v>0</v>
      </c>
      <c r="K110" s="237" t="s">
        <v>220</v>
      </c>
      <c r="L110" s="72"/>
      <c r="M110" s="242" t="s">
        <v>21</v>
      </c>
      <c r="N110" s="243" t="s">
        <v>40</v>
      </c>
      <c r="O110" s="47"/>
      <c r="P110" s="244">
        <f>O110*H110</f>
        <v>0</v>
      </c>
      <c r="Q110" s="244">
        <v>0.00565</v>
      </c>
      <c r="R110" s="244">
        <f>Q110*H110</f>
        <v>0.00565</v>
      </c>
      <c r="S110" s="244">
        <v>0</v>
      </c>
      <c r="T110" s="245">
        <f>S110*H110</f>
        <v>0</v>
      </c>
      <c r="AR110" s="24" t="s">
        <v>208</v>
      </c>
      <c r="AT110" s="24" t="s">
        <v>203</v>
      </c>
      <c r="AU110" s="24" t="s">
        <v>79</v>
      </c>
      <c r="AY110" s="24" t="s">
        <v>201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76</v>
      </c>
      <c r="BK110" s="246">
        <f>ROUND(I110*H110,2)</f>
        <v>0</v>
      </c>
      <c r="BL110" s="24" t="s">
        <v>208</v>
      </c>
      <c r="BM110" s="24" t="s">
        <v>263</v>
      </c>
    </row>
    <row r="111" spans="2:51" s="12" customFormat="1" ht="13.5">
      <c r="B111" s="247"/>
      <c r="C111" s="248"/>
      <c r="D111" s="249" t="s">
        <v>210</v>
      </c>
      <c r="E111" s="250" t="s">
        <v>21</v>
      </c>
      <c r="F111" s="251" t="s">
        <v>1538</v>
      </c>
      <c r="G111" s="248"/>
      <c r="H111" s="252">
        <v>1</v>
      </c>
      <c r="I111" s="253"/>
      <c r="J111" s="248"/>
      <c r="K111" s="248"/>
      <c r="L111" s="254"/>
      <c r="M111" s="255"/>
      <c r="N111" s="256"/>
      <c r="O111" s="256"/>
      <c r="P111" s="256"/>
      <c r="Q111" s="256"/>
      <c r="R111" s="256"/>
      <c r="S111" s="256"/>
      <c r="T111" s="257"/>
      <c r="AT111" s="258" t="s">
        <v>210</v>
      </c>
      <c r="AU111" s="258" t="s">
        <v>79</v>
      </c>
      <c r="AV111" s="12" t="s">
        <v>79</v>
      </c>
      <c r="AW111" s="12" t="s">
        <v>33</v>
      </c>
      <c r="AX111" s="12" t="s">
        <v>76</v>
      </c>
      <c r="AY111" s="258" t="s">
        <v>201</v>
      </c>
    </row>
    <row r="112" spans="2:65" s="1" customFormat="1" ht="25.5" customHeight="1">
      <c r="B112" s="46"/>
      <c r="C112" s="235" t="s">
        <v>79</v>
      </c>
      <c r="D112" s="235" t="s">
        <v>203</v>
      </c>
      <c r="E112" s="236" t="s">
        <v>1539</v>
      </c>
      <c r="F112" s="237" t="s">
        <v>1540</v>
      </c>
      <c r="G112" s="238" t="s">
        <v>206</v>
      </c>
      <c r="H112" s="239">
        <v>1.68</v>
      </c>
      <c r="I112" s="240"/>
      <c r="J112" s="241">
        <f>ROUND(I112*H112,2)</f>
        <v>0</v>
      </c>
      <c r="K112" s="237" t="s">
        <v>207</v>
      </c>
      <c r="L112" s="72"/>
      <c r="M112" s="242" t="s">
        <v>21</v>
      </c>
      <c r="N112" s="243" t="s">
        <v>40</v>
      </c>
      <c r="O112" s="47"/>
      <c r="P112" s="244">
        <f>O112*H112</f>
        <v>0</v>
      </c>
      <c r="Q112" s="244">
        <v>0.06982</v>
      </c>
      <c r="R112" s="244">
        <f>Q112*H112</f>
        <v>0.11729759999999999</v>
      </c>
      <c r="S112" s="244">
        <v>0</v>
      </c>
      <c r="T112" s="245">
        <f>S112*H112</f>
        <v>0</v>
      </c>
      <c r="AR112" s="24" t="s">
        <v>208</v>
      </c>
      <c r="AT112" s="24" t="s">
        <v>203</v>
      </c>
      <c r="AU112" s="24" t="s">
        <v>79</v>
      </c>
      <c r="AY112" s="24" t="s">
        <v>201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76</v>
      </c>
      <c r="BK112" s="246">
        <f>ROUND(I112*H112,2)</f>
        <v>0</v>
      </c>
      <c r="BL112" s="24" t="s">
        <v>208</v>
      </c>
      <c r="BM112" s="24" t="s">
        <v>1541</v>
      </c>
    </row>
    <row r="113" spans="2:51" s="12" customFormat="1" ht="13.5">
      <c r="B113" s="247"/>
      <c r="C113" s="248"/>
      <c r="D113" s="249" t="s">
        <v>210</v>
      </c>
      <c r="E113" s="250" t="s">
        <v>21</v>
      </c>
      <c r="F113" s="251" t="s">
        <v>1542</v>
      </c>
      <c r="G113" s="248"/>
      <c r="H113" s="252">
        <v>1.68</v>
      </c>
      <c r="I113" s="253"/>
      <c r="J113" s="248"/>
      <c r="K113" s="248"/>
      <c r="L113" s="254"/>
      <c r="M113" s="255"/>
      <c r="N113" s="256"/>
      <c r="O113" s="256"/>
      <c r="P113" s="256"/>
      <c r="Q113" s="256"/>
      <c r="R113" s="256"/>
      <c r="S113" s="256"/>
      <c r="T113" s="257"/>
      <c r="AT113" s="258" t="s">
        <v>210</v>
      </c>
      <c r="AU113" s="258" t="s">
        <v>79</v>
      </c>
      <c r="AV113" s="12" t="s">
        <v>79</v>
      </c>
      <c r="AW113" s="12" t="s">
        <v>33</v>
      </c>
      <c r="AX113" s="12" t="s">
        <v>76</v>
      </c>
      <c r="AY113" s="258" t="s">
        <v>201</v>
      </c>
    </row>
    <row r="114" spans="2:65" s="1" customFormat="1" ht="16.5" customHeight="1">
      <c r="B114" s="46"/>
      <c r="C114" s="235" t="s">
        <v>216</v>
      </c>
      <c r="D114" s="235" t="s">
        <v>203</v>
      </c>
      <c r="E114" s="236" t="s">
        <v>1543</v>
      </c>
      <c r="F114" s="237" t="s">
        <v>1544</v>
      </c>
      <c r="G114" s="238" t="s">
        <v>248</v>
      </c>
      <c r="H114" s="239">
        <v>1</v>
      </c>
      <c r="I114" s="240"/>
      <c r="J114" s="241">
        <f>ROUND(I114*H114,2)</f>
        <v>0</v>
      </c>
      <c r="K114" s="237" t="s">
        <v>21</v>
      </c>
      <c r="L114" s="72"/>
      <c r="M114" s="242" t="s">
        <v>21</v>
      </c>
      <c r="N114" s="243" t="s">
        <v>40</v>
      </c>
      <c r="O114" s="47"/>
      <c r="P114" s="244">
        <f>O114*H114</f>
        <v>0</v>
      </c>
      <c r="Q114" s="244">
        <v>0.04026</v>
      </c>
      <c r="R114" s="244">
        <f>Q114*H114</f>
        <v>0.04026</v>
      </c>
      <c r="S114" s="244">
        <v>0</v>
      </c>
      <c r="T114" s="245">
        <f>S114*H114</f>
        <v>0</v>
      </c>
      <c r="AR114" s="24" t="s">
        <v>208</v>
      </c>
      <c r="AT114" s="24" t="s">
        <v>203</v>
      </c>
      <c r="AU114" s="24" t="s">
        <v>79</v>
      </c>
      <c r="AY114" s="24" t="s">
        <v>201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4" t="s">
        <v>76</v>
      </c>
      <c r="BK114" s="246">
        <f>ROUND(I114*H114,2)</f>
        <v>0</v>
      </c>
      <c r="BL114" s="24" t="s">
        <v>208</v>
      </c>
      <c r="BM114" s="24" t="s">
        <v>1545</v>
      </c>
    </row>
    <row r="115" spans="2:51" s="12" customFormat="1" ht="13.5">
      <c r="B115" s="247"/>
      <c r="C115" s="248"/>
      <c r="D115" s="249" t="s">
        <v>210</v>
      </c>
      <c r="E115" s="250" t="s">
        <v>21</v>
      </c>
      <c r="F115" s="251" t="s">
        <v>1546</v>
      </c>
      <c r="G115" s="248"/>
      <c r="H115" s="252">
        <v>1</v>
      </c>
      <c r="I115" s="253"/>
      <c r="J115" s="248"/>
      <c r="K115" s="248"/>
      <c r="L115" s="254"/>
      <c r="M115" s="255"/>
      <c r="N115" s="256"/>
      <c r="O115" s="256"/>
      <c r="P115" s="256"/>
      <c r="Q115" s="256"/>
      <c r="R115" s="256"/>
      <c r="S115" s="256"/>
      <c r="T115" s="257"/>
      <c r="AT115" s="258" t="s">
        <v>210</v>
      </c>
      <c r="AU115" s="258" t="s">
        <v>79</v>
      </c>
      <c r="AV115" s="12" t="s">
        <v>79</v>
      </c>
      <c r="AW115" s="12" t="s">
        <v>33</v>
      </c>
      <c r="AX115" s="12" t="s">
        <v>76</v>
      </c>
      <c r="AY115" s="258" t="s">
        <v>201</v>
      </c>
    </row>
    <row r="116" spans="2:65" s="1" customFormat="1" ht="16.5" customHeight="1">
      <c r="B116" s="46"/>
      <c r="C116" s="235" t="s">
        <v>208</v>
      </c>
      <c r="D116" s="235" t="s">
        <v>203</v>
      </c>
      <c r="E116" s="236" t="s">
        <v>278</v>
      </c>
      <c r="F116" s="237" t="s">
        <v>279</v>
      </c>
      <c r="G116" s="238" t="s">
        <v>256</v>
      </c>
      <c r="H116" s="239">
        <v>4.2</v>
      </c>
      <c r="I116" s="240"/>
      <c r="J116" s="241">
        <f>ROUND(I116*H116,2)</f>
        <v>0</v>
      </c>
      <c r="K116" s="237" t="s">
        <v>21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208</v>
      </c>
      <c r="AT116" s="24" t="s">
        <v>203</v>
      </c>
      <c r="AU116" s="24" t="s">
        <v>79</v>
      </c>
      <c r="AY116" s="24" t="s">
        <v>201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208</v>
      </c>
      <c r="BM116" s="24" t="s">
        <v>280</v>
      </c>
    </row>
    <row r="117" spans="2:51" s="12" customFormat="1" ht="13.5">
      <c r="B117" s="247"/>
      <c r="C117" s="248"/>
      <c r="D117" s="249" t="s">
        <v>210</v>
      </c>
      <c r="E117" s="250" t="s">
        <v>21</v>
      </c>
      <c r="F117" s="251" t="s">
        <v>1547</v>
      </c>
      <c r="G117" s="248"/>
      <c r="H117" s="252">
        <v>4.2</v>
      </c>
      <c r="I117" s="253"/>
      <c r="J117" s="248"/>
      <c r="K117" s="248"/>
      <c r="L117" s="254"/>
      <c r="M117" s="255"/>
      <c r="N117" s="256"/>
      <c r="O117" s="256"/>
      <c r="P117" s="256"/>
      <c r="Q117" s="256"/>
      <c r="R117" s="256"/>
      <c r="S117" s="256"/>
      <c r="T117" s="257"/>
      <c r="AT117" s="258" t="s">
        <v>210</v>
      </c>
      <c r="AU117" s="258" t="s">
        <v>79</v>
      </c>
      <c r="AV117" s="12" t="s">
        <v>79</v>
      </c>
      <c r="AW117" s="12" t="s">
        <v>33</v>
      </c>
      <c r="AX117" s="12" t="s">
        <v>76</v>
      </c>
      <c r="AY117" s="258" t="s">
        <v>201</v>
      </c>
    </row>
    <row r="118" spans="2:63" s="11" customFormat="1" ht="29.85" customHeight="1">
      <c r="B118" s="219"/>
      <c r="C118" s="220"/>
      <c r="D118" s="221" t="s">
        <v>68</v>
      </c>
      <c r="E118" s="233" t="s">
        <v>232</v>
      </c>
      <c r="F118" s="233" t="s">
        <v>302</v>
      </c>
      <c r="G118" s="220"/>
      <c r="H118" s="220"/>
      <c r="I118" s="223"/>
      <c r="J118" s="234">
        <f>BK118</f>
        <v>0</v>
      </c>
      <c r="K118" s="220"/>
      <c r="L118" s="225"/>
      <c r="M118" s="226"/>
      <c r="N118" s="227"/>
      <c r="O118" s="227"/>
      <c r="P118" s="228">
        <f>SUM(P119:P153)</f>
        <v>0</v>
      </c>
      <c r="Q118" s="227"/>
      <c r="R118" s="228">
        <f>SUM(R119:R153)</f>
        <v>8.1677431</v>
      </c>
      <c r="S118" s="227"/>
      <c r="T118" s="229">
        <f>SUM(T119:T153)</f>
        <v>0</v>
      </c>
      <c r="AR118" s="230" t="s">
        <v>76</v>
      </c>
      <c r="AT118" s="231" t="s">
        <v>68</v>
      </c>
      <c r="AU118" s="231" t="s">
        <v>76</v>
      </c>
      <c r="AY118" s="230" t="s">
        <v>201</v>
      </c>
      <c r="BK118" s="232">
        <f>SUM(BK119:BK153)</f>
        <v>0</v>
      </c>
    </row>
    <row r="119" spans="2:65" s="1" customFormat="1" ht="16.5" customHeight="1">
      <c r="B119" s="46"/>
      <c r="C119" s="235" t="s">
        <v>227</v>
      </c>
      <c r="D119" s="235" t="s">
        <v>203</v>
      </c>
      <c r="E119" s="236" t="s">
        <v>317</v>
      </c>
      <c r="F119" s="237" t="s">
        <v>318</v>
      </c>
      <c r="G119" s="238" t="s">
        <v>206</v>
      </c>
      <c r="H119" s="239">
        <v>7.05</v>
      </c>
      <c r="I119" s="240"/>
      <c r="J119" s="241">
        <f>ROUND(I119*H119,2)</f>
        <v>0</v>
      </c>
      <c r="K119" s="237" t="s">
        <v>220</v>
      </c>
      <c r="L119" s="72"/>
      <c r="M119" s="242" t="s">
        <v>21</v>
      </c>
      <c r="N119" s="243" t="s">
        <v>40</v>
      </c>
      <c r="O119" s="47"/>
      <c r="P119" s="244">
        <f>O119*H119</f>
        <v>0</v>
      </c>
      <c r="Q119" s="244">
        <v>0.04</v>
      </c>
      <c r="R119" s="244">
        <f>Q119*H119</f>
        <v>0.282</v>
      </c>
      <c r="S119" s="244">
        <v>0</v>
      </c>
      <c r="T119" s="245">
        <f>S119*H119</f>
        <v>0</v>
      </c>
      <c r="AR119" s="24" t="s">
        <v>208</v>
      </c>
      <c r="AT119" s="24" t="s">
        <v>203</v>
      </c>
      <c r="AU119" s="24" t="s">
        <v>79</v>
      </c>
      <c r="AY119" s="24" t="s">
        <v>201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24" t="s">
        <v>76</v>
      </c>
      <c r="BK119" s="246">
        <f>ROUND(I119*H119,2)</f>
        <v>0</v>
      </c>
      <c r="BL119" s="24" t="s">
        <v>208</v>
      </c>
      <c r="BM119" s="24" t="s">
        <v>319</v>
      </c>
    </row>
    <row r="120" spans="2:51" s="12" customFormat="1" ht="13.5">
      <c r="B120" s="247"/>
      <c r="C120" s="248"/>
      <c r="D120" s="249" t="s">
        <v>210</v>
      </c>
      <c r="E120" s="250" t="s">
        <v>21</v>
      </c>
      <c r="F120" s="251" t="s">
        <v>1548</v>
      </c>
      <c r="G120" s="248"/>
      <c r="H120" s="252">
        <v>7.05</v>
      </c>
      <c r="I120" s="253"/>
      <c r="J120" s="248"/>
      <c r="K120" s="248"/>
      <c r="L120" s="254"/>
      <c r="M120" s="255"/>
      <c r="N120" s="256"/>
      <c r="O120" s="256"/>
      <c r="P120" s="256"/>
      <c r="Q120" s="256"/>
      <c r="R120" s="256"/>
      <c r="S120" s="256"/>
      <c r="T120" s="257"/>
      <c r="AT120" s="258" t="s">
        <v>210</v>
      </c>
      <c r="AU120" s="258" t="s">
        <v>79</v>
      </c>
      <c r="AV120" s="12" t="s">
        <v>79</v>
      </c>
      <c r="AW120" s="12" t="s">
        <v>33</v>
      </c>
      <c r="AX120" s="12" t="s">
        <v>76</v>
      </c>
      <c r="AY120" s="258" t="s">
        <v>201</v>
      </c>
    </row>
    <row r="121" spans="2:65" s="1" customFormat="1" ht="25.5" customHeight="1">
      <c r="B121" s="46"/>
      <c r="C121" s="235" t="s">
        <v>232</v>
      </c>
      <c r="D121" s="235" t="s">
        <v>203</v>
      </c>
      <c r="E121" s="236" t="s">
        <v>323</v>
      </c>
      <c r="F121" s="237" t="s">
        <v>324</v>
      </c>
      <c r="G121" s="238" t="s">
        <v>206</v>
      </c>
      <c r="H121" s="239">
        <v>12.9</v>
      </c>
      <c r="I121" s="240"/>
      <c r="J121" s="241">
        <f>ROUND(I121*H121,2)</f>
        <v>0</v>
      </c>
      <c r="K121" s="237" t="s">
        <v>220</v>
      </c>
      <c r="L121" s="72"/>
      <c r="M121" s="242" t="s">
        <v>21</v>
      </c>
      <c r="N121" s="243" t="s">
        <v>40</v>
      </c>
      <c r="O121" s="47"/>
      <c r="P121" s="244">
        <f>O121*H121</f>
        <v>0</v>
      </c>
      <c r="Q121" s="244">
        <v>0.00489</v>
      </c>
      <c r="R121" s="244">
        <f>Q121*H121</f>
        <v>0.063081</v>
      </c>
      <c r="S121" s="244">
        <v>0</v>
      </c>
      <c r="T121" s="245">
        <f>S121*H121</f>
        <v>0</v>
      </c>
      <c r="AR121" s="24" t="s">
        <v>208</v>
      </c>
      <c r="AT121" s="24" t="s">
        <v>203</v>
      </c>
      <c r="AU121" s="24" t="s">
        <v>79</v>
      </c>
      <c r="AY121" s="24" t="s">
        <v>201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4" t="s">
        <v>76</v>
      </c>
      <c r="BK121" s="246">
        <f>ROUND(I121*H121,2)</f>
        <v>0</v>
      </c>
      <c r="BL121" s="24" t="s">
        <v>208</v>
      </c>
      <c r="BM121" s="24" t="s">
        <v>325</v>
      </c>
    </row>
    <row r="122" spans="2:51" s="14" customFormat="1" ht="13.5">
      <c r="B122" s="286"/>
      <c r="C122" s="287"/>
      <c r="D122" s="249" t="s">
        <v>210</v>
      </c>
      <c r="E122" s="288" t="s">
        <v>21</v>
      </c>
      <c r="F122" s="289" t="s">
        <v>1549</v>
      </c>
      <c r="G122" s="287"/>
      <c r="H122" s="288" t="s">
        <v>21</v>
      </c>
      <c r="I122" s="290"/>
      <c r="J122" s="287"/>
      <c r="K122" s="287"/>
      <c r="L122" s="291"/>
      <c r="M122" s="292"/>
      <c r="N122" s="293"/>
      <c r="O122" s="293"/>
      <c r="P122" s="293"/>
      <c r="Q122" s="293"/>
      <c r="R122" s="293"/>
      <c r="S122" s="293"/>
      <c r="T122" s="294"/>
      <c r="AT122" s="295" t="s">
        <v>210</v>
      </c>
      <c r="AU122" s="295" t="s">
        <v>79</v>
      </c>
      <c r="AV122" s="14" t="s">
        <v>76</v>
      </c>
      <c r="AW122" s="14" t="s">
        <v>33</v>
      </c>
      <c r="AX122" s="14" t="s">
        <v>69</v>
      </c>
      <c r="AY122" s="295" t="s">
        <v>201</v>
      </c>
    </row>
    <row r="123" spans="2:51" s="12" customFormat="1" ht="13.5">
      <c r="B123" s="247"/>
      <c r="C123" s="248"/>
      <c r="D123" s="249" t="s">
        <v>210</v>
      </c>
      <c r="E123" s="250" t="s">
        <v>21</v>
      </c>
      <c r="F123" s="251" t="s">
        <v>1550</v>
      </c>
      <c r="G123" s="248"/>
      <c r="H123" s="252">
        <v>1.68</v>
      </c>
      <c r="I123" s="253"/>
      <c r="J123" s="248"/>
      <c r="K123" s="248"/>
      <c r="L123" s="254"/>
      <c r="M123" s="255"/>
      <c r="N123" s="256"/>
      <c r="O123" s="256"/>
      <c r="P123" s="256"/>
      <c r="Q123" s="256"/>
      <c r="R123" s="256"/>
      <c r="S123" s="256"/>
      <c r="T123" s="257"/>
      <c r="AT123" s="258" t="s">
        <v>210</v>
      </c>
      <c r="AU123" s="258" t="s">
        <v>79</v>
      </c>
      <c r="AV123" s="12" t="s">
        <v>79</v>
      </c>
      <c r="AW123" s="12" t="s">
        <v>33</v>
      </c>
      <c r="AX123" s="12" t="s">
        <v>69</v>
      </c>
      <c r="AY123" s="258" t="s">
        <v>201</v>
      </c>
    </row>
    <row r="124" spans="2:51" s="12" customFormat="1" ht="13.5">
      <c r="B124" s="247"/>
      <c r="C124" s="248"/>
      <c r="D124" s="249" t="s">
        <v>210</v>
      </c>
      <c r="E124" s="250" t="s">
        <v>21</v>
      </c>
      <c r="F124" s="251" t="s">
        <v>1551</v>
      </c>
      <c r="G124" s="248"/>
      <c r="H124" s="252">
        <v>11.22</v>
      </c>
      <c r="I124" s="253"/>
      <c r="J124" s="248"/>
      <c r="K124" s="248"/>
      <c r="L124" s="254"/>
      <c r="M124" s="255"/>
      <c r="N124" s="256"/>
      <c r="O124" s="256"/>
      <c r="P124" s="256"/>
      <c r="Q124" s="256"/>
      <c r="R124" s="256"/>
      <c r="S124" s="256"/>
      <c r="T124" s="257"/>
      <c r="AT124" s="258" t="s">
        <v>210</v>
      </c>
      <c r="AU124" s="258" t="s">
        <v>79</v>
      </c>
      <c r="AV124" s="12" t="s">
        <v>79</v>
      </c>
      <c r="AW124" s="12" t="s">
        <v>33</v>
      </c>
      <c r="AX124" s="12" t="s">
        <v>69</v>
      </c>
      <c r="AY124" s="258" t="s">
        <v>201</v>
      </c>
    </row>
    <row r="125" spans="2:51" s="13" customFormat="1" ht="13.5">
      <c r="B125" s="269"/>
      <c r="C125" s="270"/>
      <c r="D125" s="249" t="s">
        <v>210</v>
      </c>
      <c r="E125" s="271" t="s">
        <v>21</v>
      </c>
      <c r="F125" s="272" t="s">
        <v>271</v>
      </c>
      <c r="G125" s="270"/>
      <c r="H125" s="273">
        <v>12.9</v>
      </c>
      <c r="I125" s="274"/>
      <c r="J125" s="270"/>
      <c r="K125" s="270"/>
      <c r="L125" s="275"/>
      <c r="M125" s="276"/>
      <c r="N125" s="277"/>
      <c r="O125" s="277"/>
      <c r="P125" s="277"/>
      <c r="Q125" s="277"/>
      <c r="R125" s="277"/>
      <c r="S125" s="277"/>
      <c r="T125" s="278"/>
      <c r="AT125" s="279" t="s">
        <v>210</v>
      </c>
      <c r="AU125" s="279" t="s">
        <v>79</v>
      </c>
      <c r="AV125" s="13" t="s">
        <v>208</v>
      </c>
      <c r="AW125" s="13" t="s">
        <v>33</v>
      </c>
      <c r="AX125" s="13" t="s">
        <v>76</v>
      </c>
      <c r="AY125" s="279" t="s">
        <v>201</v>
      </c>
    </row>
    <row r="126" spans="2:65" s="1" customFormat="1" ht="25.5" customHeight="1">
      <c r="B126" s="46"/>
      <c r="C126" s="235" t="s">
        <v>238</v>
      </c>
      <c r="D126" s="235" t="s">
        <v>203</v>
      </c>
      <c r="E126" s="236" t="s">
        <v>331</v>
      </c>
      <c r="F126" s="237" t="s">
        <v>332</v>
      </c>
      <c r="G126" s="238" t="s">
        <v>206</v>
      </c>
      <c r="H126" s="239">
        <v>12.9</v>
      </c>
      <c r="I126" s="240"/>
      <c r="J126" s="241">
        <f>ROUND(I126*H126,2)</f>
        <v>0</v>
      </c>
      <c r="K126" s="237" t="s">
        <v>220</v>
      </c>
      <c r="L126" s="72"/>
      <c r="M126" s="242" t="s">
        <v>21</v>
      </c>
      <c r="N126" s="243" t="s">
        <v>40</v>
      </c>
      <c r="O126" s="47"/>
      <c r="P126" s="244">
        <f>O126*H126</f>
        <v>0</v>
      </c>
      <c r="Q126" s="244">
        <v>0.01838</v>
      </c>
      <c r="R126" s="244">
        <f>Q126*H126</f>
        <v>0.237102</v>
      </c>
      <c r="S126" s="244">
        <v>0</v>
      </c>
      <c r="T126" s="245">
        <f>S126*H126</f>
        <v>0</v>
      </c>
      <c r="AR126" s="24" t="s">
        <v>208</v>
      </c>
      <c r="AT126" s="24" t="s">
        <v>203</v>
      </c>
      <c r="AU126" s="24" t="s">
        <v>79</v>
      </c>
      <c r="AY126" s="24" t="s">
        <v>201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4" t="s">
        <v>76</v>
      </c>
      <c r="BK126" s="246">
        <f>ROUND(I126*H126,2)</f>
        <v>0</v>
      </c>
      <c r="BL126" s="24" t="s">
        <v>208</v>
      </c>
      <c r="BM126" s="24" t="s">
        <v>333</v>
      </c>
    </row>
    <row r="127" spans="2:51" s="14" customFormat="1" ht="13.5">
      <c r="B127" s="286"/>
      <c r="C127" s="287"/>
      <c r="D127" s="249" t="s">
        <v>210</v>
      </c>
      <c r="E127" s="288" t="s">
        <v>21</v>
      </c>
      <c r="F127" s="289" t="s">
        <v>1549</v>
      </c>
      <c r="G127" s="287"/>
      <c r="H127" s="288" t="s">
        <v>21</v>
      </c>
      <c r="I127" s="290"/>
      <c r="J127" s="287"/>
      <c r="K127" s="287"/>
      <c r="L127" s="291"/>
      <c r="M127" s="292"/>
      <c r="N127" s="293"/>
      <c r="O127" s="293"/>
      <c r="P127" s="293"/>
      <c r="Q127" s="293"/>
      <c r="R127" s="293"/>
      <c r="S127" s="293"/>
      <c r="T127" s="294"/>
      <c r="AT127" s="295" t="s">
        <v>210</v>
      </c>
      <c r="AU127" s="295" t="s">
        <v>79</v>
      </c>
      <c r="AV127" s="14" t="s">
        <v>76</v>
      </c>
      <c r="AW127" s="14" t="s">
        <v>33</v>
      </c>
      <c r="AX127" s="14" t="s">
        <v>69</v>
      </c>
      <c r="AY127" s="295" t="s">
        <v>201</v>
      </c>
    </row>
    <row r="128" spans="2:51" s="12" customFormat="1" ht="13.5">
      <c r="B128" s="247"/>
      <c r="C128" s="248"/>
      <c r="D128" s="249" t="s">
        <v>210</v>
      </c>
      <c r="E128" s="250" t="s">
        <v>21</v>
      </c>
      <c r="F128" s="251" t="s">
        <v>1550</v>
      </c>
      <c r="G128" s="248"/>
      <c r="H128" s="252">
        <v>1.68</v>
      </c>
      <c r="I128" s="253"/>
      <c r="J128" s="248"/>
      <c r="K128" s="248"/>
      <c r="L128" s="254"/>
      <c r="M128" s="255"/>
      <c r="N128" s="256"/>
      <c r="O128" s="256"/>
      <c r="P128" s="256"/>
      <c r="Q128" s="256"/>
      <c r="R128" s="256"/>
      <c r="S128" s="256"/>
      <c r="T128" s="257"/>
      <c r="AT128" s="258" t="s">
        <v>210</v>
      </c>
      <c r="AU128" s="258" t="s">
        <v>79</v>
      </c>
      <c r="AV128" s="12" t="s">
        <v>79</v>
      </c>
      <c r="AW128" s="12" t="s">
        <v>33</v>
      </c>
      <c r="AX128" s="12" t="s">
        <v>69</v>
      </c>
      <c r="AY128" s="258" t="s">
        <v>201</v>
      </c>
    </row>
    <row r="129" spans="2:51" s="12" customFormat="1" ht="13.5">
      <c r="B129" s="247"/>
      <c r="C129" s="248"/>
      <c r="D129" s="249" t="s">
        <v>210</v>
      </c>
      <c r="E129" s="250" t="s">
        <v>21</v>
      </c>
      <c r="F129" s="251" t="s">
        <v>1551</v>
      </c>
      <c r="G129" s="248"/>
      <c r="H129" s="252">
        <v>11.22</v>
      </c>
      <c r="I129" s="253"/>
      <c r="J129" s="248"/>
      <c r="K129" s="248"/>
      <c r="L129" s="254"/>
      <c r="M129" s="255"/>
      <c r="N129" s="256"/>
      <c r="O129" s="256"/>
      <c r="P129" s="256"/>
      <c r="Q129" s="256"/>
      <c r="R129" s="256"/>
      <c r="S129" s="256"/>
      <c r="T129" s="257"/>
      <c r="AT129" s="258" t="s">
        <v>210</v>
      </c>
      <c r="AU129" s="258" t="s">
        <v>79</v>
      </c>
      <c r="AV129" s="12" t="s">
        <v>79</v>
      </c>
      <c r="AW129" s="12" t="s">
        <v>33</v>
      </c>
      <c r="AX129" s="12" t="s">
        <v>69</v>
      </c>
      <c r="AY129" s="258" t="s">
        <v>201</v>
      </c>
    </row>
    <row r="130" spans="2:51" s="13" customFormat="1" ht="13.5">
      <c r="B130" s="269"/>
      <c r="C130" s="270"/>
      <c r="D130" s="249" t="s">
        <v>210</v>
      </c>
      <c r="E130" s="271" t="s">
        <v>21</v>
      </c>
      <c r="F130" s="272" t="s">
        <v>271</v>
      </c>
      <c r="G130" s="270"/>
      <c r="H130" s="273">
        <v>12.9</v>
      </c>
      <c r="I130" s="274"/>
      <c r="J130" s="270"/>
      <c r="K130" s="270"/>
      <c r="L130" s="275"/>
      <c r="M130" s="276"/>
      <c r="N130" s="277"/>
      <c r="O130" s="277"/>
      <c r="P130" s="277"/>
      <c r="Q130" s="277"/>
      <c r="R130" s="277"/>
      <c r="S130" s="277"/>
      <c r="T130" s="278"/>
      <c r="AT130" s="279" t="s">
        <v>210</v>
      </c>
      <c r="AU130" s="279" t="s">
        <v>79</v>
      </c>
      <c r="AV130" s="13" t="s">
        <v>208</v>
      </c>
      <c r="AW130" s="13" t="s">
        <v>33</v>
      </c>
      <c r="AX130" s="13" t="s">
        <v>76</v>
      </c>
      <c r="AY130" s="279" t="s">
        <v>201</v>
      </c>
    </row>
    <row r="131" spans="2:65" s="1" customFormat="1" ht="16.5" customHeight="1">
      <c r="B131" s="46"/>
      <c r="C131" s="235" t="s">
        <v>245</v>
      </c>
      <c r="D131" s="235" t="s">
        <v>203</v>
      </c>
      <c r="E131" s="236" t="s">
        <v>335</v>
      </c>
      <c r="F131" s="237" t="s">
        <v>336</v>
      </c>
      <c r="G131" s="238" t="s">
        <v>206</v>
      </c>
      <c r="H131" s="239">
        <v>7.05</v>
      </c>
      <c r="I131" s="240"/>
      <c r="J131" s="241">
        <f>ROUND(I131*H131,2)</f>
        <v>0</v>
      </c>
      <c r="K131" s="237" t="s">
        <v>220</v>
      </c>
      <c r="L131" s="72"/>
      <c r="M131" s="242" t="s">
        <v>21</v>
      </c>
      <c r="N131" s="243" t="s">
        <v>40</v>
      </c>
      <c r="O131" s="47"/>
      <c r="P131" s="244">
        <f>O131*H131</f>
        <v>0</v>
      </c>
      <c r="Q131" s="244">
        <v>0.04153</v>
      </c>
      <c r="R131" s="244">
        <f>Q131*H131</f>
        <v>0.29278649999999995</v>
      </c>
      <c r="S131" s="244">
        <v>0</v>
      </c>
      <c r="T131" s="245">
        <f>S131*H131</f>
        <v>0</v>
      </c>
      <c r="AR131" s="24" t="s">
        <v>208</v>
      </c>
      <c r="AT131" s="24" t="s">
        <v>203</v>
      </c>
      <c r="AU131" s="24" t="s">
        <v>79</v>
      </c>
      <c r="AY131" s="24" t="s">
        <v>201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76</v>
      </c>
      <c r="BK131" s="246">
        <f>ROUND(I131*H131,2)</f>
        <v>0</v>
      </c>
      <c r="BL131" s="24" t="s">
        <v>208</v>
      </c>
      <c r="BM131" s="24" t="s">
        <v>337</v>
      </c>
    </row>
    <row r="132" spans="2:51" s="12" customFormat="1" ht="13.5">
      <c r="B132" s="247"/>
      <c r="C132" s="248"/>
      <c r="D132" s="249" t="s">
        <v>210</v>
      </c>
      <c r="E132" s="250" t="s">
        <v>21</v>
      </c>
      <c r="F132" s="251" t="s">
        <v>1548</v>
      </c>
      <c r="G132" s="248"/>
      <c r="H132" s="252">
        <v>7.05</v>
      </c>
      <c r="I132" s="253"/>
      <c r="J132" s="248"/>
      <c r="K132" s="248"/>
      <c r="L132" s="254"/>
      <c r="M132" s="255"/>
      <c r="N132" s="256"/>
      <c r="O132" s="256"/>
      <c r="P132" s="256"/>
      <c r="Q132" s="256"/>
      <c r="R132" s="256"/>
      <c r="S132" s="256"/>
      <c r="T132" s="257"/>
      <c r="AT132" s="258" t="s">
        <v>210</v>
      </c>
      <c r="AU132" s="258" t="s">
        <v>79</v>
      </c>
      <c r="AV132" s="12" t="s">
        <v>79</v>
      </c>
      <c r="AW132" s="12" t="s">
        <v>33</v>
      </c>
      <c r="AX132" s="12" t="s">
        <v>76</v>
      </c>
      <c r="AY132" s="258" t="s">
        <v>201</v>
      </c>
    </row>
    <row r="133" spans="2:65" s="1" customFormat="1" ht="25.5" customHeight="1">
      <c r="B133" s="46"/>
      <c r="C133" s="235" t="s">
        <v>250</v>
      </c>
      <c r="D133" s="235" t="s">
        <v>203</v>
      </c>
      <c r="E133" s="236" t="s">
        <v>339</v>
      </c>
      <c r="F133" s="237" t="s">
        <v>340</v>
      </c>
      <c r="G133" s="238" t="s">
        <v>248</v>
      </c>
      <c r="H133" s="239">
        <v>2</v>
      </c>
      <c r="I133" s="240"/>
      <c r="J133" s="241">
        <f>ROUND(I133*H133,2)</f>
        <v>0</v>
      </c>
      <c r="K133" s="237" t="s">
        <v>220</v>
      </c>
      <c r="L133" s="72"/>
      <c r="M133" s="242" t="s">
        <v>21</v>
      </c>
      <c r="N133" s="243" t="s">
        <v>40</v>
      </c>
      <c r="O133" s="47"/>
      <c r="P133" s="244">
        <f>O133*H133</f>
        <v>0</v>
      </c>
      <c r="Q133" s="244">
        <v>0.00376</v>
      </c>
      <c r="R133" s="244">
        <f>Q133*H133</f>
        <v>0.00752</v>
      </c>
      <c r="S133" s="244">
        <v>0</v>
      </c>
      <c r="T133" s="245">
        <f>S133*H133</f>
        <v>0</v>
      </c>
      <c r="AR133" s="24" t="s">
        <v>208</v>
      </c>
      <c r="AT133" s="24" t="s">
        <v>203</v>
      </c>
      <c r="AU133" s="24" t="s">
        <v>79</v>
      </c>
      <c r="AY133" s="24" t="s">
        <v>201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4" t="s">
        <v>76</v>
      </c>
      <c r="BK133" s="246">
        <f>ROUND(I133*H133,2)</f>
        <v>0</v>
      </c>
      <c r="BL133" s="24" t="s">
        <v>208</v>
      </c>
      <c r="BM133" s="24" t="s">
        <v>341</v>
      </c>
    </row>
    <row r="134" spans="2:51" s="12" customFormat="1" ht="13.5">
      <c r="B134" s="247"/>
      <c r="C134" s="248"/>
      <c r="D134" s="249" t="s">
        <v>210</v>
      </c>
      <c r="E134" s="250" t="s">
        <v>21</v>
      </c>
      <c r="F134" s="251" t="s">
        <v>1552</v>
      </c>
      <c r="G134" s="248"/>
      <c r="H134" s="252">
        <v>2</v>
      </c>
      <c r="I134" s="253"/>
      <c r="J134" s="248"/>
      <c r="K134" s="248"/>
      <c r="L134" s="254"/>
      <c r="M134" s="255"/>
      <c r="N134" s="256"/>
      <c r="O134" s="256"/>
      <c r="P134" s="256"/>
      <c r="Q134" s="256"/>
      <c r="R134" s="256"/>
      <c r="S134" s="256"/>
      <c r="T134" s="257"/>
      <c r="AT134" s="258" t="s">
        <v>210</v>
      </c>
      <c r="AU134" s="258" t="s">
        <v>79</v>
      </c>
      <c r="AV134" s="12" t="s">
        <v>79</v>
      </c>
      <c r="AW134" s="12" t="s">
        <v>33</v>
      </c>
      <c r="AX134" s="12" t="s">
        <v>76</v>
      </c>
      <c r="AY134" s="258" t="s">
        <v>201</v>
      </c>
    </row>
    <row r="135" spans="2:65" s="1" customFormat="1" ht="25.5" customHeight="1">
      <c r="B135" s="46"/>
      <c r="C135" s="235" t="s">
        <v>255</v>
      </c>
      <c r="D135" s="235" t="s">
        <v>203</v>
      </c>
      <c r="E135" s="236" t="s">
        <v>344</v>
      </c>
      <c r="F135" s="237" t="s">
        <v>345</v>
      </c>
      <c r="G135" s="238" t="s">
        <v>206</v>
      </c>
      <c r="H135" s="239">
        <v>109.2</v>
      </c>
      <c r="I135" s="240"/>
      <c r="J135" s="241">
        <f>ROUND(I135*H135,2)</f>
        <v>0</v>
      </c>
      <c r="K135" s="237" t="s">
        <v>220</v>
      </c>
      <c r="L135" s="72"/>
      <c r="M135" s="242" t="s">
        <v>21</v>
      </c>
      <c r="N135" s="243" t="s">
        <v>40</v>
      </c>
      <c r="O135" s="47"/>
      <c r="P135" s="244">
        <f>O135*H135</f>
        <v>0</v>
      </c>
      <c r="Q135" s="244">
        <v>0.017</v>
      </c>
      <c r="R135" s="244">
        <f>Q135*H135</f>
        <v>1.8564000000000003</v>
      </c>
      <c r="S135" s="244">
        <v>0</v>
      </c>
      <c r="T135" s="245">
        <f>S135*H135</f>
        <v>0</v>
      </c>
      <c r="AR135" s="24" t="s">
        <v>208</v>
      </c>
      <c r="AT135" s="24" t="s">
        <v>203</v>
      </c>
      <c r="AU135" s="24" t="s">
        <v>79</v>
      </c>
      <c r="AY135" s="24" t="s">
        <v>201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4" t="s">
        <v>76</v>
      </c>
      <c r="BK135" s="246">
        <f>ROUND(I135*H135,2)</f>
        <v>0</v>
      </c>
      <c r="BL135" s="24" t="s">
        <v>208</v>
      </c>
      <c r="BM135" s="24" t="s">
        <v>346</v>
      </c>
    </row>
    <row r="136" spans="2:51" s="14" customFormat="1" ht="13.5">
      <c r="B136" s="286"/>
      <c r="C136" s="287"/>
      <c r="D136" s="249" t="s">
        <v>210</v>
      </c>
      <c r="E136" s="288" t="s">
        <v>21</v>
      </c>
      <c r="F136" s="289" t="s">
        <v>1553</v>
      </c>
      <c r="G136" s="287"/>
      <c r="H136" s="288" t="s">
        <v>21</v>
      </c>
      <c r="I136" s="290"/>
      <c r="J136" s="287"/>
      <c r="K136" s="287"/>
      <c r="L136" s="291"/>
      <c r="M136" s="292"/>
      <c r="N136" s="293"/>
      <c r="O136" s="293"/>
      <c r="P136" s="293"/>
      <c r="Q136" s="293"/>
      <c r="R136" s="293"/>
      <c r="S136" s="293"/>
      <c r="T136" s="294"/>
      <c r="AT136" s="295" t="s">
        <v>210</v>
      </c>
      <c r="AU136" s="295" t="s">
        <v>79</v>
      </c>
      <c r="AV136" s="14" t="s">
        <v>76</v>
      </c>
      <c r="AW136" s="14" t="s">
        <v>33</v>
      </c>
      <c r="AX136" s="14" t="s">
        <v>69</v>
      </c>
      <c r="AY136" s="295" t="s">
        <v>201</v>
      </c>
    </row>
    <row r="137" spans="2:51" s="12" customFormat="1" ht="13.5">
      <c r="B137" s="247"/>
      <c r="C137" s="248"/>
      <c r="D137" s="249" t="s">
        <v>210</v>
      </c>
      <c r="E137" s="250" t="s">
        <v>21</v>
      </c>
      <c r="F137" s="251" t="s">
        <v>1554</v>
      </c>
      <c r="G137" s="248"/>
      <c r="H137" s="252">
        <v>109.2</v>
      </c>
      <c r="I137" s="253"/>
      <c r="J137" s="248"/>
      <c r="K137" s="248"/>
      <c r="L137" s="254"/>
      <c r="M137" s="255"/>
      <c r="N137" s="256"/>
      <c r="O137" s="256"/>
      <c r="P137" s="256"/>
      <c r="Q137" s="256"/>
      <c r="R137" s="256"/>
      <c r="S137" s="256"/>
      <c r="T137" s="257"/>
      <c r="AT137" s="258" t="s">
        <v>210</v>
      </c>
      <c r="AU137" s="258" t="s">
        <v>79</v>
      </c>
      <c r="AV137" s="12" t="s">
        <v>79</v>
      </c>
      <c r="AW137" s="12" t="s">
        <v>33</v>
      </c>
      <c r="AX137" s="12" t="s">
        <v>76</v>
      </c>
      <c r="AY137" s="258" t="s">
        <v>201</v>
      </c>
    </row>
    <row r="138" spans="2:65" s="1" customFormat="1" ht="16.5" customHeight="1">
      <c r="B138" s="46"/>
      <c r="C138" s="235" t="s">
        <v>260</v>
      </c>
      <c r="D138" s="235" t="s">
        <v>203</v>
      </c>
      <c r="E138" s="236" t="s">
        <v>350</v>
      </c>
      <c r="F138" s="237" t="s">
        <v>351</v>
      </c>
      <c r="G138" s="238" t="s">
        <v>206</v>
      </c>
      <c r="H138" s="239">
        <v>22.38</v>
      </c>
      <c r="I138" s="240"/>
      <c r="J138" s="241">
        <f>ROUND(I138*H138,2)</f>
        <v>0</v>
      </c>
      <c r="K138" s="237" t="s">
        <v>220</v>
      </c>
      <c r="L138" s="72"/>
      <c r="M138" s="242" t="s">
        <v>21</v>
      </c>
      <c r="N138" s="243" t="s">
        <v>40</v>
      </c>
      <c r="O138" s="47"/>
      <c r="P138" s="244">
        <f>O138*H138</f>
        <v>0</v>
      </c>
      <c r="Q138" s="244">
        <v>0.021</v>
      </c>
      <c r="R138" s="244">
        <f>Q138*H138</f>
        <v>0.46998</v>
      </c>
      <c r="S138" s="244">
        <v>0</v>
      </c>
      <c r="T138" s="245">
        <f>S138*H138</f>
        <v>0</v>
      </c>
      <c r="AR138" s="24" t="s">
        <v>208</v>
      </c>
      <c r="AT138" s="24" t="s">
        <v>203</v>
      </c>
      <c r="AU138" s="24" t="s">
        <v>79</v>
      </c>
      <c r="AY138" s="24" t="s">
        <v>201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24" t="s">
        <v>76</v>
      </c>
      <c r="BK138" s="246">
        <f>ROUND(I138*H138,2)</f>
        <v>0</v>
      </c>
      <c r="BL138" s="24" t="s">
        <v>208</v>
      </c>
      <c r="BM138" s="24" t="s">
        <v>352</v>
      </c>
    </row>
    <row r="139" spans="2:51" s="12" customFormat="1" ht="13.5">
      <c r="B139" s="247"/>
      <c r="C139" s="248"/>
      <c r="D139" s="249" t="s">
        <v>210</v>
      </c>
      <c r="E139" s="250" t="s">
        <v>21</v>
      </c>
      <c r="F139" s="251" t="s">
        <v>1555</v>
      </c>
      <c r="G139" s="248"/>
      <c r="H139" s="252">
        <v>2.56</v>
      </c>
      <c r="I139" s="253"/>
      <c r="J139" s="248"/>
      <c r="K139" s="248"/>
      <c r="L139" s="254"/>
      <c r="M139" s="255"/>
      <c r="N139" s="256"/>
      <c r="O139" s="256"/>
      <c r="P139" s="256"/>
      <c r="Q139" s="256"/>
      <c r="R139" s="256"/>
      <c r="S139" s="256"/>
      <c r="T139" s="257"/>
      <c r="AT139" s="258" t="s">
        <v>210</v>
      </c>
      <c r="AU139" s="258" t="s">
        <v>79</v>
      </c>
      <c r="AV139" s="12" t="s">
        <v>79</v>
      </c>
      <c r="AW139" s="12" t="s">
        <v>33</v>
      </c>
      <c r="AX139" s="12" t="s">
        <v>69</v>
      </c>
      <c r="AY139" s="258" t="s">
        <v>201</v>
      </c>
    </row>
    <row r="140" spans="2:51" s="12" customFormat="1" ht="13.5">
      <c r="B140" s="247"/>
      <c r="C140" s="248"/>
      <c r="D140" s="249" t="s">
        <v>210</v>
      </c>
      <c r="E140" s="250" t="s">
        <v>21</v>
      </c>
      <c r="F140" s="251" t="s">
        <v>1556</v>
      </c>
      <c r="G140" s="248"/>
      <c r="H140" s="252">
        <v>19.82</v>
      </c>
      <c r="I140" s="253"/>
      <c r="J140" s="248"/>
      <c r="K140" s="248"/>
      <c r="L140" s="254"/>
      <c r="M140" s="255"/>
      <c r="N140" s="256"/>
      <c r="O140" s="256"/>
      <c r="P140" s="256"/>
      <c r="Q140" s="256"/>
      <c r="R140" s="256"/>
      <c r="S140" s="256"/>
      <c r="T140" s="257"/>
      <c r="AT140" s="258" t="s">
        <v>210</v>
      </c>
      <c r="AU140" s="258" t="s">
        <v>79</v>
      </c>
      <c r="AV140" s="12" t="s">
        <v>79</v>
      </c>
      <c r="AW140" s="12" t="s">
        <v>33</v>
      </c>
      <c r="AX140" s="12" t="s">
        <v>69</v>
      </c>
      <c r="AY140" s="258" t="s">
        <v>201</v>
      </c>
    </row>
    <row r="141" spans="2:51" s="13" customFormat="1" ht="13.5">
      <c r="B141" s="269"/>
      <c r="C141" s="270"/>
      <c r="D141" s="249" t="s">
        <v>210</v>
      </c>
      <c r="E141" s="271" t="s">
        <v>21</v>
      </c>
      <c r="F141" s="272" t="s">
        <v>271</v>
      </c>
      <c r="G141" s="270"/>
      <c r="H141" s="273">
        <v>22.38</v>
      </c>
      <c r="I141" s="274"/>
      <c r="J141" s="270"/>
      <c r="K141" s="270"/>
      <c r="L141" s="275"/>
      <c r="M141" s="276"/>
      <c r="N141" s="277"/>
      <c r="O141" s="277"/>
      <c r="P141" s="277"/>
      <c r="Q141" s="277"/>
      <c r="R141" s="277"/>
      <c r="S141" s="277"/>
      <c r="T141" s="278"/>
      <c r="AT141" s="279" t="s">
        <v>210</v>
      </c>
      <c r="AU141" s="279" t="s">
        <v>79</v>
      </c>
      <c r="AV141" s="13" t="s">
        <v>208</v>
      </c>
      <c r="AW141" s="13" t="s">
        <v>33</v>
      </c>
      <c r="AX141" s="13" t="s">
        <v>76</v>
      </c>
      <c r="AY141" s="279" t="s">
        <v>201</v>
      </c>
    </row>
    <row r="142" spans="2:65" s="1" customFormat="1" ht="16.5" customHeight="1">
      <c r="B142" s="46"/>
      <c r="C142" s="235" t="s">
        <v>265</v>
      </c>
      <c r="D142" s="235" t="s">
        <v>203</v>
      </c>
      <c r="E142" s="236" t="s">
        <v>356</v>
      </c>
      <c r="F142" s="237" t="s">
        <v>357</v>
      </c>
      <c r="G142" s="238" t="s">
        <v>358</v>
      </c>
      <c r="H142" s="239">
        <v>19.4</v>
      </c>
      <c r="I142" s="240"/>
      <c r="J142" s="241">
        <f>ROUND(I142*H142,2)</f>
        <v>0</v>
      </c>
      <c r="K142" s="237" t="s">
        <v>220</v>
      </c>
      <c r="L142" s="72"/>
      <c r="M142" s="242" t="s">
        <v>21</v>
      </c>
      <c r="N142" s="243" t="s">
        <v>40</v>
      </c>
      <c r="O142" s="47"/>
      <c r="P142" s="244">
        <f>O142*H142</f>
        <v>0</v>
      </c>
      <c r="Q142" s="244">
        <v>0.0015</v>
      </c>
      <c r="R142" s="244">
        <f>Q142*H142</f>
        <v>0.029099999999999997</v>
      </c>
      <c r="S142" s="244">
        <v>0</v>
      </c>
      <c r="T142" s="245">
        <f>S142*H142</f>
        <v>0</v>
      </c>
      <c r="AR142" s="24" t="s">
        <v>208</v>
      </c>
      <c r="AT142" s="24" t="s">
        <v>203</v>
      </c>
      <c r="AU142" s="24" t="s">
        <v>79</v>
      </c>
      <c r="AY142" s="24" t="s">
        <v>201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4" t="s">
        <v>76</v>
      </c>
      <c r="BK142" s="246">
        <f>ROUND(I142*H142,2)</f>
        <v>0</v>
      </c>
      <c r="BL142" s="24" t="s">
        <v>208</v>
      </c>
      <c r="BM142" s="24" t="s">
        <v>359</v>
      </c>
    </row>
    <row r="143" spans="2:51" s="12" customFormat="1" ht="13.5">
      <c r="B143" s="247"/>
      <c r="C143" s="248"/>
      <c r="D143" s="249" t="s">
        <v>210</v>
      </c>
      <c r="E143" s="250" t="s">
        <v>21</v>
      </c>
      <c r="F143" s="251" t="s">
        <v>1557</v>
      </c>
      <c r="G143" s="248"/>
      <c r="H143" s="252">
        <v>9.8</v>
      </c>
      <c r="I143" s="253"/>
      <c r="J143" s="248"/>
      <c r="K143" s="248"/>
      <c r="L143" s="254"/>
      <c r="M143" s="255"/>
      <c r="N143" s="256"/>
      <c r="O143" s="256"/>
      <c r="P143" s="256"/>
      <c r="Q143" s="256"/>
      <c r="R143" s="256"/>
      <c r="S143" s="256"/>
      <c r="T143" s="257"/>
      <c r="AT143" s="258" t="s">
        <v>210</v>
      </c>
      <c r="AU143" s="258" t="s">
        <v>79</v>
      </c>
      <c r="AV143" s="12" t="s">
        <v>79</v>
      </c>
      <c r="AW143" s="12" t="s">
        <v>33</v>
      </c>
      <c r="AX143" s="12" t="s">
        <v>69</v>
      </c>
      <c r="AY143" s="258" t="s">
        <v>201</v>
      </c>
    </row>
    <row r="144" spans="2:51" s="12" customFormat="1" ht="13.5">
      <c r="B144" s="247"/>
      <c r="C144" s="248"/>
      <c r="D144" s="249" t="s">
        <v>210</v>
      </c>
      <c r="E144" s="250" t="s">
        <v>21</v>
      </c>
      <c r="F144" s="251" t="s">
        <v>1558</v>
      </c>
      <c r="G144" s="248"/>
      <c r="H144" s="252">
        <v>9.6</v>
      </c>
      <c r="I144" s="253"/>
      <c r="J144" s="248"/>
      <c r="K144" s="248"/>
      <c r="L144" s="254"/>
      <c r="M144" s="255"/>
      <c r="N144" s="256"/>
      <c r="O144" s="256"/>
      <c r="P144" s="256"/>
      <c r="Q144" s="256"/>
      <c r="R144" s="256"/>
      <c r="S144" s="256"/>
      <c r="T144" s="257"/>
      <c r="AT144" s="258" t="s">
        <v>210</v>
      </c>
      <c r="AU144" s="258" t="s">
        <v>79</v>
      </c>
      <c r="AV144" s="12" t="s">
        <v>79</v>
      </c>
      <c r="AW144" s="12" t="s">
        <v>33</v>
      </c>
      <c r="AX144" s="12" t="s">
        <v>69</v>
      </c>
      <c r="AY144" s="258" t="s">
        <v>201</v>
      </c>
    </row>
    <row r="145" spans="2:51" s="13" customFormat="1" ht="13.5">
      <c r="B145" s="269"/>
      <c r="C145" s="270"/>
      <c r="D145" s="249" t="s">
        <v>210</v>
      </c>
      <c r="E145" s="271" t="s">
        <v>21</v>
      </c>
      <c r="F145" s="272" t="s">
        <v>271</v>
      </c>
      <c r="G145" s="270"/>
      <c r="H145" s="273">
        <v>19.4</v>
      </c>
      <c r="I145" s="274"/>
      <c r="J145" s="270"/>
      <c r="K145" s="270"/>
      <c r="L145" s="275"/>
      <c r="M145" s="276"/>
      <c r="N145" s="277"/>
      <c r="O145" s="277"/>
      <c r="P145" s="277"/>
      <c r="Q145" s="277"/>
      <c r="R145" s="277"/>
      <c r="S145" s="277"/>
      <c r="T145" s="278"/>
      <c r="AT145" s="279" t="s">
        <v>210</v>
      </c>
      <c r="AU145" s="279" t="s">
        <v>79</v>
      </c>
      <c r="AV145" s="13" t="s">
        <v>208</v>
      </c>
      <c r="AW145" s="13" t="s">
        <v>33</v>
      </c>
      <c r="AX145" s="13" t="s">
        <v>76</v>
      </c>
      <c r="AY145" s="279" t="s">
        <v>201</v>
      </c>
    </row>
    <row r="146" spans="2:65" s="1" customFormat="1" ht="16.5" customHeight="1">
      <c r="B146" s="46"/>
      <c r="C146" s="235" t="s">
        <v>272</v>
      </c>
      <c r="D146" s="235" t="s">
        <v>203</v>
      </c>
      <c r="E146" s="236" t="s">
        <v>365</v>
      </c>
      <c r="F146" s="237" t="s">
        <v>366</v>
      </c>
      <c r="G146" s="238" t="s">
        <v>206</v>
      </c>
      <c r="H146" s="239">
        <v>17.28</v>
      </c>
      <c r="I146" s="240"/>
      <c r="J146" s="241">
        <f>ROUND(I146*H146,2)</f>
        <v>0</v>
      </c>
      <c r="K146" s="237" t="s">
        <v>220</v>
      </c>
      <c r="L146" s="72"/>
      <c r="M146" s="242" t="s">
        <v>21</v>
      </c>
      <c r="N146" s="243" t="s">
        <v>40</v>
      </c>
      <c r="O146" s="47"/>
      <c r="P146" s="244">
        <f>O146*H146</f>
        <v>0</v>
      </c>
      <c r="Q146" s="244">
        <v>0.00012</v>
      </c>
      <c r="R146" s="244">
        <f>Q146*H146</f>
        <v>0.0020736</v>
      </c>
      <c r="S146" s="244">
        <v>0</v>
      </c>
      <c r="T146" s="245">
        <f>S146*H146</f>
        <v>0</v>
      </c>
      <c r="AR146" s="24" t="s">
        <v>208</v>
      </c>
      <c r="AT146" s="24" t="s">
        <v>203</v>
      </c>
      <c r="AU146" s="24" t="s">
        <v>79</v>
      </c>
      <c r="AY146" s="24" t="s">
        <v>201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4" t="s">
        <v>76</v>
      </c>
      <c r="BK146" s="246">
        <f>ROUND(I146*H146,2)</f>
        <v>0</v>
      </c>
      <c r="BL146" s="24" t="s">
        <v>208</v>
      </c>
      <c r="BM146" s="24" t="s">
        <v>367</v>
      </c>
    </row>
    <row r="147" spans="2:51" s="12" customFormat="1" ht="13.5">
      <c r="B147" s="247"/>
      <c r="C147" s="248"/>
      <c r="D147" s="249" t="s">
        <v>210</v>
      </c>
      <c r="E147" s="250" t="s">
        <v>21</v>
      </c>
      <c r="F147" s="251" t="s">
        <v>1559</v>
      </c>
      <c r="G147" s="248"/>
      <c r="H147" s="252">
        <v>17.28</v>
      </c>
      <c r="I147" s="253"/>
      <c r="J147" s="248"/>
      <c r="K147" s="248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210</v>
      </c>
      <c r="AU147" s="258" t="s">
        <v>79</v>
      </c>
      <c r="AV147" s="12" t="s">
        <v>79</v>
      </c>
      <c r="AW147" s="12" t="s">
        <v>33</v>
      </c>
      <c r="AX147" s="12" t="s">
        <v>76</v>
      </c>
      <c r="AY147" s="258" t="s">
        <v>201</v>
      </c>
    </row>
    <row r="148" spans="2:65" s="1" customFormat="1" ht="25.5" customHeight="1">
      <c r="B148" s="46"/>
      <c r="C148" s="235" t="s">
        <v>277</v>
      </c>
      <c r="D148" s="235" t="s">
        <v>203</v>
      </c>
      <c r="E148" s="236" t="s">
        <v>375</v>
      </c>
      <c r="F148" s="237" t="s">
        <v>376</v>
      </c>
      <c r="G148" s="238" t="s">
        <v>206</v>
      </c>
      <c r="H148" s="239">
        <v>11.54</v>
      </c>
      <c r="I148" s="240"/>
      <c r="J148" s="241">
        <f>ROUND(I148*H148,2)</f>
        <v>0</v>
      </c>
      <c r="K148" s="237" t="s">
        <v>220</v>
      </c>
      <c r="L148" s="72"/>
      <c r="M148" s="242" t="s">
        <v>21</v>
      </c>
      <c r="N148" s="243" t="s">
        <v>40</v>
      </c>
      <c r="O148" s="47"/>
      <c r="P148" s="244">
        <f>O148*H148</f>
        <v>0</v>
      </c>
      <c r="Q148" s="244">
        <v>0.105</v>
      </c>
      <c r="R148" s="244">
        <f>Q148*H148</f>
        <v>1.2116999999999998</v>
      </c>
      <c r="S148" s="244">
        <v>0</v>
      </c>
      <c r="T148" s="245">
        <f>S148*H148</f>
        <v>0</v>
      </c>
      <c r="AR148" s="24" t="s">
        <v>208</v>
      </c>
      <c r="AT148" s="24" t="s">
        <v>203</v>
      </c>
      <c r="AU148" s="24" t="s">
        <v>79</v>
      </c>
      <c r="AY148" s="24" t="s">
        <v>201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4" t="s">
        <v>76</v>
      </c>
      <c r="BK148" s="246">
        <f>ROUND(I148*H148,2)</f>
        <v>0</v>
      </c>
      <c r="BL148" s="24" t="s">
        <v>208</v>
      </c>
      <c r="BM148" s="24" t="s">
        <v>377</v>
      </c>
    </row>
    <row r="149" spans="2:51" s="12" customFormat="1" ht="13.5">
      <c r="B149" s="247"/>
      <c r="C149" s="248"/>
      <c r="D149" s="249" t="s">
        <v>210</v>
      </c>
      <c r="E149" s="250" t="s">
        <v>21</v>
      </c>
      <c r="F149" s="251" t="s">
        <v>1560</v>
      </c>
      <c r="G149" s="248"/>
      <c r="H149" s="252">
        <v>11.54</v>
      </c>
      <c r="I149" s="253"/>
      <c r="J149" s="248"/>
      <c r="K149" s="248"/>
      <c r="L149" s="254"/>
      <c r="M149" s="255"/>
      <c r="N149" s="256"/>
      <c r="O149" s="256"/>
      <c r="P149" s="256"/>
      <c r="Q149" s="256"/>
      <c r="R149" s="256"/>
      <c r="S149" s="256"/>
      <c r="T149" s="257"/>
      <c r="AT149" s="258" t="s">
        <v>210</v>
      </c>
      <c r="AU149" s="258" t="s">
        <v>79</v>
      </c>
      <c r="AV149" s="12" t="s">
        <v>79</v>
      </c>
      <c r="AW149" s="12" t="s">
        <v>33</v>
      </c>
      <c r="AX149" s="12" t="s">
        <v>76</v>
      </c>
      <c r="AY149" s="258" t="s">
        <v>201</v>
      </c>
    </row>
    <row r="150" spans="2:65" s="1" customFormat="1" ht="25.5" customHeight="1">
      <c r="B150" s="46"/>
      <c r="C150" s="235" t="s">
        <v>10</v>
      </c>
      <c r="D150" s="235" t="s">
        <v>203</v>
      </c>
      <c r="E150" s="236" t="s">
        <v>385</v>
      </c>
      <c r="F150" s="237" t="s">
        <v>386</v>
      </c>
      <c r="G150" s="238" t="s">
        <v>206</v>
      </c>
      <c r="H150" s="239">
        <v>2</v>
      </c>
      <c r="I150" s="240"/>
      <c r="J150" s="241">
        <f>ROUND(I150*H150,2)</f>
        <v>0</v>
      </c>
      <c r="K150" s="237" t="s">
        <v>21</v>
      </c>
      <c r="L150" s="72"/>
      <c r="M150" s="242" t="s">
        <v>21</v>
      </c>
      <c r="N150" s="243" t="s">
        <v>40</v>
      </c>
      <c r="O150" s="47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AR150" s="24" t="s">
        <v>208</v>
      </c>
      <c r="AT150" s="24" t="s">
        <v>203</v>
      </c>
      <c r="AU150" s="24" t="s">
        <v>79</v>
      </c>
      <c r="AY150" s="24" t="s">
        <v>201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24" t="s">
        <v>76</v>
      </c>
      <c r="BK150" s="246">
        <f>ROUND(I150*H150,2)</f>
        <v>0</v>
      </c>
      <c r="BL150" s="24" t="s">
        <v>208</v>
      </c>
      <c r="BM150" s="24" t="s">
        <v>387</v>
      </c>
    </row>
    <row r="151" spans="2:51" s="12" customFormat="1" ht="13.5">
      <c r="B151" s="247"/>
      <c r="C151" s="248"/>
      <c r="D151" s="249" t="s">
        <v>210</v>
      </c>
      <c r="E151" s="250" t="s">
        <v>21</v>
      </c>
      <c r="F151" s="251" t="s">
        <v>1561</v>
      </c>
      <c r="G151" s="248"/>
      <c r="H151" s="252">
        <v>2</v>
      </c>
      <c r="I151" s="253"/>
      <c r="J151" s="248"/>
      <c r="K151" s="248"/>
      <c r="L151" s="254"/>
      <c r="M151" s="255"/>
      <c r="N151" s="256"/>
      <c r="O151" s="256"/>
      <c r="P151" s="256"/>
      <c r="Q151" s="256"/>
      <c r="R151" s="256"/>
      <c r="S151" s="256"/>
      <c r="T151" s="257"/>
      <c r="AT151" s="258" t="s">
        <v>210</v>
      </c>
      <c r="AU151" s="258" t="s">
        <v>79</v>
      </c>
      <c r="AV151" s="12" t="s">
        <v>79</v>
      </c>
      <c r="AW151" s="12" t="s">
        <v>33</v>
      </c>
      <c r="AX151" s="12" t="s">
        <v>76</v>
      </c>
      <c r="AY151" s="258" t="s">
        <v>201</v>
      </c>
    </row>
    <row r="152" spans="2:65" s="1" customFormat="1" ht="25.5" customHeight="1">
      <c r="B152" s="46"/>
      <c r="C152" s="235" t="s">
        <v>287</v>
      </c>
      <c r="D152" s="235" t="s">
        <v>203</v>
      </c>
      <c r="E152" s="236" t="s">
        <v>390</v>
      </c>
      <c r="F152" s="237" t="s">
        <v>391</v>
      </c>
      <c r="G152" s="238" t="s">
        <v>206</v>
      </c>
      <c r="H152" s="239">
        <v>74.32</v>
      </c>
      <c r="I152" s="240"/>
      <c r="J152" s="241">
        <f>ROUND(I152*H152,2)</f>
        <v>0</v>
      </c>
      <c r="K152" s="237" t="s">
        <v>21</v>
      </c>
      <c r="L152" s="72"/>
      <c r="M152" s="242" t="s">
        <v>21</v>
      </c>
      <c r="N152" s="243" t="s">
        <v>40</v>
      </c>
      <c r="O152" s="47"/>
      <c r="P152" s="244">
        <f>O152*H152</f>
        <v>0</v>
      </c>
      <c r="Q152" s="244">
        <v>0.05</v>
      </c>
      <c r="R152" s="244">
        <f>Q152*H152</f>
        <v>3.7159999999999997</v>
      </c>
      <c r="S152" s="244">
        <v>0</v>
      </c>
      <c r="T152" s="245">
        <f>S152*H152</f>
        <v>0</v>
      </c>
      <c r="AR152" s="24" t="s">
        <v>208</v>
      </c>
      <c r="AT152" s="24" t="s">
        <v>203</v>
      </c>
      <c r="AU152" s="24" t="s">
        <v>79</v>
      </c>
      <c r="AY152" s="24" t="s">
        <v>201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76</v>
      </c>
      <c r="BK152" s="246">
        <f>ROUND(I152*H152,2)</f>
        <v>0</v>
      </c>
      <c r="BL152" s="24" t="s">
        <v>208</v>
      </c>
      <c r="BM152" s="24" t="s">
        <v>392</v>
      </c>
    </row>
    <row r="153" spans="2:51" s="12" customFormat="1" ht="13.5">
      <c r="B153" s="247"/>
      <c r="C153" s="248"/>
      <c r="D153" s="249" t="s">
        <v>210</v>
      </c>
      <c r="E153" s="250" t="s">
        <v>21</v>
      </c>
      <c r="F153" s="251" t="s">
        <v>1562</v>
      </c>
      <c r="G153" s="248"/>
      <c r="H153" s="252">
        <v>74.32</v>
      </c>
      <c r="I153" s="253"/>
      <c r="J153" s="248"/>
      <c r="K153" s="248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210</v>
      </c>
      <c r="AU153" s="258" t="s">
        <v>79</v>
      </c>
      <c r="AV153" s="12" t="s">
        <v>79</v>
      </c>
      <c r="AW153" s="12" t="s">
        <v>33</v>
      </c>
      <c r="AX153" s="12" t="s">
        <v>76</v>
      </c>
      <c r="AY153" s="258" t="s">
        <v>201</v>
      </c>
    </row>
    <row r="154" spans="2:63" s="11" customFormat="1" ht="29.85" customHeight="1">
      <c r="B154" s="219"/>
      <c r="C154" s="220"/>
      <c r="D154" s="221" t="s">
        <v>68</v>
      </c>
      <c r="E154" s="233" t="s">
        <v>250</v>
      </c>
      <c r="F154" s="233" t="s">
        <v>394</v>
      </c>
      <c r="G154" s="220"/>
      <c r="H154" s="220"/>
      <c r="I154" s="223"/>
      <c r="J154" s="234">
        <f>BK154</f>
        <v>0</v>
      </c>
      <c r="K154" s="220"/>
      <c r="L154" s="225"/>
      <c r="M154" s="226"/>
      <c r="N154" s="227"/>
      <c r="O154" s="227"/>
      <c r="P154" s="228">
        <f>SUM(P155:P185)</f>
        <v>0</v>
      </c>
      <c r="Q154" s="227"/>
      <c r="R154" s="228">
        <f>SUM(R155:R185)</f>
        <v>0.02178</v>
      </c>
      <c r="S154" s="227"/>
      <c r="T154" s="229">
        <f>SUM(T155:T185)</f>
        <v>10.376214000000001</v>
      </c>
      <c r="AR154" s="230" t="s">
        <v>76</v>
      </c>
      <c r="AT154" s="231" t="s">
        <v>68</v>
      </c>
      <c r="AU154" s="231" t="s">
        <v>76</v>
      </c>
      <c r="AY154" s="230" t="s">
        <v>201</v>
      </c>
      <c r="BK154" s="232">
        <f>SUM(BK155:BK185)</f>
        <v>0</v>
      </c>
    </row>
    <row r="155" spans="2:65" s="1" customFormat="1" ht="25.5" customHeight="1">
      <c r="B155" s="46"/>
      <c r="C155" s="235" t="s">
        <v>292</v>
      </c>
      <c r="D155" s="235" t="s">
        <v>203</v>
      </c>
      <c r="E155" s="236" t="s">
        <v>401</v>
      </c>
      <c r="F155" s="237" t="s">
        <v>402</v>
      </c>
      <c r="G155" s="238" t="s">
        <v>206</v>
      </c>
      <c r="H155" s="239">
        <v>74.32</v>
      </c>
      <c r="I155" s="240"/>
      <c r="J155" s="241">
        <f>ROUND(I155*H155,2)</f>
        <v>0</v>
      </c>
      <c r="K155" s="237" t="s">
        <v>220</v>
      </c>
      <c r="L155" s="72"/>
      <c r="M155" s="242" t="s">
        <v>21</v>
      </c>
      <c r="N155" s="243" t="s">
        <v>40</v>
      </c>
      <c r="O155" s="47"/>
      <c r="P155" s="244">
        <f>O155*H155</f>
        <v>0</v>
      </c>
      <c r="Q155" s="244">
        <v>0.00021</v>
      </c>
      <c r="R155" s="244">
        <f>Q155*H155</f>
        <v>0.0156072</v>
      </c>
      <c r="S155" s="244">
        <v>0</v>
      </c>
      <c r="T155" s="245">
        <f>S155*H155</f>
        <v>0</v>
      </c>
      <c r="AR155" s="24" t="s">
        <v>208</v>
      </c>
      <c r="AT155" s="24" t="s">
        <v>203</v>
      </c>
      <c r="AU155" s="24" t="s">
        <v>79</v>
      </c>
      <c r="AY155" s="24" t="s">
        <v>201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4" t="s">
        <v>76</v>
      </c>
      <c r="BK155" s="246">
        <f>ROUND(I155*H155,2)</f>
        <v>0</v>
      </c>
      <c r="BL155" s="24" t="s">
        <v>208</v>
      </c>
      <c r="BM155" s="24" t="s">
        <v>403</v>
      </c>
    </row>
    <row r="156" spans="2:51" s="12" customFormat="1" ht="13.5">
      <c r="B156" s="247"/>
      <c r="C156" s="248"/>
      <c r="D156" s="249" t="s">
        <v>210</v>
      </c>
      <c r="E156" s="250" t="s">
        <v>21</v>
      </c>
      <c r="F156" s="251" t="s">
        <v>1563</v>
      </c>
      <c r="G156" s="248"/>
      <c r="H156" s="252">
        <v>74.32</v>
      </c>
      <c r="I156" s="253"/>
      <c r="J156" s="248"/>
      <c r="K156" s="248"/>
      <c r="L156" s="254"/>
      <c r="M156" s="255"/>
      <c r="N156" s="256"/>
      <c r="O156" s="256"/>
      <c r="P156" s="256"/>
      <c r="Q156" s="256"/>
      <c r="R156" s="256"/>
      <c r="S156" s="256"/>
      <c r="T156" s="257"/>
      <c r="AT156" s="258" t="s">
        <v>210</v>
      </c>
      <c r="AU156" s="258" t="s">
        <v>79</v>
      </c>
      <c r="AV156" s="12" t="s">
        <v>79</v>
      </c>
      <c r="AW156" s="12" t="s">
        <v>33</v>
      </c>
      <c r="AX156" s="12" t="s">
        <v>76</v>
      </c>
      <c r="AY156" s="258" t="s">
        <v>201</v>
      </c>
    </row>
    <row r="157" spans="2:65" s="1" customFormat="1" ht="25.5" customHeight="1">
      <c r="B157" s="46"/>
      <c r="C157" s="235" t="s">
        <v>297</v>
      </c>
      <c r="D157" s="235" t="s">
        <v>203</v>
      </c>
      <c r="E157" s="236" t="s">
        <v>406</v>
      </c>
      <c r="F157" s="237" t="s">
        <v>407</v>
      </c>
      <c r="G157" s="238" t="s">
        <v>206</v>
      </c>
      <c r="H157" s="239">
        <v>154.32</v>
      </c>
      <c r="I157" s="240"/>
      <c r="J157" s="241">
        <f>ROUND(I157*H157,2)</f>
        <v>0</v>
      </c>
      <c r="K157" s="237" t="s">
        <v>220</v>
      </c>
      <c r="L157" s="72"/>
      <c r="M157" s="242" t="s">
        <v>21</v>
      </c>
      <c r="N157" s="243" t="s">
        <v>40</v>
      </c>
      <c r="O157" s="47"/>
      <c r="P157" s="244">
        <f>O157*H157</f>
        <v>0</v>
      </c>
      <c r="Q157" s="244">
        <v>4E-05</v>
      </c>
      <c r="R157" s="244">
        <f>Q157*H157</f>
        <v>0.0061728</v>
      </c>
      <c r="S157" s="244">
        <v>0</v>
      </c>
      <c r="T157" s="245">
        <f>S157*H157</f>
        <v>0</v>
      </c>
      <c r="AR157" s="24" t="s">
        <v>208</v>
      </c>
      <c r="AT157" s="24" t="s">
        <v>203</v>
      </c>
      <c r="AU157" s="24" t="s">
        <v>79</v>
      </c>
      <c r="AY157" s="24" t="s">
        <v>201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4" t="s">
        <v>76</v>
      </c>
      <c r="BK157" s="246">
        <f>ROUND(I157*H157,2)</f>
        <v>0</v>
      </c>
      <c r="BL157" s="24" t="s">
        <v>208</v>
      </c>
      <c r="BM157" s="24" t="s">
        <v>408</v>
      </c>
    </row>
    <row r="158" spans="2:51" s="12" customFormat="1" ht="13.5">
      <c r="B158" s="247"/>
      <c r="C158" s="248"/>
      <c r="D158" s="249" t="s">
        <v>210</v>
      </c>
      <c r="E158" s="250" t="s">
        <v>21</v>
      </c>
      <c r="F158" s="251" t="s">
        <v>1564</v>
      </c>
      <c r="G158" s="248"/>
      <c r="H158" s="252">
        <v>154.32</v>
      </c>
      <c r="I158" s="253"/>
      <c r="J158" s="248"/>
      <c r="K158" s="248"/>
      <c r="L158" s="254"/>
      <c r="M158" s="255"/>
      <c r="N158" s="256"/>
      <c r="O158" s="256"/>
      <c r="P158" s="256"/>
      <c r="Q158" s="256"/>
      <c r="R158" s="256"/>
      <c r="S158" s="256"/>
      <c r="T158" s="257"/>
      <c r="AT158" s="258" t="s">
        <v>210</v>
      </c>
      <c r="AU158" s="258" t="s">
        <v>79</v>
      </c>
      <c r="AV158" s="12" t="s">
        <v>79</v>
      </c>
      <c r="AW158" s="12" t="s">
        <v>33</v>
      </c>
      <c r="AX158" s="12" t="s">
        <v>76</v>
      </c>
      <c r="AY158" s="258" t="s">
        <v>201</v>
      </c>
    </row>
    <row r="159" spans="2:65" s="1" customFormat="1" ht="25.5" customHeight="1">
      <c r="B159" s="46"/>
      <c r="C159" s="235" t="s">
        <v>303</v>
      </c>
      <c r="D159" s="235" t="s">
        <v>203</v>
      </c>
      <c r="E159" s="236" t="s">
        <v>417</v>
      </c>
      <c r="F159" s="237" t="s">
        <v>418</v>
      </c>
      <c r="G159" s="238" t="s">
        <v>219</v>
      </c>
      <c r="H159" s="239">
        <v>0.866</v>
      </c>
      <c r="I159" s="240"/>
      <c r="J159" s="241">
        <f>ROUND(I159*H159,2)</f>
        <v>0</v>
      </c>
      <c r="K159" s="237" t="s">
        <v>207</v>
      </c>
      <c r="L159" s="72"/>
      <c r="M159" s="242" t="s">
        <v>21</v>
      </c>
      <c r="N159" s="243" t="s">
        <v>40</v>
      </c>
      <c r="O159" s="47"/>
      <c r="P159" s="244">
        <f>O159*H159</f>
        <v>0</v>
      </c>
      <c r="Q159" s="244">
        <v>0</v>
      </c>
      <c r="R159" s="244">
        <f>Q159*H159</f>
        <v>0</v>
      </c>
      <c r="S159" s="244">
        <v>2.2</v>
      </c>
      <c r="T159" s="245">
        <f>S159*H159</f>
        <v>1.9052000000000002</v>
      </c>
      <c r="AR159" s="24" t="s">
        <v>208</v>
      </c>
      <c r="AT159" s="24" t="s">
        <v>203</v>
      </c>
      <c r="AU159" s="24" t="s">
        <v>79</v>
      </c>
      <c r="AY159" s="24" t="s">
        <v>201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4" t="s">
        <v>76</v>
      </c>
      <c r="BK159" s="246">
        <f>ROUND(I159*H159,2)</f>
        <v>0</v>
      </c>
      <c r="BL159" s="24" t="s">
        <v>208</v>
      </c>
      <c r="BM159" s="24" t="s">
        <v>419</v>
      </c>
    </row>
    <row r="160" spans="2:51" s="12" customFormat="1" ht="13.5">
      <c r="B160" s="247"/>
      <c r="C160" s="248"/>
      <c r="D160" s="249" t="s">
        <v>210</v>
      </c>
      <c r="E160" s="250" t="s">
        <v>21</v>
      </c>
      <c r="F160" s="251" t="s">
        <v>1565</v>
      </c>
      <c r="G160" s="248"/>
      <c r="H160" s="252">
        <v>0.866</v>
      </c>
      <c r="I160" s="253"/>
      <c r="J160" s="248"/>
      <c r="K160" s="248"/>
      <c r="L160" s="254"/>
      <c r="M160" s="255"/>
      <c r="N160" s="256"/>
      <c r="O160" s="256"/>
      <c r="P160" s="256"/>
      <c r="Q160" s="256"/>
      <c r="R160" s="256"/>
      <c r="S160" s="256"/>
      <c r="T160" s="257"/>
      <c r="AT160" s="258" t="s">
        <v>210</v>
      </c>
      <c r="AU160" s="258" t="s">
        <v>79</v>
      </c>
      <c r="AV160" s="12" t="s">
        <v>79</v>
      </c>
      <c r="AW160" s="12" t="s">
        <v>33</v>
      </c>
      <c r="AX160" s="12" t="s">
        <v>76</v>
      </c>
      <c r="AY160" s="258" t="s">
        <v>201</v>
      </c>
    </row>
    <row r="161" spans="2:65" s="1" customFormat="1" ht="25.5" customHeight="1">
      <c r="B161" s="46"/>
      <c r="C161" s="235" t="s">
        <v>308</v>
      </c>
      <c r="D161" s="235" t="s">
        <v>203</v>
      </c>
      <c r="E161" s="236" t="s">
        <v>429</v>
      </c>
      <c r="F161" s="237" t="s">
        <v>430</v>
      </c>
      <c r="G161" s="238" t="s">
        <v>219</v>
      </c>
      <c r="H161" s="239">
        <v>0.866</v>
      </c>
      <c r="I161" s="240"/>
      <c r="J161" s="241">
        <f>ROUND(I161*H161,2)</f>
        <v>0</v>
      </c>
      <c r="K161" s="237" t="s">
        <v>207</v>
      </c>
      <c r="L161" s="72"/>
      <c r="M161" s="242" t="s">
        <v>21</v>
      </c>
      <c r="N161" s="243" t="s">
        <v>40</v>
      </c>
      <c r="O161" s="47"/>
      <c r="P161" s="244">
        <f>O161*H161</f>
        <v>0</v>
      </c>
      <c r="Q161" s="244">
        <v>0</v>
      </c>
      <c r="R161" s="244">
        <f>Q161*H161</f>
        <v>0</v>
      </c>
      <c r="S161" s="244">
        <v>0.044</v>
      </c>
      <c r="T161" s="245">
        <f>S161*H161</f>
        <v>0.038104</v>
      </c>
      <c r="AR161" s="24" t="s">
        <v>208</v>
      </c>
      <c r="AT161" s="24" t="s">
        <v>203</v>
      </c>
      <c r="AU161" s="24" t="s">
        <v>79</v>
      </c>
      <c r="AY161" s="24" t="s">
        <v>201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24" t="s">
        <v>76</v>
      </c>
      <c r="BK161" s="246">
        <f>ROUND(I161*H161,2)</f>
        <v>0</v>
      </c>
      <c r="BL161" s="24" t="s">
        <v>208</v>
      </c>
      <c r="BM161" s="24" t="s">
        <v>431</v>
      </c>
    </row>
    <row r="162" spans="2:65" s="1" customFormat="1" ht="25.5" customHeight="1">
      <c r="B162" s="46"/>
      <c r="C162" s="235" t="s">
        <v>9</v>
      </c>
      <c r="D162" s="235" t="s">
        <v>203</v>
      </c>
      <c r="E162" s="236" t="s">
        <v>433</v>
      </c>
      <c r="F162" s="237" t="s">
        <v>434</v>
      </c>
      <c r="G162" s="238" t="s">
        <v>206</v>
      </c>
      <c r="H162" s="239">
        <v>5.77</v>
      </c>
      <c r="I162" s="240"/>
      <c r="J162" s="241">
        <f>ROUND(I162*H162,2)</f>
        <v>0</v>
      </c>
      <c r="K162" s="237" t="s">
        <v>220</v>
      </c>
      <c r="L162" s="72"/>
      <c r="M162" s="242" t="s">
        <v>21</v>
      </c>
      <c r="N162" s="243" t="s">
        <v>40</v>
      </c>
      <c r="O162" s="47"/>
      <c r="P162" s="244">
        <f>O162*H162</f>
        <v>0</v>
      </c>
      <c r="Q162" s="244">
        <v>0</v>
      </c>
      <c r="R162" s="244">
        <f>Q162*H162</f>
        <v>0</v>
      </c>
      <c r="S162" s="244">
        <v>0.035</v>
      </c>
      <c r="T162" s="245">
        <f>S162*H162</f>
        <v>0.20195</v>
      </c>
      <c r="AR162" s="24" t="s">
        <v>208</v>
      </c>
      <c r="AT162" s="24" t="s">
        <v>203</v>
      </c>
      <c r="AU162" s="24" t="s">
        <v>79</v>
      </c>
      <c r="AY162" s="24" t="s">
        <v>201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76</v>
      </c>
      <c r="BK162" s="246">
        <f>ROUND(I162*H162,2)</f>
        <v>0</v>
      </c>
      <c r="BL162" s="24" t="s">
        <v>208</v>
      </c>
      <c r="BM162" s="24" t="s">
        <v>435</v>
      </c>
    </row>
    <row r="163" spans="2:51" s="12" customFormat="1" ht="13.5">
      <c r="B163" s="247"/>
      <c r="C163" s="248"/>
      <c r="D163" s="249" t="s">
        <v>210</v>
      </c>
      <c r="E163" s="250" t="s">
        <v>21</v>
      </c>
      <c r="F163" s="251" t="s">
        <v>1566</v>
      </c>
      <c r="G163" s="248"/>
      <c r="H163" s="252">
        <v>5.77</v>
      </c>
      <c r="I163" s="253"/>
      <c r="J163" s="248"/>
      <c r="K163" s="248"/>
      <c r="L163" s="254"/>
      <c r="M163" s="255"/>
      <c r="N163" s="256"/>
      <c r="O163" s="256"/>
      <c r="P163" s="256"/>
      <c r="Q163" s="256"/>
      <c r="R163" s="256"/>
      <c r="S163" s="256"/>
      <c r="T163" s="257"/>
      <c r="AT163" s="258" t="s">
        <v>210</v>
      </c>
      <c r="AU163" s="258" t="s">
        <v>79</v>
      </c>
      <c r="AV163" s="12" t="s">
        <v>79</v>
      </c>
      <c r="AW163" s="12" t="s">
        <v>33</v>
      </c>
      <c r="AX163" s="12" t="s">
        <v>76</v>
      </c>
      <c r="AY163" s="258" t="s">
        <v>201</v>
      </c>
    </row>
    <row r="164" spans="2:65" s="1" customFormat="1" ht="16.5" customHeight="1">
      <c r="B164" s="46"/>
      <c r="C164" s="235" t="s">
        <v>316</v>
      </c>
      <c r="D164" s="235" t="s">
        <v>203</v>
      </c>
      <c r="E164" s="236" t="s">
        <v>448</v>
      </c>
      <c r="F164" s="237" t="s">
        <v>449</v>
      </c>
      <c r="G164" s="238" t="s">
        <v>206</v>
      </c>
      <c r="H164" s="239">
        <v>4.6</v>
      </c>
      <c r="I164" s="240"/>
      <c r="J164" s="241">
        <f>ROUND(I164*H164,2)</f>
        <v>0</v>
      </c>
      <c r="K164" s="237" t="s">
        <v>220</v>
      </c>
      <c r="L164" s="72"/>
      <c r="M164" s="242" t="s">
        <v>21</v>
      </c>
      <c r="N164" s="243" t="s">
        <v>40</v>
      </c>
      <c r="O164" s="47"/>
      <c r="P164" s="244">
        <f>O164*H164</f>
        <v>0</v>
      </c>
      <c r="Q164" s="244">
        <v>0</v>
      </c>
      <c r="R164" s="244">
        <f>Q164*H164</f>
        <v>0</v>
      </c>
      <c r="S164" s="244">
        <v>0.076</v>
      </c>
      <c r="T164" s="245">
        <f>S164*H164</f>
        <v>0.34959999999999997</v>
      </c>
      <c r="AR164" s="24" t="s">
        <v>208</v>
      </c>
      <c r="AT164" s="24" t="s">
        <v>203</v>
      </c>
      <c r="AU164" s="24" t="s">
        <v>79</v>
      </c>
      <c r="AY164" s="24" t="s">
        <v>201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24" t="s">
        <v>76</v>
      </c>
      <c r="BK164" s="246">
        <f>ROUND(I164*H164,2)</f>
        <v>0</v>
      </c>
      <c r="BL164" s="24" t="s">
        <v>208</v>
      </c>
      <c r="BM164" s="24" t="s">
        <v>450</v>
      </c>
    </row>
    <row r="165" spans="2:51" s="12" customFormat="1" ht="13.5">
      <c r="B165" s="247"/>
      <c r="C165" s="248"/>
      <c r="D165" s="249" t="s">
        <v>210</v>
      </c>
      <c r="E165" s="250" t="s">
        <v>21</v>
      </c>
      <c r="F165" s="251" t="s">
        <v>1567</v>
      </c>
      <c r="G165" s="248"/>
      <c r="H165" s="252">
        <v>4.6</v>
      </c>
      <c r="I165" s="253"/>
      <c r="J165" s="248"/>
      <c r="K165" s="248"/>
      <c r="L165" s="254"/>
      <c r="M165" s="255"/>
      <c r="N165" s="256"/>
      <c r="O165" s="256"/>
      <c r="P165" s="256"/>
      <c r="Q165" s="256"/>
      <c r="R165" s="256"/>
      <c r="S165" s="256"/>
      <c r="T165" s="257"/>
      <c r="AT165" s="258" t="s">
        <v>210</v>
      </c>
      <c r="AU165" s="258" t="s">
        <v>79</v>
      </c>
      <c r="AV165" s="12" t="s">
        <v>79</v>
      </c>
      <c r="AW165" s="12" t="s">
        <v>33</v>
      </c>
      <c r="AX165" s="12" t="s">
        <v>76</v>
      </c>
      <c r="AY165" s="258" t="s">
        <v>201</v>
      </c>
    </row>
    <row r="166" spans="2:65" s="1" customFormat="1" ht="25.5" customHeight="1">
      <c r="B166" s="46"/>
      <c r="C166" s="235" t="s">
        <v>322</v>
      </c>
      <c r="D166" s="235" t="s">
        <v>203</v>
      </c>
      <c r="E166" s="236" t="s">
        <v>458</v>
      </c>
      <c r="F166" s="237" t="s">
        <v>459</v>
      </c>
      <c r="G166" s="238" t="s">
        <v>248</v>
      </c>
      <c r="H166" s="239">
        <v>1</v>
      </c>
      <c r="I166" s="240"/>
      <c r="J166" s="241">
        <f>ROUND(I166*H166,2)</f>
        <v>0</v>
      </c>
      <c r="K166" s="237" t="s">
        <v>220</v>
      </c>
      <c r="L166" s="72"/>
      <c r="M166" s="242" t="s">
        <v>21</v>
      </c>
      <c r="N166" s="243" t="s">
        <v>40</v>
      </c>
      <c r="O166" s="47"/>
      <c r="P166" s="244">
        <f>O166*H166</f>
        <v>0</v>
      </c>
      <c r="Q166" s="244">
        <v>0</v>
      </c>
      <c r="R166" s="244">
        <f>Q166*H166</f>
        <v>0</v>
      </c>
      <c r="S166" s="244">
        <v>0.007</v>
      </c>
      <c r="T166" s="245">
        <f>S166*H166</f>
        <v>0.007</v>
      </c>
      <c r="AR166" s="24" t="s">
        <v>208</v>
      </c>
      <c r="AT166" s="24" t="s">
        <v>203</v>
      </c>
      <c r="AU166" s="24" t="s">
        <v>79</v>
      </c>
      <c r="AY166" s="24" t="s">
        <v>201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24" t="s">
        <v>76</v>
      </c>
      <c r="BK166" s="246">
        <f>ROUND(I166*H166,2)</f>
        <v>0</v>
      </c>
      <c r="BL166" s="24" t="s">
        <v>208</v>
      </c>
      <c r="BM166" s="24" t="s">
        <v>460</v>
      </c>
    </row>
    <row r="167" spans="2:51" s="12" customFormat="1" ht="13.5">
      <c r="B167" s="247"/>
      <c r="C167" s="248"/>
      <c r="D167" s="249" t="s">
        <v>210</v>
      </c>
      <c r="E167" s="250" t="s">
        <v>21</v>
      </c>
      <c r="F167" s="251" t="s">
        <v>1538</v>
      </c>
      <c r="G167" s="248"/>
      <c r="H167" s="252">
        <v>1</v>
      </c>
      <c r="I167" s="253"/>
      <c r="J167" s="248"/>
      <c r="K167" s="248"/>
      <c r="L167" s="254"/>
      <c r="M167" s="255"/>
      <c r="N167" s="256"/>
      <c r="O167" s="256"/>
      <c r="P167" s="256"/>
      <c r="Q167" s="256"/>
      <c r="R167" s="256"/>
      <c r="S167" s="256"/>
      <c r="T167" s="257"/>
      <c r="AT167" s="258" t="s">
        <v>210</v>
      </c>
      <c r="AU167" s="258" t="s">
        <v>79</v>
      </c>
      <c r="AV167" s="12" t="s">
        <v>79</v>
      </c>
      <c r="AW167" s="12" t="s">
        <v>33</v>
      </c>
      <c r="AX167" s="12" t="s">
        <v>76</v>
      </c>
      <c r="AY167" s="258" t="s">
        <v>201</v>
      </c>
    </row>
    <row r="168" spans="2:65" s="1" customFormat="1" ht="16.5" customHeight="1">
      <c r="B168" s="46"/>
      <c r="C168" s="235" t="s">
        <v>330</v>
      </c>
      <c r="D168" s="235" t="s">
        <v>203</v>
      </c>
      <c r="E168" s="236" t="s">
        <v>1568</v>
      </c>
      <c r="F168" s="237" t="s">
        <v>1569</v>
      </c>
      <c r="G168" s="238" t="s">
        <v>219</v>
      </c>
      <c r="H168" s="239">
        <v>0.091</v>
      </c>
      <c r="I168" s="240"/>
      <c r="J168" s="241">
        <f>ROUND(I168*H168,2)</f>
        <v>0</v>
      </c>
      <c r="K168" s="237" t="s">
        <v>207</v>
      </c>
      <c r="L168" s="72"/>
      <c r="M168" s="242" t="s">
        <v>21</v>
      </c>
      <c r="N168" s="243" t="s">
        <v>40</v>
      </c>
      <c r="O168" s="47"/>
      <c r="P168" s="244">
        <f>O168*H168</f>
        <v>0</v>
      </c>
      <c r="Q168" s="244">
        <v>0</v>
      </c>
      <c r="R168" s="244">
        <f>Q168*H168</f>
        <v>0</v>
      </c>
      <c r="S168" s="244">
        <v>2.2</v>
      </c>
      <c r="T168" s="245">
        <f>S168*H168</f>
        <v>0.20020000000000002</v>
      </c>
      <c r="AR168" s="24" t="s">
        <v>208</v>
      </c>
      <c r="AT168" s="24" t="s">
        <v>203</v>
      </c>
      <c r="AU168" s="24" t="s">
        <v>79</v>
      </c>
      <c r="AY168" s="24" t="s">
        <v>201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24" t="s">
        <v>76</v>
      </c>
      <c r="BK168" s="246">
        <f>ROUND(I168*H168,2)</f>
        <v>0</v>
      </c>
      <c r="BL168" s="24" t="s">
        <v>208</v>
      </c>
      <c r="BM168" s="24" t="s">
        <v>1570</v>
      </c>
    </row>
    <row r="169" spans="2:51" s="12" customFormat="1" ht="13.5">
      <c r="B169" s="247"/>
      <c r="C169" s="248"/>
      <c r="D169" s="249" t="s">
        <v>210</v>
      </c>
      <c r="E169" s="250" t="s">
        <v>21</v>
      </c>
      <c r="F169" s="251" t="s">
        <v>1571</v>
      </c>
      <c r="G169" s="248"/>
      <c r="H169" s="252">
        <v>0.091</v>
      </c>
      <c r="I169" s="253"/>
      <c r="J169" s="248"/>
      <c r="K169" s="248"/>
      <c r="L169" s="254"/>
      <c r="M169" s="255"/>
      <c r="N169" s="256"/>
      <c r="O169" s="256"/>
      <c r="P169" s="256"/>
      <c r="Q169" s="256"/>
      <c r="R169" s="256"/>
      <c r="S169" s="256"/>
      <c r="T169" s="257"/>
      <c r="AT169" s="258" t="s">
        <v>210</v>
      </c>
      <c r="AU169" s="258" t="s">
        <v>79</v>
      </c>
      <c r="AV169" s="12" t="s">
        <v>79</v>
      </c>
      <c r="AW169" s="12" t="s">
        <v>33</v>
      </c>
      <c r="AX169" s="12" t="s">
        <v>76</v>
      </c>
      <c r="AY169" s="258" t="s">
        <v>201</v>
      </c>
    </row>
    <row r="170" spans="2:65" s="1" customFormat="1" ht="16.5" customHeight="1">
      <c r="B170" s="46"/>
      <c r="C170" s="235" t="s">
        <v>334</v>
      </c>
      <c r="D170" s="235" t="s">
        <v>203</v>
      </c>
      <c r="E170" s="236" t="s">
        <v>462</v>
      </c>
      <c r="F170" s="237" t="s">
        <v>463</v>
      </c>
      <c r="G170" s="238" t="s">
        <v>358</v>
      </c>
      <c r="H170" s="239">
        <v>47</v>
      </c>
      <c r="I170" s="240"/>
      <c r="J170" s="241">
        <f>ROUND(I170*H170,2)</f>
        <v>0</v>
      </c>
      <c r="K170" s="237" t="s">
        <v>220</v>
      </c>
      <c r="L170" s="72"/>
      <c r="M170" s="242" t="s">
        <v>21</v>
      </c>
      <c r="N170" s="243" t="s">
        <v>40</v>
      </c>
      <c r="O170" s="47"/>
      <c r="P170" s="244">
        <f>O170*H170</f>
        <v>0</v>
      </c>
      <c r="Q170" s="244">
        <v>0</v>
      </c>
      <c r="R170" s="244">
        <f>Q170*H170</f>
        <v>0</v>
      </c>
      <c r="S170" s="244">
        <v>0.099</v>
      </c>
      <c r="T170" s="245">
        <f>S170*H170</f>
        <v>4.6530000000000005</v>
      </c>
      <c r="AR170" s="24" t="s">
        <v>208</v>
      </c>
      <c r="AT170" s="24" t="s">
        <v>203</v>
      </c>
      <c r="AU170" s="24" t="s">
        <v>79</v>
      </c>
      <c r="AY170" s="24" t="s">
        <v>201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4" t="s">
        <v>76</v>
      </c>
      <c r="BK170" s="246">
        <f>ROUND(I170*H170,2)</f>
        <v>0</v>
      </c>
      <c r="BL170" s="24" t="s">
        <v>208</v>
      </c>
      <c r="BM170" s="24" t="s">
        <v>464</v>
      </c>
    </row>
    <row r="171" spans="2:51" s="12" customFormat="1" ht="13.5">
      <c r="B171" s="247"/>
      <c r="C171" s="248"/>
      <c r="D171" s="249" t="s">
        <v>210</v>
      </c>
      <c r="E171" s="250" t="s">
        <v>21</v>
      </c>
      <c r="F171" s="251" t="s">
        <v>1572</v>
      </c>
      <c r="G171" s="248"/>
      <c r="H171" s="252">
        <v>47</v>
      </c>
      <c r="I171" s="253"/>
      <c r="J171" s="248"/>
      <c r="K171" s="248"/>
      <c r="L171" s="254"/>
      <c r="M171" s="255"/>
      <c r="N171" s="256"/>
      <c r="O171" s="256"/>
      <c r="P171" s="256"/>
      <c r="Q171" s="256"/>
      <c r="R171" s="256"/>
      <c r="S171" s="256"/>
      <c r="T171" s="257"/>
      <c r="AT171" s="258" t="s">
        <v>210</v>
      </c>
      <c r="AU171" s="258" t="s">
        <v>79</v>
      </c>
      <c r="AV171" s="12" t="s">
        <v>79</v>
      </c>
      <c r="AW171" s="12" t="s">
        <v>33</v>
      </c>
      <c r="AX171" s="12" t="s">
        <v>76</v>
      </c>
      <c r="AY171" s="258" t="s">
        <v>201</v>
      </c>
    </row>
    <row r="172" spans="2:65" s="1" customFormat="1" ht="25.5" customHeight="1">
      <c r="B172" s="46"/>
      <c r="C172" s="235" t="s">
        <v>338</v>
      </c>
      <c r="D172" s="235" t="s">
        <v>203</v>
      </c>
      <c r="E172" s="236" t="s">
        <v>475</v>
      </c>
      <c r="F172" s="237" t="s">
        <v>476</v>
      </c>
      <c r="G172" s="238" t="s">
        <v>206</v>
      </c>
      <c r="H172" s="239">
        <v>109.2</v>
      </c>
      <c r="I172" s="240"/>
      <c r="J172" s="241">
        <f>ROUND(I172*H172,2)</f>
        <v>0</v>
      </c>
      <c r="K172" s="237" t="s">
        <v>220</v>
      </c>
      <c r="L172" s="72"/>
      <c r="M172" s="242" t="s">
        <v>21</v>
      </c>
      <c r="N172" s="243" t="s">
        <v>40</v>
      </c>
      <c r="O172" s="47"/>
      <c r="P172" s="244">
        <f>O172*H172</f>
        <v>0</v>
      </c>
      <c r="Q172" s="244">
        <v>0</v>
      </c>
      <c r="R172" s="244">
        <f>Q172*H172</f>
        <v>0</v>
      </c>
      <c r="S172" s="244">
        <v>0.01</v>
      </c>
      <c r="T172" s="245">
        <f>S172*H172</f>
        <v>1.092</v>
      </c>
      <c r="AR172" s="24" t="s">
        <v>208</v>
      </c>
      <c r="AT172" s="24" t="s">
        <v>203</v>
      </c>
      <c r="AU172" s="24" t="s">
        <v>79</v>
      </c>
      <c r="AY172" s="24" t="s">
        <v>201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4" t="s">
        <v>76</v>
      </c>
      <c r="BK172" s="246">
        <f>ROUND(I172*H172,2)</f>
        <v>0</v>
      </c>
      <c r="BL172" s="24" t="s">
        <v>208</v>
      </c>
      <c r="BM172" s="24" t="s">
        <v>477</v>
      </c>
    </row>
    <row r="173" spans="2:51" s="14" customFormat="1" ht="13.5">
      <c r="B173" s="286"/>
      <c r="C173" s="287"/>
      <c r="D173" s="249" t="s">
        <v>210</v>
      </c>
      <c r="E173" s="288" t="s">
        <v>21</v>
      </c>
      <c r="F173" s="289" t="s">
        <v>1553</v>
      </c>
      <c r="G173" s="287"/>
      <c r="H173" s="288" t="s">
        <v>21</v>
      </c>
      <c r="I173" s="290"/>
      <c r="J173" s="287"/>
      <c r="K173" s="287"/>
      <c r="L173" s="291"/>
      <c r="M173" s="292"/>
      <c r="N173" s="293"/>
      <c r="O173" s="293"/>
      <c r="P173" s="293"/>
      <c r="Q173" s="293"/>
      <c r="R173" s="293"/>
      <c r="S173" s="293"/>
      <c r="T173" s="294"/>
      <c r="AT173" s="295" t="s">
        <v>210</v>
      </c>
      <c r="AU173" s="295" t="s">
        <v>79</v>
      </c>
      <c r="AV173" s="14" t="s">
        <v>76</v>
      </c>
      <c r="AW173" s="14" t="s">
        <v>33</v>
      </c>
      <c r="AX173" s="14" t="s">
        <v>69</v>
      </c>
      <c r="AY173" s="295" t="s">
        <v>201</v>
      </c>
    </row>
    <row r="174" spans="2:51" s="12" customFormat="1" ht="13.5">
      <c r="B174" s="247"/>
      <c r="C174" s="248"/>
      <c r="D174" s="249" t="s">
        <v>210</v>
      </c>
      <c r="E174" s="250" t="s">
        <v>21</v>
      </c>
      <c r="F174" s="251" t="s">
        <v>1554</v>
      </c>
      <c r="G174" s="248"/>
      <c r="H174" s="252">
        <v>109.2</v>
      </c>
      <c r="I174" s="253"/>
      <c r="J174" s="248"/>
      <c r="K174" s="248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210</v>
      </c>
      <c r="AU174" s="258" t="s">
        <v>79</v>
      </c>
      <c r="AV174" s="12" t="s">
        <v>79</v>
      </c>
      <c r="AW174" s="12" t="s">
        <v>33</v>
      </c>
      <c r="AX174" s="12" t="s">
        <v>69</v>
      </c>
      <c r="AY174" s="258" t="s">
        <v>201</v>
      </c>
    </row>
    <row r="175" spans="2:65" s="1" customFormat="1" ht="25.5" customHeight="1">
      <c r="B175" s="46"/>
      <c r="C175" s="235" t="s">
        <v>343</v>
      </c>
      <c r="D175" s="235" t="s">
        <v>203</v>
      </c>
      <c r="E175" s="236" t="s">
        <v>480</v>
      </c>
      <c r="F175" s="237" t="s">
        <v>481</v>
      </c>
      <c r="G175" s="238" t="s">
        <v>206</v>
      </c>
      <c r="H175" s="239">
        <v>17.34</v>
      </c>
      <c r="I175" s="240"/>
      <c r="J175" s="241">
        <f>ROUND(I175*H175,2)</f>
        <v>0</v>
      </c>
      <c r="K175" s="237" t="s">
        <v>220</v>
      </c>
      <c r="L175" s="72"/>
      <c r="M175" s="242" t="s">
        <v>21</v>
      </c>
      <c r="N175" s="243" t="s">
        <v>40</v>
      </c>
      <c r="O175" s="47"/>
      <c r="P175" s="244">
        <f>O175*H175</f>
        <v>0</v>
      </c>
      <c r="Q175" s="244">
        <v>0</v>
      </c>
      <c r="R175" s="244">
        <f>Q175*H175</f>
        <v>0</v>
      </c>
      <c r="S175" s="244">
        <v>0.046</v>
      </c>
      <c r="T175" s="245">
        <f>S175*H175</f>
        <v>0.79764</v>
      </c>
      <c r="AR175" s="24" t="s">
        <v>208</v>
      </c>
      <c r="AT175" s="24" t="s">
        <v>203</v>
      </c>
      <c r="AU175" s="24" t="s">
        <v>79</v>
      </c>
      <c r="AY175" s="24" t="s">
        <v>201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24" t="s">
        <v>76</v>
      </c>
      <c r="BK175" s="246">
        <f>ROUND(I175*H175,2)</f>
        <v>0</v>
      </c>
      <c r="BL175" s="24" t="s">
        <v>208</v>
      </c>
      <c r="BM175" s="24" t="s">
        <v>482</v>
      </c>
    </row>
    <row r="176" spans="2:51" s="12" customFormat="1" ht="13.5">
      <c r="B176" s="247"/>
      <c r="C176" s="248"/>
      <c r="D176" s="249" t="s">
        <v>210</v>
      </c>
      <c r="E176" s="250" t="s">
        <v>21</v>
      </c>
      <c r="F176" s="251" t="s">
        <v>1573</v>
      </c>
      <c r="G176" s="248"/>
      <c r="H176" s="252">
        <v>17.34</v>
      </c>
      <c r="I176" s="253"/>
      <c r="J176" s="248"/>
      <c r="K176" s="248"/>
      <c r="L176" s="254"/>
      <c r="M176" s="255"/>
      <c r="N176" s="256"/>
      <c r="O176" s="256"/>
      <c r="P176" s="256"/>
      <c r="Q176" s="256"/>
      <c r="R176" s="256"/>
      <c r="S176" s="256"/>
      <c r="T176" s="257"/>
      <c r="AT176" s="258" t="s">
        <v>210</v>
      </c>
      <c r="AU176" s="258" t="s">
        <v>79</v>
      </c>
      <c r="AV176" s="12" t="s">
        <v>79</v>
      </c>
      <c r="AW176" s="12" t="s">
        <v>33</v>
      </c>
      <c r="AX176" s="12" t="s">
        <v>76</v>
      </c>
      <c r="AY176" s="258" t="s">
        <v>201</v>
      </c>
    </row>
    <row r="177" spans="2:65" s="1" customFormat="1" ht="25.5" customHeight="1">
      <c r="B177" s="46"/>
      <c r="C177" s="235" t="s">
        <v>349</v>
      </c>
      <c r="D177" s="235" t="s">
        <v>203</v>
      </c>
      <c r="E177" s="236" t="s">
        <v>485</v>
      </c>
      <c r="F177" s="237" t="s">
        <v>486</v>
      </c>
      <c r="G177" s="238" t="s">
        <v>206</v>
      </c>
      <c r="H177" s="239">
        <v>16.64</v>
      </c>
      <c r="I177" s="240"/>
      <c r="J177" s="241">
        <f>ROUND(I177*H177,2)</f>
        <v>0</v>
      </c>
      <c r="K177" s="237" t="s">
        <v>220</v>
      </c>
      <c r="L177" s="72"/>
      <c r="M177" s="242" t="s">
        <v>21</v>
      </c>
      <c r="N177" s="243" t="s">
        <v>40</v>
      </c>
      <c r="O177" s="47"/>
      <c r="P177" s="244">
        <f>O177*H177</f>
        <v>0</v>
      </c>
      <c r="Q177" s="244">
        <v>0</v>
      </c>
      <c r="R177" s="244">
        <f>Q177*H177</f>
        <v>0</v>
      </c>
      <c r="S177" s="244">
        <v>0.068</v>
      </c>
      <c r="T177" s="245">
        <f>S177*H177</f>
        <v>1.13152</v>
      </c>
      <c r="AR177" s="24" t="s">
        <v>208</v>
      </c>
      <c r="AT177" s="24" t="s">
        <v>203</v>
      </c>
      <c r="AU177" s="24" t="s">
        <v>79</v>
      </c>
      <c r="AY177" s="24" t="s">
        <v>201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24" t="s">
        <v>76</v>
      </c>
      <c r="BK177" s="246">
        <f>ROUND(I177*H177,2)</f>
        <v>0</v>
      </c>
      <c r="BL177" s="24" t="s">
        <v>208</v>
      </c>
      <c r="BM177" s="24" t="s">
        <v>487</v>
      </c>
    </row>
    <row r="178" spans="2:51" s="12" customFormat="1" ht="13.5">
      <c r="B178" s="247"/>
      <c r="C178" s="248"/>
      <c r="D178" s="249" t="s">
        <v>210</v>
      </c>
      <c r="E178" s="250" t="s">
        <v>21</v>
      </c>
      <c r="F178" s="251" t="s">
        <v>1574</v>
      </c>
      <c r="G178" s="248"/>
      <c r="H178" s="252">
        <v>18.4</v>
      </c>
      <c r="I178" s="253"/>
      <c r="J178" s="248"/>
      <c r="K178" s="248"/>
      <c r="L178" s="254"/>
      <c r="M178" s="255"/>
      <c r="N178" s="256"/>
      <c r="O178" s="256"/>
      <c r="P178" s="256"/>
      <c r="Q178" s="256"/>
      <c r="R178" s="256"/>
      <c r="S178" s="256"/>
      <c r="T178" s="257"/>
      <c r="AT178" s="258" t="s">
        <v>210</v>
      </c>
      <c r="AU178" s="258" t="s">
        <v>79</v>
      </c>
      <c r="AV178" s="12" t="s">
        <v>79</v>
      </c>
      <c r="AW178" s="12" t="s">
        <v>33</v>
      </c>
      <c r="AX178" s="12" t="s">
        <v>69</v>
      </c>
      <c r="AY178" s="258" t="s">
        <v>201</v>
      </c>
    </row>
    <row r="179" spans="2:51" s="12" customFormat="1" ht="13.5">
      <c r="B179" s="247"/>
      <c r="C179" s="248"/>
      <c r="D179" s="249" t="s">
        <v>210</v>
      </c>
      <c r="E179" s="250" t="s">
        <v>21</v>
      </c>
      <c r="F179" s="251" t="s">
        <v>1575</v>
      </c>
      <c r="G179" s="248"/>
      <c r="H179" s="252">
        <v>14.24</v>
      </c>
      <c r="I179" s="253"/>
      <c r="J179" s="248"/>
      <c r="K179" s="248"/>
      <c r="L179" s="254"/>
      <c r="M179" s="255"/>
      <c r="N179" s="256"/>
      <c r="O179" s="256"/>
      <c r="P179" s="256"/>
      <c r="Q179" s="256"/>
      <c r="R179" s="256"/>
      <c r="S179" s="256"/>
      <c r="T179" s="257"/>
      <c r="AT179" s="258" t="s">
        <v>210</v>
      </c>
      <c r="AU179" s="258" t="s">
        <v>79</v>
      </c>
      <c r="AV179" s="12" t="s">
        <v>79</v>
      </c>
      <c r="AW179" s="12" t="s">
        <v>33</v>
      </c>
      <c r="AX179" s="12" t="s">
        <v>69</v>
      </c>
      <c r="AY179" s="258" t="s">
        <v>201</v>
      </c>
    </row>
    <row r="180" spans="2:51" s="12" customFormat="1" ht="13.5">
      <c r="B180" s="247"/>
      <c r="C180" s="248"/>
      <c r="D180" s="249" t="s">
        <v>210</v>
      </c>
      <c r="E180" s="250" t="s">
        <v>21</v>
      </c>
      <c r="F180" s="251" t="s">
        <v>1576</v>
      </c>
      <c r="G180" s="248"/>
      <c r="H180" s="252">
        <v>6.4</v>
      </c>
      <c r="I180" s="253"/>
      <c r="J180" s="248"/>
      <c r="K180" s="248"/>
      <c r="L180" s="254"/>
      <c r="M180" s="255"/>
      <c r="N180" s="256"/>
      <c r="O180" s="256"/>
      <c r="P180" s="256"/>
      <c r="Q180" s="256"/>
      <c r="R180" s="256"/>
      <c r="S180" s="256"/>
      <c r="T180" s="257"/>
      <c r="AT180" s="258" t="s">
        <v>210</v>
      </c>
      <c r="AU180" s="258" t="s">
        <v>79</v>
      </c>
      <c r="AV180" s="12" t="s">
        <v>79</v>
      </c>
      <c r="AW180" s="12" t="s">
        <v>33</v>
      </c>
      <c r="AX180" s="12" t="s">
        <v>69</v>
      </c>
      <c r="AY180" s="258" t="s">
        <v>201</v>
      </c>
    </row>
    <row r="181" spans="2:51" s="12" customFormat="1" ht="13.5">
      <c r="B181" s="247"/>
      <c r="C181" s="248"/>
      <c r="D181" s="249" t="s">
        <v>210</v>
      </c>
      <c r="E181" s="250" t="s">
        <v>21</v>
      </c>
      <c r="F181" s="251" t="s">
        <v>1577</v>
      </c>
      <c r="G181" s="248"/>
      <c r="H181" s="252">
        <v>-22.4</v>
      </c>
      <c r="I181" s="253"/>
      <c r="J181" s="248"/>
      <c r="K181" s="248"/>
      <c r="L181" s="254"/>
      <c r="M181" s="255"/>
      <c r="N181" s="256"/>
      <c r="O181" s="256"/>
      <c r="P181" s="256"/>
      <c r="Q181" s="256"/>
      <c r="R181" s="256"/>
      <c r="S181" s="256"/>
      <c r="T181" s="257"/>
      <c r="AT181" s="258" t="s">
        <v>210</v>
      </c>
      <c r="AU181" s="258" t="s">
        <v>79</v>
      </c>
      <c r="AV181" s="12" t="s">
        <v>79</v>
      </c>
      <c r="AW181" s="12" t="s">
        <v>33</v>
      </c>
      <c r="AX181" s="12" t="s">
        <v>69</v>
      </c>
      <c r="AY181" s="258" t="s">
        <v>201</v>
      </c>
    </row>
    <row r="182" spans="2:51" s="13" customFormat="1" ht="13.5">
      <c r="B182" s="269"/>
      <c r="C182" s="270"/>
      <c r="D182" s="249" t="s">
        <v>210</v>
      </c>
      <c r="E182" s="271" t="s">
        <v>21</v>
      </c>
      <c r="F182" s="272" t="s">
        <v>271</v>
      </c>
      <c r="G182" s="270"/>
      <c r="H182" s="273">
        <v>16.64</v>
      </c>
      <c r="I182" s="274"/>
      <c r="J182" s="270"/>
      <c r="K182" s="270"/>
      <c r="L182" s="275"/>
      <c r="M182" s="276"/>
      <c r="N182" s="277"/>
      <c r="O182" s="277"/>
      <c r="P182" s="277"/>
      <c r="Q182" s="277"/>
      <c r="R182" s="277"/>
      <c r="S182" s="277"/>
      <c r="T182" s="278"/>
      <c r="AT182" s="279" t="s">
        <v>210</v>
      </c>
      <c r="AU182" s="279" t="s">
        <v>79</v>
      </c>
      <c r="AV182" s="13" t="s">
        <v>208</v>
      </c>
      <c r="AW182" s="13" t="s">
        <v>33</v>
      </c>
      <c r="AX182" s="13" t="s">
        <v>76</v>
      </c>
      <c r="AY182" s="279" t="s">
        <v>201</v>
      </c>
    </row>
    <row r="183" spans="2:65" s="1" customFormat="1" ht="16.5" customHeight="1">
      <c r="B183" s="46"/>
      <c r="C183" s="235" t="s">
        <v>355</v>
      </c>
      <c r="D183" s="235" t="s">
        <v>203</v>
      </c>
      <c r="E183" s="236" t="s">
        <v>490</v>
      </c>
      <c r="F183" s="237" t="s">
        <v>1578</v>
      </c>
      <c r="G183" s="238" t="s">
        <v>248</v>
      </c>
      <c r="H183" s="239">
        <v>1</v>
      </c>
      <c r="I183" s="240"/>
      <c r="J183" s="241">
        <f>ROUND(I183*H183,2)</f>
        <v>0</v>
      </c>
      <c r="K183" s="237" t="s">
        <v>21</v>
      </c>
      <c r="L183" s="72"/>
      <c r="M183" s="242" t="s">
        <v>21</v>
      </c>
      <c r="N183" s="243" t="s">
        <v>40</v>
      </c>
      <c r="O183" s="47"/>
      <c r="P183" s="244">
        <f>O183*H183</f>
        <v>0</v>
      </c>
      <c r="Q183" s="244">
        <v>0</v>
      </c>
      <c r="R183" s="244">
        <f>Q183*H183</f>
        <v>0</v>
      </c>
      <c r="S183" s="244">
        <v>0</v>
      </c>
      <c r="T183" s="245">
        <f>S183*H183</f>
        <v>0</v>
      </c>
      <c r="AR183" s="24" t="s">
        <v>208</v>
      </c>
      <c r="AT183" s="24" t="s">
        <v>203</v>
      </c>
      <c r="AU183" s="24" t="s">
        <v>79</v>
      </c>
      <c r="AY183" s="24" t="s">
        <v>201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24" t="s">
        <v>76</v>
      </c>
      <c r="BK183" s="246">
        <f>ROUND(I183*H183,2)</f>
        <v>0</v>
      </c>
      <c r="BL183" s="24" t="s">
        <v>208</v>
      </c>
      <c r="BM183" s="24" t="s">
        <v>492</v>
      </c>
    </row>
    <row r="184" spans="2:65" s="1" customFormat="1" ht="25.5" customHeight="1">
      <c r="B184" s="46"/>
      <c r="C184" s="235" t="s">
        <v>364</v>
      </c>
      <c r="D184" s="235" t="s">
        <v>203</v>
      </c>
      <c r="E184" s="236" t="s">
        <v>1579</v>
      </c>
      <c r="F184" s="237" t="s">
        <v>1580</v>
      </c>
      <c r="G184" s="238" t="s">
        <v>248</v>
      </c>
      <c r="H184" s="239">
        <v>1</v>
      </c>
      <c r="I184" s="240"/>
      <c r="J184" s="241">
        <f>ROUND(I184*H184,2)</f>
        <v>0</v>
      </c>
      <c r="K184" s="237" t="s">
        <v>21</v>
      </c>
      <c r="L184" s="72"/>
      <c r="M184" s="242" t="s">
        <v>21</v>
      </c>
      <c r="N184" s="243" t="s">
        <v>40</v>
      </c>
      <c r="O184" s="47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AR184" s="24" t="s">
        <v>208</v>
      </c>
      <c r="AT184" s="24" t="s">
        <v>203</v>
      </c>
      <c r="AU184" s="24" t="s">
        <v>79</v>
      </c>
      <c r="AY184" s="24" t="s">
        <v>201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208</v>
      </c>
      <c r="BM184" s="24" t="s">
        <v>1581</v>
      </c>
    </row>
    <row r="185" spans="2:47" s="1" customFormat="1" ht="13.5">
      <c r="B185" s="46"/>
      <c r="C185" s="74"/>
      <c r="D185" s="249" t="s">
        <v>493</v>
      </c>
      <c r="E185" s="74"/>
      <c r="F185" s="280" t="s">
        <v>1582</v>
      </c>
      <c r="G185" s="74"/>
      <c r="H185" s="74"/>
      <c r="I185" s="203"/>
      <c r="J185" s="74"/>
      <c r="K185" s="74"/>
      <c r="L185" s="72"/>
      <c r="M185" s="281"/>
      <c r="N185" s="47"/>
      <c r="O185" s="47"/>
      <c r="P185" s="47"/>
      <c r="Q185" s="47"/>
      <c r="R185" s="47"/>
      <c r="S185" s="47"/>
      <c r="T185" s="95"/>
      <c r="AT185" s="24" t="s">
        <v>493</v>
      </c>
      <c r="AU185" s="24" t="s">
        <v>79</v>
      </c>
    </row>
    <row r="186" spans="2:63" s="11" customFormat="1" ht="29.85" customHeight="1">
      <c r="B186" s="219"/>
      <c r="C186" s="220"/>
      <c r="D186" s="221" t="s">
        <v>68</v>
      </c>
      <c r="E186" s="233" t="s">
        <v>501</v>
      </c>
      <c r="F186" s="233" t="s">
        <v>502</v>
      </c>
      <c r="G186" s="220"/>
      <c r="H186" s="220"/>
      <c r="I186" s="223"/>
      <c r="J186" s="234">
        <f>BK186</f>
        <v>0</v>
      </c>
      <c r="K186" s="220"/>
      <c r="L186" s="225"/>
      <c r="M186" s="226"/>
      <c r="N186" s="227"/>
      <c r="O186" s="227"/>
      <c r="P186" s="228">
        <f>SUM(P187:P192)</f>
        <v>0</v>
      </c>
      <c r="Q186" s="227"/>
      <c r="R186" s="228">
        <f>SUM(R187:R192)</f>
        <v>0</v>
      </c>
      <c r="S186" s="227"/>
      <c r="T186" s="229">
        <f>SUM(T187:T192)</f>
        <v>0</v>
      </c>
      <c r="AR186" s="230" t="s">
        <v>76</v>
      </c>
      <c r="AT186" s="231" t="s">
        <v>68</v>
      </c>
      <c r="AU186" s="231" t="s">
        <v>76</v>
      </c>
      <c r="AY186" s="230" t="s">
        <v>201</v>
      </c>
      <c r="BK186" s="232">
        <f>SUM(BK187:BK192)</f>
        <v>0</v>
      </c>
    </row>
    <row r="187" spans="2:65" s="1" customFormat="1" ht="25.5" customHeight="1">
      <c r="B187" s="46"/>
      <c r="C187" s="235" t="s">
        <v>369</v>
      </c>
      <c r="D187" s="235" t="s">
        <v>203</v>
      </c>
      <c r="E187" s="236" t="s">
        <v>1583</v>
      </c>
      <c r="F187" s="237" t="s">
        <v>1584</v>
      </c>
      <c r="G187" s="238" t="s">
        <v>235</v>
      </c>
      <c r="H187" s="239">
        <v>11.695</v>
      </c>
      <c r="I187" s="240"/>
      <c r="J187" s="241">
        <f>ROUND(I187*H187,2)</f>
        <v>0</v>
      </c>
      <c r="K187" s="237" t="s">
        <v>207</v>
      </c>
      <c r="L187" s="72"/>
      <c r="M187" s="242" t="s">
        <v>21</v>
      </c>
      <c r="N187" s="243" t="s">
        <v>40</v>
      </c>
      <c r="O187" s="47"/>
      <c r="P187" s="244">
        <f>O187*H187</f>
        <v>0</v>
      </c>
      <c r="Q187" s="244">
        <v>0</v>
      </c>
      <c r="R187" s="244">
        <f>Q187*H187</f>
        <v>0</v>
      </c>
      <c r="S187" s="244">
        <v>0</v>
      </c>
      <c r="T187" s="245">
        <f>S187*H187</f>
        <v>0</v>
      </c>
      <c r="AR187" s="24" t="s">
        <v>208</v>
      </c>
      <c r="AT187" s="24" t="s">
        <v>203</v>
      </c>
      <c r="AU187" s="24" t="s">
        <v>79</v>
      </c>
      <c r="AY187" s="24" t="s">
        <v>201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24" t="s">
        <v>76</v>
      </c>
      <c r="BK187" s="246">
        <f>ROUND(I187*H187,2)</f>
        <v>0</v>
      </c>
      <c r="BL187" s="24" t="s">
        <v>208</v>
      </c>
      <c r="BM187" s="24" t="s">
        <v>1585</v>
      </c>
    </row>
    <row r="188" spans="2:65" s="1" customFormat="1" ht="25.5" customHeight="1">
      <c r="B188" s="46"/>
      <c r="C188" s="235" t="s">
        <v>374</v>
      </c>
      <c r="D188" s="235" t="s">
        <v>203</v>
      </c>
      <c r="E188" s="236" t="s">
        <v>508</v>
      </c>
      <c r="F188" s="237" t="s">
        <v>509</v>
      </c>
      <c r="G188" s="238" t="s">
        <v>235</v>
      </c>
      <c r="H188" s="239">
        <v>116.95</v>
      </c>
      <c r="I188" s="240"/>
      <c r="J188" s="241">
        <f>ROUND(I188*H188,2)</f>
        <v>0</v>
      </c>
      <c r="K188" s="237" t="s">
        <v>220</v>
      </c>
      <c r="L188" s="72"/>
      <c r="M188" s="242" t="s">
        <v>21</v>
      </c>
      <c r="N188" s="243" t="s">
        <v>40</v>
      </c>
      <c r="O188" s="47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AR188" s="24" t="s">
        <v>208</v>
      </c>
      <c r="AT188" s="24" t="s">
        <v>203</v>
      </c>
      <c r="AU188" s="24" t="s">
        <v>79</v>
      </c>
      <c r="AY188" s="24" t="s">
        <v>201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24" t="s">
        <v>76</v>
      </c>
      <c r="BK188" s="246">
        <f>ROUND(I188*H188,2)</f>
        <v>0</v>
      </c>
      <c r="BL188" s="24" t="s">
        <v>208</v>
      </c>
      <c r="BM188" s="24" t="s">
        <v>510</v>
      </c>
    </row>
    <row r="189" spans="2:51" s="12" customFormat="1" ht="13.5">
      <c r="B189" s="247"/>
      <c r="C189" s="248"/>
      <c r="D189" s="249" t="s">
        <v>210</v>
      </c>
      <c r="E189" s="248"/>
      <c r="F189" s="251" t="s">
        <v>1586</v>
      </c>
      <c r="G189" s="248"/>
      <c r="H189" s="252">
        <v>116.95</v>
      </c>
      <c r="I189" s="253"/>
      <c r="J189" s="248"/>
      <c r="K189" s="248"/>
      <c r="L189" s="254"/>
      <c r="M189" s="255"/>
      <c r="N189" s="256"/>
      <c r="O189" s="256"/>
      <c r="P189" s="256"/>
      <c r="Q189" s="256"/>
      <c r="R189" s="256"/>
      <c r="S189" s="256"/>
      <c r="T189" s="257"/>
      <c r="AT189" s="258" t="s">
        <v>210</v>
      </c>
      <c r="AU189" s="258" t="s">
        <v>79</v>
      </c>
      <c r="AV189" s="12" t="s">
        <v>79</v>
      </c>
      <c r="AW189" s="12" t="s">
        <v>6</v>
      </c>
      <c r="AX189" s="12" t="s">
        <v>76</v>
      </c>
      <c r="AY189" s="258" t="s">
        <v>201</v>
      </c>
    </row>
    <row r="190" spans="2:65" s="1" customFormat="1" ht="25.5" customHeight="1">
      <c r="B190" s="46"/>
      <c r="C190" s="235" t="s">
        <v>379</v>
      </c>
      <c r="D190" s="235" t="s">
        <v>203</v>
      </c>
      <c r="E190" s="236" t="s">
        <v>513</v>
      </c>
      <c r="F190" s="237" t="s">
        <v>514</v>
      </c>
      <c r="G190" s="238" t="s">
        <v>235</v>
      </c>
      <c r="H190" s="239">
        <v>11.695</v>
      </c>
      <c r="I190" s="240"/>
      <c r="J190" s="241">
        <f>ROUND(I190*H190,2)</f>
        <v>0</v>
      </c>
      <c r="K190" s="237" t="s">
        <v>220</v>
      </c>
      <c r="L190" s="72"/>
      <c r="M190" s="242" t="s">
        <v>21</v>
      </c>
      <c r="N190" s="243" t="s">
        <v>40</v>
      </c>
      <c r="O190" s="47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AR190" s="24" t="s">
        <v>208</v>
      </c>
      <c r="AT190" s="24" t="s">
        <v>203</v>
      </c>
      <c r="AU190" s="24" t="s">
        <v>79</v>
      </c>
      <c r="AY190" s="24" t="s">
        <v>201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24" t="s">
        <v>76</v>
      </c>
      <c r="BK190" s="246">
        <f>ROUND(I190*H190,2)</f>
        <v>0</v>
      </c>
      <c r="BL190" s="24" t="s">
        <v>208</v>
      </c>
      <c r="BM190" s="24" t="s">
        <v>515</v>
      </c>
    </row>
    <row r="191" spans="2:65" s="1" customFormat="1" ht="25.5" customHeight="1">
      <c r="B191" s="46"/>
      <c r="C191" s="235" t="s">
        <v>384</v>
      </c>
      <c r="D191" s="235" t="s">
        <v>203</v>
      </c>
      <c r="E191" s="236" t="s">
        <v>517</v>
      </c>
      <c r="F191" s="237" t="s">
        <v>518</v>
      </c>
      <c r="G191" s="238" t="s">
        <v>235</v>
      </c>
      <c r="H191" s="239">
        <v>11.695</v>
      </c>
      <c r="I191" s="240"/>
      <c r="J191" s="241">
        <f>ROUND(I191*H191,2)</f>
        <v>0</v>
      </c>
      <c r="K191" s="237" t="s">
        <v>220</v>
      </c>
      <c r="L191" s="72"/>
      <c r="M191" s="242" t="s">
        <v>21</v>
      </c>
      <c r="N191" s="243" t="s">
        <v>40</v>
      </c>
      <c r="O191" s="47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AR191" s="24" t="s">
        <v>208</v>
      </c>
      <c r="AT191" s="24" t="s">
        <v>203</v>
      </c>
      <c r="AU191" s="24" t="s">
        <v>79</v>
      </c>
      <c r="AY191" s="24" t="s">
        <v>201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24" t="s">
        <v>76</v>
      </c>
      <c r="BK191" s="246">
        <f>ROUND(I191*H191,2)</f>
        <v>0</v>
      </c>
      <c r="BL191" s="24" t="s">
        <v>208</v>
      </c>
      <c r="BM191" s="24" t="s">
        <v>519</v>
      </c>
    </row>
    <row r="192" spans="2:65" s="1" customFormat="1" ht="25.5" customHeight="1">
      <c r="B192" s="46"/>
      <c r="C192" s="235" t="s">
        <v>389</v>
      </c>
      <c r="D192" s="235" t="s">
        <v>203</v>
      </c>
      <c r="E192" s="236" t="s">
        <v>521</v>
      </c>
      <c r="F192" s="237" t="s">
        <v>522</v>
      </c>
      <c r="G192" s="238" t="s">
        <v>235</v>
      </c>
      <c r="H192" s="239">
        <v>11.695</v>
      </c>
      <c r="I192" s="240"/>
      <c r="J192" s="241">
        <f>ROUND(I192*H192,2)</f>
        <v>0</v>
      </c>
      <c r="K192" s="237" t="s">
        <v>220</v>
      </c>
      <c r="L192" s="72"/>
      <c r="M192" s="242" t="s">
        <v>21</v>
      </c>
      <c r="N192" s="243" t="s">
        <v>40</v>
      </c>
      <c r="O192" s="47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AR192" s="24" t="s">
        <v>208</v>
      </c>
      <c r="AT192" s="24" t="s">
        <v>203</v>
      </c>
      <c r="AU192" s="24" t="s">
        <v>79</v>
      </c>
      <c r="AY192" s="24" t="s">
        <v>201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24" t="s">
        <v>76</v>
      </c>
      <c r="BK192" s="246">
        <f>ROUND(I192*H192,2)</f>
        <v>0</v>
      </c>
      <c r="BL192" s="24" t="s">
        <v>208</v>
      </c>
      <c r="BM192" s="24" t="s">
        <v>523</v>
      </c>
    </row>
    <row r="193" spans="2:63" s="11" customFormat="1" ht="29.85" customHeight="1">
      <c r="B193" s="219"/>
      <c r="C193" s="220"/>
      <c r="D193" s="221" t="s">
        <v>68</v>
      </c>
      <c r="E193" s="233" t="s">
        <v>1587</v>
      </c>
      <c r="F193" s="233" t="s">
        <v>561</v>
      </c>
      <c r="G193" s="220"/>
      <c r="H193" s="220"/>
      <c r="I193" s="223"/>
      <c r="J193" s="234">
        <f>BK193</f>
        <v>0</v>
      </c>
      <c r="K193" s="220"/>
      <c r="L193" s="225"/>
      <c r="M193" s="226"/>
      <c r="N193" s="227"/>
      <c r="O193" s="227"/>
      <c r="P193" s="228">
        <f>P194</f>
        <v>0</v>
      </c>
      <c r="Q193" s="227"/>
      <c r="R193" s="228">
        <f>R194</f>
        <v>0</v>
      </c>
      <c r="S193" s="227"/>
      <c r="T193" s="229">
        <f>T194</f>
        <v>0</v>
      </c>
      <c r="AR193" s="230" t="s">
        <v>76</v>
      </c>
      <c r="AT193" s="231" t="s">
        <v>68</v>
      </c>
      <c r="AU193" s="231" t="s">
        <v>76</v>
      </c>
      <c r="AY193" s="230" t="s">
        <v>201</v>
      </c>
      <c r="BK193" s="232">
        <f>BK194</f>
        <v>0</v>
      </c>
    </row>
    <row r="194" spans="2:65" s="1" customFormat="1" ht="16.5" customHeight="1">
      <c r="B194" s="46"/>
      <c r="C194" s="235" t="s">
        <v>395</v>
      </c>
      <c r="D194" s="235" t="s">
        <v>203</v>
      </c>
      <c r="E194" s="236" t="s">
        <v>1588</v>
      </c>
      <c r="F194" s="237" t="s">
        <v>1589</v>
      </c>
      <c r="G194" s="238" t="s">
        <v>235</v>
      </c>
      <c r="H194" s="239">
        <v>8.434</v>
      </c>
      <c r="I194" s="240"/>
      <c r="J194" s="241">
        <f>ROUND(I194*H194,2)</f>
        <v>0</v>
      </c>
      <c r="K194" s="237" t="s">
        <v>207</v>
      </c>
      <c r="L194" s="72"/>
      <c r="M194" s="242" t="s">
        <v>21</v>
      </c>
      <c r="N194" s="243" t="s">
        <v>40</v>
      </c>
      <c r="O194" s="47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AR194" s="24" t="s">
        <v>208</v>
      </c>
      <c r="AT194" s="24" t="s">
        <v>203</v>
      </c>
      <c r="AU194" s="24" t="s">
        <v>79</v>
      </c>
      <c r="AY194" s="24" t="s">
        <v>201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24" t="s">
        <v>76</v>
      </c>
      <c r="BK194" s="246">
        <f>ROUND(I194*H194,2)</f>
        <v>0</v>
      </c>
      <c r="BL194" s="24" t="s">
        <v>208</v>
      </c>
      <c r="BM194" s="24" t="s">
        <v>1590</v>
      </c>
    </row>
    <row r="195" spans="2:63" s="11" customFormat="1" ht="37.4" customHeight="1">
      <c r="B195" s="219"/>
      <c r="C195" s="220"/>
      <c r="D195" s="221" t="s">
        <v>68</v>
      </c>
      <c r="E195" s="222" t="s">
        <v>524</v>
      </c>
      <c r="F195" s="222" t="s">
        <v>525</v>
      </c>
      <c r="G195" s="220"/>
      <c r="H195" s="220"/>
      <c r="I195" s="223"/>
      <c r="J195" s="224">
        <f>BK195</f>
        <v>0</v>
      </c>
      <c r="K195" s="220"/>
      <c r="L195" s="225"/>
      <c r="M195" s="226"/>
      <c r="N195" s="227"/>
      <c r="O195" s="227"/>
      <c r="P195" s="228">
        <f>P196+P214+P228+P252+P270+P327+P333+P340+P348+P352+P362+P368+P374+P384+P387</f>
        <v>0</v>
      </c>
      <c r="Q195" s="227"/>
      <c r="R195" s="228">
        <f>R196+R214+R228+R252+R270+R327+R333+R340+R348+R352+R362+R368+R374+R384+R387</f>
        <v>2.72995823</v>
      </c>
      <c r="S195" s="227"/>
      <c r="T195" s="229">
        <f>T196+T214+T228+T252+T270+T327+T333+T340+T348+T352+T362+T368+T374+T384+T387</f>
        <v>1.3192320000000002</v>
      </c>
      <c r="AR195" s="230" t="s">
        <v>76</v>
      </c>
      <c r="AT195" s="231" t="s">
        <v>68</v>
      </c>
      <c r="AU195" s="231" t="s">
        <v>69</v>
      </c>
      <c r="AY195" s="230" t="s">
        <v>201</v>
      </c>
      <c r="BK195" s="232">
        <f>BK196+BK214+BK228+BK252+BK270+BK327+BK333+BK340+BK348+BK352+BK362+BK368+BK374+BK384+BK387</f>
        <v>0</v>
      </c>
    </row>
    <row r="196" spans="2:63" s="11" customFormat="1" ht="19.9" customHeight="1">
      <c r="B196" s="219"/>
      <c r="C196" s="220"/>
      <c r="D196" s="221" t="s">
        <v>68</v>
      </c>
      <c r="E196" s="233" t="s">
        <v>526</v>
      </c>
      <c r="F196" s="233" t="s">
        <v>527</v>
      </c>
      <c r="G196" s="220"/>
      <c r="H196" s="220"/>
      <c r="I196" s="223"/>
      <c r="J196" s="234">
        <f>BK196</f>
        <v>0</v>
      </c>
      <c r="K196" s="220"/>
      <c r="L196" s="225"/>
      <c r="M196" s="226"/>
      <c r="N196" s="227"/>
      <c r="O196" s="227"/>
      <c r="P196" s="228">
        <f>SUM(P197:P213)</f>
        <v>0</v>
      </c>
      <c r="Q196" s="227"/>
      <c r="R196" s="228">
        <f>SUM(R197:R213)</f>
        <v>0.029854999999999996</v>
      </c>
      <c r="S196" s="227"/>
      <c r="T196" s="229">
        <f>SUM(T197:T213)</f>
        <v>0.2412</v>
      </c>
      <c r="AR196" s="230" t="s">
        <v>76</v>
      </c>
      <c r="AT196" s="231" t="s">
        <v>68</v>
      </c>
      <c r="AU196" s="231" t="s">
        <v>76</v>
      </c>
      <c r="AY196" s="230" t="s">
        <v>201</v>
      </c>
      <c r="BK196" s="232">
        <f>SUM(BK197:BK213)</f>
        <v>0</v>
      </c>
    </row>
    <row r="197" spans="2:65" s="1" customFormat="1" ht="16.5" customHeight="1">
      <c r="B197" s="46"/>
      <c r="C197" s="235" t="s">
        <v>400</v>
      </c>
      <c r="D197" s="235" t="s">
        <v>203</v>
      </c>
      <c r="E197" s="236" t="s">
        <v>529</v>
      </c>
      <c r="F197" s="237" t="s">
        <v>530</v>
      </c>
      <c r="G197" s="238" t="s">
        <v>358</v>
      </c>
      <c r="H197" s="239">
        <v>36</v>
      </c>
      <c r="I197" s="240"/>
      <c r="J197" s="241">
        <f>ROUND(I197*H197,2)</f>
        <v>0</v>
      </c>
      <c r="K197" s="237" t="s">
        <v>220</v>
      </c>
      <c r="L197" s="72"/>
      <c r="M197" s="242" t="s">
        <v>21</v>
      </c>
      <c r="N197" s="243" t="s">
        <v>40</v>
      </c>
      <c r="O197" s="47"/>
      <c r="P197" s="244">
        <f>O197*H197</f>
        <v>0</v>
      </c>
      <c r="Q197" s="244">
        <v>0</v>
      </c>
      <c r="R197" s="244">
        <f>Q197*H197</f>
        <v>0</v>
      </c>
      <c r="S197" s="244">
        <v>0.0067</v>
      </c>
      <c r="T197" s="245">
        <f>S197*H197</f>
        <v>0.2412</v>
      </c>
      <c r="AR197" s="24" t="s">
        <v>208</v>
      </c>
      <c r="AT197" s="24" t="s">
        <v>203</v>
      </c>
      <c r="AU197" s="24" t="s">
        <v>79</v>
      </c>
      <c r="AY197" s="24" t="s">
        <v>201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24" t="s">
        <v>76</v>
      </c>
      <c r="BK197" s="246">
        <f>ROUND(I197*H197,2)</f>
        <v>0</v>
      </c>
      <c r="BL197" s="24" t="s">
        <v>208</v>
      </c>
      <c r="BM197" s="24" t="s">
        <v>531</v>
      </c>
    </row>
    <row r="198" spans="2:65" s="1" customFormat="1" ht="25.5" customHeight="1">
      <c r="B198" s="46"/>
      <c r="C198" s="235" t="s">
        <v>405</v>
      </c>
      <c r="D198" s="235" t="s">
        <v>203</v>
      </c>
      <c r="E198" s="236" t="s">
        <v>534</v>
      </c>
      <c r="F198" s="237" t="s">
        <v>535</v>
      </c>
      <c r="G198" s="238" t="s">
        <v>358</v>
      </c>
      <c r="H198" s="239">
        <v>21.5</v>
      </c>
      <c r="I198" s="240"/>
      <c r="J198" s="241">
        <f>ROUND(I198*H198,2)</f>
        <v>0</v>
      </c>
      <c r="K198" s="237" t="s">
        <v>21</v>
      </c>
      <c r="L198" s="72"/>
      <c r="M198" s="242" t="s">
        <v>21</v>
      </c>
      <c r="N198" s="243" t="s">
        <v>40</v>
      </c>
      <c r="O198" s="47"/>
      <c r="P198" s="244">
        <f>O198*H198</f>
        <v>0</v>
      </c>
      <c r="Q198" s="244">
        <v>0.00066</v>
      </c>
      <c r="R198" s="244">
        <f>Q198*H198</f>
        <v>0.01419</v>
      </c>
      <c r="S198" s="244">
        <v>0</v>
      </c>
      <c r="T198" s="245">
        <f>S198*H198</f>
        <v>0</v>
      </c>
      <c r="AR198" s="24" t="s">
        <v>208</v>
      </c>
      <c r="AT198" s="24" t="s">
        <v>203</v>
      </c>
      <c r="AU198" s="24" t="s">
        <v>79</v>
      </c>
      <c r="AY198" s="24" t="s">
        <v>201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24" t="s">
        <v>76</v>
      </c>
      <c r="BK198" s="246">
        <f>ROUND(I198*H198,2)</f>
        <v>0</v>
      </c>
      <c r="BL198" s="24" t="s">
        <v>208</v>
      </c>
      <c r="BM198" s="24" t="s">
        <v>536</v>
      </c>
    </row>
    <row r="199" spans="2:51" s="12" customFormat="1" ht="13.5">
      <c r="B199" s="247"/>
      <c r="C199" s="248"/>
      <c r="D199" s="249" t="s">
        <v>210</v>
      </c>
      <c r="E199" s="250" t="s">
        <v>21</v>
      </c>
      <c r="F199" s="251" t="s">
        <v>1591</v>
      </c>
      <c r="G199" s="248"/>
      <c r="H199" s="252">
        <v>21.5</v>
      </c>
      <c r="I199" s="253"/>
      <c r="J199" s="248"/>
      <c r="K199" s="248"/>
      <c r="L199" s="254"/>
      <c r="M199" s="255"/>
      <c r="N199" s="256"/>
      <c r="O199" s="256"/>
      <c r="P199" s="256"/>
      <c r="Q199" s="256"/>
      <c r="R199" s="256"/>
      <c r="S199" s="256"/>
      <c r="T199" s="257"/>
      <c r="AT199" s="258" t="s">
        <v>210</v>
      </c>
      <c r="AU199" s="258" t="s">
        <v>79</v>
      </c>
      <c r="AV199" s="12" t="s">
        <v>79</v>
      </c>
      <c r="AW199" s="12" t="s">
        <v>33</v>
      </c>
      <c r="AX199" s="12" t="s">
        <v>76</v>
      </c>
      <c r="AY199" s="258" t="s">
        <v>201</v>
      </c>
    </row>
    <row r="200" spans="2:65" s="1" customFormat="1" ht="25.5" customHeight="1">
      <c r="B200" s="46"/>
      <c r="C200" s="235" t="s">
        <v>410</v>
      </c>
      <c r="D200" s="235" t="s">
        <v>203</v>
      </c>
      <c r="E200" s="236" t="s">
        <v>1159</v>
      </c>
      <c r="F200" s="237" t="s">
        <v>1160</v>
      </c>
      <c r="G200" s="238" t="s">
        <v>358</v>
      </c>
      <c r="H200" s="239">
        <v>4</v>
      </c>
      <c r="I200" s="240"/>
      <c r="J200" s="241">
        <f>ROUND(I200*H200,2)</f>
        <v>0</v>
      </c>
      <c r="K200" s="237" t="s">
        <v>220</v>
      </c>
      <c r="L200" s="72"/>
      <c r="M200" s="242" t="s">
        <v>21</v>
      </c>
      <c r="N200" s="243" t="s">
        <v>40</v>
      </c>
      <c r="O200" s="47"/>
      <c r="P200" s="244">
        <f>O200*H200</f>
        <v>0</v>
      </c>
      <c r="Q200" s="244">
        <v>0.00091</v>
      </c>
      <c r="R200" s="244">
        <f>Q200*H200</f>
        <v>0.00364</v>
      </c>
      <c r="S200" s="244">
        <v>0</v>
      </c>
      <c r="T200" s="245">
        <f>S200*H200</f>
        <v>0</v>
      </c>
      <c r="AR200" s="24" t="s">
        <v>208</v>
      </c>
      <c r="AT200" s="24" t="s">
        <v>203</v>
      </c>
      <c r="AU200" s="24" t="s">
        <v>79</v>
      </c>
      <c r="AY200" s="24" t="s">
        <v>201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24" t="s">
        <v>76</v>
      </c>
      <c r="BK200" s="246">
        <f>ROUND(I200*H200,2)</f>
        <v>0</v>
      </c>
      <c r="BL200" s="24" t="s">
        <v>208</v>
      </c>
      <c r="BM200" s="24" t="s">
        <v>1161</v>
      </c>
    </row>
    <row r="201" spans="2:51" s="12" customFormat="1" ht="13.5">
      <c r="B201" s="247"/>
      <c r="C201" s="248"/>
      <c r="D201" s="249" t="s">
        <v>210</v>
      </c>
      <c r="E201" s="250" t="s">
        <v>21</v>
      </c>
      <c r="F201" s="251" t="s">
        <v>1592</v>
      </c>
      <c r="G201" s="248"/>
      <c r="H201" s="252">
        <v>4</v>
      </c>
      <c r="I201" s="253"/>
      <c r="J201" s="248"/>
      <c r="K201" s="248"/>
      <c r="L201" s="254"/>
      <c r="M201" s="255"/>
      <c r="N201" s="256"/>
      <c r="O201" s="256"/>
      <c r="P201" s="256"/>
      <c r="Q201" s="256"/>
      <c r="R201" s="256"/>
      <c r="S201" s="256"/>
      <c r="T201" s="257"/>
      <c r="AT201" s="258" t="s">
        <v>210</v>
      </c>
      <c r="AU201" s="258" t="s">
        <v>79</v>
      </c>
      <c r="AV201" s="12" t="s">
        <v>79</v>
      </c>
      <c r="AW201" s="12" t="s">
        <v>33</v>
      </c>
      <c r="AX201" s="12" t="s">
        <v>76</v>
      </c>
      <c r="AY201" s="258" t="s">
        <v>201</v>
      </c>
    </row>
    <row r="202" spans="2:65" s="1" customFormat="1" ht="16.5" customHeight="1">
      <c r="B202" s="46"/>
      <c r="C202" s="235" t="s">
        <v>416</v>
      </c>
      <c r="D202" s="235" t="s">
        <v>203</v>
      </c>
      <c r="E202" s="236" t="s">
        <v>539</v>
      </c>
      <c r="F202" s="237" t="s">
        <v>540</v>
      </c>
      <c r="G202" s="238" t="s">
        <v>541</v>
      </c>
      <c r="H202" s="239">
        <v>5</v>
      </c>
      <c r="I202" s="240"/>
      <c r="J202" s="241">
        <f>ROUND(I202*H202,2)</f>
        <v>0</v>
      </c>
      <c r="K202" s="237" t="s">
        <v>21</v>
      </c>
      <c r="L202" s="72"/>
      <c r="M202" s="242" t="s">
        <v>21</v>
      </c>
      <c r="N202" s="243" t="s">
        <v>40</v>
      </c>
      <c r="O202" s="47"/>
      <c r="P202" s="244">
        <f>O202*H202</f>
        <v>0</v>
      </c>
      <c r="Q202" s="244">
        <v>0.00026</v>
      </c>
      <c r="R202" s="244">
        <f>Q202*H202</f>
        <v>0.0013</v>
      </c>
      <c r="S202" s="244">
        <v>0</v>
      </c>
      <c r="T202" s="245">
        <f>S202*H202</f>
        <v>0</v>
      </c>
      <c r="AR202" s="24" t="s">
        <v>208</v>
      </c>
      <c r="AT202" s="24" t="s">
        <v>203</v>
      </c>
      <c r="AU202" s="24" t="s">
        <v>79</v>
      </c>
      <c r="AY202" s="24" t="s">
        <v>201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24" t="s">
        <v>76</v>
      </c>
      <c r="BK202" s="246">
        <f>ROUND(I202*H202,2)</f>
        <v>0</v>
      </c>
      <c r="BL202" s="24" t="s">
        <v>208</v>
      </c>
      <c r="BM202" s="24" t="s">
        <v>542</v>
      </c>
    </row>
    <row r="203" spans="2:51" s="12" customFormat="1" ht="13.5">
      <c r="B203" s="247"/>
      <c r="C203" s="248"/>
      <c r="D203" s="249" t="s">
        <v>210</v>
      </c>
      <c r="E203" s="250" t="s">
        <v>21</v>
      </c>
      <c r="F203" s="251" t="s">
        <v>1593</v>
      </c>
      <c r="G203" s="248"/>
      <c r="H203" s="252">
        <v>5</v>
      </c>
      <c r="I203" s="253"/>
      <c r="J203" s="248"/>
      <c r="K203" s="248"/>
      <c r="L203" s="254"/>
      <c r="M203" s="255"/>
      <c r="N203" s="256"/>
      <c r="O203" s="256"/>
      <c r="P203" s="256"/>
      <c r="Q203" s="256"/>
      <c r="R203" s="256"/>
      <c r="S203" s="256"/>
      <c r="T203" s="257"/>
      <c r="AT203" s="258" t="s">
        <v>210</v>
      </c>
      <c r="AU203" s="258" t="s">
        <v>79</v>
      </c>
      <c r="AV203" s="12" t="s">
        <v>79</v>
      </c>
      <c r="AW203" s="12" t="s">
        <v>33</v>
      </c>
      <c r="AX203" s="12" t="s">
        <v>76</v>
      </c>
      <c r="AY203" s="258" t="s">
        <v>201</v>
      </c>
    </row>
    <row r="204" spans="2:65" s="1" customFormat="1" ht="16.5" customHeight="1">
      <c r="B204" s="46"/>
      <c r="C204" s="235" t="s">
        <v>423</v>
      </c>
      <c r="D204" s="235" t="s">
        <v>203</v>
      </c>
      <c r="E204" s="236" t="s">
        <v>1594</v>
      </c>
      <c r="F204" s="237" t="s">
        <v>1595</v>
      </c>
      <c r="G204" s="238" t="s">
        <v>248</v>
      </c>
      <c r="H204" s="239">
        <v>2</v>
      </c>
      <c r="I204" s="240"/>
      <c r="J204" s="241">
        <f>ROUND(I204*H204,2)</f>
        <v>0</v>
      </c>
      <c r="K204" s="237" t="s">
        <v>220</v>
      </c>
      <c r="L204" s="72"/>
      <c r="M204" s="242" t="s">
        <v>21</v>
      </c>
      <c r="N204" s="243" t="s">
        <v>40</v>
      </c>
      <c r="O204" s="47"/>
      <c r="P204" s="244">
        <f>O204*H204</f>
        <v>0</v>
      </c>
      <c r="Q204" s="244">
        <v>0.00034</v>
      </c>
      <c r="R204" s="244">
        <f>Q204*H204</f>
        <v>0.00068</v>
      </c>
      <c r="S204" s="244">
        <v>0</v>
      </c>
      <c r="T204" s="245">
        <f>S204*H204</f>
        <v>0</v>
      </c>
      <c r="AR204" s="24" t="s">
        <v>208</v>
      </c>
      <c r="AT204" s="24" t="s">
        <v>203</v>
      </c>
      <c r="AU204" s="24" t="s">
        <v>79</v>
      </c>
      <c r="AY204" s="24" t="s">
        <v>201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24" t="s">
        <v>76</v>
      </c>
      <c r="BK204" s="246">
        <f>ROUND(I204*H204,2)</f>
        <v>0</v>
      </c>
      <c r="BL204" s="24" t="s">
        <v>208</v>
      </c>
      <c r="BM204" s="24" t="s">
        <v>1596</v>
      </c>
    </row>
    <row r="205" spans="2:51" s="12" customFormat="1" ht="13.5">
      <c r="B205" s="247"/>
      <c r="C205" s="248"/>
      <c r="D205" s="249" t="s">
        <v>210</v>
      </c>
      <c r="E205" s="250" t="s">
        <v>21</v>
      </c>
      <c r="F205" s="251" t="s">
        <v>1597</v>
      </c>
      <c r="G205" s="248"/>
      <c r="H205" s="252">
        <v>2</v>
      </c>
      <c r="I205" s="253"/>
      <c r="J205" s="248"/>
      <c r="K205" s="248"/>
      <c r="L205" s="254"/>
      <c r="M205" s="255"/>
      <c r="N205" s="256"/>
      <c r="O205" s="256"/>
      <c r="P205" s="256"/>
      <c r="Q205" s="256"/>
      <c r="R205" s="256"/>
      <c r="S205" s="256"/>
      <c r="T205" s="257"/>
      <c r="AT205" s="258" t="s">
        <v>210</v>
      </c>
      <c r="AU205" s="258" t="s">
        <v>79</v>
      </c>
      <c r="AV205" s="12" t="s">
        <v>79</v>
      </c>
      <c r="AW205" s="12" t="s">
        <v>33</v>
      </c>
      <c r="AX205" s="12" t="s">
        <v>76</v>
      </c>
      <c r="AY205" s="258" t="s">
        <v>201</v>
      </c>
    </row>
    <row r="206" spans="2:65" s="1" customFormat="1" ht="16.5" customHeight="1">
      <c r="B206" s="46"/>
      <c r="C206" s="235" t="s">
        <v>428</v>
      </c>
      <c r="D206" s="235" t="s">
        <v>203</v>
      </c>
      <c r="E206" s="236" t="s">
        <v>550</v>
      </c>
      <c r="F206" s="237" t="s">
        <v>551</v>
      </c>
      <c r="G206" s="238" t="s">
        <v>358</v>
      </c>
      <c r="H206" s="239">
        <v>25.5</v>
      </c>
      <c r="I206" s="240"/>
      <c r="J206" s="241">
        <f>ROUND(I206*H206,2)</f>
        <v>0</v>
      </c>
      <c r="K206" s="237" t="s">
        <v>552</v>
      </c>
      <c r="L206" s="72"/>
      <c r="M206" s="242" t="s">
        <v>21</v>
      </c>
      <c r="N206" s="243" t="s">
        <v>40</v>
      </c>
      <c r="O206" s="47"/>
      <c r="P206" s="244">
        <f>O206*H206</f>
        <v>0</v>
      </c>
      <c r="Q206" s="244">
        <v>0.00035</v>
      </c>
      <c r="R206" s="244">
        <f>Q206*H206</f>
        <v>0.008925</v>
      </c>
      <c r="S206" s="244">
        <v>0</v>
      </c>
      <c r="T206" s="245">
        <f>S206*H206</f>
        <v>0</v>
      </c>
      <c r="AR206" s="24" t="s">
        <v>208</v>
      </c>
      <c r="AT206" s="24" t="s">
        <v>203</v>
      </c>
      <c r="AU206" s="24" t="s">
        <v>79</v>
      </c>
      <c r="AY206" s="24" t="s">
        <v>201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24" t="s">
        <v>76</v>
      </c>
      <c r="BK206" s="246">
        <f>ROUND(I206*H206,2)</f>
        <v>0</v>
      </c>
      <c r="BL206" s="24" t="s">
        <v>208</v>
      </c>
      <c r="BM206" s="24" t="s">
        <v>553</v>
      </c>
    </row>
    <row r="207" spans="2:51" s="12" customFormat="1" ht="13.5">
      <c r="B207" s="247"/>
      <c r="C207" s="248"/>
      <c r="D207" s="249" t="s">
        <v>210</v>
      </c>
      <c r="E207" s="250" t="s">
        <v>21</v>
      </c>
      <c r="F207" s="251" t="s">
        <v>1598</v>
      </c>
      <c r="G207" s="248"/>
      <c r="H207" s="252">
        <v>25.5</v>
      </c>
      <c r="I207" s="253"/>
      <c r="J207" s="248"/>
      <c r="K207" s="248"/>
      <c r="L207" s="254"/>
      <c r="M207" s="255"/>
      <c r="N207" s="256"/>
      <c r="O207" s="256"/>
      <c r="P207" s="256"/>
      <c r="Q207" s="256"/>
      <c r="R207" s="256"/>
      <c r="S207" s="256"/>
      <c r="T207" s="257"/>
      <c r="AT207" s="258" t="s">
        <v>210</v>
      </c>
      <c r="AU207" s="258" t="s">
        <v>79</v>
      </c>
      <c r="AV207" s="12" t="s">
        <v>79</v>
      </c>
      <c r="AW207" s="12" t="s">
        <v>33</v>
      </c>
      <c r="AX207" s="12" t="s">
        <v>76</v>
      </c>
      <c r="AY207" s="258" t="s">
        <v>201</v>
      </c>
    </row>
    <row r="208" spans="2:65" s="1" customFormat="1" ht="16.5" customHeight="1">
      <c r="B208" s="46"/>
      <c r="C208" s="235" t="s">
        <v>432</v>
      </c>
      <c r="D208" s="235" t="s">
        <v>203</v>
      </c>
      <c r="E208" s="236" t="s">
        <v>555</v>
      </c>
      <c r="F208" s="237" t="s">
        <v>556</v>
      </c>
      <c r="G208" s="238" t="s">
        <v>358</v>
      </c>
      <c r="H208" s="239">
        <v>112</v>
      </c>
      <c r="I208" s="240"/>
      <c r="J208" s="241">
        <f>ROUND(I208*H208,2)</f>
        <v>0</v>
      </c>
      <c r="K208" s="237" t="s">
        <v>21</v>
      </c>
      <c r="L208" s="72"/>
      <c r="M208" s="242" t="s">
        <v>21</v>
      </c>
      <c r="N208" s="243" t="s">
        <v>40</v>
      </c>
      <c r="O208" s="47"/>
      <c r="P208" s="244">
        <f>O208*H208</f>
        <v>0</v>
      </c>
      <c r="Q208" s="244">
        <v>1E-05</v>
      </c>
      <c r="R208" s="244">
        <f>Q208*H208</f>
        <v>0.0011200000000000001</v>
      </c>
      <c r="S208" s="244">
        <v>0</v>
      </c>
      <c r="T208" s="245">
        <f>S208*H208</f>
        <v>0</v>
      </c>
      <c r="AR208" s="24" t="s">
        <v>208</v>
      </c>
      <c r="AT208" s="24" t="s">
        <v>203</v>
      </c>
      <c r="AU208" s="24" t="s">
        <v>79</v>
      </c>
      <c r="AY208" s="24" t="s">
        <v>201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24" t="s">
        <v>76</v>
      </c>
      <c r="BK208" s="246">
        <f>ROUND(I208*H208,2)</f>
        <v>0</v>
      </c>
      <c r="BL208" s="24" t="s">
        <v>208</v>
      </c>
      <c r="BM208" s="24" t="s">
        <v>557</v>
      </c>
    </row>
    <row r="209" spans="2:51" s="12" customFormat="1" ht="13.5">
      <c r="B209" s="247"/>
      <c r="C209" s="248"/>
      <c r="D209" s="249" t="s">
        <v>210</v>
      </c>
      <c r="E209" s="250" t="s">
        <v>21</v>
      </c>
      <c r="F209" s="251" t="s">
        <v>1599</v>
      </c>
      <c r="G209" s="248"/>
      <c r="H209" s="252">
        <v>112</v>
      </c>
      <c r="I209" s="253"/>
      <c r="J209" s="248"/>
      <c r="K209" s="248"/>
      <c r="L209" s="254"/>
      <c r="M209" s="255"/>
      <c r="N209" s="256"/>
      <c r="O209" s="256"/>
      <c r="P209" s="256"/>
      <c r="Q209" s="256"/>
      <c r="R209" s="256"/>
      <c r="S209" s="256"/>
      <c r="T209" s="257"/>
      <c r="AT209" s="258" t="s">
        <v>210</v>
      </c>
      <c r="AU209" s="258" t="s">
        <v>79</v>
      </c>
      <c r="AV209" s="12" t="s">
        <v>79</v>
      </c>
      <c r="AW209" s="12" t="s">
        <v>33</v>
      </c>
      <c r="AX209" s="12" t="s">
        <v>76</v>
      </c>
      <c r="AY209" s="258" t="s">
        <v>201</v>
      </c>
    </row>
    <row r="210" spans="2:65" s="1" customFormat="1" ht="16.5" customHeight="1">
      <c r="B210" s="46"/>
      <c r="C210" s="235" t="s">
        <v>437</v>
      </c>
      <c r="D210" s="235" t="s">
        <v>203</v>
      </c>
      <c r="E210" s="236" t="s">
        <v>565</v>
      </c>
      <c r="F210" s="237" t="s">
        <v>566</v>
      </c>
      <c r="G210" s="238" t="s">
        <v>241</v>
      </c>
      <c r="H210" s="239">
        <v>1</v>
      </c>
      <c r="I210" s="240"/>
      <c r="J210" s="241">
        <f>ROUND(I210*H210,2)</f>
        <v>0</v>
      </c>
      <c r="K210" s="237" t="s">
        <v>21</v>
      </c>
      <c r="L210" s="72"/>
      <c r="M210" s="242" t="s">
        <v>21</v>
      </c>
      <c r="N210" s="243" t="s">
        <v>40</v>
      </c>
      <c r="O210" s="47"/>
      <c r="P210" s="244">
        <f>O210*H210</f>
        <v>0</v>
      </c>
      <c r="Q210" s="244">
        <v>0</v>
      </c>
      <c r="R210" s="244">
        <f>Q210*H210</f>
        <v>0</v>
      </c>
      <c r="S210" s="244">
        <v>0</v>
      </c>
      <c r="T210" s="245">
        <f>S210*H210</f>
        <v>0</v>
      </c>
      <c r="AR210" s="24" t="s">
        <v>208</v>
      </c>
      <c r="AT210" s="24" t="s">
        <v>203</v>
      </c>
      <c r="AU210" s="24" t="s">
        <v>79</v>
      </c>
      <c r="AY210" s="24" t="s">
        <v>201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24" t="s">
        <v>76</v>
      </c>
      <c r="BK210" s="246">
        <f>ROUND(I210*H210,2)</f>
        <v>0</v>
      </c>
      <c r="BL210" s="24" t="s">
        <v>208</v>
      </c>
      <c r="BM210" s="24" t="s">
        <v>567</v>
      </c>
    </row>
    <row r="211" spans="2:65" s="1" customFormat="1" ht="16.5" customHeight="1">
      <c r="B211" s="46"/>
      <c r="C211" s="235" t="s">
        <v>442</v>
      </c>
      <c r="D211" s="235" t="s">
        <v>203</v>
      </c>
      <c r="E211" s="236" t="s">
        <v>569</v>
      </c>
      <c r="F211" s="237" t="s">
        <v>570</v>
      </c>
      <c r="G211" s="238" t="s">
        <v>241</v>
      </c>
      <c r="H211" s="239">
        <v>1</v>
      </c>
      <c r="I211" s="240"/>
      <c r="J211" s="241">
        <f>ROUND(I211*H211,2)</f>
        <v>0</v>
      </c>
      <c r="K211" s="237" t="s">
        <v>21</v>
      </c>
      <c r="L211" s="72"/>
      <c r="M211" s="242" t="s">
        <v>21</v>
      </c>
      <c r="N211" s="243" t="s">
        <v>40</v>
      </c>
      <c r="O211" s="47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AR211" s="24" t="s">
        <v>208</v>
      </c>
      <c r="AT211" s="24" t="s">
        <v>203</v>
      </c>
      <c r="AU211" s="24" t="s">
        <v>79</v>
      </c>
      <c r="AY211" s="24" t="s">
        <v>201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24" t="s">
        <v>76</v>
      </c>
      <c r="BK211" s="246">
        <f>ROUND(I211*H211,2)</f>
        <v>0</v>
      </c>
      <c r="BL211" s="24" t="s">
        <v>208</v>
      </c>
      <c r="BM211" s="24" t="s">
        <v>571</v>
      </c>
    </row>
    <row r="212" spans="2:65" s="1" customFormat="1" ht="16.5" customHeight="1">
      <c r="B212" s="46"/>
      <c r="C212" s="235" t="s">
        <v>447</v>
      </c>
      <c r="D212" s="235" t="s">
        <v>203</v>
      </c>
      <c r="E212" s="236" t="s">
        <v>573</v>
      </c>
      <c r="F212" s="237" t="s">
        <v>574</v>
      </c>
      <c r="G212" s="238" t="s">
        <v>248</v>
      </c>
      <c r="H212" s="239">
        <v>2</v>
      </c>
      <c r="I212" s="240"/>
      <c r="J212" s="241">
        <f>ROUND(I212*H212,2)</f>
        <v>0</v>
      </c>
      <c r="K212" s="237" t="s">
        <v>21</v>
      </c>
      <c r="L212" s="72"/>
      <c r="M212" s="242" t="s">
        <v>21</v>
      </c>
      <c r="N212" s="243" t="s">
        <v>40</v>
      </c>
      <c r="O212" s="47"/>
      <c r="P212" s="244">
        <f>O212*H212</f>
        <v>0</v>
      </c>
      <c r="Q212" s="244">
        <v>0</v>
      </c>
      <c r="R212" s="244">
        <f>Q212*H212</f>
        <v>0</v>
      </c>
      <c r="S212" s="244">
        <v>0</v>
      </c>
      <c r="T212" s="245">
        <f>S212*H212</f>
        <v>0</v>
      </c>
      <c r="AR212" s="24" t="s">
        <v>208</v>
      </c>
      <c r="AT212" s="24" t="s">
        <v>203</v>
      </c>
      <c r="AU212" s="24" t="s">
        <v>79</v>
      </c>
      <c r="AY212" s="24" t="s">
        <v>201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24" t="s">
        <v>76</v>
      </c>
      <c r="BK212" s="246">
        <f>ROUND(I212*H212,2)</f>
        <v>0</v>
      </c>
      <c r="BL212" s="24" t="s">
        <v>208</v>
      </c>
      <c r="BM212" s="24" t="s">
        <v>575</v>
      </c>
    </row>
    <row r="213" spans="2:65" s="1" customFormat="1" ht="16.5" customHeight="1">
      <c r="B213" s="46"/>
      <c r="C213" s="235" t="s">
        <v>452</v>
      </c>
      <c r="D213" s="235" t="s">
        <v>203</v>
      </c>
      <c r="E213" s="236" t="s">
        <v>577</v>
      </c>
      <c r="F213" s="237" t="s">
        <v>1600</v>
      </c>
      <c r="G213" s="238" t="s">
        <v>248</v>
      </c>
      <c r="H213" s="239">
        <v>1</v>
      </c>
      <c r="I213" s="240"/>
      <c r="J213" s="241">
        <f>ROUND(I213*H213,2)</f>
        <v>0</v>
      </c>
      <c r="K213" s="237" t="s">
        <v>21</v>
      </c>
      <c r="L213" s="72"/>
      <c r="M213" s="242" t="s">
        <v>21</v>
      </c>
      <c r="N213" s="243" t="s">
        <v>40</v>
      </c>
      <c r="O213" s="47"/>
      <c r="P213" s="244">
        <f>O213*H213</f>
        <v>0</v>
      </c>
      <c r="Q213" s="244">
        <v>0</v>
      </c>
      <c r="R213" s="244">
        <f>Q213*H213</f>
        <v>0</v>
      </c>
      <c r="S213" s="244">
        <v>0</v>
      </c>
      <c r="T213" s="245">
        <f>S213*H213</f>
        <v>0</v>
      </c>
      <c r="AR213" s="24" t="s">
        <v>208</v>
      </c>
      <c r="AT213" s="24" t="s">
        <v>203</v>
      </c>
      <c r="AU213" s="24" t="s">
        <v>79</v>
      </c>
      <c r="AY213" s="24" t="s">
        <v>201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24" t="s">
        <v>76</v>
      </c>
      <c r="BK213" s="246">
        <f>ROUND(I213*H213,2)</f>
        <v>0</v>
      </c>
      <c r="BL213" s="24" t="s">
        <v>208</v>
      </c>
      <c r="BM213" s="24" t="s">
        <v>579</v>
      </c>
    </row>
    <row r="214" spans="2:63" s="11" customFormat="1" ht="29.85" customHeight="1">
      <c r="B214" s="219"/>
      <c r="C214" s="220"/>
      <c r="D214" s="221" t="s">
        <v>68</v>
      </c>
      <c r="E214" s="233" t="s">
        <v>580</v>
      </c>
      <c r="F214" s="233" t="s">
        <v>581</v>
      </c>
      <c r="G214" s="220"/>
      <c r="H214" s="220"/>
      <c r="I214" s="223"/>
      <c r="J214" s="234">
        <f>BK214</f>
        <v>0</v>
      </c>
      <c r="K214" s="220"/>
      <c r="L214" s="225"/>
      <c r="M214" s="226"/>
      <c r="N214" s="227"/>
      <c r="O214" s="227"/>
      <c r="P214" s="228">
        <f>SUM(P215:P227)</f>
        <v>0</v>
      </c>
      <c r="Q214" s="227"/>
      <c r="R214" s="228">
        <f>SUM(R215:R227)</f>
        <v>0.08508248</v>
      </c>
      <c r="S214" s="227"/>
      <c r="T214" s="229">
        <f>SUM(T215:T227)</f>
        <v>0</v>
      </c>
      <c r="AR214" s="230" t="s">
        <v>79</v>
      </c>
      <c r="AT214" s="231" t="s">
        <v>68</v>
      </c>
      <c r="AU214" s="231" t="s">
        <v>76</v>
      </c>
      <c r="AY214" s="230" t="s">
        <v>201</v>
      </c>
      <c r="BK214" s="232">
        <f>SUM(BK215:BK227)</f>
        <v>0</v>
      </c>
    </row>
    <row r="215" spans="2:65" s="1" customFormat="1" ht="25.5" customHeight="1">
      <c r="B215" s="46"/>
      <c r="C215" s="235" t="s">
        <v>457</v>
      </c>
      <c r="D215" s="235" t="s">
        <v>203</v>
      </c>
      <c r="E215" s="236" t="s">
        <v>583</v>
      </c>
      <c r="F215" s="237" t="s">
        <v>584</v>
      </c>
      <c r="G215" s="238" t="s">
        <v>206</v>
      </c>
      <c r="H215" s="239">
        <v>5.77</v>
      </c>
      <c r="I215" s="240"/>
      <c r="J215" s="241">
        <f>ROUND(I215*H215,2)</f>
        <v>0</v>
      </c>
      <c r="K215" s="237" t="s">
        <v>207</v>
      </c>
      <c r="L215" s="72"/>
      <c r="M215" s="242" t="s">
        <v>21</v>
      </c>
      <c r="N215" s="243" t="s">
        <v>40</v>
      </c>
      <c r="O215" s="47"/>
      <c r="P215" s="244">
        <f>O215*H215</f>
        <v>0</v>
      </c>
      <c r="Q215" s="244">
        <v>0</v>
      </c>
      <c r="R215" s="244">
        <f>Q215*H215</f>
        <v>0</v>
      </c>
      <c r="S215" s="244">
        <v>0</v>
      </c>
      <c r="T215" s="245">
        <f>S215*H215</f>
        <v>0</v>
      </c>
      <c r="AR215" s="24" t="s">
        <v>287</v>
      </c>
      <c r="AT215" s="24" t="s">
        <v>203</v>
      </c>
      <c r="AU215" s="24" t="s">
        <v>79</v>
      </c>
      <c r="AY215" s="24" t="s">
        <v>201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24" t="s">
        <v>76</v>
      </c>
      <c r="BK215" s="246">
        <f>ROUND(I215*H215,2)</f>
        <v>0</v>
      </c>
      <c r="BL215" s="24" t="s">
        <v>287</v>
      </c>
      <c r="BM215" s="24" t="s">
        <v>585</v>
      </c>
    </row>
    <row r="216" spans="2:51" s="12" customFormat="1" ht="13.5">
      <c r="B216" s="247"/>
      <c r="C216" s="248"/>
      <c r="D216" s="249" t="s">
        <v>210</v>
      </c>
      <c r="E216" s="250" t="s">
        <v>21</v>
      </c>
      <c r="F216" s="251" t="s">
        <v>1601</v>
      </c>
      <c r="G216" s="248"/>
      <c r="H216" s="252">
        <v>5.77</v>
      </c>
      <c r="I216" s="253"/>
      <c r="J216" s="248"/>
      <c r="K216" s="248"/>
      <c r="L216" s="254"/>
      <c r="M216" s="255"/>
      <c r="N216" s="256"/>
      <c r="O216" s="256"/>
      <c r="P216" s="256"/>
      <c r="Q216" s="256"/>
      <c r="R216" s="256"/>
      <c r="S216" s="256"/>
      <c r="T216" s="257"/>
      <c r="AT216" s="258" t="s">
        <v>210</v>
      </c>
      <c r="AU216" s="258" t="s">
        <v>79</v>
      </c>
      <c r="AV216" s="12" t="s">
        <v>79</v>
      </c>
      <c r="AW216" s="12" t="s">
        <v>33</v>
      </c>
      <c r="AX216" s="12" t="s">
        <v>76</v>
      </c>
      <c r="AY216" s="258" t="s">
        <v>201</v>
      </c>
    </row>
    <row r="217" spans="2:65" s="1" customFormat="1" ht="16.5" customHeight="1">
      <c r="B217" s="46"/>
      <c r="C217" s="259" t="s">
        <v>461</v>
      </c>
      <c r="D217" s="259" t="s">
        <v>256</v>
      </c>
      <c r="E217" s="260" t="s">
        <v>588</v>
      </c>
      <c r="F217" s="261" t="s">
        <v>589</v>
      </c>
      <c r="G217" s="262" t="s">
        <v>235</v>
      </c>
      <c r="H217" s="263">
        <v>0.001</v>
      </c>
      <c r="I217" s="264"/>
      <c r="J217" s="265">
        <f>ROUND(I217*H217,2)</f>
        <v>0</v>
      </c>
      <c r="K217" s="261" t="s">
        <v>207</v>
      </c>
      <c r="L217" s="266"/>
      <c r="M217" s="267" t="s">
        <v>21</v>
      </c>
      <c r="N217" s="268" t="s">
        <v>40</v>
      </c>
      <c r="O217" s="47"/>
      <c r="P217" s="244">
        <f>O217*H217</f>
        <v>0</v>
      </c>
      <c r="Q217" s="244">
        <v>1</v>
      </c>
      <c r="R217" s="244">
        <f>Q217*H217</f>
        <v>0.001</v>
      </c>
      <c r="S217" s="244">
        <v>0</v>
      </c>
      <c r="T217" s="245">
        <f>S217*H217</f>
        <v>0</v>
      </c>
      <c r="AR217" s="24" t="s">
        <v>374</v>
      </c>
      <c r="AT217" s="24" t="s">
        <v>256</v>
      </c>
      <c r="AU217" s="24" t="s">
        <v>79</v>
      </c>
      <c r="AY217" s="24" t="s">
        <v>201</v>
      </c>
      <c r="BE217" s="246">
        <f>IF(N217="základní",J217,0)</f>
        <v>0</v>
      </c>
      <c r="BF217" s="246">
        <f>IF(N217="snížená",J217,0)</f>
        <v>0</v>
      </c>
      <c r="BG217" s="246">
        <f>IF(N217="zákl. přenesená",J217,0)</f>
        <v>0</v>
      </c>
      <c r="BH217" s="246">
        <f>IF(N217="sníž. přenesená",J217,0)</f>
        <v>0</v>
      </c>
      <c r="BI217" s="246">
        <f>IF(N217="nulová",J217,0)</f>
        <v>0</v>
      </c>
      <c r="BJ217" s="24" t="s">
        <v>76</v>
      </c>
      <c r="BK217" s="246">
        <f>ROUND(I217*H217,2)</f>
        <v>0</v>
      </c>
      <c r="BL217" s="24" t="s">
        <v>287</v>
      </c>
      <c r="BM217" s="24" t="s">
        <v>590</v>
      </c>
    </row>
    <row r="218" spans="2:47" s="1" customFormat="1" ht="13.5">
      <c r="B218" s="46"/>
      <c r="C218" s="74"/>
      <c r="D218" s="249" t="s">
        <v>493</v>
      </c>
      <c r="E218" s="74"/>
      <c r="F218" s="280" t="s">
        <v>591</v>
      </c>
      <c r="G218" s="74"/>
      <c r="H218" s="74"/>
      <c r="I218" s="203"/>
      <c r="J218" s="74"/>
      <c r="K218" s="74"/>
      <c r="L218" s="72"/>
      <c r="M218" s="281"/>
      <c r="N218" s="47"/>
      <c r="O218" s="47"/>
      <c r="P218" s="47"/>
      <c r="Q218" s="47"/>
      <c r="R218" s="47"/>
      <c r="S218" s="47"/>
      <c r="T218" s="95"/>
      <c r="AT218" s="24" t="s">
        <v>493</v>
      </c>
      <c r="AU218" s="24" t="s">
        <v>79</v>
      </c>
    </row>
    <row r="219" spans="2:51" s="12" customFormat="1" ht="13.5">
      <c r="B219" s="247"/>
      <c r="C219" s="248"/>
      <c r="D219" s="249" t="s">
        <v>210</v>
      </c>
      <c r="E219" s="250" t="s">
        <v>21</v>
      </c>
      <c r="F219" s="251" t="s">
        <v>1602</v>
      </c>
      <c r="G219" s="248"/>
      <c r="H219" s="252">
        <v>0.001</v>
      </c>
      <c r="I219" s="253"/>
      <c r="J219" s="248"/>
      <c r="K219" s="248"/>
      <c r="L219" s="254"/>
      <c r="M219" s="255"/>
      <c r="N219" s="256"/>
      <c r="O219" s="256"/>
      <c r="P219" s="256"/>
      <c r="Q219" s="256"/>
      <c r="R219" s="256"/>
      <c r="S219" s="256"/>
      <c r="T219" s="257"/>
      <c r="AT219" s="258" t="s">
        <v>210</v>
      </c>
      <c r="AU219" s="258" t="s">
        <v>79</v>
      </c>
      <c r="AV219" s="12" t="s">
        <v>79</v>
      </c>
      <c r="AW219" s="12" t="s">
        <v>33</v>
      </c>
      <c r="AX219" s="12" t="s">
        <v>76</v>
      </c>
      <c r="AY219" s="258" t="s">
        <v>201</v>
      </c>
    </row>
    <row r="220" spans="2:65" s="1" customFormat="1" ht="25.5" customHeight="1">
      <c r="B220" s="46"/>
      <c r="C220" s="235" t="s">
        <v>466</v>
      </c>
      <c r="D220" s="235" t="s">
        <v>203</v>
      </c>
      <c r="E220" s="236" t="s">
        <v>594</v>
      </c>
      <c r="F220" s="237" t="s">
        <v>595</v>
      </c>
      <c r="G220" s="238" t="s">
        <v>206</v>
      </c>
      <c r="H220" s="239">
        <v>5.77</v>
      </c>
      <c r="I220" s="240"/>
      <c r="J220" s="241">
        <f>ROUND(I220*H220,2)</f>
        <v>0</v>
      </c>
      <c r="K220" s="237" t="s">
        <v>207</v>
      </c>
      <c r="L220" s="72"/>
      <c r="M220" s="242" t="s">
        <v>21</v>
      </c>
      <c r="N220" s="243" t="s">
        <v>40</v>
      </c>
      <c r="O220" s="47"/>
      <c r="P220" s="244">
        <f>O220*H220</f>
        <v>0</v>
      </c>
      <c r="Q220" s="244">
        <v>0.0004</v>
      </c>
      <c r="R220" s="244">
        <f>Q220*H220</f>
        <v>0.002308</v>
      </c>
      <c r="S220" s="244">
        <v>0</v>
      </c>
      <c r="T220" s="245">
        <f>S220*H220</f>
        <v>0</v>
      </c>
      <c r="AR220" s="24" t="s">
        <v>287</v>
      </c>
      <c r="AT220" s="24" t="s">
        <v>203</v>
      </c>
      <c r="AU220" s="24" t="s">
        <v>79</v>
      </c>
      <c r="AY220" s="24" t="s">
        <v>201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24" t="s">
        <v>76</v>
      </c>
      <c r="BK220" s="246">
        <f>ROUND(I220*H220,2)</f>
        <v>0</v>
      </c>
      <c r="BL220" s="24" t="s">
        <v>287</v>
      </c>
      <c r="BM220" s="24" t="s">
        <v>596</v>
      </c>
    </row>
    <row r="221" spans="2:51" s="12" customFormat="1" ht="13.5">
      <c r="B221" s="247"/>
      <c r="C221" s="248"/>
      <c r="D221" s="249" t="s">
        <v>210</v>
      </c>
      <c r="E221" s="250" t="s">
        <v>21</v>
      </c>
      <c r="F221" s="251" t="s">
        <v>1601</v>
      </c>
      <c r="G221" s="248"/>
      <c r="H221" s="252">
        <v>5.77</v>
      </c>
      <c r="I221" s="253"/>
      <c r="J221" s="248"/>
      <c r="K221" s="248"/>
      <c r="L221" s="254"/>
      <c r="M221" s="255"/>
      <c r="N221" s="256"/>
      <c r="O221" s="256"/>
      <c r="P221" s="256"/>
      <c r="Q221" s="256"/>
      <c r="R221" s="256"/>
      <c r="S221" s="256"/>
      <c r="T221" s="257"/>
      <c r="AT221" s="258" t="s">
        <v>210</v>
      </c>
      <c r="AU221" s="258" t="s">
        <v>79</v>
      </c>
      <c r="AV221" s="12" t="s">
        <v>79</v>
      </c>
      <c r="AW221" s="12" t="s">
        <v>33</v>
      </c>
      <c r="AX221" s="12" t="s">
        <v>76</v>
      </c>
      <c r="AY221" s="258" t="s">
        <v>201</v>
      </c>
    </row>
    <row r="222" spans="2:65" s="1" customFormat="1" ht="16.5" customHeight="1">
      <c r="B222" s="46"/>
      <c r="C222" s="259" t="s">
        <v>470</v>
      </c>
      <c r="D222" s="259" t="s">
        <v>256</v>
      </c>
      <c r="E222" s="260" t="s">
        <v>598</v>
      </c>
      <c r="F222" s="261" t="s">
        <v>599</v>
      </c>
      <c r="G222" s="262" t="s">
        <v>206</v>
      </c>
      <c r="H222" s="263">
        <v>7.631</v>
      </c>
      <c r="I222" s="264"/>
      <c r="J222" s="265">
        <f>ROUND(I222*H222,2)</f>
        <v>0</v>
      </c>
      <c r="K222" s="261" t="s">
        <v>207</v>
      </c>
      <c r="L222" s="266"/>
      <c r="M222" s="267" t="s">
        <v>21</v>
      </c>
      <c r="N222" s="268" t="s">
        <v>40</v>
      </c>
      <c r="O222" s="47"/>
      <c r="P222" s="244">
        <f>O222*H222</f>
        <v>0</v>
      </c>
      <c r="Q222" s="244">
        <v>0.00388</v>
      </c>
      <c r="R222" s="244">
        <f>Q222*H222</f>
        <v>0.02960828</v>
      </c>
      <c r="S222" s="244">
        <v>0</v>
      </c>
      <c r="T222" s="245">
        <f>S222*H222</f>
        <v>0</v>
      </c>
      <c r="AR222" s="24" t="s">
        <v>374</v>
      </c>
      <c r="AT222" s="24" t="s">
        <v>256</v>
      </c>
      <c r="AU222" s="24" t="s">
        <v>79</v>
      </c>
      <c r="AY222" s="24" t="s">
        <v>201</v>
      </c>
      <c r="BE222" s="246">
        <f>IF(N222="základní",J222,0)</f>
        <v>0</v>
      </c>
      <c r="BF222" s="246">
        <f>IF(N222="snížená",J222,0)</f>
        <v>0</v>
      </c>
      <c r="BG222" s="246">
        <f>IF(N222="zákl. přenesená",J222,0)</f>
        <v>0</v>
      </c>
      <c r="BH222" s="246">
        <f>IF(N222="sníž. přenesená",J222,0)</f>
        <v>0</v>
      </c>
      <c r="BI222" s="246">
        <f>IF(N222="nulová",J222,0)</f>
        <v>0</v>
      </c>
      <c r="BJ222" s="24" t="s">
        <v>76</v>
      </c>
      <c r="BK222" s="246">
        <f>ROUND(I222*H222,2)</f>
        <v>0</v>
      </c>
      <c r="BL222" s="24" t="s">
        <v>287</v>
      </c>
      <c r="BM222" s="24" t="s">
        <v>600</v>
      </c>
    </row>
    <row r="223" spans="2:51" s="12" customFormat="1" ht="13.5">
      <c r="B223" s="247"/>
      <c r="C223" s="248"/>
      <c r="D223" s="249" t="s">
        <v>210</v>
      </c>
      <c r="E223" s="250" t="s">
        <v>21</v>
      </c>
      <c r="F223" s="251" t="s">
        <v>1603</v>
      </c>
      <c r="G223" s="248"/>
      <c r="H223" s="252">
        <v>6.636</v>
      </c>
      <c r="I223" s="253"/>
      <c r="J223" s="248"/>
      <c r="K223" s="248"/>
      <c r="L223" s="254"/>
      <c r="M223" s="255"/>
      <c r="N223" s="256"/>
      <c r="O223" s="256"/>
      <c r="P223" s="256"/>
      <c r="Q223" s="256"/>
      <c r="R223" s="256"/>
      <c r="S223" s="256"/>
      <c r="T223" s="257"/>
      <c r="AT223" s="258" t="s">
        <v>210</v>
      </c>
      <c r="AU223" s="258" t="s">
        <v>79</v>
      </c>
      <c r="AV223" s="12" t="s">
        <v>79</v>
      </c>
      <c r="AW223" s="12" t="s">
        <v>33</v>
      </c>
      <c r="AX223" s="12" t="s">
        <v>76</v>
      </c>
      <c r="AY223" s="258" t="s">
        <v>201</v>
      </c>
    </row>
    <row r="224" spans="2:51" s="12" customFormat="1" ht="13.5">
      <c r="B224" s="247"/>
      <c r="C224" s="248"/>
      <c r="D224" s="249" t="s">
        <v>210</v>
      </c>
      <c r="E224" s="248"/>
      <c r="F224" s="251" t="s">
        <v>1604</v>
      </c>
      <c r="G224" s="248"/>
      <c r="H224" s="252">
        <v>7.631</v>
      </c>
      <c r="I224" s="253"/>
      <c r="J224" s="248"/>
      <c r="K224" s="248"/>
      <c r="L224" s="254"/>
      <c r="M224" s="255"/>
      <c r="N224" s="256"/>
      <c r="O224" s="256"/>
      <c r="P224" s="256"/>
      <c r="Q224" s="256"/>
      <c r="R224" s="256"/>
      <c r="S224" s="256"/>
      <c r="T224" s="257"/>
      <c r="AT224" s="258" t="s">
        <v>210</v>
      </c>
      <c r="AU224" s="258" t="s">
        <v>79</v>
      </c>
      <c r="AV224" s="12" t="s">
        <v>79</v>
      </c>
      <c r="AW224" s="12" t="s">
        <v>6</v>
      </c>
      <c r="AX224" s="12" t="s">
        <v>76</v>
      </c>
      <c r="AY224" s="258" t="s">
        <v>201</v>
      </c>
    </row>
    <row r="225" spans="2:65" s="1" customFormat="1" ht="25.5" customHeight="1">
      <c r="B225" s="46"/>
      <c r="C225" s="235" t="s">
        <v>474</v>
      </c>
      <c r="D225" s="235" t="s">
        <v>203</v>
      </c>
      <c r="E225" s="236" t="s">
        <v>604</v>
      </c>
      <c r="F225" s="237" t="s">
        <v>605</v>
      </c>
      <c r="G225" s="238" t="s">
        <v>206</v>
      </c>
      <c r="H225" s="239">
        <v>11.39</v>
      </c>
      <c r="I225" s="240"/>
      <c r="J225" s="241">
        <f>ROUND(I225*H225,2)</f>
        <v>0</v>
      </c>
      <c r="K225" s="237" t="s">
        <v>220</v>
      </c>
      <c r="L225" s="72"/>
      <c r="M225" s="242" t="s">
        <v>21</v>
      </c>
      <c r="N225" s="243" t="s">
        <v>40</v>
      </c>
      <c r="O225" s="47"/>
      <c r="P225" s="244">
        <f>O225*H225</f>
        <v>0</v>
      </c>
      <c r="Q225" s="244">
        <v>0.00458</v>
      </c>
      <c r="R225" s="244">
        <f>Q225*H225</f>
        <v>0.0521662</v>
      </c>
      <c r="S225" s="244">
        <v>0</v>
      </c>
      <c r="T225" s="245">
        <f>S225*H225</f>
        <v>0</v>
      </c>
      <c r="AR225" s="24" t="s">
        <v>287</v>
      </c>
      <c r="AT225" s="24" t="s">
        <v>203</v>
      </c>
      <c r="AU225" s="24" t="s">
        <v>79</v>
      </c>
      <c r="AY225" s="24" t="s">
        <v>201</v>
      </c>
      <c r="BE225" s="246">
        <f>IF(N225="základní",J225,0)</f>
        <v>0</v>
      </c>
      <c r="BF225" s="246">
        <f>IF(N225="snížená",J225,0)</f>
        <v>0</v>
      </c>
      <c r="BG225" s="246">
        <f>IF(N225="zákl. přenesená",J225,0)</f>
        <v>0</v>
      </c>
      <c r="BH225" s="246">
        <f>IF(N225="sníž. přenesená",J225,0)</f>
        <v>0</v>
      </c>
      <c r="BI225" s="246">
        <f>IF(N225="nulová",J225,0)</f>
        <v>0</v>
      </c>
      <c r="BJ225" s="24" t="s">
        <v>76</v>
      </c>
      <c r="BK225" s="246">
        <f>ROUND(I225*H225,2)</f>
        <v>0</v>
      </c>
      <c r="BL225" s="24" t="s">
        <v>287</v>
      </c>
      <c r="BM225" s="24" t="s">
        <v>606</v>
      </c>
    </row>
    <row r="226" spans="2:51" s="12" customFormat="1" ht="13.5">
      <c r="B226" s="247"/>
      <c r="C226" s="248"/>
      <c r="D226" s="249" t="s">
        <v>210</v>
      </c>
      <c r="E226" s="250" t="s">
        <v>21</v>
      </c>
      <c r="F226" s="251" t="s">
        <v>1605</v>
      </c>
      <c r="G226" s="248"/>
      <c r="H226" s="252">
        <v>11.39</v>
      </c>
      <c r="I226" s="253"/>
      <c r="J226" s="248"/>
      <c r="K226" s="248"/>
      <c r="L226" s="254"/>
      <c r="M226" s="255"/>
      <c r="N226" s="256"/>
      <c r="O226" s="256"/>
      <c r="P226" s="256"/>
      <c r="Q226" s="256"/>
      <c r="R226" s="256"/>
      <c r="S226" s="256"/>
      <c r="T226" s="257"/>
      <c r="AT226" s="258" t="s">
        <v>210</v>
      </c>
      <c r="AU226" s="258" t="s">
        <v>79</v>
      </c>
      <c r="AV226" s="12" t="s">
        <v>79</v>
      </c>
      <c r="AW226" s="12" t="s">
        <v>33</v>
      </c>
      <c r="AX226" s="12" t="s">
        <v>76</v>
      </c>
      <c r="AY226" s="258" t="s">
        <v>201</v>
      </c>
    </row>
    <row r="227" spans="2:65" s="1" customFormat="1" ht="25.5" customHeight="1">
      <c r="B227" s="46"/>
      <c r="C227" s="235" t="s">
        <v>479</v>
      </c>
      <c r="D227" s="235" t="s">
        <v>203</v>
      </c>
      <c r="E227" s="236" t="s">
        <v>1606</v>
      </c>
      <c r="F227" s="237" t="s">
        <v>1607</v>
      </c>
      <c r="G227" s="238" t="s">
        <v>562</v>
      </c>
      <c r="H227" s="282"/>
      <c r="I227" s="240"/>
      <c r="J227" s="241">
        <f>ROUND(I227*H227,2)</f>
        <v>0</v>
      </c>
      <c r="K227" s="237" t="s">
        <v>207</v>
      </c>
      <c r="L227" s="72"/>
      <c r="M227" s="242" t="s">
        <v>21</v>
      </c>
      <c r="N227" s="243" t="s">
        <v>40</v>
      </c>
      <c r="O227" s="47"/>
      <c r="P227" s="244">
        <f>O227*H227</f>
        <v>0</v>
      </c>
      <c r="Q227" s="244">
        <v>0</v>
      </c>
      <c r="R227" s="244">
        <f>Q227*H227</f>
        <v>0</v>
      </c>
      <c r="S227" s="244">
        <v>0</v>
      </c>
      <c r="T227" s="245">
        <f>S227*H227</f>
        <v>0</v>
      </c>
      <c r="AR227" s="24" t="s">
        <v>287</v>
      </c>
      <c r="AT227" s="24" t="s">
        <v>203</v>
      </c>
      <c r="AU227" s="24" t="s">
        <v>79</v>
      </c>
      <c r="AY227" s="24" t="s">
        <v>201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24" t="s">
        <v>76</v>
      </c>
      <c r="BK227" s="246">
        <f>ROUND(I227*H227,2)</f>
        <v>0</v>
      </c>
      <c r="BL227" s="24" t="s">
        <v>287</v>
      </c>
      <c r="BM227" s="24" t="s">
        <v>1608</v>
      </c>
    </row>
    <row r="228" spans="2:63" s="11" customFormat="1" ht="29.85" customHeight="1">
      <c r="B228" s="219"/>
      <c r="C228" s="220"/>
      <c r="D228" s="221" t="s">
        <v>68</v>
      </c>
      <c r="E228" s="233" t="s">
        <v>617</v>
      </c>
      <c r="F228" s="233" t="s">
        <v>618</v>
      </c>
      <c r="G228" s="220"/>
      <c r="H228" s="220"/>
      <c r="I228" s="223"/>
      <c r="J228" s="234">
        <f>BK228</f>
        <v>0</v>
      </c>
      <c r="K228" s="220"/>
      <c r="L228" s="225"/>
      <c r="M228" s="226"/>
      <c r="N228" s="227"/>
      <c r="O228" s="227"/>
      <c r="P228" s="228">
        <f>SUM(P229:P251)</f>
        <v>0</v>
      </c>
      <c r="Q228" s="227"/>
      <c r="R228" s="228">
        <f>SUM(R229:R251)</f>
        <v>0.023200960000000007</v>
      </c>
      <c r="S228" s="227"/>
      <c r="T228" s="229">
        <f>SUM(T229:T251)</f>
        <v>0.25848</v>
      </c>
      <c r="AR228" s="230" t="s">
        <v>79</v>
      </c>
      <c r="AT228" s="231" t="s">
        <v>68</v>
      </c>
      <c r="AU228" s="231" t="s">
        <v>76</v>
      </c>
      <c r="AY228" s="230" t="s">
        <v>201</v>
      </c>
      <c r="BK228" s="232">
        <f>SUM(BK229:BK251)</f>
        <v>0</v>
      </c>
    </row>
    <row r="229" spans="2:65" s="1" customFormat="1" ht="25.5" customHeight="1">
      <c r="B229" s="46"/>
      <c r="C229" s="235" t="s">
        <v>484</v>
      </c>
      <c r="D229" s="235" t="s">
        <v>203</v>
      </c>
      <c r="E229" s="236" t="s">
        <v>620</v>
      </c>
      <c r="F229" s="237" t="s">
        <v>621</v>
      </c>
      <c r="G229" s="238" t="s">
        <v>206</v>
      </c>
      <c r="H229" s="239">
        <v>5.77</v>
      </c>
      <c r="I229" s="240"/>
      <c r="J229" s="241">
        <f>ROUND(I229*H229,2)</f>
        <v>0</v>
      </c>
      <c r="K229" s="237" t="s">
        <v>207</v>
      </c>
      <c r="L229" s="72"/>
      <c r="M229" s="242" t="s">
        <v>21</v>
      </c>
      <c r="N229" s="243" t="s">
        <v>40</v>
      </c>
      <c r="O229" s="47"/>
      <c r="P229" s="244">
        <f>O229*H229</f>
        <v>0</v>
      </c>
      <c r="Q229" s="244">
        <v>0</v>
      </c>
      <c r="R229" s="244">
        <f>Q229*H229</f>
        <v>0</v>
      </c>
      <c r="S229" s="244">
        <v>0</v>
      </c>
      <c r="T229" s="245">
        <f>S229*H229</f>
        <v>0</v>
      </c>
      <c r="AR229" s="24" t="s">
        <v>287</v>
      </c>
      <c r="AT229" s="24" t="s">
        <v>203</v>
      </c>
      <c r="AU229" s="24" t="s">
        <v>79</v>
      </c>
      <c r="AY229" s="24" t="s">
        <v>201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24" t="s">
        <v>76</v>
      </c>
      <c r="BK229" s="246">
        <f>ROUND(I229*H229,2)</f>
        <v>0</v>
      </c>
      <c r="BL229" s="24" t="s">
        <v>287</v>
      </c>
      <c r="BM229" s="24" t="s">
        <v>622</v>
      </c>
    </row>
    <row r="230" spans="2:51" s="12" customFormat="1" ht="13.5">
      <c r="B230" s="247"/>
      <c r="C230" s="248"/>
      <c r="D230" s="249" t="s">
        <v>210</v>
      </c>
      <c r="E230" s="250" t="s">
        <v>21</v>
      </c>
      <c r="F230" s="251" t="s">
        <v>1609</v>
      </c>
      <c r="G230" s="248"/>
      <c r="H230" s="252">
        <v>5.77</v>
      </c>
      <c r="I230" s="253"/>
      <c r="J230" s="248"/>
      <c r="K230" s="248"/>
      <c r="L230" s="254"/>
      <c r="M230" s="255"/>
      <c r="N230" s="256"/>
      <c r="O230" s="256"/>
      <c r="P230" s="256"/>
      <c r="Q230" s="256"/>
      <c r="R230" s="256"/>
      <c r="S230" s="256"/>
      <c r="T230" s="257"/>
      <c r="AT230" s="258" t="s">
        <v>210</v>
      </c>
      <c r="AU230" s="258" t="s">
        <v>79</v>
      </c>
      <c r="AV230" s="12" t="s">
        <v>79</v>
      </c>
      <c r="AW230" s="12" t="s">
        <v>33</v>
      </c>
      <c r="AX230" s="12" t="s">
        <v>76</v>
      </c>
      <c r="AY230" s="258" t="s">
        <v>201</v>
      </c>
    </row>
    <row r="231" spans="2:65" s="1" customFormat="1" ht="16.5" customHeight="1">
      <c r="B231" s="46"/>
      <c r="C231" s="259" t="s">
        <v>489</v>
      </c>
      <c r="D231" s="259" t="s">
        <v>256</v>
      </c>
      <c r="E231" s="260" t="s">
        <v>624</v>
      </c>
      <c r="F231" s="261" t="s">
        <v>625</v>
      </c>
      <c r="G231" s="262" t="s">
        <v>206</v>
      </c>
      <c r="H231" s="263">
        <v>12.694</v>
      </c>
      <c r="I231" s="264"/>
      <c r="J231" s="265">
        <f>ROUND(I231*H231,2)</f>
        <v>0</v>
      </c>
      <c r="K231" s="261" t="s">
        <v>207</v>
      </c>
      <c r="L231" s="266"/>
      <c r="M231" s="267" t="s">
        <v>21</v>
      </c>
      <c r="N231" s="268" t="s">
        <v>40</v>
      </c>
      <c r="O231" s="47"/>
      <c r="P231" s="244">
        <f>O231*H231</f>
        <v>0</v>
      </c>
      <c r="Q231" s="244">
        <v>0.0015</v>
      </c>
      <c r="R231" s="244">
        <f>Q231*H231</f>
        <v>0.019041000000000002</v>
      </c>
      <c r="S231" s="244">
        <v>0</v>
      </c>
      <c r="T231" s="245">
        <f>S231*H231</f>
        <v>0</v>
      </c>
      <c r="AR231" s="24" t="s">
        <v>374</v>
      </c>
      <c r="AT231" s="24" t="s">
        <v>256</v>
      </c>
      <c r="AU231" s="24" t="s">
        <v>79</v>
      </c>
      <c r="AY231" s="24" t="s">
        <v>201</v>
      </c>
      <c r="BE231" s="246">
        <f>IF(N231="základní",J231,0)</f>
        <v>0</v>
      </c>
      <c r="BF231" s="246">
        <f>IF(N231="snížená",J231,0)</f>
        <v>0</v>
      </c>
      <c r="BG231" s="246">
        <f>IF(N231="zákl. přenesená",J231,0)</f>
        <v>0</v>
      </c>
      <c r="BH231" s="246">
        <f>IF(N231="sníž. přenesená",J231,0)</f>
        <v>0</v>
      </c>
      <c r="BI231" s="246">
        <f>IF(N231="nulová",J231,0)</f>
        <v>0</v>
      </c>
      <c r="BJ231" s="24" t="s">
        <v>76</v>
      </c>
      <c r="BK231" s="246">
        <f>ROUND(I231*H231,2)</f>
        <v>0</v>
      </c>
      <c r="BL231" s="24" t="s">
        <v>287</v>
      </c>
      <c r="BM231" s="24" t="s">
        <v>626</v>
      </c>
    </row>
    <row r="232" spans="2:47" s="1" customFormat="1" ht="13.5">
      <c r="B232" s="46"/>
      <c r="C232" s="74"/>
      <c r="D232" s="249" t="s">
        <v>493</v>
      </c>
      <c r="E232" s="74"/>
      <c r="F232" s="280" t="s">
        <v>627</v>
      </c>
      <c r="G232" s="74"/>
      <c r="H232" s="74"/>
      <c r="I232" s="203"/>
      <c r="J232" s="74"/>
      <c r="K232" s="74"/>
      <c r="L232" s="72"/>
      <c r="M232" s="281"/>
      <c r="N232" s="47"/>
      <c r="O232" s="47"/>
      <c r="P232" s="47"/>
      <c r="Q232" s="47"/>
      <c r="R232" s="47"/>
      <c r="S232" s="47"/>
      <c r="T232" s="95"/>
      <c r="AT232" s="24" t="s">
        <v>493</v>
      </c>
      <c r="AU232" s="24" t="s">
        <v>79</v>
      </c>
    </row>
    <row r="233" spans="2:51" s="12" customFormat="1" ht="13.5">
      <c r="B233" s="247"/>
      <c r="C233" s="248"/>
      <c r="D233" s="249" t="s">
        <v>210</v>
      </c>
      <c r="E233" s="250" t="s">
        <v>21</v>
      </c>
      <c r="F233" s="251" t="s">
        <v>1610</v>
      </c>
      <c r="G233" s="248"/>
      <c r="H233" s="252">
        <v>12.694</v>
      </c>
      <c r="I233" s="253"/>
      <c r="J233" s="248"/>
      <c r="K233" s="248"/>
      <c r="L233" s="254"/>
      <c r="M233" s="255"/>
      <c r="N233" s="256"/>
      <c r="O233" s="256"/>
      <c r="P233" s="256"/>
      <c r="Q233" s="256"/>
      <c r="R233" s="256"/>
      <c r="S233" s="256"/>
      <c r="T233" s="257"/>
      <c r="AT233" s="258" t="s">
        <v>210</v>
      </c>
      <c r="AU233" s="258" t="s">
        <v>79</v>
      </c>
      <c r="AV233" s="12" t="s">
        <v>79</v>
      </c>
      <c r="AW233" s="12" t="s">
        <v>33</v>
      </c>
      <c r="AX233" s="12" t="s">
        <v>76</v>
      </c>
      <c r="AY233" s="258" t="s">
        <v>201</v>
      </c>
    </row>
    <row r="234" spans="2:65" s="1" customFormat="1" ht="25.5" customHeight="1">
      <c r="B234" s="46"/>
      <c r="C234" s="235" t="s">
        <v>497</v>
      </c>
      <c r="D234" s="235" t="s">
        <v>203</v>
      </c>
      <c r="E234" s="236" t="s">
        <v>630</v>
      </c>
      <c r="F234" s="237" t="s">
        <v>631</v>
      </c>
      <c r="G234" s="238" t="s">
        <v>206</v>
      </c>
      <c r="H234" s="239">
        <v>5.77</v>
      </c>
      <c r="I234" s="240"/>
      <c r="J234" s="241">
        <f>ROUND(I234*H234,2)</f>
        <v>0</v>
      </c>
      <c r="K234" s="237" t="s">
        <v>207</v>
      </c>
      <c r="L234" s="72"/>
      <c r="M234" s="242" t="s">
        <v>21</v>
      </c>
      <c r="N234" s="243" t="s">
        <v>40</v>
      </c>
      <c r="O234" s="47"/>
      <c r="P234" s="244">
        <f>O234*H234</f>
        <v>0</v>
      </c>
      <c r="Q234" s="244">
        <v>0</v>
      </c>
      <c r="R234" s="244">
        <f>Q234*H234</f>
        <v>0</v>
      </c>
      <c r="S234" s="244">
        <v>0</v>
      </c>
      <c r="T234" s="245">
        <f>S234*H234</f>
        <v>0</v>
      </c>
      <c r="AR234" s="24" t="s">
        <v>287</v>
      </c>
      <c r="AT234" s="24" t="s">
        <v>203</v>
      </c>
      <c r="AU234" s="24" t="s">
        <v>79</v>
      </c>
      <c r="AY234" s="24" t="s">
        <v>201</v>
      </c>
      <c r="BE234" s="246">
        <f>IF(N234="základní",J234,0)</f>
        <v>0</v>
      </c>
      <c r="BF234" s="246">
        <f>IF(N234="snížená",J234,0)</f>
        <v>0</v>
      </c>
      <c r="BG234" s="246">
        <f>IF(N234="zákl. přenesená",J234,0)</f>
        <v>0</v>
      </c>
      <c r="BH234" s="246">
        <f>IF(N234="sníž. přenesená",J234,0)</f>
        <v>0</v>
      </c>
      <c r="BI234" s="246">
        <f>IF(N234="nulová",J234,0)</f>
        <v>0</v>
      </c>
      <c r="BJ234" s="24" t="s">
        <v>76</v>
      </c>
      <c r="BK234" s="246">
        <f>ROUND(I234*H234,2)</f>
        <v>0</v>
      </c>
      <c r="BL234" s="24" t="s">
        <v>287</v>
      </c>
      <c r="BM234" s="24" t="s">
        <v>632</v>
      </c>
    </row>
    <row r="235" spans="2:65" s="1" customFormat="1" ht="16.5" customHeight="1">
      <c r="B235" s="46"/>
      <c r="C235" s="259" t="s">
        <v>503</v>
      </c>
      <c r="D235" s="259" t="s">
        <v>256</v>
      </c>
      <c r="E235" s="260" t="s">
        <v>634</v>
      </c>
      <c r="F235" s="261" t="s">
        <v>635</v>
      </c>
      <c r="G235" s="262" t="s">
        <v>206</v>
      </c>
      <c r="H235" s="263">
        <v>6.636</v>
      </c>
      <c r="I235" s="264"/>
      <c r="J235" s="265">
        <f>ROUND(I235*H235,2)</f>
        <v>0</v>
      </c>
      <c r="K235" s="261" t="s">
        <v>220</v>
      </c>
      <c r="L235" s="266"/>
      <c r="M235" s="267" t="s">
        <v>21</v>
      </c>
      <c r="N235" s="268" t="s">
        <v>40</v>
      </c>
      <c r="O235" s="47"/>
      <c r="P235" s="244">
        <f>O235*H235</f>
        <v>0</v>
      </c>
      <c r="Q235" s="244">
        <v>0.00011</v>
      </c>
      <c r="R235" s="244">
        <f>Q235*H235</f>
        <v>0.0007299600000000001</v>
      </c>
      <c r="S235" s="244">
        <v>0</v>
      </c>
      <c r="T235" s="245">
        <f>S235*H235</f>
        <v>0</v>
      </c>
      <c r="AR235" s="24" t="s">
        <v>374</v>
      </c>
      <c r="AT235" s="24" t="s">
        <v>256</v>
      </c>
      <c r="AU235" s="24" t="s">
        <v>79</v>
      </c>
      <c r="AY235" s="24" t="s">
        <v>201</v>
      </c>
      <c r="BE235" s="246">
        <f>IF(N235="základní",J235,0)</f>
        <v>0</v>
      </c>
      <c r="BF235" s="246">
        <f>IF(N235="snížená",J235,0)</f>
        <v>0</v>
      </c>
      <c r="BG235" s="246">
        <f>IF(N235="zákl. přenesená",J235,0)</f>
        <v>0</v>
      </c>
      <c r="BH235" s="246">
        <f>IF(N235="sníž. přenesená",J235,0)</f>
        <v>0</v>
      </c>
      <c r="BI235" s="246">
        <f>IF(N235="nulová",J235,0)</f>
        <v>0</v>
      </c>
      <c r="BJ235" s="24" t="s">
        <v>76</v>
      </c>
      <c r="BK235" s="246">
        <f>ROUND(I235*H235,2)</f>
        <v>0</v>
      </c>
      <c r="BL235" s="24" t="s">
        <v>287</v>
      </c>
      <c r="BM235" s="24" t="s">
        <v>636</v>
      </c>
    </row>
    <row r="236" spans="2:47" s="1" customFormat="1" ht="13.5">
      <c r="B236" s="46"/>
      <c r="C236" s="74"/>
      <c r="D236" s="249" t="s">
        <v>493</v>
      </c>
      <c r="E236" s="74"/>
      <c r="F236" s="280" t="s">
        <v>637</v>
      </c>
      <c r="G236" s="74"/>
      <c r="H236" s="74"/>
      <c r="I236" s="203"/>
      <c r="J236" s="74"/>
      <c r="K236" s="74"/>
      <c r="L236" s="72"/>
      <c r="M236" s="281"/>
      <c r="N236" s="47"/>
      <c r="O236" s="47"/>
      <c r="P236" s="47"/>
      <c r="Q236" s="47"/>
      <c r="R236" s="47"/>
      <c r="S236" s="47"/>
      <c r="T236" s="95"/>
      <c r="AT236" s="24" t="s">
        <v>493</v>
      </c>
      <c r="AU236" s="24" t="s">
        <v>79</v>
      </c>
    </row>
    <row r="237" spans="2:51" s="12" customFormat="1" ht="13.5">
      <c r="B237" s="247"/>
      <c r="C237" s="248"/>
      <c r="D237" s="249" t="s">
        <v>210</v>
      </c>
      <c r="E237" s="250" t="s">
        <v>21</v>
      </c>
      <c r="F237" s="251" t="s">
        <v>1611</v>
      </c>
      <c r="G237" s="248"/>
      <c r="H237" s="252">
        <v>6.636</v>
      </c>
      <c r="I237" s="253"/>
      <c r="J237" s="248"/>
      <c r="K237" s="248"/>
      <c r="L237" s="254"/>
      <c r="M237" s="255"/>
      <c r="N237" s="256"/>
      <c r="O237" s="256"/>
      <c r="P237" s="256"/>
      <c r="Q237" s="256"/>
      <c r="R237" s="256"/>
      <c r="S237" s="256"/>
      <c r="T237" s="257"/>
      <c r="AT237" s="258" t="s">
        <v>210</v>
      </c>
      <c r="AU237" s="258" t="s">
        <v>79</v>
      </c>
      <c r="AV237" s="12" t="s">
        <v>79</v>
      </c>
      <c r="AW237" s="12" t="s">
        <v>33</v>
      </c>
      <c r="AX237" s="12" t="s">
        <v>76</v>
      </c>
      <c r="AY237" s="258" t="s">
        <v>201</v>
      </c>
    </row>
    <row r="238" spans="2:65" s="1" customFormat="1" ht="25.5" customHeight="1">
      <c r="B238" s="46"/>
      <c r="C238" s="235" t="s">
        <v>507</v>
      </c>
      <c r="D238" s="235" t="s">
        <v>203</v>
      </c>
      <c r="E238" s="236" t="s">
        <v>640</v>
      </c>
      <c r="F238" s="237" t="s">
        <v>641</v>
      </c>
      <c r="G238" s="238" t="s">
        <v>358</v>
      </c>
      <c r="H238" s="239">
        <v>36</v>
      </c>
      <c r="I238" s="240"/>
      <c r="J238" s="241">
        <f>ROUND(I238*H238,2)</f>
        <v>0</v>
      </c>
      <c r="K238" s="237" t="s">
        <v>220</v>
      </c>
      <c r="L238" s="72"/>
      <c r="M238" s="242" t="s">
        <v>21</v>
      </c>
      <c r="N238" s="243" t="s">
        <v>40</v>
      </c>
      <c r="O238" s="47"/>
      <c r="P238" s="244">
        <f>O238*H238</f>
        <v>0</v>
      </c>
      <c r="Q238" s="244">
        <v>0</v>
      </c>
      <c r="R238" s="244">
        <f>Q238*H238</f>
        <v>0</v>
      </c>
      <c r="S238" s="244">
        <v>0.00718</v>
      </c>
      <c r="T238" s="245">
        <f>S238*H238</f>
        <v>0.25848</v>
      </c>
      <c r="AR238" s="24" t="s">
        <v>287</v>
      </c>
      <c r="AT238" s="24" t="s">
        <v>203</v>
      </c>
      <c r="AU238" s="24" t="s">
        <v>79</v>
      </c>
      <c r="AY238" s="24" t="s">
        <v>201</v>
      </c>
      <c r="BE238" s="246">
        <f>IF(N238="základní",J238,0)</f>
        <v>0</v>
      </c>
      <c r="BF238" s="246">
        <f>IF(N238="snížená",J238,0)</f>
        <v>0</v>
      </c>
      <c r="BG238" s="246">
        <f>IF(N238="zákl. přenesená",J238,0)</f>
        <v>0</v>
      </c>
      <c r="BH238" s="246">
        <f>IF(N238="sníž. přenesená",J238,0)</f>
        <v>0</v>
      </c>
      <c r="BI238" s="246">
        <f>IF(N238="nulová",J238,0)</f>
        <v>0</v>
      </c>
      <c r="BJ238" s="24" t="s">
        <v>76</v>
      </c>
      <c r="BK238" s="246">
        <f>ROUND(I238*H238,2)</f>
        <v>0</v>
      </c>
      <c r="BL238" s="24" t="s">
        <v>287</v>
      </c>
      <c r="BM238" s="24" t="s">
        <v>642</v>
      </c>
    </row>
    <row r="239" spans="2:51" s="12" customFormat="1" ht="13.5">
      <c r="B239" s="247"/>
      <c r="C239" s="248"/>
      <c r="D239" s="249" t="s">
        <v>210</v>
      </c>
      <c r="E239" s="250" t="s">
        <v>21</v>
      </c>
      <c r="F239" s="251" t="s">
        <v>1612</v>
      </c>
      <c r="G239" s="248"/>
      <c r="H239" s="252">
        <v>36</v>
      </c>
      <c r="I239" s="253"/>
      <c r="J239" s="248"/>
      <c r="K239" s="248"/>
      <c r="L239" s="254"/>
      <c r="M239" s="255"/>
      <c r="N239" s="256"/>
      <c r="O239" s="256"/>
      <c r="P239" s="256"/>
      <c r="Q239" s="256"/>
      <c r="R239" s="256"/>
      <c r="S239" s="256"/>
      <c r="T239" s="257"/>
      <c r="AT239" s="258" t="s">
        <v>210</v>
      </c>
      <c r="AU239" s="258" t="s">
        <v>79</v>
      </c>
      <c r="AV239" s="12" t="s">
        <v>79</v>
      </c>
      <c r="AW239" s="12" t="s">
        <v>33</v>
      </c>
      <c r="AX239" s="12" t="s">
        <v>76</v>
      </c>
      <c r="AY239" s="258" t="s">
        <v>201</v>
      </c>
    </row>
    <row r="240" spans="2:65" s="1" customFormat="1" ht="25.5" customHeight="1">
      <c r="B240" s="46"/>
      <c r="C240" s="235" t="s">
        <v>512</v>
      </c>
      <c r="D240" s="235" t="s">
        <v>203</v>
      </c>
      <c r="E240" s="236" t="s">
        <v>644</v>
      </c>
      <c r="F240" s="237" t="s">
        <v>645</v>
      </c>
      <c r="G240" s="238" t="s">
        <v>358</v>
      </c>
      <c r="H240" s="239">
        <v>25.5</v>
      </c>
      <c r="I240" s="240"/>
      <c r="J240" s="241">
        <f>ROUND(I240*H240,2)</f>
        <v>0</v>
      </c>
      <c r="K240" s="237" t="s">
        <v>552</v>
      </c>
      <c r="L240" s="72"/>
      <c r="M240" s="242" t="s">
        <v>21</v>
      </c>
      <c r="N240" s="243" t="s">
        <v>40</v>
      </c>
      <c r="O240" s="47"/>
      <c r="P240" s="244">
        <f>O240*H240</f>
        <v>0</v>
      </c>
      <c r="Q240" s="244">
        <v>0.0001</v>
      </c>
      <c r="R240" s="244">
        <f>Q240*H240</f>
        <v>0.00255</v>
      </c>
      <c r="S240" s="244">
        <v>0</v>
      </c>
      <c r="T240" s="245">
        <f>S240*H240</f>
        <v>0</v>
      </c>
      <c r="AR240" s="24" t="s">
        <v>287</v>
      </c>
      <c r="AT240" s="24" t="s">
        <v>203</v>
      </c>
      <c r="AU240" s="24" t="s">
        <v>79</v>
      </c>
      <c r="AY240" s="24" t="s">
        <v>201</v>
      </c>
      <c r="BE240" s="246">
        <f>IF(N240="základní",J240,0)</f>
        <v>0</v>
      </c>
      <c r="BF240" s="246">
        <f>IF(N240="snížená",J240,0)</f>
        <v>0</v>
      </c>
      <c r="BG240" s="246">
        <f>IF(N240="zákl. přenesená",J240,0)</f>
        <v>0</v>
      </c>
      <c r="BH240" s="246">
        <f>IF(N240="sníž. přenesená",J240,0)</f>
        <v>0</v>
      </c>
      <c r="BI240" s="246">
        <f>IF(N240="nulová",J240,0)</f>
        <v>0</v>
      </c>
      <c r="BJ240" s="24" t="s">
        <v>76</v>
      </c>
      <c r="BK240" s="246">
        <f>ROUND(I240*H240,2)</f>
        <v>0</v>
      </c>
      <c r="BL240" s="24" t="s">
        <v>287</v>
      </c>
      <c r="BM240" s="24" t="s">
        <v>646</v>
      </c>
    </row>
    <row r="241" spans="2:51" s="12" customFormat="1" ht="13.5">
      <c r="B241" s="247"/>
      <c r="C241" s="248"/>
      <c r="D241" s="249" t="s">
        <v>210</v>
      </c>
      <c r="E241" s="250" t="s">
        <v>21</v>
      </c>
      <c r="F241" s="251" t="s">
        <v>1613</v>
      </c>
      <c r="G241" s="248"/>
      <c r="H241" s="252">
        <v>25.5</v>
      </c>
      <c r="I241" s="253"/>
      <c r="J241" s="248"/>
      <c r="K241" s="248"/>
      <c r="L241" s="254"/>
      <c r="M241" s="255"/>
      <c r="N241" s="256"/>
      <c r="O241" s="256"/>
      <c r="P241" s="256"/>
      <c r="Q241" s="256"/>
      <c r="R241" s="256"/>
      <c r="S241" s="256"/>
      <c r="T241" s="257"/>
      <c r="AT241" s="258" t="s">
        <v>210</v>
      </c>
      <c r="AU241" s="258" t="s">
        <v>79</v>
      </c>
      <c r="AV241" s="12" t="s">
        <v>79</v>
      </c>
      <c r="AW241" s="12" t="s">
        <v>33</v>
      </c>
      <c r="AX241" s="12" t="s">
        <v>76</v>
      </c>
      <c r="AY241" s="258" t="s">
        <v>201</v>
      </c>
    </row>
    <row r="242" spans="2:65" s="1" customFormat="1" ht="16.5" customHeight="1">
      <c r="B242" s="46"/>
      <c r="C242" s="259" t="s">
        <v>516</v>
      </c>
      <c r="D242" s="259" t="s">
        <v>256</v>
      </c>
      <c r="E242" s="260" t="s">
        <v>649</v>
      </c>
      <c r="F242" s="261" t="s">
        <v>650</v>
      </c>
      <c r="G242" s="262" t="s">
        <v>358</v>
      </c>
      <c r="H242" s="263">
        <v>7.5</v>
      </c>
      <c r="I242" s="264"/>
      <c r="J242" s="265">
        <f>ROUND(I242*H242,2)</f>
        <v>0</v>
      </c>
      <c r="K242" s="261" t="s">
        <v>552</v>
      </c>
      <c r="L242" s="266"/>
      <c r="M242" s="267" t="s">
        <v>21</v>
      </c>
      <c r="N242" s="268" t="s">
        <v>40</v>
      </c>
      <c r="O242" s="47"/>
      <c r="P242" s="244">
        <f>O242*H242</f>
        <v>0</v>
      </c>
      <c r="Q242" s="244">
        <v>4E-05</v>
      </c>
      <c r="R242" s="244">
        <f>Q242*H242</f>
        <v>0.00030000000000000003</v>
      </c>
      <c r="S242" s="244">
        <v>0</v>
      </c>
      <c r="T242" s="245">
        <f>S242*H242</f>
        <v>0</v>
      </c>
      <c r="AR242" s="24" t="s">
        <v>374</v>
      </c>
      <c r="AT242" s="24" t="s">
        <v>256</v>
      </c>
      <c r="AU242" s="24" t="s">
        <v>79</v>
      </c>
      <c r="AY242" s="24" t="s">
        <v>201</v>
      </c>
      <c r="BE242" s="246">
        <f>IF(N242="základní",J242,0)</f>
        <v>0</v>
      </c>
      <c r="BF242" s="246">
        <f>IF(N242="snížená",J242,0)</f>
        <v>0</v>
      </c>
      <c r="BG242" s="246">
        <f>IF(N242="zákl. přenesená",J242,0)</f>
        <v>0</v>
      </c>
      <c r="BH242" s="246">
        <f>IF(N242="sníž. přenesená",J242,0)</f>
        <v>0</v>
      </c>
      <c r="BI242" s="246">
        <f>IF(N242="nulová",J242,0)</f>
        <v>0</v>
      </c>
      <c r="BJ242" s="24" t="s">
        <v>76</v>
      </c>
      <c r="BK242" s="246">
        <f>ROUND(I242*H242,2)</f>
        <v>0</v>
      </c>
      <c r="BL242" s="24" t="s">
        <v>287</v>
      </c>
      <c r="BM242" s="24" t="s">
        <v>651</v>
      </c>
    </row>
    <row r="243" spans="2:47" s="1" customFormat="1" ht="13.5">
      <c r="B243" s="46"/>
      <c r="C243" s="74"/>
      <c r="D243" s="249" t="s">
        <v>493</v>
      </c>
      <c r="E243" s="74"/>
      <c r="F243" s="280" t="s">
        <v>652</v>
      </c>
      <c r="G243" s="74"/>
      <c r="H243" s="74"/>
      <c r="I243" s="203"/>
      <c r="J243" s="74"/>
      <c r="K243" s="74"/>
      <c r="L243" s="72"/>
      <c r="M243" s="281"/>
      <c r="N243" s="47"/>
      <c r="O243" s="47"/>
      <c r="P243" s="47"/>
      <c r="Q243" s="47"/>
      <c r="R243" s="47"/>
      <c r="S243" s="47"/>
      <c r="T243" s="95"/>
      <c r="AT243" s="24" t="s">
        <v>493</v>
      </c>
      <c r="AU243" s="24" t="s">
        <v>79</v>
      </c>
    </row>
    <row r="244" spans="2:51" s="12" customFormat="1" ht="13.5">
      <c r="B244" s="247"/>
      <c r="C244" s="248"/>
      <c r="D244" s="249" t="s">
        <v>210</v>
      </c>
      <c r="E244" s="250" t="s">
        <v>21</v>
      </c>
      <c r="F244" s="251" t="s">
        <v>1614</v>
      </c>
      <c r="G244" s="248"/>
      <c r="H244" s="252">
        <v>7.5</v>
      </c>
      <c r="I244" s="253"/>
      <c r="J244" s="248"/>
      <c r="K244" s="248"/>
      <c r="L244" s="254"/>
      <c r="M244" s="255"/>
      <c r="N244" s="256"/>
      <c r="O244" s="256"/>
      <c r="P244" s="256"/>
      <c r="Q244" s="256"/>
      <c r="R244" s="256"/>
      <c r="S244" s="256"/>
      <c r="T244" s="257"/>
      <c r="AT244" s="258" t="s">
        <v>210</v>
      </c>
      <c r="AU244" s="258" t="s">
        <v>79</v>
      </c>
      <c r="AV244" s="12" t="s">
        <v>79</v>
      </c>
      <c r="AW244" s="12" t="s">
        <v>33</v>
      </c>
      <c r="AX244" s="12" t="s">
        <v>76</v>
      </c>
      <c r="AY244" s="258" t="s">
        <v>201</v>
      </c>
    </row>
    <row r="245" spans="2:65" s="1" customFormat="1" ht="16.5" customHeight="1">
      <c r="B245" s="46"/>
      <c r="C245" s="259" t="s">
        <v>520</v>
      </c>
      <c r="D245" s="259" t="s">
        <v>256</v>
      </c>
      <c r="E245" s="260" t="s">
        <v>655</v>
      </c>
      <c r="F245" s="261" t="s">
        <v>656</v>
      </c>
      <c r="G245" s="262" t="s">
        <v>358</v>
      </c>
      <c r="H245" s="263">
        <v>14</v>
      </c>
      <c r="I245" s="264"/>
      <c r="J245" s="265">
        <f>ROUND(I245*H245,2)</f>
        <v>0</v>
      </c>
      <c r="K245" s="261" t="s">
        <v>220</v>
      </c>
      <c r="L245" s="266"/>
      <c r="M245" s="267" t="s">
        <v>21</v>
      </c>
      <c r="N245" s="268" t="s">
        <v>40</v>
      </c>
      <c r="O245" s="47"/>
      <c r="P245" s="244">
        <f>O245*H245</f>
        <v>0</v>
      </c>
      <c r="Q245" s="244">
        <v>3E-05</v>
      </c>
      <c r="R245" s="244">
        <f>Q245*H245</f>
        <v>0.00042</v>
      </c>
      <c r="S245" s="244">
        <v>0</v>
      </c>
      <c r="T245" s="245">
        <f>S245*H245</f>
        <v>0</v>
      </c>
      <c r="AR245" s="24" t="s">
        <v>374</v>
      </c>
      <c r="AT245" s="24" t="s">
        <v>256</v>
      </c>
      <c r="AU245" s="24" t="s">
        <v>79</v>
      </c>
      <c r="AY245" s="24" t="s">
        <v>201</v>
      </c>
      <c r="BE245" s="246">
        <f>IF(N245="základní",J245,0)</f>
        <v>0</v>
      </c>
      <c r="BF245" s="246">
        <f>IF(N245="snížená",J245,0)</f>
        <v>0</v>
      </c>
      <c r="BG245" s="246">
        <f>IF(N245="zákl. přenesená",J245,0)</f>
        <v>0</v>
      </c>
      <c r="BH245" s="246">
        <f>IF(N245="sníž. přenesená",J245,0)</f>
        <v>0</v>
      </c>
      <c r="BI245" s="246">
        <f>IF(N245="nulová",J245,0)</f>
        <v>0</v>
      </c>
      <c r="BJ245" s="24" t="s">
        <v>76</v>
      </c>
      <c r="BK245" s="246">
        <f>ROUND(I245*H245,2)</f>
        <v>0</v>
      </c>
      <c r="BL245" s="24" t="s">
        <v>287</v>
      </c>
      <c r="BM245" s="24" t="s">
        <v>657</v>
      </c>
    </row>
    <row r="246" spans="2:51" s="12" customFormat="1" ht="13.5">
      <c r="B246" s="247"/>
      <c r="C246" s="248"/>
      <c r="D246" s="249" t="s">
        <v>210</v>
      </c>
      <c r="E246" s="250" t="s">
        <v>21</v>
      </c>
      <c r="F246" s="251" t="s">
        <v>1615</v>
      </c>
      <c r="G246" s="248"/>
      <c r="H246" s="252">
        <v>14</v>
      </c>
      <c r="I246" s="253"/>
      <c r="J246" s="248"/>
      <c r="K246" s="248"/>
      <c r="L246" s="254"/>
      <c r="M246" s="255"/>
      <c r="N246" s="256"/>
      <c r="O246" s="256"/>
      <c r="P246" s="256"/>
      <c r="Q246" s="256"/>
      <c r="R246" s="256"/>
      <c r="S246" s="256"/>
      <c r="T246" s="257"/>
      <c r="AT246" s="258" t="s">
        <v>210</v>
      </c>
      <c r="AU246" s="258" t="s">
        <v>79</v>
      </c>
      <c r="AV246" s="12" t="s">
        <v>79</v>
      </c>
      <c r="AW246" s="12" t="s">
        <v>33</v>
      </c>
      <c r="AX246" s="12" t="s">
        <v>76</v>
      </c>
      <c r="AY246" s="258" t="s">
        <v>201</v>
      </c>
    </row>
    <row r="247" spans="2:65" s="1" customFormat="1" ht="16.5" customHeight="1">
      <c r="B247" s="46"/>
      <c r="C247" s="259" t="s">
        <v>528</v>
      </c>
      <c r="D247" s="259" t="s">
        <v>256</v>
      </c>
      <c r="E247" s="260" t="s">
        <v>1165</v>
      </c>
      <c r="F247" s="261" t="s">
        <v>1166</v>
      </c>
      <c r="G247" s="262" t="s">
        <v>358</v>
      </c>
      <c r="H247" s="263">
        <v>2</v>
      </c>
      <c r="I247" s="264"/>
      <c r="J247" s="265">
        <f>ROUND(I247*H247,2)</f>
        <v>0</v>
      </c>
      <c r="K247" s="261" t="s">
        <v>220</v>
      </c>
      <c r="L247" s="266"/>
      <c r="M247" s="267" t="s">
        <v>21</v>
      </c>
      <c r="N247" s="268" t="s">
        <v>40</v>
      </c>
      <c r="O247" s="47"/>
      <c r="P247" s="244">
        <f>O247*H247</f>
        <v>0</v>
      </c>
      <c r="Q247" s="244">
        <v>3E-05</v>
      </c>
      <c r="R247" s="244">
        <f>Q247*H247</f>
        <v>6E-05</v>
      </c>
      <c r="S247" s="244">
        <v>0</v>
      </c>
      <c r="T247" s="245">
        <f>S247*H247</f>
        <v>0</v>
      </c>
      <c r="AR247" s="24" t="s">
        <v>374</v>
      </c>
      <c r="AT247" s="24" t="s">
        <v>256</v>
      </c>
      <c r="AU247" s="24" t="s">
        <v>79</v>
      </c>
      <c r="AY247" s="24" t="s">
        <v>201</v>
      </c>
      <c r="BE247" s="246">
        <f>IF(N247="základní",J247,0)</f>
        <v>0</v>
      </c>
      <c r="BF247" s="246">
        <f>IF(N247="snížená",J247,0)</f>
        <v>0</v>
      </c>
      <c r="BG247" s="246">
        <f>IF(N247="zákl. přenesená",J247,0)</f>
        <v>0</v>
      </c>
      <c r="BH247" s="246">
        <f>IF(N247="sníž. přenesená",J247,0)</f>
        <v>0</v>
      </c>
      <c r="BI247" s="246">
        <f>IF(N247="nulová",J247,0)</f>
        <v>0</v>
      </c>
      <c r="BJ247" s="24" t="s">
        <v>76</v>
      </c>
      <c r="BK247" s="246">
        <f>ROUND(I247*H247,2)</f>
        <v>0</v>
      </c>
      <c r="BL247" s="24" t="s">
        <v>287</v>
      </c>
      <c r="BM247" s="24" t="s">
        <v>1167</v>
      </c>
    </row>
    <row r="248" spans="2:51" s="12" customFormat="1" ht="13.5">
      <c r="B248" s="247"/>
      <c r="C248" s="248"/>
      <c r="D248" s="249" t="s">
        <v>210</v>
      </c>
      <c r="E248" s="250" t="s">
        <v>21</v>
      </c>
      <c r="F248" s="251" t="s">
        <v>1616</v>
      </c>
      <c r="G248" s="248"/>
      <c r="H248" s="252">
        <v>2</v>
      </c>
      <c r="I248" s="253"/>
      <c r="J248" s="248"/>
      <c r="K248" s="248"/>
      <c r="L248" s="254"/>
      <c r="M248" s="255"/>
      <c r="N248" s="256"/>
      <c r="O248" s="256"/>
      <c r="P248" s="256"/>
      <c r="Q248" s="256"/>
      <c r="R248" s="256"/>
      <c r="S248" s="256"/>
      <c r="T248" s="257"/>
      <c r="AT248" s="258" t="s">
        <v>210</v>
      </c>
      <c r="AU248" s="258" t="s">
        <v>79</v>
      </c>
      <c r="AV248" s="12" t="s">
        <v>79</v>
      </c>
      <c r="AW248" s="12" t="s">
        <v>33</v>
      </c>
      <c r="AX248" s="12" t="s">
        <v>76</v>
      </c>
      <c r="AY248" s="258" t="s">
        <v>201</v>
      </c>
    </row>
    <row r="249" spans="2:65" s="1" customFormat="1" ht="16.5" customHeight="1">
      <c r="B249" s="46"/>
      <c r="C249" s="259" t="s">
        <v>533</v>
      </c>
      <c r="D249" s="259" t="s">
        <v>256</v>
      </c>
      <c r="E249" s="260" t="s">
        <v>1617</v>
      </c>
      <c r="F249" s="261" t="s">
        <v>1618</v>
      </c>
      <c r="G249" s="262" t="s">
        <v>358</v>
      </c>
      <c r="H249" s="263">
        <v>2</v>
      </c>
      <c r="I249" s="264"/>
      <c r="J249" s="265">
        <f>ROUND(I249*H249,2)</f>
        <v>0</v>
      </c>
      <c r="K249" s="261" t="s">
        <v>207</v>
      </c>
      <c r="L249" s="266"/>
      <c r="M249" s="267" t="s">
        <v>21</v>
      </c>
      <c r="N249" s="268" t="s">
        <v>40</v>
      </c>
      <c r="O249" s="47"/>
      <c r="P249" s="244">
        <f>O249*H249</f>
        <v>0</v>
      </c>
      <c r="Q249" s="244">
        <v>5E-05</v>
      </c>
      <c r="R249" s="244">
        <f>Q249*H249</f>
        <v>0.0001</v>
      </c>
      <c r="S249" s="244">
        <v>0</v>
      </c>
      <c r="T249" s="245">
        <f>S249*H249</f>
        <v>0</v>
      </c>
      <c r="AR249" s="24" t="s">
        <v>374</v>
      </c>
      <c r="AT249" s="24" t="s">
        <v>256</v>
      </c>
      <c r="AU249" s="24" t="s">
        <v>79</v>
      </c>
      <c r="AY249" s="24" t="s">
        <v>201</v>
      </c>
      <c r="BE249" s="246">
        <f>IF(N249="základní",J249,0)</f>
        <v>0</v>
      </c>
      <c r="BF249" s="246">
        <f>IF(N249="snížená",J249,0)</f>
        <v>0</v>
      </c>
      <c r="BG249" s="246">
        <f>IF(N249="zákl. přenesená",J249,0)</f>
        <v>0</v>
      </c>
      <c r="BH249" s="246">
        <f>IF(N249="sníž. přenesená",J249,0)</f>
        <v>0</v>
      </c>
      <c r="BI249" s="246">
        <f>IF(N249="nulová",J249,0)</f>
        <v>0</v>
      </c>
      <c r="BJ249" s="24" t="s">
        <v>76</v>
      </c>
      <c r="BK249" s="246">
        <f>ROUND(I249*H249,2)</f>
        <v>0</v>
      </c>
      <c r="BL249" s="24" t="s">
        <v>287</v>
      </c>
      <c r="BM249" s="24" t="s">
        <v>1619</v>
      </c>
    </row>
    <row r="250" spans="2:51" s="12" customFormat="1" ht="13.5">
      <c r="B250" s="247"/>
      <c r="C250" s="248"/>
      <c r="D250" s="249" t="s">
        <v>210</v>
      </c>
      <c r="E250" s="250" t="s">
        <v>21</v>
      </c>
      <c r="F250" s="251" t="s">
        <v>1616</v>
      </c>
      <c r="G250" s="248"/>
      <c r="H250" s="252">
        <v>2</v>
      </c>
      <c r="I250" s="253"/>
      <c r="J250" s="248"/>
      <c r="K250" s="248"/>
      <c r="L250" s="254"/>
      <c r="M250" s="255"/>
      <c r="N250" s="256"/>
      <c r="O250" s="256"/>
      <c r="P250" s="256"/>
      <c r="Q250" s="256"/>
      <c r="R250" s="256"/>
      <c r="S250" s="256"/>
      <c r="T250" s="257"/>
      <c r="AT250" s="258" t="s">
        <v>210</v>
      </c>
      <c r="AU250" s="258" t="s">
        <v>79</v>
      </c>
      <c r="AV250" s="12" t="s">
        <v>79</v>
      </c>
      <c r="AW250" s="12" t="s">
        <v>33</v>
      </c>
      <c r="AX250" s="12" t="s">
        <v>76</v>
      </c>
      <c r="AY250" s="258" t="s">
        <v>201</v>
      </c>
    </row>
    <row r="251" spans="2:65" s="1" customFormat="1" ht="16.5" customHeight="1">
      <c r="B251" s="46"/>
      <c r="C251" s="235" t="s">
        <v>538</v>
      </c>
      <c r="D251" s="235" t="s">
        <v>203</v>
      </c>
      <c r="E251" s="236" t="s">
        <v>660</v>
      </c>
      <c r="F251" s="237" t="s">
        <v>661</v>
      </c>
      <c r="G251" s="238" t="s">
        <v>562</v>
      </c>
      <c r="H251" s="282"/>
      <c r="I251" s="240"/>
      <c r="J251" s="241">
        <f>ROUND(I251*H251,2)</f>
        <v>0</v>
      </c>
      <c r="K251" s="237" t="s">
        <v>220</v>
      </c>
      <c r="L251" s="72"/>
      <c r="M251" s="242" t="s">
        <v>21</v>
      </c>
      <c r="N251" s="243" t="s">
        <v>40</v>
      </c>
      <c r="O251" s="47"/>
      <c r="P251" s="244">
        <f>O251*H251</f>
        <v>0</v>
      </c>
      <c r="Q251" s="244">
        <v>0</v>
      </c>
      <c r="R251" s="244">
        <f>Q251*H251</f>
        <v>0</v>
      </c>
      <c r="S251" s="244">
        <v>0</v>
      </c>
      <c r="T251" s="245">
        <f>S251*H251</f>
        <v>0</v>
      </c>
      <c r="AR251" s="24" t="s">
        <v>287</v>
      </c>
      <c r="AT251" s="24" t="s">
        <v>203</v>
      </c>
      <c r="AU251" s="24" t="s">
        <v>79</v>
      </c>
      <c r="AY251" s="24" t="s">
        <v>201</v>
      </c>
      <c r="BE251" s="246">
        <f>IF(N251="základní",J251,0)</f>
        <v>0</v>
      </c>
      <c r="BF251" s="246">
        <f>IF(N251="snížená",J251,0)</f>
        <v>0</v>
      </c>
      <c r="BG251" s="246">
        <f>IF(N251="zákl. přenesená",J251,0)</f>
        <v>0</v>
      </c>
      <c r="BH251" s="246">
        <f>IF(N251="sníž. přenesená",J251,0)</f>
        <v>0</v>
      </c>
      <c r="BI251" s="246">
        <f>IF(N251="nulová",J251,0)</f>
        <v>0</v>
      </c>
      <c r="BJ251" s="24" t="s">
        <v>76</v>
      </c>
      <c r="BK251" s="246">
        <f>ROUND(I251*H251,2)</f>
        <v>0</v>
      </c>
      <c r="BL251" s="24" t="s">
        <v>287</v>
      </c>
      <c r="BM251" s="24" t="s">
        <v>662</v>
      </c>
    </row>
    <row r="252" spans="2:63" s="11" customFormat="1" ht="29.85" customHeight="1">
      <c r="B252" s="219"/>
      <c r="C252" s="220"/>
      <c r="D252" s="221" t="s">
        <v>68</v>
      </c>
      <c r="E252" s="233" t="s">
        <v>663</v>
      </c>
      <c r="F252" s="233" t="s">
        <v>664</v>
      </c>
      <c r="G252" s="220"/>
      <c r="H252" s="220"/>
      <c r="I252" s="223"/>
      <c r="J252" s="234">
        <f>BK252</f>
        <v>0</v>
      </c>
      <c r="K252" s="220"/>
      <c r="L252" s="225"/>
      <c r="M252" s="226"/>
      <c r="N252" s="227"/>
      <c r="O252" s="227"/>
      <c r="P252" s="228">
        <f>SUM(P253:P269)</f>
        <v>0</v>
      </c>
      <c r="Q252" s="227"/>
      <c r="R252" s="228">
        <f>SUM(R253:R269)</f>
        <v>0.01422</v>
      </c>
      <c r="S252" s="227"/>
      <c r="T252" s="229">
        <f>SUM(T253:T269)</f>
        <v>0.4272</v>
      </c>
      <c r="AR252" s="230" t="s">
        <v>79</v>
      </c>
      <c r="AT252" s="231" t="s">
        <v>68</v>
      </c>
      <c r="AU252" s="231" t="s">
        <v>76</v>
      </c>
      <c r="AY252" s="230" t="s">
        <v>201</v>
      </c>
      <c r="BK252" s="232">
        <f>SUM(BK253:BK269)</f>
        <v>0</v>
      </c>
    </row>
    <row r="253" spans="2:65" s="1" customFormat="1" ht="16.5" customHeight="1">
      <c r="B253" s="46"/>
      <c r="C253" s="235" t="s">
        <v>544</v>
      </c>
      <c r="D253" s="235" t="s">
        <v>203</v>
      </c>
      <c r="E253" s="236" t="s">
        <v>666</v>
      </c>
      <c r="F253" s="237" t="s">
        <v>667</v>
      </c>
      <c r="G253" s="238" t="s">
        <v>358</v>
      </c>
      <c r="H253" s="239">
        <v>16</v>
      </c>
      <c r="I253" s="240"/>
      <c r="J253" s="241">
        <f>ROUND(I253*H253,2)</f>
        <v>0</v>
      </c>
      <c r="K253" s="237" t="s">
        <v>220</v>
      </c>
      <c r="L253" s="72"/>
      <c r="M253" s="242" t="s">
        <v>21</v>
      </c>
      <c r="N253" s="243" t="s">
        <v>40</v>
      </c>
      <c r="O253" s="47"/>
      <c r="P253" s="244">
        <f>O253*H253</f>
        <v>0</v>
      </c>
      <c r="Q253" s="244">
        <v>0</v>
      </c>
      <c r="R253" s="244">
        <f>Q253*H253</f>
        <v>0</v>
      </c>
      <c r="S253" s="244">
        <v>0.0267</v>
      </c>
      <c r="T253" s="245">
        <f>S253*H253</f>
        <v>0.4272</v>
      </c>
      <c r="AR253" s="24" t="s">
        <v>287</v>
      </c>
      <c r="AT253" s="24" t="s">
        <v>203</v>
      </c>
      <c r="AU253" s="24" t="s">
        <v>79</v>
      </c>
      <c r="AY253" s="24" t="s">
        <v>201</v>
      </c>
      <c r="BE253" s="246">
        <f>IF(N253="základní",J253,0)</f>
        <v>0</v>
      </c>
      <c r="BF253" s="246">
        <f>IF(N253="snížená",J253,0)</f>
        <v>0</v>
      </c>
      <c r="BG253" s="246">
        <f>IF(N253="zákl. přenesená",J253,0)</f>
        <v>0</v>
      </c>
      <c r="BH253" s="246">
        <f>IF(N253="sníž. přenesená",J253,0)</f>
        <v>0</v>
      </c>
      <c r="BI253" s="246">
        <f>IF(N253="nulová",J253,0)</f>
        <v>0</v>
      </c>
      <c r="BJ253" s="24" t="s">
        <v>76</v>
      </c>
      <c r="BK253" s="246">
        <f>ROUND(I253*H253,2)</f>
        <v>0</v>
      </c>
      <c r="BL253" s="24" t="s">
        <v>287</v>
      </c>
      <c r="BM253" s="24" t="s">
        <v>668</v>
      </c>
    </row>
    <row r="254" spans="2:51" s="12" customFormat="1" ht="13.5">
      <c r="B254" s="247"/>
      <c r="C254" s="248"/>
      <c r="D254" s="249" t="s">
        <v>210</v>
      </c>
      <c r="E254" s="250" t="s">
        <v>21</v>
      </c>
      <c r="F254" s="251" t="s">
        <v>1620</v>
      </c>
      <c r="G254" s="248"/>
      <c r="H254" s="252">
        <v>16</v>
      </c>
      <c r="I254" s="253"/>
      <c r="J254" s="248"/>
      <c r="K254" s="248"/>
      <c r="L254" s="254"/>
      <c r="M254" s="255"/>
      <c r="N254" s="256"/>
      <c r="O254" s="256"/>
      <c r="P254" s="256"/>
      <c r="Q254" s="256"/>
      <c r="R254" s="256"/>
      <c r="S254" s="256"/>
      <c r="T254" s="257"/>
      <c r="AT254" s="258" t="s">
        <v>210</v>
      </c>
      <c r="AU254" s="258" t="s">
        <v>79</v>
      </c>
      <c r="AV254" s="12" t="s">
        <v>79</v>
      </c>
      <c r="AW254" s="12" t="s">
        <v>33</v>
      </c>
      <c r="AX254" s="12" t="s">
        <v>76</v>
      </c>
      <c r="AY254" s="258" t="s">
        <v>201</v>
      </c>
    </row>
    <row r="255" spans="2:65" s="1" customFormat="1" ht="25.5" customHeight="1">
      <c r="B255" s="46"/>
      <c r="C255" s="235" t="s">
        <v>549</v>
      </c>
      <c r="D255" s="235" t="s">
        <v>203</v>
      </c>
      <c r="E255" s="236" t="s">
        <v>670</v>
      </c>
      <c r="F255" s="237" t="s">
        <v>671</v>
      </c>
      <c r="G255" s="238" t="s">
        <v>358</v>
      </c>
      <c r="H255" s="239">
        <v>5</v>
      </c>
      <c r="I255" s="240"/>
      <c r="J255" s="241">
        <f>ROUND(I255*H255,2)</f>
        <v>0</v>
      </c>
      <c r="K255" s="237" t="s">
        <v>220</v>
      </c>
      <c r="L255" s="72"/>
      <c r="M255" s="242" t="s">
        <v>21</v>
      </c>
      <c r="N255" s="243" t="s">
        <v>40</v>
      </c>
      <c r="O255" s="47"/>
      <c r="P255" s="244">
        <f>O255*H255</f>
        <v>0</v>
      </c>
      <c r="Q255" s="244">
        <v>0.00126</v>
      </c>
      <c r="R255" s="244">
        <f>Q255*H255</f>
        <v>0.0063</v>
      </c>
      <c r="S255" s="244">
        <v>0</v>
      </c>
      <c r="T255" s="245">
        <f>S255*H255</f>
        <v>0</v>
      </c>
      <c r="AR255" s="24" t="s">
        <v>287</v>
      </c>
      <c r="AT255" s="24" t="s">
        <v>203</v>
      </c>
      <c r="AU255" s="24" t="s">
        <v>79</v>
      </c>
      <c r="AY255" s="24" t="s">
        <v>201</v>
      </c>
      <c r="BE255" s="246">
        <f>IF(N255="základní",J255,0)</f>
        <v>0</v>
      </c>
      <c r="BF255" s="246">
        <f>IF(N255="snížená",J255,0)</f>
        <v>0</v>
      </c>
      <c r="BG255" s="246">
        <f>IF(N255="zákl. přenesená",J255,0)</f>
        <v>0</v>
      </c>
      <c r="BH255" s="246">
        <f>IF(N255="sníž. přenesená",J255,0)</f>
        <v>0</v>
      </c>
      <c r="BI255" s="246">
        <f>IF(N255="nulová",J255,0)</f>
        <v>0</v>
      </c>
      <c r="BJ255" s="24" t="s">
        <v>76</v>
      </c>
      <c r="BK255" s="246">
        <f>ROUND(I255*H255,2)</f>
        <v>0</v>
      </c>
      <c r="BL255" s="24" t="s">
        <v>287</v>
      </c>
      <c r="BM255" s="24" t="s">
        <v>672</v>
      </c>
    </row>
    <row r="256" spans="2:51" s="12" customFormat="1" ht="13.5">
      <c r="B256" s="247"/>
      <c r="C256" s="248"/>
      <c r="D256" s="249" t="s">
        <v>210</v>
      </c>
      <c r="E256" s="250" t="s">
        <v>21</v>
      </c>
      <c r="F256" s="251" t="s">
        <v>1621</v>
      </c>
      <c r="G256" s="248"/>
      <c r="H256" s="252">
        <v>5</v>
      </c>
      <c r="I256" s="253"/>
      <c r="J256" s="248"/>
      <c r="K256" s="248"/>
      <c r="L256" s="254"/>
      <c r="M256" s="255"/>
      <c r="N256" s="256"/>
      <c r="O256" s="256"/>
      <c r="P256" s="256"/>
      <c r="Q256" s="256"/>
      <c r="R256" s="256"/>
      <c r="S256" s="256"/>
      <c r="T256" s="257"/>
      <c r="AT256" s="258" t="s">
        <v>210</v>
      </c>
      <c r="AU256" s="258" t="s">
        <v>79</v>
      </c>
      <c r="AV256" s="12" t="s">
        <v>79</v>
      </c>
      <c r="AW256" s="12" t="s">
        <v>33</v>
      </c>
      <c r="AX256" s="12" t="s">
        <v>76</v>
      </c>
      <c r="AY256" s="258" t="s">
        <v>201</v>
      </c>
    </row>
    <row r="257" spans="2:65" s="1" customFormat="1" ht="25.5" customHeight="1">
      <c r="B257" s="46"/>
      <c r="C257" s="235" t="s">
        <v>554</v>
      </c>
      <c r="D257" s="235" t="s">
        <v>203</v>
      </c>
      <c r="E257" s="236" t="s">
        <v>675</v>
      </c>
      <c r="F257" s="237" t="s">
        <v>676</v>
      </c>
      <c r="G257" s="238" t="s">
        <v>358</v>
      </c>
      <c r="H257" s="239">
        <v>2</v>
      </c>
      <c r="I257" s="240"/>
      <c r="J257" s="241">
        <f>ROUND(I257*H257,2)</f>
        <v>0</v>
      </c>
      <c r="K257" s="237" t="s">
        <v>220</v>
      </c>
      <c r="L257" s="72"/>
      <c r="M257" s="242" t="s">
        <v>21</v>
      </c>
      <c r="N257" s="243" t="s">
        <v>40</v>
      </c>
      <c r="O257" s="47"/>
      <c r="P257" s="244">
        <f>O257*H257</f>
        <v>0</v>
      </c>
      <c r="Q257" s="244">
        <v>0.00177</v>
      </c>
      <c r="R257" s="244">
        <f>Q257*H257</f>
        <v>0.00354</v>
      </c>
      <c r="S257" s="244">
        <v>0</v>
      </c>
      <c r="T257" s="245">
        <f>S257*H257</f>
        <v>0</v>
      </c>
      <c r="AR257" s="24" t="s">
        <v>287</v>
      </c>
      <c r="AT257" s="24" t="s">
        <v>203</v>
      </c>
      <c r="AU257" s="24" t="s">
        <v>79</v>
      </c>
      <c r="AY257" s="24" t="s">
        <v>201</v>
      </c>
      <c r="BE257" s="246">
        <f>IF(N257="základní",J257,0)</f>
        <v>0</v>
      </c>
      <c r="BF257" s="246">
        <f>IF(N257="snížená",J257,0)</f>
        <v>0</v>
      </c>
      <c r="BG257" s="246">
        <f>IF(N257="zákl. přenesená",J257,0)</f>
        <v>0</v>
      </c>
      <c r="BH257" s="246">
        <f>IF(N257="sníž. přenesená",J257,0)</f>
        <v>0</v>
      </c>
      <c r="BI257" s="246">
        <f>IF(N257="nulová",J257,0)</f>
        <v>0</v>
      </c>
      <c r="BJ257" s="24" t="s">
        <v>76</v>
      </c>
      <c r="BK257" s="246">
        <f>ROUND(I257*H257,2)</f>
        <v>0</v>
      </c>
      <c r="BL257" s="24" t="s">
        <v>287</v>
      </c>
      <c r="BM257" s="24" t="s">
        <v>677</v>
      </c>
    </row>
    <row r="258" spans="2:51" s="12" customFormat="1" ht="13.5">
      <c r="B258" s="247"/>
      <c r="C258" s="248"/>
      <c r="D258" s="249" t="s">
        <v>210</v>
      </c>
      <c r="E258" s="250" t="s">
        <v>21</v>
      </c>
      <c r="F258" s="251" t="s">
        <v>1622</v>
      </c>
      <c r="G258" s="248"/>
      <c r="H258" s="252">
        <v>2</v>
      </c>
      <c r="I258" s="253"/>
      <c r="J258" s="248"/>
      <c r="K258" s="248"/>
      <c r="L258" s="254"/>
      <c r="M258" s="255"/>
      <c r="N258" s="256"/>
      <c r="O258" s="256"/>
      <c r="P258" s="256"/>
      <c r="Q258" s="256"/>
      <c r="R258" s="256"/>
      <c r="S258" s="256"/>
      <c r="T258" s="257"/>
      <c r="AT258" s="258" t="s">
        <v>210</v>
      </c>
      <c r="AU258" s="258" t="s">
        <v>79</v>
      </c>
      <c r="AV258" s="12" t="s">
        <v>79</v>
      </c>
      <c r="AW258" s="12" t="s">
        <v>33</v>
      </c>
      <c r="AX258" s="12" t="s">
        <v>76</v>
      </c>
      <c r="AY258" s="258" t="s">
        <v>201</v>
      </c>
    </row>
    <row r="259" spans="2:65" s="1" customFormat="1" ht="16.5" customHeight="1">
      <c r="B259" s="46"/>
      <c r="C259" s="235" t="s">
        <v>559</v>
      </c>
      <c r="D259" s="235" t="s">
        <v>203</v>
      </c>
      <c r="E259" s="236" t="s">
        <v>680</v>
      </c>
      <c r="F259" s="237" t="s">
        <v>681</v>
      </c>
      <c r="G259" s="238" t="s">
        <v>358</v>
      </c>
      <c r="H259" s="239">
        <v>6</v>
      </c>
      <c r="I259" s="240"/>
      <c r="J259" s="241">
        <f>ROUND(I259*H259,2)</f>
        <v>0</v>
      </c>
      <c r="K259" s="237" t="s">
        <v>552</v>
      </c>
      <c r="L259" s="72"/>
      <c r="M259" s="242" t="s">
        <v>21</v>
      </c>
      <c r="N259" s="243" t="s">
        <v>40</v>
      </c>
      <c r="O259" s="47"/>
      <c r="P259" s="244">
        <f>O259*H259</f>
        <v>0</v>
      </c>
      <c r="Q259" s="244">
        <v>0.00035</v>
      </c>
      <c r="R259" s="244">
        <f>Q259*H259</f>
        <v>0.0021</v>
      </c>
      <c r="S259" s="244">
        <v>0</v>
      </c>
      <c r="T259" s="245">
        <f>S259*H259</f>
        <v>0</v>
      </c>
      <c r="AR259" s="24" t="s">
        <v>287</v>
      </c>
      <c r="AT259" s="24" t="s">
        <v>203</v>
      </c>
      <c r="AU259" s="24" t="s">
        <v>79</v>
      </c>
      <c r="AY259" s="24" t="s">
        <v>201</v>
      </c>
      <c r="BE259" s="246">
        <f>IF(N259="základní",J259,0)</f>
        <v>0</v>
      </c>
      <c r="BF259" s="246">
        <f>IF(N259="snížená",J259,0)</f>
        <v>0</v>
      </c>
      <c r="BG259" s="246">
        <f>IF(N259="zákl. přenesená",J259,0)</f>
        <v>0</v>
      </c>
      <c r="BH259" s="246">
        <f>IF(N259="sníž. přenesená",J259,0)</f>
        <v>0</v>
      </c>
      <c r="BI259" s="246">
        <f>IF(N259="nulová",J259,0)</f>
        <v>0</v>
      </c>
      <c r="BJ259" s="24" t="s">
        <v>76</v>
      </c>
      <c r="BK259" s="246">
        <f>ROUND(I259*H259,2)</f>
        <v>0</v>
      </c>
      <c r="BL259" s="24" t="s">
        <v>287</v>
      </c>
      <c r="BM259" s="24" t="s">
        <v>682</v>
      </c>
    </row>
    <row r="260" spans="2:51" s="12" customFormat="1" ht="13.5">
      <c r="B260" s="247"/>
      <c r="C260" s="248"/>
      <c r="D260" s="249" t="s">
        <v>210</v>
      </c>
      <c r="E260" s="250" t="s">
        <v>21</v>
      </c>
      <c r="F260" s="251" t="s">
        <v>1623</v>
      </c>
      <c r="G260" s="248"/>
      <c r="H260" s="252">
        <v>6</v>
      </c>
      <c r="I260" s="253"/>
      <c r="J260" s="248"/>
      <c r="K260" s="248"/>
      <c r="L260" s="254"/>
      <c r="M260" s="255"/>
      <c r="N260" s="256"/>
      <c r="O260" s="256"/>
      <c r="P260" s="256"/>
      <c r="Q260" s="256"/>
      <c r="R260" s="256"/>
      <c r="S260" s="256"/>
      <c r="T260" s="257"/>
      <c r="AT260" s="258" t="s">
        <v>210</v>
      </c>
      <c r="AU260" s="258" t="s">
        <v>79</v>
      </c>
      <c r="AV260" s="12" t="s">
        <v>79</v>
      </c>
      <c r="AW260" s="12" t="s">
        <v>33</v>
      </c>
      <c r="AX260" s="12" t="s">
        <v>76</v>
      </c>
      <c r="AY260" s="258" t="s">
        <v>201</v>
      </c>
    </row>
    <row r="261" spans="2:65" s="1" customFormat="1" ht="16.5" customHeight="1">
      <c r="B261" s="46"/>
      <c r="C261" s="235" t="s">
        <v>564</v>
      </c>
      <c r="D261" s="235" t="s">
        <v>203</v>
      </c>
      <c r="E261" s="236" t="s">
        <v>685</v>
      </c>
      <c r="F261" s="237" t="s">
        <v>686</v>
      </c>
      <c r="G261" s="238" t="s">
        <v>358</v>
      </c>
      <c r="H261" s="239">
        <v>2</v>
      </c>
      <c r="I261" s="240"/>
      <c r="J261" s="241">
        <f>ROUND(I261*H261,2)</f>
        <v>0</v>
      </c>
      <c r="K261" s="237" t="s">
        <v>552</v>
      </c>
      <c r="L261" s="72"/>
      <c r="M261" s="242" t="s">
        <v>21</v>
      </c>
      <c r="N261" s="243" t="s">
        <v>40</v>
      </c>
      <c r="O261" s="47"/>
      <c r="P261" s="244">
        <f>O261*H261</f>
        <v>0</v>
      </c>
      <c r="Q261" s="244">
        <v>0.00114</v>
      </c>
      <c r="R261" s="244">
        <f>Q261*H261</f>
        <v>0.00228</v>
      </c>
      <c r="S261" s="244">
        <v>0</v>
      </c>
      <c r="T261" s="245">
        <f>S261*H261</f>
        <v>0</v>
      </c>
      <c r="AR261" s="24" t="s">
        <v>287</v>
      </c>
      <c r="AT261" s="24" t="s">
        <v>203</v>
      </c>
      <c r="AU261" s="24" t="s">
        <v>79</v>
      </c>
      <c r="AY261" s="24" t="s">
        <v>201</v>
      </c>
      <c r="BE261" s="246">
        <f>IF(N261="základní",J261,0)</f>
        <v>0</v>
      </c>
      <c r="BF261" s="246">
        <f>IF(N261="snížená",J261,0)</f>
        <v>0</v>
      </c>
      <c r="BG261" s="246">
        <f>IF(N261="zákl. přenesená",J261,0)</f>
        <v>0</v>
      </c>
      <c r="BH261" s="246">
        <f>IF(N261="sníž. přenesená",J261,0)</f>
        <v>0</v>
      </c>
      <c r="BI261" s="246">
        <f>IF(N261="nulová",J261,0)</f>
        <v>0</v>
      </c>
      <c r="BJ261" s="24" t="s">
        <v>76</v>
      </c>
      <c r="BK261" s="246">
        <f>ROUND(I261*H261,2)</f>
        <v>0</v>
      </c>
      <c r="BL261" s="24" t="s">
        <v>287</v>
      </c>
      <c r="BM261" s="24" t="s">
        <v>687</v>
      </c>
    </row>
    <row r="262" spans="2:51" s="12" customFormat="1" ht="13.5">
      <c r="B262" s="247"/>
      <c r="C262" s="248"/>
      <c r="D262" s="249" t="s">
        <v>210</v>
      </c>
      <c r="E262" s="250" t="s">
        <v>21</v>
      </c>
      <c r="F262" s="251" t="s">
        <v>1622</v>
      </c>
      <c r="G262" s="248"/>
      <c r="H262" s="252">
        <v>2</v>
      </c>
      <c r="I262" s="253"/>
      <c r="J262" s="248"/>
      <c r="K262" s="248"/>
      <c r="L262" s="254"/>
      <c r="M262" s="255"/>
      <c r="N262" s="256"/>
      <c r="O262" s="256"/>
      <c r="P262" s="256"/>
      <c r="Q262" s="256"/>
      <c r="R262" s="256"/>
      <c r="S262" s="256"/>
      <c r="T262" s="257"/>
      <c r="AT262" s="258" t="s">
        <v>210</v>
      </c>
      <c r="AU262" s="258" t="s">
        <v>79</v>
      </c>
      <c r="AV262" s="12" t="s">
        <v>79</v>
      </c>
      <c r="AW262" s="12" t="s">
        <v>33</v>
      </c>
      <c r="AX262" s="12" t="s">
        <v>76</v>
      </c>
      <c r="AY262" s="258" t="s">
        <v>201</v>
      </c>
    </row>
    <row r="263" spans="2:65" s="1" customFormat="1" ht="16.5" customHeight="1">
      <c r="B263" s="46"/>
      <c r="C263" s="235" t="s">
        <v>568</v>
      </c>
      <c r="D263" s="235" t="s">
        <v>203</v>
      </c>
      <c r="E263" s="236" t="s">
        <v>690</v>
      </c>
      <c r="F263" s="237" t="s">
        <v>691</v>
      </c>
      <c r="G263" s="238" t="s">
        <v>248</v>
      </c>
      <c r="H263" s="239">
        <v>3</v>
      </c>
      <c r="I263" s="240"/>
      <c r="J263" s="241">
        <f>ROUND(I263*H263,2)</f>
        <v>0</v>
      </c>
      <c r="K263" s="237" t="s">
        <v>552</v>
      </c>
      <c r="L263" s="72"/>
      <c r="M263" s="242" t="s">
        <v>21</v>
      </c>
      <c r="N263" s="243" t="s">
        <v>40</v>
      </c>
      <c r="O263" s="47"/>
      <c r="P263" s="244">
        <f>O263*H263</f>
        <v>0</v>
      </c>
      <c r="Q263" s="244">
        <v>0</v>
      </c>
      <c r="R263" s="244">
        <f>Q263*H263</f>
        <v>0</v>
      </c>
      <c r="S263" s="244">
        <v>0</v>
      </c>
      <c r="T263" s="245">
        <f>S263*H263</f>
        <v>0</v>
      </c>
      <c r="AR263" s="24" t="s">
        <v>287</v>
      </c>
      <c r="AT263" s="24" t="s">
        <v>203</v>
      </c>
      <c r="AU263" s="24" t="s">
        <v>79</v>
      </c>
      <c r="AY263" s="24" t="s">
        <v>201</v>
      </c>
      <c r="BE263" s="246">
        <f>IF(N263="základní",J263,0)</f>
        <v>0</v>
      </c>
      <c r="BF263" s="246">
        <f>IF(N263="snížená",J263,0)</f>
        <v>0</v>
      </c>
      <c r="BG263" s="246">
        <f>IF(N263="zákl. přenesená",J263,0)</f>
        <v>0</v>
      </c>
      <c r="BH263" s="246">
        <f>IF(N263="sníž. přenesená",J263,0)</f>
        <v>0</v>
      </c>
      <c r="BI263" s="246">
        <f>IF(N263="nulová",J263,0)</f>
        <v>0</v>
      </c>
      <c r="BJ263" s="24" t="s">
        <v>76</v>
      </c>
      <c r="BK263" s="246">
        <f>ROUND(I263*H263,2)</f>
        <v>0</v>
      </c>
      <c r="BL263" s="24" t="s">
        <v>287</v>
      </c>
      <c r="BM263" s="24" t="s">
        <v>692</v>
      </c>
    </row>
    <row r="264" spans="2:65" s="1" customFormat="1" ht="16.5" customHeight="1">
      <c r="B264" s="46"/>
      <c r="C264" s="235" t="s">
        <v>572</v>
      </c>
      <c r="D264" s="235" t="s">
        <v>203</v>
      </c>
      <c r="E264" s="236" t="s">
        <v>695</v>
      </c>
      <c r="F264" s="237" t="s">
        <v>696</v>
      </c>
      <c r="G264" s="238" t="s">
        <v>248</v>
      </c>
      <c r="H264" s="239">
        <v>1</v>
      </c>
      <c r="I264" s="240"/>
      <c r="J264" s="241">
        <f>ROUND(I264*H264,2)</f>
        <v>0</v>
      </c>
      <c r="K264" s="237" t="s">
        <v>552</v>
      </c>
      <c r="L264" s="72"/>
      <c r="M264" s="242" t="s">
        <v>21</v>
      </c>
      <c r="N264" s="243" t="s">
        <v>40</v>
      </c>
      <c r="O264" s="47"/>
      <c r="P264" s="244">
        <f>O264*H264</f>
        <v>0</v>
      </c>
      <c r="Q264" s="244">
        <v>0</v>
      </c>
      <c r="R264" s="244">
        <f>Q264*H264</f>
        <v>0</v>
      </c>
      <c r="S264" s="244">
        <v>0</v>
      </c>
      <c r="T264" s="245">
        <f>S264*H264</f>
        <v>0</v>
      </c>
      <c r="AR264" s="24" t="s">
        <v>287</v>
      </c>
      <c r="AT264" s="24" t="s">
        <v>203</v>
      </c>
      <c r="AU264" s="24" t="s">
        <v>79</v>
      </c>
      <c r="AY264" s="24" t="s">
        <v>201</v>
      </c>
      <c r="BE264" s="246">
        <f>IF(N264="základní",J264,0)</f>
        <v>0</v>
      </c>
      <c r="BF264" s="246">
        <f>IF(N264="snížená",J264,0)</f>
        <v>0</v>
      </c>
      <c r="BG264" s="246">
        <f>IF(N264="zákl. přenesená",J264,0)</f>
        <v>0</v>
      </c>
      <c r="BH264" s="246">
        <f>IF(N264="sníž. přenesená",J264,0)</f>
        <v>0</v>
      </c>
      <c r="BI264" s="246">
        <f>IF(N264="nulová",J264,0)</f>
        <v>0</v>
      </c>
      <c r="BJ264" s="24" t="s">
        <v>76</v>
      </c>
      <c r="BK264" s="246">
        <f>ROUND(I264*H264,2)</f>
        <v>0</v>
      </c>
      <c r="BL264" s="24" t="s">
        <v>287</v>
      </c>
      <c r="BM264" s="24" t="s">
        <v>697</v>
      </c>
    </row>
    <row r="265" spans="2:65" s="1" customFormat="1" ht="16.5" customHeight="1">
      <c r="B265" s="46"/>
      <c r="C265" s="235" t="s">
        <v>576</v>
      </c>
      <c r="D265" s="235" t="s">
        <v>203</v>
      </c>
      <c r="E265" s="236" t="s">
        <v>703</v>
      </c>
      <c r="F265" s="237" t="s">
        <v>704</v>
      </c>
      <c r="G265" s="238" t="s">
        <v>358</v>
      </c>
      <c r="H265" s="239">
        <v>15</v>
      </c>
      <c r="I265" s="240"/>
      <c r="J265" s="241">
        <f>ROUND(I265*H265,2)</f>
        <v>0</v>
      </c>
      <c r="K265" s="237" t="s">
        <v>552</v>
      </c>
      <c r="L265" s="72"/>
      <c r="M265" s="242" t="s">
        <v>21</v>
      </c>
      <c r="N265" s="243" t="s">
        <v>40</v>
      </c>
      <c r="O265" s="47"/>
      <c r="P265" s="244">
        <f>O265*H265</f>
        <v>0</v>
      </c>
      <c r="Q265" s="244">
        <v>0</v>
      </c>
      <c r="R265" s="244">
        <f>Q265*H265</f>
        <v>0</v>
      </c>
      <c r="S265" s="244">
        <v>0</v>
      </c>
      <c r="T265" s="245">
        <f>S265*H265</f>
        <v>0</v>
      </c>
      <c r="AR265" s="24" t="s">
        <v>287</v>
      </c>
      <c r="AT265" s="24" t="s">
        <v>203</v>
      </c>
      <c r="AU265" s="24" t="s">
        <v>79</v>
      </c>
      <c r="AY265" s="24" t="s">
        <v>201</v>
      </c>
      <c r="BE265" s="246">
        <f>IF(N265="základní",J265,0)</f>
        <v>0</v>
      </c>
      <c r="BF265" s="246">
        <f>IF(N265="snížená",J265,0)</f>
        <v>0</v>
      </c>
      <c r="BG265" s="246">
        <f>IF(N265="zákl. přenesená",J265,0)</f>
        <v>0</v>
      </c>
      <c r="BH265" s="246">
        <f>IF(N265="sníž. přenesená",J265,0)</f>
        <v>0</v>
      </c>
      <c r="BI265" s="246">
        <f>IF(N265="nulová",J265,0)</f>
        <v>0</v>
      </c>
      <c r="BJ265" s="24" t="s">
        <v>76</v>
      </c>
      <c r="BK265" s="246">
        <f>ROUND(I265*H265,2)</f>
        <v>0</v>
      </c>
      <c r="BL265" s="24" t="s">
        <v>287</v>
      </c>
      <c r="BM265" s="24" t="s">
        <v>705</v>
      </c>
    </row>
    <row r="266" spans="2:51" s="12" customFormat="1" ht="13.5">
      <c r="B266" s="247"/>
      <c r="C266" s="248"/>
      <c r="D266" s="249" t="s">
        <v>210</v>
      </c>
      <c r="E266" s="250" t="s">
        <v>21</v>
      </c>
      <c r="F266" s="251" t="s">
        <v>1624</v>
      </c>
      <c r="G266" s="248"/>
      <c r="H266" s="252">
        <v>15</v>
      </c>
      <c r="I266" s="253"/>
      <c r="J266" s="248"/>
      <c r="K266" s="248"/>
      <c r="L266" s="254"/>
      <c r="M266" s="255"/>
      <c r="N266" s="256"/>
      <c r="O266" s="256"/>
      <c r="P266" s="256"/>
      <c r="Q266" s="256"/>
      <c r="R266" s="256"/>
      <c r="S266" s="256"/>
      <c r="T266" s="257"/>
      <c r="AT266" s="258" t="s">
        <v>210</v>
      </c>
      <c r="AU266" s="258" t="s">
        <v>79</v>
      </c>
      <c r="AV266" s="12" t="s">
        <v>79</v>
      </c>
      <c r="AW266" s="12" t="s">
        <v>33</v>
      </c>
      <c r="AX266" s="12" t="s">
        <v>76</v>
      </c>
      <c r="AY266" s="258" t="s">
        <v>201</v>
      </c>
    </row>
    <row r="267" spans="2:65" s="1" customFormat="1" ht="16.5" customHeight="1">
      <c r="B267" s="46"/>
      <c r="C267" s="235" t="s">
        <v>582</v>
      </c>
      <c r="D267" s="235" t="s">
        <v>203</v>
      </c>
      <c r="E267" s="236" t="s">
        <v>1625</v>
      </c>
      <c r="F267" s="237" t="s">
        <v>1626</v>
      </c>
      <c r="G267" s="238" t="s">
        <v>562</v>
      </c>
      <c r="H267" s="282"/>
      <c r="I267" s="240"/>
      <c r="J267" s="241">
        <f>ROUND(I267*H267,2)</f>
        <v>0</v>
      </c>
      <c r="K267" s="237" t="s">
        <v>207</v>
      </c>
      <c r="L267" s="72"/>
      <c r="M267" s="242" t="s">
        <v>21</v>
      </c>
      <c r="N267" s="243" t="s">
        <v>40</v>
      </c>
      <c r="O267" s="47"/>
      <c r="P267" s="244">
        <f>O267*H267</f>
        <v>0</v>
      </c>
      <c r="Q267" s="244">
        <v>0</v>
      </c>
      <c r="R267" s="244">
        <f>Q267*H267</f>
        <v>0</v>
      </c>
      <c r="S267" s="244">
        <v>0</v>
      </c>
      <c r="T267" s="245">
        <f>S267*H267</f>
        <v>0</v>
      </c>
      <c r="AR267" s="24" t="s">
        <v>287</v>
      </c>
      <c r="AT267" s="24" t="s">
        <v>203</v>
      </c>
      <c r="AU267" s="24" t="s">
        <v>79</v>
      </c>
      <c r="AY267" s="24" t="s">
        <v>201</v>
      </c>
      <c r="BE267" s="246">
        <f>IF(N267="základní",J267,0)</f>
        <v>0</v>
      </c>
      <c r="BF267" s="246">
        <f>IF(N267="snížená",J267,0)</f>
        <v>0</v>
      </c>
      <c r="BG267" s="246">
        <f>IF(N267="zákl. přenesená",J267,0)</f>
        <v>0</v>
      </c>
      <c r="BH267" s="246">
        <f>IF(N267="sníž. přenesená",J267,0)</f>
        <v>0</v>
      </c>
      <c r="BI267" s="246">
        <f>IF(N267="nulová",J267,0)</f>
        <v>0</v>
      </c>
      <c r="BJ267" s="24" t="s">
        <v>76</v>
      </c>
      <c r="BK267" s="246">
        <f>ROUND(I267*H267,2)</f>
        <v>0</v>
      </c>
      <c r="BL267" s="24" t="s">
        <v>287</v>
      </c>
      <c r="BM267" s="24" t="s">
        <v>1627</v>
      </c>
    </row>
    <row r="268" spans="2:65" s="1" customFormat="1" ht="16.5" customHeight="1">
      <c r="B268" s="46"/>
      <c r="C268" s="235" t="s">
        <v>587</v>
      </c>
      <c r="D268" s="235" t="s">
        <v>203</v>
      </c>
      <c r="E268" s="236" t="s">
        <v>707</v>
      </c>
      <c r="F268" s="237" t="s">
        <v>708</v>
      </c>
      <c r="G268" s="238" t="s">
        <v>248</v>
      </c>
      <c r="H268" s="239">
        <v>1</v>
      </c>
      <c r="I268" s="240"/>
      <c r="J268" s="241">
        <f>ROUND(I268*H268,2)</f>
        <v>0</v>
      </c>
      <c r="K268" s="237" t="s">
        <v>21</v>
      </c>
      <c r="L268" s="72"/>
      <c r="M268" s="242" t="s">
        <v>21</v>
      </c>
      <c r="N268" s="243" t="s">
        <v>40</v>
      </c>
      <c r="O268" s="47"/>
      <c r="P268" s="244">
        <f>O268*H268</f>
        <v>0</v>
      </c>
      <c r="Q268" s="244">
        <v>0</v>
      </c>
      <c r="R268" s="244">
        <f>Q268*H268</f>
        <v>0</v>
      </c>
      <c r="S268" s="244">
        <v>0</v>
      </c>
      <c r="T268" s="245">
        <f>S268*H268</f>
        <v>0</v>
      </c>
      <c r="AR268" s="24" t="s">
        <v>287</v>
      </c>
      <c r="AT268" s="24" t="s">
        <v>203</v>
      </c>
      <c r="AU268" s="24" t="s">
        <v>79</v>
      </c>
      <c r="AY268" s="24" t="s">
        <v>201</v>
      </c>
      <c r="BE268" s="246">
        <f>IF(N268="základní",J268,0)</f>
        <v>0</v>
      </c>
      <c r="BF268" s="246">
        <f>IF(N268="snížená",J268,0)</f>
        <v>0</v>
      </c>
      <c r="BG268" s="246">
        <f>IF(N268="zákl. přenesená",J268,0)</f>
        <v>0</v>
      </c>
      <c r="BH268" s="246">
        <f>IF(N268="sníž. přenesená",J268,0)</f>
        <v>0</v>
      </c>
      <c r="BI268" s="246">
        <f>IF(N268="nulová",J268,0)</f>
        <v>0</v>
      </c>
      <c r="BJ268" s="24" t="s">
        <v>76</v>
      </c>
      <c r="BK268" s="246">
        <f>ROUND(I268*H268,2)</f>
        <v>0</v>
      </c>
      <c r="BL268" s="24" t="s">
        <v>287</v>
      </c>
      <c r="BM268" s="24" t="s">
        <v>709</v>
      </c>
    </row>
    <row r="269" spans="2:65" s="1" customFormat="1" ht="16.5" customHeight="1">
      <c r="B269" s="46"/>
      <c r="C269" s="235" t="s">
        <v>593</v>
      </c>
      <c r="D269" s="235" t="s">
        <v>203</v>
      </c>
      <c r="E269" s="236" t="s">
        <v>710</v>
      </c>
      <c r="F269" s="237" t="s">
        <v>711</v>
      </c>
      <c r="G269" s="238" t="s">
        <v>248</v>
      </c>
      <c r="H269" s="239">
        <v>2</v>
      </c>
      <c r="I269" s="240"/>
      <c r="J269" s="241">
        <f>ROUND(I269*H269,2)</f>
        <v>0</v>
      </c>
      <c r="K269" s="237" t="s">
        <v>21</v>
      </c>
      <c r="L269" s="72"/>
      <c r="M269" s="242" t="s">
        <v>21</v>
      </c>
      <c r="N269" s="243" t="s">
        <v>40</v>
      </c>
      <c r="O269" s="47"/>
      <c r="P269" s="244">
        <f>O269*H269</f>
        <v>0</v>
      </c>
      <c r="Q269" s="244">
        <v>0</v>
      </c>
      <c r="R269" s="244">
        <f>Q269*H269</f>
        <v>0</v>
      </c>
      <c r="S269" s="244">
        <v>0</v>
      </c>
      <c r="T269" s="245">
        <f>S269*H269</f>
        <v>0</v>
      </c>
      <c r="AR269" s="24" t="s">
        <v>287</v>
      </c>
      <c r="AT269" s="24" t="s">
        <v>203</v>
      </c>
      <c r="AU269" s="24" t="s">
        <v>79</v>
      </c>
      <c r="AY269" s="24" t="s">
        <v>201</v>
      </c>
      <c r="BE269" s="246">
        <f>IF(N269="základní",J269,0)</f>
        <v>0</v>
      </c>
      <c r="BF269" s="246">
        <f>IF(N269="snížená",J269,0)</f>
        <v>0</v>
      </c>
      <c r="BG269" s="246">
        <f>IF(N269="zákl. přenesená",J269,0)</f>
        <v>0</v>
      </c>
      <c r="BH269" s="246">
        <f>IF(N269="sníž. přenesená",J269,0)</f>
        <v>0</v>
      </c>
      <c r="BI269" s="246">
        <f>IF(N269="nulová",J269,0)</f>
        <v>0</v>
      </c>
      <c r="BJ269" s="24" t="s">
        <v>76</v>
      </c>
      <c r="BK269" s="246">
        <f>ROUND(I269*H269,2)</f>
        <v>0</v>
      </c>
      <c r="BL269" s="24" t="s">
        <v>287</v>
      </c>
      <c r="BM269" s="24" t="s">
        <v>712</v>
      </c>
    </row>
    <row r="270" spans="2:63" s="11" customFormat="1" ht="29.85" customHeight="1">
      <c r="B270" s="219"/>
      <c r="C270" s="220"/>
      <c r="D270" s="221" t="s">
        <v>68</v>
      </c>
      <c r="E270" s="233" t="s">
        <v>713</v>
      </c>
      <c r="F270" s="233" t="s">
        <v>714</v>
      </c>
      <c r="G270" s="220"/>
      <c r="H270" s="220"/>
      <c r="I270" s="223"/>
      <c r="J270" s="234">
        <f>BK270</f>
        <v>0</v>
      </c>
      <c r="K270" s="220"/>
      <c r="L270" s="225"/>
      <c r="M270" s="226"/>
      <c r="N270" s="227"/>
      <c r="O270" s="227"/>
      <c r="P270" s="228">
        <f>SUM(P271:P326)</f>
        <v>0</v>
      </c>
      <c r="Q270" s="227"/>
      <c r="R270" s="228">
        <f>SUM(R271:R326)</f>
        <v>0.10478</v>
      </c>
      <c r="S270" s="227"/>
      <c r="T270" s="229">
        <f>SUM(T271:T326)</f>
        <v>0.08418</v>
      </c>
      <c r="AR270" s="230" t="s">
        <v>79</v>
      </c>
      <c r="AT270" s="231" t="s">
        <v>68</v>
      </c>
      <c r="AU270" s="231" t="s">
        <v>76</v>
      </c>
      <c r="AY270" s="230" t="s">
        <v>201</v>
      </c>
      <c r="BK270" s="232">
        <f>SUM(BK271:BK326)</f>
        <v>0</v>
      </c>
    </row>
    <row r="271" spans="2:65" s="1" customFormat="1" ht="16.5" customHeight="1">
      <c r="B271" s="46"/>
      <c r="C271" s="235" t="s">
        <v>597</v>
      </c>
      <c r="D271" s="235" t="s">
        <v>203</v>
      </c>
      <c r="E271" s="236" t="s">
        <v>721</v>
      </c>
      <c r="F271" s="237" t="s">
        <v>722</v>
      </c>
      <c r="G271" s="238" t="s">
        <v>248</v>
      </c>
      <c r="H271" s="239">
        <v>1</v>
      </c>
      <c r="I271" s="240"/>
      <c r="J271" s="241">
        <f>ROUND(I271*H271,2)</f>
        <v>0</v>
      </c>
      <c r="K271" s="237" t="s">
        <v>21</v>
      </c>
      <c r="L271" s="72"/>
      <c r="M271" s="242" t="s">
        <v>21</v>
      </c>
      <c r="N271" s="243" t="s">
        <v>40</v>
      </c>
      <c r="O271" s="47"/>
      <c r="P271" s="244">
        <f>O271*H271</f>
        <v>0</v>
      </c>
      <c r="Q271" s="244">
        <v>1E-05</v>
      </c>
      <c r="R271" s="244">
        <f>Q271*H271</f>
        <v>1E-05</v>
      </c>
      <c r="S271" s="244">
        <v>0.0001</v>
      </c>
      <c r="T271" s="245">
        <f>S271*H271</f>
        <v>0.0001</v>
      </c>
      <c r="AR271" s="24" t="s">
        <v>208</v>
      </c>
      <c r="AT271" s="24" t="s">
        <v>203</v>
      </c>
      <c r="AU271" s="24" t="s">
        <v>79</v>
      </c>
      <c r="AY271" s="24" t="s">
        <v>201</v>
      </c>
      <c r="BE271" s="246">
        <f>IF(N271="základní",J271,0)</f>
        <v>0</v>
      </c>
      <c r="BF271" s="246">
        <f>IF(N271="snížená",J271,0)</f>
        <v>0</v>
      </c>
      <c r="BG271" s="246">
        <f>IF(N271="zákl. přenesená",J271,0)</f>
        <v>0</v>
      </c>
      <c r="BH271" s="246">
        <f>IF(N271="sníž. přenesená",J271,0)</f>
        <v>0</v>
      </c>
      <c r="BI271" s="246">
        <f>IF(N271="nulová",J271,0)</f>
        <v>0</v>
      </c>
      <c r="BJ271" s="24" t="s">
        <v>76</v>
      </c>
      <c r="BK271" s="246">
        <f>ROUND(I271*H271,2)</f>
        <v>0</v>
      </c>
      <c r="BL271" s="24" t="s">
        <v>208</v>
      </c>
      <c r="BM271" s="24" t="s">
        <v>723</v>
      </c>
    </row>
    <row r="272" spans="2:51" s="12" customFormat="1" ht="13.5">
      <c r="B272" s="247"/>
      <c r="C272" s="248"/>
      <c r="D272" s="249" t="s">
        <v>210</v>
      </c>
      <c r="E272" s="250" t="s">
        <v>21</v>
      </c>
      <c r="F272" s="251" t="s">
        <v>1628</v>
      </c>
      <c r="G272" s="248"/>
      <c r="H272" s="252">
        <v>1</v>
      </c>
      <c r="I272" s="253"/>
      <c r="J272" s="248"/>
      <c r="K272" s="248"/>
      <c r="L272" s="254"/>
      <c r="M272" s="255"/>
      <c r="N272" s="256"/>
      <c r="O272" s="256"/>
      <c r="P272" s="256"/>
      <c r="Q272" s="256"/>
      <c r="R272" s="256"/>
      <c r="S272" s="256"/>
      <c r="T272" s="257"/>
      <c r="AT272" s="258" t="s">
        <v>210</v>
      </c>
      <c r="AU272" s="258" t="s">
        <v>79</v>
      </c>
      <c r="AV272" s="12" t="s">
        <v>79</v>
      </c>
      <c r="AW272" s="12" t="s">
        <v>33</v>
      </c>
      <c r="AX272" s="12" t="s">
        <v>76</v>
      </c>
      <c r="AY272" s="258" t="s">
        <v>201</v>
      </c>
    </row>
    <row r="273" spans="2:65" s="1" customFormat="1" ht="16.5" customHeight="1">
      <c r="B273" s="46"/>
      <c r="C273" s="259" t="s">
        <v>603</v>
      </c>
      <c r="D273" s="259" t="s">
        <v>256</v>
      </c>
      <c r="E273" s="260" t="s">
        <v>726</v>
      </c>
      <c r="F273" s="261" t="s">
        <v>727</v>
      </c>
      <c r="G273" s="262" t="s">
        <v>248</v>
      </c>
      <c r="H273" s="263">
        <v>1</v>
      </c>
      <c r="I273" s="264"/>
      <c r="J273" s="265">
        <f>ROUND(I273*H273,2)</f>
        <v>0</v>
      </c>
      <c r="K273" s="261" t="s">
        <v>21</v>
      </c>
      <c r="L273" s="266"/>
      <c r="M273" s="267" t="s">
        <v>21</v>
      </c>
      <c r="N273" s="268" t="s">
        <v>40</v>
      </c>
      <c r="O273" s="47"/>
      <c r="P273" s="244">
        <f>O273*H273</f>
        <v>0</v>
      </c>
      <c r="Q273" s="244">
        <v>0.0015</v>
      </c>
      <c r="R273" s="244">
        <f>Q273*H273</f>
        <v>0.0015</v>
      </c>
      <c r="S273" s="244">
        <v>0</v>
      </c>
      <c r="T273" s="245">
        <f>S273*H273</f>
        <v>0</v>
      </c>
      <c r="AR273" s="24" t="s">
        <v>245</v>
      </c>
      <c r="AT273" s="24" t="s">
        <v>256</v>
      </c>
      <c r="AU273" s="24" t="s">
        <v>79</v>
      </c>
      <c r="AY273" s="24" t="s">
        <v>201</v>
      </c>
      <c r="BE273" s="246">
        <f>IF(N273="základní",J273,0)</f>
        <v>0</v>
      </c>
      <c r="BF273" s="246">
        <f>IF(N273="snížená",J273,0)</f>
        <v>0</v>
      </c>
      <c r="BG273" s="246">
        <f>IF(N273="zákl. přenesená",J273,0)</f>
        <v>0</v>
      </c>
      <c r="BH273" s="246">
        <f>IF(N273="sníž. přenesená",J273,0)</f>
        <v>0</v>
      </c>
      <c r="BI273" s="246">
        <f>IF(N273="nulová",J273,0)</f>
        <v>0</v>
      </c>
      <c r="BJ273" s="24" t="s">
        <v>76</v>
      </c>
      <c r="BK273" s="246">
        <f>ROUND(I273*H273,2)</f>
        <v>0</v>
      </c>
      <c r="BL273" s="24" t="s">
        <v>208</v>
      </c>
      <c r="BM273" s="24" t="s">
        <v>728</v>
      </c>
    </row>
    <row r="274" spans="2:51" s="12" customFormat="1" ht="13.5">
      <c r="B274" s="247"/>
      <c r="C274" s="248"/>
      <c r="D274" s="249" t="s">
        <v>210</v>
      </c>
      <c r="E274" s="250" t="s">
        <v>21</v>
      </c>
      <c r="F274" s="251" t="s">
        <v>1628</v>
      </c>
      <c r="G274" s="248"/>
      <c r="H274" s="252">
        <v>1</v>
      </c>
      <c r="I274" s="253"/>
      <c r="J274" s="248"/>
      <c r="K274" s="248"/>
      <c r="L274" s="254"/>
      <c r="M274" s="255"/>
      <c r="N274" s="256"/>
      <c r="O274" s="256"/>
      <c r="P274" s="256"/>
      <c r="Q274" s="256"/>
      <c r="R274" s="256"/>
      <c r="S274" s="256"/>
      <c r="T274" s="257"/>
      <c r="AT274" s="258" t="s">
        <v>210</v>
      </c>
      <c r="AU274" s="258" t="s">
        <v>79</v>
      </c>
      <c r="AV274" s="12" t="s">
        <v>79</v>
      </c>
      <c r="AW274" s="12" t="s">
        <v>33</v>
      </c>
      <c r="AX274" s="12" t="s">
        <v>76</v>
      </c>
      <c r="AY274" s="258" t="s">
        <v>201</v>
      </c>
    </row>
    <row r="275" spans="2:65" s="1" customFormat="1" ht="16.5" customHeight="1">
      <c r="B275" s="46"/>
      <c r="C275" s="235" t="s">
        <v>608</v>
      </c>
      <c r="D275" s="235" t="s">
        <v>203</v>
      </c>
      <c r="E275" s="236" t="s">
        <v>730</v>
      </c>
      <c r="F275" s="237" t="s">
        <v>731</v>
      </c>
      <c r="G275" s="238" t="s">
        <v>241</v>
      </c>
      <c r="H275" s="239">
        <v>4</v>
      </c>
      <c r="I275" s="240"/>
      <c r="J275" s="241">
        <f>ROUND(I275*H275,2)</f>
        <v>0</v>
      </c>
      <c r="K275" s="237" t="s">
        <v>220</v>
      </c>
      <c r="L275" s="72"/>
      <c r="M275" s="242" t="s">
        <v>21</v>
      </c>
      <c r="N275" s="243" t="s">
        <v>40</v>
      </c>
      <c r="O275" s="47"/>
      <c r="P275" s="244">
        <f>O275*H275</f>
        <v>0</v>
      </c>
      <c r="Q275" s="244">
        <v>0</v>
      </c>
      <c r="R275" s="244">
        <f>Q275*H275</f>
        <v>0</v>
      </c>
      <c r="S275" s="244">
        <v>0.01946</v>
      </c>
      <c r="T275" s="245">
        <f>S275*H275</f>
        <v>0.07784</v>
      </c>
      <c r="AR275" s="24" t="s">
        <v>287</v>
      </c>
      <c r="AT275" s="24" t="s">
        <v>203</v>
      </c>
      <c r="AU275" s="24" t="s">
        <v>79</v>
      </c>
      <c r="AY275" s="24" t="s">
        <v>201</v>
      </c>
      <c r="BE275" s="246">
        <f>IF(N275="základní",J275,0)</f>
        <v>0</v>
      </c>
      <c r="BF275" s="246">
        <f>IF(N275="snížená",J275,0)</f>
        <v>0</v>
      </c>
      <c r="BG275" s="246">
        <f>IF(N275="zákl. přenesená",J275,0)</f>
        <v>0</v>
      </c>
      <c r="BH275" s="246">
        <f>IF(N275="sníž. přenesená",J275,0)</f>
        <v>0</v>
      </c>
      <c r="BI275" s="246">
        <f>IF(N275="nulová",J275,0)</f>
        <v>0</v>
      </c>
      <c r="BJ275" s="24" t="s">
        <v>76</v>
      </c>
      <c r="BK275" s="246">
        <f>ROUND(I275*H275,2)</f>
        <v>0</v>
      </c>
      <c r="BL275" s="24" t="s">
        <v>287</v>
      </c>
      <c r="BM275" s="24" t="s">
        <v>732</v>
      </c>
    </row>
    <row r="276" spans="2:51" s="12" customFormat="1" ht="13.5">
      <c r="B276" s="247"/>
      <c r="C276" s="248"/>
      <c r="D276" s="249" t="s">
        <v>210</v>
      </c>
      <c r="E276" s="250" t="s">
        <v>21</v>
      </c>
      <c r="F276" s="251" t="s">
        <v>1629</v>
      </c>
      <c r="G276" s="248"/>
      <c r="H276" s="252">
        <v>4</v>
      </c>
      <c r="I276" s="253"/>
      <c r="J276" s="248"/>
      <c r="K276" s="248"/>
      <c r="L276" s="254"/>
      <c r="M276" s="255"/>
      <c r="N276" s="256"/>
      <c r="O276" s="256"/>
      <c r="P276" s="256"/>
      <c r="Q276" s="256"/>
      <c r="R276" s="256"/>
      <c r="S276" s="256"/>
      <c r="T276" s="257"/>
      <c r="AT276" s="258" t="s">
        <v>210</v>
      </c>
      <c r="AU276" s="258" t="s">
        <v>79</v>
      </c>
      <c r="AV276" s="12" t="s">
        <v>79</v>
      </c>
      <c r="AW276" s="12" t="s">
        <v>33</v>
      </c>
      <c r="AX276" s="12" t="s">
        <v>76</v>
      </c>
      <c r="AY276" s="258" t="s">
        <v>201</v>
      </c>
    </row>
    <row r="277" spans="2:65" s="1" customFormat="1" ht="16.5" customHeight="1">
      <c r="B277" s="46"/>
      <c r="C277" s="235" t="s">
        <v>612</v>
      </c>
      <c r="D277" s="235" t="s">
        <v>203</v>
      </c>
      <c r="E277" s="236" t="s">
        <v>735</v>
      </c>
      <c r="F277" s="237" t="s">
        <v>736</v>
      </c>
      <c r="G277" s="238" t="s">
        <v>241</v>
      </c>
      <c r="H277" s="239">
        <v>1</v>
      </c>
      <c r="I277" s="240"/>
      <c r="J277" s="241">
        <f>ROUND(I277*H277,2)</f>
        <v>0</v>
      </c>
      <c r="K277" s="237" t="s">
        <v>552</v>
      </c>
      <c r="L277" s="72"/>
      <c r="M277" s="242" t="s">
        <v>21</v>
      </c>
      <c r="N277" s="243" t="s">
        <v>40</v>
      </c>
      <c r="O277" s="47"/>
      <c r="P277" s="244">
        <f>O277*H277</f>
        <v>0</v>
      </c>
      <c r="Q277" s="244">
        <v>0.0034</v>
      </c>
      <c r="R277" s="244">
        <f>Q277*H277</f>
        <v>0.0034</v>
      </c>
      <c r="S277" s="244">
        <v>0</v>
      </c>
      <c r="T277" s="245">
        <f>S277*H277</f>
        <v>0</v>
      </c>
      <c r="AR277" s="24" t="s">
        <v>287</v>
      </c>
      <c r="AT277" s="24" t="s">
        <v>203</v>
      </c>
      <c r="AU277" s="24" t="s">
        <v>79</v>
      </c>
      <c r="AY277" s="24" t="s">
        <v>201</v>
      </c>
      <c r="BE277" s="246">
        <f>IF(N277="základní",J277,0)</f>
        <v>0</v>
      </c>
      <c r="BF277" s="246">
        <f>IF(N277="snížená",J277,0)</f>
        <v>0</v>
      </c>
      <c r="BG277" s="246">
        <f>IF(N277="zákl. přenesená",J277,0)</f>
        <v>0</v>
      </c>
      <c r="BH277" s="246">
        <f>IF(N277="sníž. přenesená",J277,0)</f>
        <v>0</v>
      </c>
      <c r="BI277" s="246">
        <f>IF(N277="nulová",J277,0)</f>
        <v>0</v>
      </c>
      <c r="BJ277" s="24" t="s">
        <v>76</v>
      </c>
      <c r="BK277" s="246">
        <f>ROUND(I277*H277,2)</f>
        <v>0</v>
      </c>
      <c r="BL277" s="24" t="s">
        <v>287</v>
      </c>
      <c r="BM277" s="24" t="s">
        <v>737</v>
      </c>
    </row>
    <row r="278" spans="2:51" s="12" customFormat="1" ht="13.5">
      <c r="B278" s="247"/>
      <c r="C278" s="248"/>
      <c r="D278" s="249" t="s">
        <v>210</v>
      </c>
      <c r="E278" s="250" t="s">
        <v>21</v>
      </c>
      <c r="F278" s="251" t="s">
        <v>1630</v>
      </c>
      <c r="G278" s="248"/>
      <c r="H278" s="252">
        <v>1</v>
      </c>
      <c r="I278" s="253"/>
      <c r="J278" s="248"/>
      <c r="K278" s="248"/>
      <c r="L278" s="254"/>
      <c r="M278" s="255"/>
      <c r="N278" s="256"/>
      <c r="O278" s="256"/>
      <c r="P278" s="256"/>
      <c r="Q278" s="256"/>
      <c r="R278" s="256"/>
      <c r="S278" s="256"/>
      <c r="T278" s="257"/>
      <c r="AT278" s="258" t="s">
        <v>210</v>
      </c>
      <c r="AU278" s="258" t="s">
        <v>79</v>
      </c>
      <c r="AV278" s="12" t="s">
        <v>79</v>
      </c>
      <c r="AW278" s="12" t="s">
        <v>33</v>
      </c>
      <c r="AX278" s="12" t="s">
        <v>76</v>
      </c>
      <c r="AY278" s="258" t="s">
        <v>201</v>
      </c>
    </row>
    <row r="279" spans="2:65" s="1" customFormat="1" ht="16.5" customHeight="1">
      <c r="B279" s="46"/>
      <c r="C279" s="259" t="s">
        <v>619</v>
      </c>
      <c r="D279" s="259" t="s">
        <v>256</v>
      </c>
      <c r="E279" s="260" t="s">
        <v>740</v>
      </c>
      <c r="F279" s="261" t="s">
        <v>741</v>
      </c>
      <c r="G279" s="262" t="s">
        <v>248</v>
      </c>
      <c r="H279" s="263">
        <v>1</v>
      </c>
      <c r="I279" s="264"/>
      <c r="J279" s="265">
        <f>ROUND(I279*H279,2)</f>
        <v>0</v>
      </c>
      <c r="K279" s="261" t="s">
        <v>21</v>
      </c>
      <c r="L279" s="266"/>
      <c r="M279" s="267" t="s">
        <v>21</v>
      </c>
      <c r="N279" s="268" t="s">
        <v>40</v>
      </c>
      <c r="O279" s="47"/>
      <c r="P279" s="244">
        <f>O279*H279</f>
        <v>0</v>
      </c>
      <c r="Q279" s="244">
        <v>0.013</v>
      </c>
      <c r="R279" s="244">
        <f>Q279*H279</f>
        <v>0.013</v>
      </c>
      <c r="S279" s="244">
        <v>0</v>
      </c>
      <c r="T279" s="245">
        <f>S279*H279</f>
        <v>0</v>
      </c>
      <c r="AR279" s="24" t="s">
        <v>245</v>
      </c>
      <c r="AT279" s="24" t="s">
        <v>256</v>
      </c>
      <c r="AU279" s="24" t="s">
        <v>79</v>
      </c>
      <c r="AY279" s="24" t="s">
        <v>201</v>
      </c>
      <c r="BE279" s="246">
        <f>IF(N279="základní",J279,0)</f>
        <v>0</v>
      </c>
      <c r="BF279" s="246">
        <f>IF(N279="snížená",J279,0)</f>
        <v>0</v>
      </c>
      <c r="BG279" s="246">
        <f>IF(N279="zákl. přenesená",J279,0)</f>
        <v>0</v>
      </c>
      <c r="BH279" s="246">
        <f>IF(N279="sníž. přenesená",J279,0)</f>
        <v>0</v>
      </c>
      <c r="BI279" s="246">
        <f>IF(N279="nulová",J279,0)</f>
        <v>0</v>
      </c>
      <c r="BJ279" s="24" t="s">
        <v>76</v>
      </c>
      <c r="BK279" s="246">
        <f>ROUND(I279*H279,2)</f>
        <v>0</v>
      </c>
      <c r="BL279" s="24" t="s">
        <v>208</v>
      </c>
      <c r="BM279" s="24" t="s">
        <v>742</v>
      </c>
    </row>
    <row r="280" spans="2:51" s="12" customFormat="1" ht="13.5">
      <c r="B280" s="247"/>
      <c r="C280" s="248"/>
      <c r="D280" s="249" t="s">
        <v>210</v>
      </c>
      <c r="E280" s="250" t="s">
        <v>21</v>
      </c>
      <c r="F280" s="251" t="s">
        <v>1630</v>
      </c>
      <c r="G280" s="248"/>
      <c r="H280" s="252">
        <v>1</v>
      </c>
      <c r="I280" s="253"/>
      <c r="J280" s="248"/>
      <c r="K280" s="248"/>
      <c r="L280" s="254"/>
      <c r="M280" s="255"/>
      <c r="N280" s="256"/>
      <c r="O280" s="256"/>
      <c r="P280" s="256"/>
      <c r="Q280" s="256"/>
      <c r="R280" s="256"/>
      <c r="S280" s="256"/>
      <c r="T280" s="257"/>
      <c r="AT280" s="258" t="s">
        <v>210</v>
      </c>
      <c r="AU280" s="258" t="s">
        <v>79</v>
      </c>
      <c r="AV280" s="12" t="s">
        <v>79</v>
      </c>
      <c r="AW280" s="12" t="s">
        <v>33</v>
      </c>
      <c r="AX280" s="12" t="s">
        <v>76</v>
      </c>
      <c r="AY280" s="258" t="s">
        <v>201</v>
      </c>
    </row>
    <row r="281" spans="2:65" s="1" customFormat="1" ht="16.5" customHeight="1">
      <c r="B281" s="46"/>
      <c r="C281" s="259" t="s">
        <v>623</v>
      </c>
      <c r="D281" s="259" t="s">
        <v>256</v>
      </c>
      <c r="E281" s="260" t="s">
        <v>744</v>
      </c>
      <c r="F281" s="261" t="s">
        <v>745</v>
      </c>
      <c r="G281" s="262" t="s">
        <v>248</v>
      </c>
      <c r="H281" s="263">
        <v>1</v>
      </c>
      <c r="I281" s="264"/>
      <c r="J281" s="265">
        <f>ROUND(I281*H281,2)</f>
        <v>0</v>
      </c>
      <c r="K281" s="261" t="s">
        <v>552</v>
      </c>
      <c r="L281" s="266"/>
      <c r="M281" s="267" t="s">
        <v>21</v>
      </c>
      <c r="N281" s="268" t="s">
        <v>40</v>
      </c>
      <c r="O281" s="47"/>
      <c r="P281" s="244">
        <f>O281*H281</f>
        <v>0</v>
      </c>
      <c r="Q281" s="244">
        <v>0.004</v>
      </c>
      <c r="R281" s="244">
        <f>Q281*H281</f>
        <v>0.004</v>
      </c>
      <c r="S281" s="244">
        <v>0</v>
      </c>
      <c r="T281" s="245">
        <f>S281*H281</f>
        <v>0</v>
      </c>
      <c r="AR281" s="24" t="s">
        <v>245</v>
      </c>
      <c r="AT281" s="24" t="s">
        <v>256</v>
      </c>
      <c r="AU281" s="24" t="s">
        <v>79</v>
      </c>
      <c r="AY281" s="24" t="s">
        <v>201</v>
      </c>
      <c r="BE281" s="246">
        <f>IF(N281="základní",J281,0)</f>
        <v>0</v>
      </c>
      <c r="BF281" s="246">
        <f>IF(N281="snížená",J281,0)</f>
        <v>0</v>
      </c>
      <c r="BG281" s="246">
        <f>IF(N281="zákl. přenesená",J281,0)</f>
        <v>0</v>
      </c>
      <c r="BH281" s="246">
        <f>IF(N281="sníž. přenesená",J281,0)</f>
        <v>0</v>
      </c>
      <c r="BI281" s="246">
        <f>IF(N281="nulová",J281,0)</f>
        <v>0</v>
      </c>
      <c r="BJ281" s="24" t="s">
        <v>76</v>
      </c>
      <c r="BK281" s="246">
        <f>ROUND(I281*H281,2)</f>
        <v>0</v>
      </c>
      <c r="BL281" s="24" t="s">
        <v>208</v>
      </c>
      <c r="BM281" s="24" t="s">
        <v>746</v>
      </c>
    </row>
    <row r="282" spans="2:51" s="12" customFormat="1" ht="13.5">
      <c r="B282" s="247"/>
      <c r="C282" s="248"/>
      <c r="D282" s="249" t="s">
        <v>210</v>
      </c>
      <c r="E282" s="250" t="s">
        <v>21</v>
      </c>
      <c r="F282" s="251" t="s">
        <v>1630</v>
      </c>
      <c r="G282" s="248"/>
      <c r="H282" s="252">
        <v>1</v>
      </c>
      <c r="I282" s="253"/>
      <c r="J282" s="248"/>
      <c r="K282" s="248"/>
      <c r="L282" s="254"/>
      <c r="M282" s="255"/>
      <c r="N282" s="256"/>
      <c r="O282" s="256"/>
      <c r="P282" s="256"/>
      <c r="Q282" s="256"/>
      <c r="R282" s="256"/>
      <c r="S282" s="256"/>
      <c r="T282" s="257"/>
      <c r="AT282" s="258" t="s">
        <v>210</v>
      </c>
      <c r="AU282" s="258" t="s">
        <v>79</v>
      </c>
      <c r="AV282" s="12" t="s">
        <v>79</v>
      </c>
      <c r="AW282" s="12" t="s">
        <v>33</v>
      </c>
      <c r="AX282" s="12" t="s">
        <v>76</v>
      </c>
      <c r="AY282" s="258" t="s">
        <v>201</v>
      </c>
    </row>
    <row r="283" spans="2:65" s="1" customFormat="1" ht="25.5" customHeight="1">
      <c r="B283" s="46"/>
      <c r="C283" s="235" t="s">
        <v>629</v>
      </c>
      <c r="D283" s="235" t="s">
        <v>203</v>
      </c>
      <c r="E283" s="236" t="s">
        <v>748</v>
      </c>
      <c r="F283" s="237" t="s">
        <v>749</v>
      </c>
      <c r="G283" s="238" t="s">
        <v>241</v>
      </c>
      <c r="H283" s="239">
        <v>1</v>
      </c>
      <c r="I283" s="240"/>
      <c r="J283" s="241">
        <f>ROUND(I283*H283,2)</f>
        <v>0</v>
      </c>
      <c r="K283" s="237" t="s">
        <v>21</v>
      </c>
      <c r="L283" s="72"/>
      <c r="M283" s="242" t="s">
        <v>21</v>
      </c>
      <c r="N283" s="243" t="s">
        <v>40</v>
      </c>
      <c r="O283" s="47"/>
      <c r="P283" s="244">
        <f>O283*H283</f>
        <v>0</v>
      </c>
      <c r="Q283" s="244">
        <v>0.00419</v>
      </c>
      <c r="R283" s="244">
        <f>Q283*H283</f>
        <v>0.00419</v>
      </c>
      <c r="S283" s="244">
        <v>0</v>
      </c>
      <c r="T283" s="245">
        <f>S283*H283</f>
        <v>0</v>
      </c>
      <c r="AR283" s="24" t="s">
        <v>287</v>
      </c>
      <c r="AT283" s="24" t="s">
        <v>203</v>
      </c>
      <c r="AU283" s="24" t="s">
        <v>79</v>
      </c>
      <c r="AY283" s="24" t="s">
        <v>201</v>
      </c>
      <c r="BE283" s="246">
        <f>IF(N283="základní",J283,0)</f>
        <v>0</v>
      </c>
      <c r="BF283" s="246">
        <f>IF(N283="snížená",J283,0)</f>
        <v>0</v>
      </c>
      <c r="BG283" s="246">
        <f>IF(N283="zákl. přenesená",J283,0)</f>
        <v>0</v>
      </c>
      <c r="BH283" s="246">
        <f>IF(N283="sníž. přenesená",J283,0)</f>
        <v>0</v>
      </c>
      <c r="BI283" s="246">
        <f>IF(N283="nulová",J283,0)</f>
        <v>0</v>
      </c>
      <c r="BJ283" s="24" t="s">
        <v>76</v>
      </c>
      <c r="BK283" s="246">
        <f>ROUND(I283*H283,2)</f>
        <v>0</v>
      </c>
      <c r="BL283" s="24" t="s">
        <v>287</v>
      </c>
      <c r="BM283" s="24" t="s">
        <v>750</v>
      </c>
    </row>
    <row r="284" spans="2:51" s="12" customFormat="1" ht="13.5">
      <c r="B284" s="247"/>
      <c r="C284" s="248"/>
      <c r="D284" s="249" t="s">
        <v>210</v>
      </c>
      <c r="E284" s="250" t="s">
        <v>21</v>
      </c>
      <c r="F284" s="251" t="s">
        <v>1630</v>
      </c>
      <c r="G284" s="248"/>
      <c r="H284" s="252">
        <v>1</v>
      </c>
      <c r="I284" s="253"/>
      <c r="J284" s="248"/>
      <c r="K284" s="248"/>
      <c r="L284" s="254"/>
      <c r="M284" s="255"/>
      <c r="N284" s="256"/>
      <c r="O284" s="256"/>
      <c r="P284" s="256"/>
      <c r="Q284" s="256"/>
      <c r="R284" s="256"/>
      <c r="S284" s="256"/>
      <c r="T284" s="257"/>
      <c r="AT284" s="258" t="s">
        <v>210</v>
      </c>
      <c r="AU284" s="258" t="s">
        <v>79</v>
      </c>
      <c r="AV284" s="12" t="s">
        <v>79</v>
      </c>
      <c r="AW284" s="12" t="s">
        <v>33</v>
      </c>
      <c r="AX284" s="12" t="s">
        <v>76</v>
      </c>
      <c r="AY284" s="258" t="s">
        <v>201</v>
      </c>
    </row>
    <row r="285" spans="2:65" s="1" customFormat="1" ht="16.5" customHeight="1">
      <c r="B285" s="46"/>
      <c r="C285" s="259" t="s">
        <v>633</v>
      </c>
      <c r="D285" s="259" t="s">
        <v>256</v>
      </c>
      <c r="E285" s="260" t="s">
        <v>752</v>
      </c>
      <c r="F285" s="261" t="s">
        <v>753</v>
      </c>
      <c r="G285" s="262" t="s">
        <v>248</v>
      </c>
      <c r="H285" s="263">
        <v>1</v>
      </c>
      <c r="I285" s="264"/>
      <c r="J285" s="265">
        <f>ROUND(I285*H285,2)</f>
        <v>0</v>
      </c>
      <c r="K285" s="261" t="s">
        <v>21</v>
      </c>
      <c r="L285" s="266"/>
      <c r="M285" s="267" t="s">
        <v>21</v>
      </c>
      <c r="N285" s="268" t="s">
        <v>40</v>
      </c>
      <c r="O285" s="47"/>
      <c r="P285" s="244">
        <f>O285*H285</f>
        <v>0</v>
      </c>
      <c r="Q285" s="244">
        <v>0.0165</v>
      </c>
      <c r="R285" s="244">
        <f>Q285*H285</f>
        <v>0.0165</v>
      </c>
      <c r="S285" s="244">
        <v>0</v>
      </c>
      <c r="T285" s="245">
        <f>S285*H285</f>
        <v>0</v>
      </c>
      <c r="AR285" s="24" t="s">
        <v>245</v>
      </c>
      <c r="AT285" s="24" t="s">
        <v>256</v>
      </c>
      <c r="AU285" s="24" t="s">
        <v>79</v>
      </c>
      <c r="AY285" s="24" t="s">
        <v>201</v>
      </c>
      <c r="BE285" s="246">
        <f>IF(N285="základní",J285,0)</f>
        <v>0</v>
      </c>
      <c r="BF285" s="246">
        <f>IF(N285="snížená",J285,0)</f>
        <v>0</v>
      </c>
      <c r="BG285" s="246">
        <f>IF(N285="zákl. přenesená",J285,0)</f>
        <v>0</v>
      </c>
      <c r="BH285" s="246">
        <f>IF(N285="sníž. přenesená",J285,0)</f>
        <v>0</v>
      </c>
      <c r="BI285" s="246">
        <f>IF(N285="nulová",J285,0)</f>
        <v>0</v>
      </c>
      <c r="BJ285" s="24" t="s">
        <v>76</v>
      </c>
      <c r="BK285" s="246">
        <f>ROUND(I285*H285,2)</f>
        <v>0</v>
      </c>
      <c r="BL285" s="24" t="s">
        <v>208</v>
      </c>
      <c r="BM285" s="24" t="s">
        <v>754</v>
      </c>
    </row>
    <row r="286" spans="2:51" s="12" customFormat="1" ht="13.5">
      <c r="B286" s="247"/>
      <c r="C286" s="248"/>
      <c r="D286" s="249" t="s">
        <v>210</v>
      </c>
      <c r="E286" s="250" t="s">
        <v>21</v>
      </c>
      <c r="F286" s="251" t="s">
        <v>1630</v>
      </c>
      <c r="G286" s="248"/>
      <c r="H286" s="252">
        <v>1</v>
      </c>
      <c r="I286" s="253"/>
      <c r="J286" s="248"/>
      <c r="K286" s="248"/>
      <c r="L286" s="254"/>
      <c r="M286" s="255"/>
      <c r="N286" s="256"/>
      <c r="O286" s="256"/>
      <c r="P286" s="256"/>
      <c r="Q286" s="256"/>
      <c r="R286" s="256"/>
      <c r="S286" s="256"/>
      <c r="T286" s="257"/>
      <c r="AT286" s="258" t="s">
        <v>210</v>
      </c>
      <c r="AU286" s="258" t="s">
        <v>79</v>
      </c>
      <c r="AV286" s="12" t="s">
        <v>79</v>
      </c>
      <c r="AW286" s="12" t="s">
        <v>33</v>
      </c>
      <c r="AX286" s="12" t="s">
        <v>76</v>
      </c>
      <c r="AY286" s="258" t="s">
        <v>201</v>
      </c>
    </row>
    <row r="287" spans="2:65" s="1" customFormat="1" ht="25.5" customHeight="1">
      <c r="B287" s="46"/>
      <c r="C287" s="259" t="s">
        <v>639</v>
      </c>
      <c r="D287" s="259" t="s">
        <v>256</v>
      </c>
      <c r="E287" s="260" t="s">
        <v>756</v>
      </c>
      <c r="F287" s="261" t="s">
        <v>757</v>
      </c>
      <c r="G287" s="262" t="s">
        <v>248</v>
      </c>
      <c r="H287" s="263">
        <v>1</v>
      </c>
      <c r="I287" s="264"/>
      <c r="J287" s="265">
        <f>ROUND(I287*H287,2)</f>
        <v>0</v>
      </c>
      <c r="K287" s="261" t="s">
        <v>21</v>
      </c>
      <c r="L287" s="266"/>
      <c r="M287" s="267" t="s">
        <v>21</v>
      </c>
      <c r="N287" s="268" t="s">
        <v>40</v>
      </c>
      <c r="O287" s="47"/>
      <c r="P287" s="244">
        <f>O287*H287</f>
        <v>0</v>
      </c>
      <c r="Q287" s="244">
        <v>0</v>
      </c>
      <c r="R287" s="244">
        <f>Q287*H287</f>
        <v>0</v>
      </c>
      <c r="S287" s="244">
        <v>0</v>
      </c>
      <c r="T287" s="245">
        <f>S287*H287</f>
        <v>0</v>
      </c>
      <c r="AR287" s="24" t="s">
        <v>245</v>
      </c>
      <c r="AT287" s="24" t="s">
        <v>256</v>
      </c>
      <c r="AU287" s="24" t="s">
        <v>79</v>
      </c>
      <c r="AY287" s="24" t="s">
        <v>201</v>
      </c>
      <c r="BE287" s="246">
        <f>IF(N287="základní",J287,0)</f>
        <v>0</v>
      </c>
      <c r="BF287" s="246">
        <f>IF(N287="snížená",J287,0)</f>
        <v>0</v>
      </c>
      <c r="BG287" s="246">
        <f>IF(N287="zákl. přenesená",J287,0)</f>
        <v>0</v>
      </c>
      <c r="BH287" s="246">
        <f>IF(N287="sníž. přenesená",J287,0)</f>
        <v>0</v>
      </c>
      <c r="BI287" s="246">
        <f>IF(N287="nulová",J287,0)</f>
        <v>0</v>
      </c>
      <c r="BJ287" s="24" t="s">
        <v>76</v>
      </c>
      <c r="BK287" s="246">
        <f>ROUND(I287*H287,2)</f>
        <v>0</v>
      </c>
      <c r="BL287" s="24" t="s">
        <v>208</v>
      </c>
      <c r="BM287" s="24" t="s">
        <v>758</v>
      </c>
    </row>
    <row r="288" spans="2:51" s="12" customFormat="1" ht="13.5">
      <c r="B288" s="247"/>
      <c r="C288" s="248"/>
      <c r="D288" s="249" t="s">
        <v>210</v>
      </c>
      <c r="E288" s="250" t="s">
        <v>21</v>
      </c>
      <c r="F288" s="251" t="s">
        <v>1630</v>
      </c>
      <c r="G288" s="248"/>
      <c r="H288" s="252">
        <v>1</v>
      </c>
      <c r="I288" s="253"/>
      <c r="J288" s="248"/>
      <c r="K288" s="248"/>
      <c r="L288" s="254"/>
      <c r="M288" s="255"/>
      <c r="N288" s="256"/>
      <c r="O288" s="256"/>
      <c r="P288" s="256"/>
      <c r="Q288" s="256"/>
      <c r="R288" s="256"/>
      <c r="S288" s="256"/>
      <c r="T288" s="257"/>
      <c r="AT288" s="258" t="s">
        <v>210</v>
      </c>
      <c r="AU288" s="258" t="s">
        <v>79</v>
      </c>
      <c r="AV288" s="12" t="s">
        <v>79</v>
      </c>
      <c r="AW288" s="12" t="s">
        <v>33</v>
      </c>
      <c r="AX288" s="12" t="s">
        <v>76</v>
      </c>
      <c r="AY288" s="258" t="s">
        <v>201</v>
      </c>
    </row>
    <row r="289" spans="2:65" s="1" customFormat="1" ht="25.5" customHeight="1">
      <c r="B289" s="46"/>
      <c r="C289" s="259" t="s">
        <v>643</v>
      </c>
      <c r="D289" s="259" t="s">
        <v>256</v>
      </c>
      <c r="E289" s="260" t="s">
        <v>760</v>
      </c>
      <c r="F289" s="261" t="s">
        <v>761</v>
      </c>
      <c r="G289" s="262" t="s">
        <v>248</v>
      </c>
      <c r="H289" s="263">
        <v>1</v>
      </c>
      <c r="I289" s="264"/>
      <c r="J289" s="265">
        <f>ROUND(I289*H289,2)</f>
        <v>0</v>
      </c>
      <c r="K289" s="261" t="s">
        <v>21</v>
      </c>
      <c r="L289" s="266"/>
      <c r="M289" s="267" t="s">
        <v>21</v>
      </c>
      <c r="N289" s="268" t="s">
        <v>40</v>
      </c>
      <c r="O289" s="47"/>
      <c r="P289" s="244">
        <f>O289*H289</f>
        <v>0</v>
      </c>
      <c r="Q289" s="244">
        <v>0.0165</v>
      </c>
      <c r="R289" s="244">
        <f>Q289*H289</f>
        <v>0.0165</v>
      </c>
      <c r="S289" s="244">
        <v>0</v>
      </c>
      <c r="T289" s="245">
        <f>S289*H289</f>
        <v>0</v>
      </c>
      <c r="AR289" s="24" t="s">
        <v>245</v>
      </c>
      <c r="AT289" s="24" t="s">
        <v>256</v>
      </c>
      <c r="AU289" s="24" t="s">
        <v>79</v>
      </c>
      <c r="AY289" s="24" t="s">
        <v>201</v>
      </c>
      <c r="BE289" s="246">
        <f>IF(N289="základní",J289,0)</f>
        <v>0</v>
      </c>
      <c r="BF289" s="246">
        <f>IF(N289="snížená",J289,0)</f>
        <v>0</v>
      </c>
      <c r="BG289" s="246">
        <f>IF(N289="zákl. přenesená",J289,0)</f>
        <v>0</v>
      </c>
      <c r="BH289" s="246">
        <f>IF(N289="sníž. přenesená",J289,0)</f>
        <v>0</v>
      </c>
      <c r="BI289" s="246">
        <f>IF(N289="nulová",J289,0)</f>
        <v>0</v>
      </c>
      <c r="BJ289" s="24" t="s">
        <v>76</v>
      </c>
      <c r="BK289" s="246">
        <f>ROUND(I289*H289,2)</f>
        <v>0</v>
      </c>
      <c r="BL289" s="24" t="s">
        <v>208</v>
      </c>
      <c r="BM289" s="24" t="s">
        <v>762</v>
      </c>
    </row>
    <row r="290" spans="2:51" s="12" customFormat="1" ht="13.5">
      <c r="B290" s="247"/>
      <c r="C290" s="248"/>
      <c r="D290" s="249" t="s">
        <v>210</v>
      </c>
      <c r="E290" s="250" t="s">
        <v>21</v>
      </c>
      <c r="F290" s="251" t="s">
        <v>1630</v>
      </c>
      <c r="G290" s="248"/>
      <c r="H290" s="252">
        <v>1</v>
      </c>
      <c r="I290" s="253"/>
      <c r="J290" s="248"/>
      <c r="K290" s="248"/>
      <c r="L290" s="254"/>
      <c r="M290" s="255"/>
      <c r="N290" s="256"/>
      <c r="O290" s="256"/>
      <c r="P290" s="256"/>
      <c r="Q290" s="256"/>
      <c r="R290" s="256"/>
      <c r="S290" s="256"/>
      <c r="T290" s="257"/>
      <c r="AT290" s="258" t="s">
        <v>210</v>
      </c>
      <c r="AU290" s="258" t="s">
        <v>79</v>
      </c>
      <c r="AV290" s="12" t="s">
        <v>79</v>
      </c>
      <c r="AW290" s="12" t="s">
        <v>33</v>
      </c>
      <c r="AX290" s="12" t="s">
        <v>76</v>
      </c>
      <c r="AY290" s="258" t="s">
        <v>201</v>
      </c>
    </row>
    <row r="291" spans="2:65" s="1" customFormat="1" ht="16.5" customHeight="1">
      <c r="B291" s="46"/>
      <c r="C291" s="235" t="s">
        <v>648</v>
      </c>
      <c r="D291" s="235" t="s">
        <v>203</v>
      </c>
      <c r="E291" s="236" t="s">
        <v>773</v>
      </c>
      <c r="F291" s="237" t="s">
        <v>774</v>
      </c>
      <c r="G291" s="238" t="s">
        <v>241</v>
      </c>
      <c r="H291" s="239">
        <v>4</v>
      </c>
      <c r="I291" s="240"/>
      <c r="J291" s="241">
        <f>ROUND(I291*H291,2)</f>
        <v>0</v>
      </c>
      <c r="K291" s="237" t="s">
        <v>220</v>
      </c>
      <c r="L291" s="72"/>
      <c r="M291" s="242" t="s">
        <v>21</v>
      </c>
      <c r="N291" s="243" t="s">
        <v>40</v>
      </c>
      <c r="O291" s="47"/>
      <c r="P291" s="244">
        <f>O291*H291</f>
        <v>0</v>
      </c>
      <c r="Q291" s="244">
        <v>0</v>
      </c>
      <c r="R291" s="244">
        <f>Q291*H291</f>
        <v>0</v>
      </c>
      <c r="S291" s="244">
        <v>0.00156</v>
      </c>
      <c r="T291" s="245">
        <f>S291*H291</f>
        <v>0.00624</v>
      </c>
      <c r="AR291" s="24" t="s">
        <v>287</v>
      </c>
      <c r="AT291" s="24" t="s">
        <v>203</v>
      </c>
      <c r="AU291" s="24" t="s">
        <v>79</v>
      </c>
      <c r="AY291" s="24" t="s">
        <v>201</v>
      </c>
      <c r="BE291" s="246">
        <f>IF(N291="základní",J291,0)</f>
        <v>0</v>
      </c>
      <c r="BF291" s="246">
        <f>IF(N291="snížená",J291,0)</f>
        <v>0</v>
      </c>
      <c r="BG291" s="246">
        <f>IF(N291="zákl. přenesená",J291,0)</f>
        <v>0</v>
      </c>
      <c r="BH291" s="246">
        <f>IF(N291="sníž. přenesená",J291,0)</f>
        <v>0</v>
      </c>
      <c r="BI291" s="246">
        <f>IF(N291="nulová",J291,0)</f>
        <v>0</v>
      </c>
      <c r="BJ291" s="24" t="s">
        <v>76</v>
      </c>
      <c r="BK291" s="246">
        <f>ROUND(I291*H291,2)</f>
        <v>0</v>
      </c>
      <c r="BL291" s="24" t="s">
        <v>287</v>
      </c>
      <c r="BM291" s="24" t="s">
        <v>775</v>
      </c>
    </row>
    <row r="292" spans="2:51" s="12" customFormat="1" ht="13.5">
      <c r="B292" s="247"/>
      <c r="C292" s="248"/>
      <c r="D292" s="249" t="s">
        <v>210</v>
      </c>
      <c r="E292" s="250" t="s">
        <v>21</v>
      </c>
      <c r="F292" s="251" t="s">
        <v>1631</v>
      </c>
      <c r="G292" s="248"/>
      <c r="H292" s="252">
        <v>4</v>
      </c>
      <c r="I292" s="253"/>
      <c r="J292" s="248"/>
      <c r="K292" s="248"/>
      <c r="L292" s="254"/>
      <c r="M292" s="255"/>
      <c r="N292" s="256"/>
      <c r="O292" s="256"/>
      <c r="P292" s="256"/>
      <c r="Q292" s="256"/>
      <c r="R292" s="256"/>
      <c r="S292" s="256"/>
      <c r="T292" s="257"/>
      <c r="AT292" s="258" t="s">
        <v>210</v>
      </c>
      <c r="AU292" s="258" t="s">
        <v>79</v>
      </c>
      <c r="AV292" s="12" t="s">
        <v>79</v>
      </c>
      <c r="AW292" s="12" t="s">
        <v>33</v>
      </c>
      <c r="AX292" s="12" t="s">
        <v>76</v>
      </c>
      <c r="AY292" s="258" t="s">
        <v>201</v>
      </c>
    </row>
    <row r="293" spans="2:65" s="1" customFormat="1" ht="16.5" customHeight="1">
      <c r="B293" s="46"/>
      <c r="C293" s="235" t="s">
        <v>654</v>
      </c>
      <c r="D293" s="235" t="s">
        <v>203</v>
      </c>
      <c r="E293" s="236" t="s">
        <v>786</v>
      </c>
      <c r="F293" s="237" t="s">
        <v>787</v>
      </c>
      <c r="G293" s="238" t="s">
        <v>248</v>
      </c>
      <c r="H293" s="239">
        <v>1</v>
      </c>
      <c r="I293" s="240"/>
      <c r="J293" s="241">
        <f>ROUND(I293*H293,2)</f>
        <v>0</v>
      </c>
      <c r="K293" s="237" t="s">
        <v>552</v>
      </c>
      <c r="L293" s="72"/>
      <c r="M293" s="242" t="s">
        <v>21</v>
      </c>
      <c r="N293" s="243" t="s">
        <v>40</v>
      </c>
      <c r="O293" s="47"/>
      <c r="P293" s="244">
        <f>O293*H293</f>
        <v>0</v>
      </c>
      <c r="Q293" s="244">
        <v>0</v>
      </c>
      <c r="R293" s="244">
        <f>Q293*H293</f>
        <v>0</v>
      </c>
      <c r="S293" s="244">
        <v>0</v>
      </c>
      <c r="T293" s="245">
        <f>S293*H293</f>
        <v>0</v>
      </c>
      <c r="AR293" s="24" t="s">
        <v>287</v>
      </c>
      <c r="AT293" s="24" t="s">
        <v>203</v>
      </c>
      <c r="AU293" s="24" t="s">
        <v>79</v>
      </c>
      <c r="AY293" s="24" t="s">
        <v>201</v>
      </c>
      <c r="BE293" s="246">
        <f>IF(N293="základní",J293,0)</f>
        <v>0</v>
      </c>
      <c r="BF293" s="246">
        <f>IF(N293="snížená",J293,0)</f>
        <v>0</v>
      </c>
      <c r="BG293" s="246">
        <f>IF(N293="zákl. přenesená",J293,0)</f>
        <v>0</v>
      </c>
      <c r="BH293" s="246">
        <f>IF(N293="sníž. přenesená",J293,0)</f>
        <v>0</v>
      </c>
      <c r="BI293" s="246">
        <f>IF(N293="nulová",J293,0)</f>
        <v>0</v>
      </c>
      <c r="BJ293" s="24" t="s">
        <v>76</v>
      </c>
      <c r="BK293" s="246">
        <f>ROUND(I293*H293,2)</f>
        <v>0</v>
      </c>
      <c r="BL293" s="24" t="s">
        <v>287</v>
      </c>
      <c r="BM293" s="24" t="s">
        <v>788</v>
      </c>
    </row>
    <row r="294" spans="2:51" s="12" customFormat="1" ht="13.5">
      <c r="B294" s="247"/>
      <c r="C294" s="248"/>
      <c r="D294" s="249" t="s">
        <v>210</v>
      </c>
      <c r="E294" s="250" t="s">
        <v>21</v>
      </c>
      <c r="F294" s="251" t="s">
        <v>1630</v>
      </c>
      <c r="G294" s="248"/>
      <c r="H294" s="252">
        <v>1</v>
      </c>
      <c r="I294" s="253"/>
      <c r="J294" s="248"/>
      <c r="K294" s="248"/>
      <c r="L294" s="254"/>
      <c r="M294" s="255"/>
      <c r="N294" s="256"/>
      <c r="O294" s="256"/>
      <c r="P294" s="256"/>
      <c r="Q294" s="256"/>
      <c r="R294" s="256"/>
      <c r="S294" s="256"/>
      <c r="T294" s="257"/>
      <c r="AT294" s="258" t="s">
        <v>210</v>
      </c>
      <c r="AU294" s="258" t="s">
        <v>79</v>
      </c>
      <c r="AV294" s="12" t="s">
        <v>79</v>
      </c>
      <c r="AW294" s="12" t="s">
        <v>33</v>
      </c>
      <c r="AX294" s="12" t="s">
        <v>76</v>
      </c>
      <c r="AY294" s="258" t="s">
        <v>201</v>
      </c>
    </row>
    <row r="295" spans="2:65" s="1" customFormat="1" ht="25.5" customHeight="1">
      <c r="B295" s="46"/>
      <c r="C295" s="259" t="s">
        <v>659</v>
      </c>
      <c r="D295" s="259" t="s">
        <v>256</v>
      </c>
      <c r="E295" s="260" t="s">
        <v>795</v>
      </c>
      <c r="F295" s="261" t="s">
        <v>796</v>
      </c>
      <c r="G295" s="262" t="s">
        <v>248</v>
      </c>
      <c r="H295" s="263">
        <v>1</v>
      </c>
      <c r="I295" s="264"/>
      <c r="J295" s="265">
        <f>ROUND(I295*H295,2)</f>
        <v>0</v>
      </c>
      <c r="K295" s="261" t="s">
        <v>21</v>
      </c>
      <c r="L295" s="266"/>
      <c r="M295" s="267" t="s">
        <v>21</v>
      </c>
      <c r="N295" s="268" t="s">
        <v>40</v>
      </c>
      <c r="O295" s="47"/>
      <c r="P295" s="244">
        <f>O295*H295</f>
        <v>0</v>
      </c>
      <c r="Q295" s="244">
        <v>0</v>
      </c>
      <c r="R295" s="244">
        <f>Q295*H295</f>
        <v>0</v>
      </c>
      <c r="S295" s="244">
        <v>0</v>
      </c>
      <c r="T295" s="245">
        <f>S295*H295</f>
        <v>0</v>
      </c>
      <c r="AR295" s="24" t="s">
        <v>245</v>
      </c>
      <c r="AT295" s="24" t="s">
        <v>256</v>
      </c>
      <c r="AU295" s="24" t="s">
        <v>79</v>
      </c>
      <c r="AY295" s="24" t="s">
        <v>201</v>
      </c>
      <c r="BE295" s="246">
        <f>IF(N295="základní",J295,0)</f>
        <v>0</v>
      </c>
      <c r="BF295" s="246">
        <f>IF(N295="snížená",J295,0)</f>
        <v>0</v>
      </c>
      <c r="BG295" s="246">
        <f>IF(N295="zákl. přenesená",J295,0)</f>
        <v>0</v>
      </c>
      <c r="BH295" s="246">
        <f>IF(N295="sníž. přenesená",J295,0)</f>
        <v>0</v>
      </c>
      <c r="BI295" s="246">
        <f>IF(N295="nulová",J295,0)</f>
        <v>0</v>
      </c>
      <c r="BJ295" s="24" t="s">
        <v>76</v>
      </c>
      <c r="BK295" s="246">
        <f>ROUND(I295*H295,2)</f>
        <v>0</v>
      </c>
      <c r="BL295" s="24" t="s">
        <v>208</v>
      </c>
      <c r="BM295" s="24" t="s">
        <v>797</v>
      </c>
    </row>
    <row r="296" spans="2:51" s="12" customFormat="1" ht="13.5">
      <c r="B296" s="247"/>
      <c r="C296" s="248"/>
      <c r="D296" s="249" t="s">
        <v>210</v>
      </c>
      <c r="E296" s="250" t="s">
        <v>21</v>
      </c>
      <c r="F296" s="251" t="s">
        <v>1630</v>
      </c>
      <c r="G296" s="248"/>
      <c r="H296" s="252">
        <v>1</v>
      </c>
      <c r="I296" s="253"/>
      <c r="J296" s="248"/>
      <c r="K296" s="248"/>
      <c r="L296" s="254"/>
      <c r="M296" s="255"/>
      <c r="N296" s="256"/>
      <c r="O296" s="256"/>
      <c r="P296" s="256"/>
      <c r="Q296" s="256"/>
      <c r="R296" s="256"/>
      <c r="S296" s="256"/>
      <c r="T296" s="257"/>
      <c r="AT296" s="258" t="s">
        <v>210</v>
      </c>
      <c r="AU296" s="258" t="s">
        <v>79</v>
      </c>
      <c r="AV296" s="12" t="s">
        <v>79</v>
      </c>
      <c r="AW296" s="12" t="s">
        <v>33</v>
      </c>
      <c r="AX296" s="12" t="s">
        <v>76</v>
      </c>
      <c r="AY296" s="258" t="s">
        <v>201</v>
      </c>
    </row>
    <row r="297" spans="2:65" s="1" customFormat="1" ht="25.5" customHeight="1">
      <c r="B297" s="46"/>
      <c r="C297" s="235" t="s">
        <v>665</v>
      </c>
      <c r="D297" s="235" t="s">
        <v>203</v>
      </c>
      <c r="E297" s="236" t="s">
        <v>808</v>
      </c>
      <c r="F297" s="237" t="s">
        <v>809</v>
      </c>
      <c r="G297" s="238" t="s">
        <v>562</v>
      </c>
      <c r="H297" s="282"/>
      <c r="I297" s="240"/>
      <c r="J297" s="241">
        <f>ROUND(I297*H297,2)</f>
        <v>0</v>
      </c>
      <c r="K297" s="237" t="s">
        <v>220</v>
      </c>
      <c r="L297" s="72"/>
      <c r="M297" s="242" t="s">
        <v>21</v>
      </c>
      <c r="N297" s="243" t="s">
        <v>40</v>
      </c>
      <c r="O297" s="47"/>
      <c r="P297" s="244">
        <f>O297*H297</f>
        <v>0</v>
      </c>
      <c r="Q297" s="244">
        <v>0</v>
      </c>
      <c r="R297" s="244">
        <f>Q297*H297</f>
        <v>0</v>
      </c>
      <c r="S297" s="244">
        <v>0</v>
      </c>
      <c r="T297" s="245">
        <f>S297*H297</f>
        <v>0</v>
      </c>
      <c r="AR297" s="24" t="s">
        <v>208</v>
      </c>
      <c r="AT297" s="24" t="s">
        <v>203</v>
      </c>
      <c r="AU297" s="24" t="s">
        <v>79</v>
      </c>
      <c r="AY297" s="24" t="s">
        <v>201</v>
      </c>
      <c r="BE297" s="246">
        <f>IF(N297="základní",J297,0)</f>
        <v>0</v>
      </c>
      <c r="BF297" s="246">
        <f>IF(N297="snížená",J297,0)</f>
        <v>0</v>
      </c>
      <c r="BG297" s="246">
        <f>IF(N297="zákl. přenesená",J297,0)</f>
        <v>0</v>
      </c>
      <c r="BH297" s="246">
        <f>IF(N297="sníž. přenesená",J297,0)</f>
        <v>0</v>
      </c>
      <c r="BI297" s="246">
        <f>IF(N297="nulová",J297,0)</f>
        <v>0</v>
      </c>
      <c r="BJ297" s="24" t="s">
        <v>76</v>
      </c>
      <c r="BK297" s="246">
        <f>ROUND(I297*H297,2)</f>
        <v>0</v>
      </c>
      <c r="BL297" s="24" t="s">
        <v>208</v>
      </c>
      <c r="BM297" s="24" t="s">
        <v>810</v>
      </c>
    </row>
    <row r="298" spans="2:65" s="1" customFormat="1" ht="25.5" customHeight="1">
      <c r="B298" s="46"/>
      <c r="C298" s="235" t="s">
        <v>669</v>
      </c>
      <c r="D298" s="235" t="s">
        <v>203</v>
      </c>
      <c r="E298" s="236" t="s">
        <v>812</v>
      </c>
      <c r="F298" s="237" t="s">
        <v>813</v>
      </c>
      <c r="G298" s="238" t="s">
        <v>248</v>
      </c>
      <c r="H298" s="239">
        <v>1</v>
      </c>
      <c r="I298" s="240"/>
      <c r="J298" s="241">
        <f>ROUND(I298*H298,2)</f>
        <v>0</v>
      </c>
      <c r="K298" s="237" t="s">
        <v>21</v>
      </c>
      <c r="L298" s="72"/>
      <c r="M298" s="242" t="s">
        <v>21</v>
      </c>
      <c r="N298" s="243" t="s">
        <v>40</v>
      </c>
      <c r="O298" s="47"/>
      <c r="P298" s="244">
        <f>O298*H298</f>
        <v>0</v>
      </c>
      <c r="Q298" s="244">
        <v>0</v>
      </c>
      <c r="R298" s="244">
        <f>Q298*H298</f>
        <v>0</v>
      </c>
      <c r="S298" s="244">
        <v>0</v>
      </c>
      <c r="T298" s="245">
        <f>S298*H298</f>
        <v>0</v>
      </c>
      <c r="AR298" s="24" t="s">
        <v>287</v>
      </c>
      <c r="AT298" s="24" t="s">
        <v>203</v>
      </c>
      <c r="AU298" s="24" t="s">
        <v>79</v>
      </c>
      <c r="AY298" s="24" t="s">
        <v>201</v>
      </c>
      <c r="BE298" s="246">
        <f>IF(N298="základní",J298,0)</f>
        <v>0</v>
      </c>
      <c r="BF298" s="246">
        <f>IF(N298="snížená",J298,0)</f>
        <v>0</v>
      </c>
      <c r="BG298" s="246">
        <f>IF(N298="zákl. přenesená",J298,0)</f>
        <v>0</v>
      </c>
      <c r="BH298" s="246">
        <f>IF(N298="sníž. přenesená",J298,0)</f>
        <v>0</v>
      </c>
      <c r="BI298" s="246">
        <f>IF(N298="nulová",J298,0)</f>
        <v>0</v>
      </c>
      <c r="BJ298" s="24" t="s">
        <v>76</v>
      </c>
      <c r="BK298" s="246">
        <f>ROUND(I298*H298,2)</f>
        <v>0</v>
      </c>
      <c r="BL298" s="24" t="s">
        <v>287</v>
      </c>
      <c r="BM298" s="24" t="s">
        <v>814</v>
      </c>
    </row>
    <row r="299" spans="2:51" s="12" customFormat="1" ht="13.5">
      <c r="B299" s="247"/>
      <c r="C299" s="248"/>
      <c r="D299" s="249" t="s">
        <v>210</v>
      </c>
      <c r="E299" s="250" t="s">
        <v>21</v>
      </c>
      <c r="F299" s="251" t="s">
        <v>1630</v>
      </c>
      <c r="G299" s="248"/>
      <c r="H299" s="252">
        <v>1</v>
      </c>
      <c r="I299" s="253"/>
      <c r="J299" s="248"/>
      <c r="K299" s="248"/>
      <c r="L299" s="254"/>
      <c r="M299" s="255"/>
      <c r="N299" s="256"/>
      <c r="O299" s="256"/>
      <c r="P299" s="256"/>
      <c r="Q299" s="256"/>
      <c r="R299" s="256"/>
      <c r="S299" s="256"/>
      <c r="T299" s="257"/>
      <c r="AT299" s="258" t="s">
        <v>210</v>
      </c>
      <c r="AU299" s="258" t="s">
        <v>79</v>
      </c>
      <c r="AV299" s="12" t="s">
        <v>79</v>
      </c>
      <c r="AW299" s="12" t="s">
        <v>33</v>
      </c>
      <c r="AX299" s="12" t="s">
        <v>76</v>
      </c>
      <c r="AY299" s="258" t="s">
        <v>201</v>
      </c>
    </row>
    <row r="300" spans="2:65" s="1" customFormat="1" ht="25.5" customHeight="1">
      <c r="B300" s="46"/>
      <c r="C300" s="235" t="s">
        <v>674</v>
      </c>
      <c r="D300" s="235" t="s">
        <v>203</v>
      </c>
      <c r="E300" s="236" t="s">
        <v>817</v>
      </c>
      <c r="F300" s="237" t="s">
        <v>818</v>
      </c>
      <c r="G300" s="238" t="s">
        <v>248</v>
      </c>
      <c r="H300" s="239">
        <v>1</v>
      </c>
      <c r="I300" s="240"/>
      <c r="J300" s="241">
        <f>ROUND(I300*H300,2)</f>
        <v>0</v>
      </c>
      <c r="K300" s="237" t="s">
        <v>21</v>
      </c>
      <c r="L300" s="72"/>
      <c r="M300" s="242" t="s">
        <v>21</v>
      </c>
      <c r="N300" s="243" t="s">
        <v>40</v>
      </c>
      <c r="O300" s="47"/>
      <c r="P300" s="244">
        <f>O300*H300</f>
        <v>0</v>
      </c>
      <c r="Q300" s="244">
        <v>0</v>
      </c>
      <c r="R300" s="244">
        <f>Q300*H300</f>
        <v>0</v>
      </c>
      <c r="S300" s="244">
        <v>0</v>
      </c>
      <c r="T300" s="245">
        <f>S300*H300</f>
        <v>0</v>
      </c>
      <c r="AR300" s="24" t="s">
        <v>287</v>
      </c>
      <c r="AT300" s="24" t="s">
        <v>203</v>
      </c>
      <c r="AU300" s="24" t="s">
        <v>79</v>
      </c>
      <c r="AY300" s="24" t="s">
        <v>201</v>
      </c>
      <c r="BE300" s="246">
        <f>IF(N300="základní",J300,0)</f>
        <v>0</v>
      </c>
      <c r="BF300" s="246">
        <f>IF(N300="snížená",J300,0)</f>
        <v>0</v>
      </c>
      <c r="BG300" s="246">
        <f>IF(N300="zákl. přenesená",J300,0)</f>
        <v>0</v>
      </c>
      <c r="BH300" s="246">
        <f>IF(N300="sníž. přenesená",J300,0)</f>
        <v>0</v>
      </c>
      <c r="BI300" s="246">
        <f>IF(N300="nulová",J300,0)</f>
        <v>0</v>
      </c>
      <c r="BJ300" s="24" t="s">
        <v>76</v>
      </c>
      <c r="BK300" s="246">
        <f>ROUND(I300*H300,2)</f>
        <v>0</v>
      </c>
      <c r="BL300" s="24" t="s">
        <v>287</v>
      </c>
      <c r="BM300" s="24" t="s">
        <v>819</v>
      </c>
    </row>
    <row r="301" spans="2:51" s="12" customFormat="1" ht="13.5">
      <c r="B301" s="247"/>
      <c r="C301" s="248"/>
      <c r="D301" s="249" t="s">
        <v>210</v>
      </c>
      <c r="E301" s="250" t="s">
        <v>21</v>
      </c>
      <c r="F301" s="251" t="s">
        <v>1630</v>
      </c>
      <c r="G301" s="248"/>
      <c r="H301" s="252">
        <v>1</v>
      </c>
      <c r="I301" s="253"/>
      <c r="J301" s="248"/>
      <c r="K301" s="248"/>
      <c r="L301" s="254"/>
      <c r="M301" s="255"/>
      <c r="N301" s="256"/>
      <c r="O301" s="256"/>
      <c r="P301" s="256"/>
      <c r="Q301" s="256"/>
      <c r="R301" s="256"/>
      <c r="S301" s="256"/>
      <c r="T301" s="257"/>
      <c r="AT301" s="258" t="s">
        <v>210</v>
      </c>
      <c r="AU301" s="258" t="s">
        <v>79</v>
      </c>
      <c r="AV301" s="12" t="s">
        <v>79</v>
      </c>
      <c r="AW301" s="12" t="s">
        <v>33</v>
      </c>
      <c r="AX301" s="12" t="s">
        <v>76</v>
      </c>
      <c r="AY301" s="258" t="s">
        <v>201</v>
      </c>
    </row>
    <row r="302" spans="2:65" s="1" customFormat="1" ht="16.5" customHeight="1">
      <c r="B302" s="46"/>
      <c r="C302" s="235" t="s">
        <v>679</v>
      </c>
      <c r="D302" s="235" t="s">
        <v>203</v>
      </c>
      <c r="E302" s="236" t="s">
        <v>821</v>
      </c>
      <c r="F302" s="237" t="s">
        <v>822</v>
      </c>
      <c r="G302" s="238" t="s">
        <v>248</v>
      </c>
      <c r="H302" s="239">
        <v>1</v>
      </c>
      <c r="I302" s="240"/>
      <c r="J302" s="241">
        <f>ROUND(I302*H302,2)</f>
        <v>0</v>
      </c>
      <c r="K302" s="237" t="s">
        <v>21</v>
      </c>
      <c r="L302" s="72"/>
      <c r="M302" s="242" t="s">
        <v>21</v>
      </c>
      <c r="N302" s="243" t="s">
        <v>40</v>
      </c>
      <c r="O302" s="47"/>
      <c r="P302" s="244">
        <f>O302*H302</f>
        <v>0</v>
      </c>
      <c r="Q302" s="244">
        <v>0</v>
      </c>
      <c r="R302" s="244">
        <f>Q302*H302</f>
        <v>0</v>
      </c>
      <c r="S302" s="244">
        <v>0</v>
      </c>
      <c r="T302" s="245">
        <f>S302*H302</f>
        <v>0</v>
      </c>
      <c r="AR302" s="24" t="s">
        <v>287</v>
      </c>
      <c r="AT302" s="24" t="s">
        <v>203</v>
      </c>
      <c r="AU302" s="24" t="s">
        <v>79</v>
      </c>
      <c r="AY302" s="24" t="s">
        <v>201</v>
      </c>
      <c r="BE302" s="246">
        <f>IF(N302="základní",J302,0)</f>
        <v>0</v>
      </c>
      <c r="BF302" s="246">
        <f>IF(N302="snížená",J302,0)</f>
        <v>0</v>
      </c>
      <c r="BG302" s="246">
        <f>IF(N302="zákl. přenesená",J302,0)</f>
        <v>0</v>
      </c>
      <c r="BH302" s="246">
        <f>IF(N302="sníž. přenesená",J302,0)</f>
        <v>0</v>
      </c>
      <c r="BI302" s="246">
        <f>IF(N302="nulová",J302,0)</f>
        <v>0</v>
      </c>
      <c r="BJ302" s="24" t="s">
        <v>76</v>
      </c>
      <c r="BK302" s="246">
        <f>ROUND(I302*H302,2)</f>
        <v>0</v>
      </c>
      <c r="BL302" s="24" t="s">
        <v>287</v>
      </c>
      <c r="BM302" s="24" t="s">
        <v>823</v>
      </c>
    </row>
    <row r="303" spans="2:51" s="12" customFormat="1" ht="13.5">
      <c r="B303" s="247"/>
      <c r="C303" s="248"/>
      <c r="D303" s="249" t="s">
        <v>210</v>
      </c>
      <c r="E303" s="250" t="s">
        <v>21</v>
      </c>
      <c r="F303" s="251" t="s">
        <v>1630</v>
      </c>
      <c r="G303" s="248"/>
      <c r="H303" s="252">
        <v>1</v>
      </c>
      <c r="I303" s="253"/>
      <c r="J303" s="248"/>
      <c r="K303" s="248"/>
      <c r="L303" s="254"/>
      <c r="M303" s="255"/>
      <c r="N303" s="256"/>
      <c r="O303" s="256"/>
      <c r="P303" s="256"/>
      <c r="Q303" s="256"/>
      <c r="R303" s="256"/>
      <c r="S303" s="256"/>
      <c r="T303" s="257"/>
      <c r="AT303" s="258" t="s">
        <v>210</v>
      </c>
      <c r="AU303" s="258" t="s">
        <v>79</v>
      </c>
      <c r="AV303" s="12" t="s">
        <v>79</v>
      </c>
      <c r="AW303" s="12" t="s">
        <v>33</v>
      </c>
      <c r="AX303" s="12" t="s">
        <v>76</v>
      </c>
      <c r="AY303" s="258" t="s">
        <v>201</v>
      </c>
    </row>
    <row r="304" spans="2:65" s="1" customFormat="1" ht="25.5" customHeight="1">
      <c r="B304" s="46"/>
      <c r="C304" s="235" t="s">
        <v>684</v>
      </c>
      <c r="D304" s="235" t="s">
        <v>203</v>
      </c>
      <c r="E304" s="236" t="s">
        <v>825</v>
      </c>
      <c r="F304" s="237" t="s">
        <v>826</v>
      </c>
      <c r="G304" s="238" t="s">
        <v>248</v>
      </c>
      <c r="H304" s="239">
        <v>1</v>
      </c>
      <c r="I304" s="240"/>
      <c r="J304" s="241">
        <f>ROUND(I304*H304,2)</f>
        <v>0</v>
      </c>
      <c r="K304" s="237" t="s">
        <v>21</v>
      </c>
      <c r="L304" s="72"/>
      <c r="M304" s="242" t="s">
        <v>21</v>
      </c>
      <c r="N304" s="243" t="s">
        <v>40</v>
      </c>
      <c r="O304" s="47"/>
      <c r="P304" s="244">
        <f>O304*H304</f>
        <v>0</v>
      </c>
      <c r="Q304" s="244">
        <v>0</v>
      </c>
      <c r="R304" s="244">
        <f>Q304*H304</f>
        <v>0</v>
      </c>
      <c r="S304" s="244">
        <v>0</v>
      </c>
      <c r="T304" s="245">
        <f>S304*H304</f>
        <v>0</v>
      </c>
      <c r="AR304" s="24" t="s">
        <v>287</v>
      </c>
      <c r="AT304" s="24" t="s">
        <v>203</v>
      </c>
      <c r="AU304" s="24" t="s">
        <v>79</v>
      </c>
      <c r="AY304" s="24" t="s">
        <v>201</v>
      </c>
      <c r="BE304" s="246">
        <f>IF(N304="základní",J304,0)</f>
        <v>0</v>
      </c>
      <c r="BF304" s="246">
        <f>IF(N304="snížená",J304,0)</f>
        <v>0</v>
      </c>
      <c r="BG304" s="246">
        <f>IF(N304="zákl. přenesená",J304,0)</f>
        <v>0</v>
      </c>
      <c r="BH304" s="246">
        <f>IF(N304="sníž. přenesená",J304,0)</f>
        <v>0</v>
      </c>
      <c r="BI304" s="246">
        <f>IF(N304="nulová",J304,0)</f>
        <v>0</v>
      </c>
      <c r="BJ304" s="24" t="s">
        <v>76</v>
      </c>
      <c r="BK304" s="246">
        <f>ROUND(I304*H304,2)</f>
        <v>0</v>
      </c>
      <c r="BL304" s="24" t="s">
        <v>287</v>
      </c>
      <c r="BM304" s="24" t="s">
        <v>827</v>
      </c>
    </row>
    <row r="305" spans="2:51" s="12" customFormat="1" ht="13.5">
      <c r="B305" s="247"/>
      <c r="C305" s="248"/>
      <c r="D305" s="249" t="s">
        <v>210</v>
      </c>
      <c r="E305" s="250" t="s">
        <v>21</v>
      </c>
      <c r="F305" s="251" t="s">
        <v>1630</v>
      </c>
      <c r="G305" s="248"/>
      <c r="H305" s="252">
        <v>1</v>
      </c>
      <c r="I305" s="253"/>
      <c r="J305" s="248"/>
      <c r="K305" s="248"/>
      <c r="L305" s="254"/>
      <c r="M305" s="255"/>
      <c r="N305" s="256"/>
      <c r="O305" s="256"/>
      <c r="P305" s="256"/>
      <c r="Q305" s="256"/>
      <c r="R305" s="256"/>
      <c r="S305" s="256"/>
      <c r="T305" s="257"/>
      <c r="AT305" s="258" t="s">
        <v>210</v>
      </c>
      <c r="AU305" s="258" t="s">
        <v>79</v>
      </c>
      <c r="AV305" s="12" t="s">
        <v>79</v>
      </c>
      <c r="AW305" s="12" t="s">
        <v>33</v>
      </c>
      <c r="AX305" s="12" t="s">
        <v>76</v>
      </c>
      <c r="AY305" s="258" t="s">
        <v>201</v>
      </c>
    </row>
    <row r="306" spans="2:65" s="1" customFormat="1" ht="25.5" customHeight="1">
      <c r="B306" s="46"/>
      <c r="C306" s="235" t="s">
        <v>689</v>
      </c>
      <c r="D306" s="235" t="s">
        <v>203</v>
      </c>
      <c r="E306" s="236" t="s">
        <v>829</v>
      </c>
      <c r="F306" s="237" t="s">
        <v>830</v>
      </c>
      <c r="G306" s="238" t="s">
        <v>248</v>
      </c>
      <c r="H306" s="239">
        <v>1</v>
      </c>
      <c r="I306" s="240"/>
      <c r="J306" s="241">
        <f>ROUND(I306*H306,2)</f>
        <v>0</v>
      </c>
      <c r="K306" s="237" t="s">
        <v>21</v>
      </c>
      <c r="L306" s="72"/>
      <c r="M306" s="242" t="s">
        <v>21</v>
      </c>
      <c r="N306" s="243" t="s">
        <v>40</v>
      </c>
      <c r="O306" s="47"/>
      <c r="P306" s="244">
        <f>O306*H306</f>
        <v>0</v>
      </c>
      <c r="Q306" s="244">
        <v>0</v>
      </c>
      <c r="R306" s="244">
        <f>Q306*H306</f>
        <v>0</v>
      </c>
      <c r="S306" s="244">
        <v>0</v>
      </c>
      <c r="T306" s="245">
        <f>S306*H306</f>
        <v>0</v>
      </c>
      <c r="AR306" s="24" t="s">
        <v>287</v>
      </c>
      <c r="AT306" s="24" t="s">
        <v>203</v>
      </c>
      <c r="AU306" s="24" t="s">
        <v>79</v>
      </c>
      <c r="AY306" s="24" t="s">
        <v>201</v>
      </c>
      <c r="BE306" s="246">
        <f>IF(N306="základní",J306,0)</f>
        <v>0</v>
      </c>
      <c r="BF306" s="246">
        <f>IF(N306="snížená",J306,0)</f>
        <v>0</v>
      </c>
      <c r="BG306" s="246">
        <f>IF(N306="zákl. přenesená",J306,0)</f>
        <v>0</v>
      </c>
      <c r="BH306" s="246">
        <f>IF(N306="sníž. přenesená",J306,0)</f>
        <v>0</v>
      </c>
      <c r="BI306" s="246">
        <f>IF(N306="nulová",J306,0)</f>
        <v>0</v>
      </c>
      <c r="BJ306" s="24" t="s">
        <v>76</v>
      </c>
      <c r="BK306" s="246">
        <f>ROUND(I306*H306,2)</f>
        <v>0</v>
      </c>
      <c r="BL306" s="24" t="s">
        <v>287</v>
      </c>
      <c r="BM306" s="24" t="s">
        <v>831</v>
      </c>
    </row>
    <row r="307" spans="2:51" s="12" customFormat="1" ht="13.5">
      <c r="B307" s="247"/>
      <c r="C307" s="248"/>
      <c r="D307" s="249" t="s">
        <v>210</v>
      </c>
      <c r="E307" s="250" t="s">
        <v>21</v>
      </c>
      <c r="F307" s="251" t="s">
        <v>1630</v>
      </c>
      <c r="G307" s="248"/>
      <c r="H307" s="252">
        <v>1</v>
      </c>
      <c r="I307" s="253"/>
      <c r="J307" s="248"/>
      <c r="K307" s="248"/>
      <c r="L307" s="254"/>
      <c r="M307" s="255"/>
      <c r="N307" s="256"/>
      <c r="O307" s="256"/>
      <c r="P307" s="256"/>
      <c r="Q307" s="256"/>
      <c r="R307" s="256"/>
      <c r="S307" s="256"/>
      <c r="T307" s="257"/>
      <c r="AT307" s="258" t="s">
        <v>210</v>
      </c>
      <c r="AU307" s="258" t="s">
        <v>79</v>
      </c>
      <c r="AV307" s="12" t="s">
        <v>79</v>
      </c>
      <c r="AW307" s="12" t="s">
        <v>33</v>
      </c>
      <c r="AX307" s="12" t="s">
        <v>76</v>
      </c>
      <c r="AY307" s="258" t="s">
        <v>201</v>
      </c>
    </row>
    <row r="308" spans="2:65" s="1" customFormat="1" ht="25.5" customHeight="1">
      <c r="B308" s="46"/>
      <c r="C308" s="235" t="s">
        <v>694</v>
      </c>
      <c r="D308" s="235" t="s">
        <v>203</v>
      </c>
      <c r="E308" s="236" t="s">
        <v>833</v>
      </c>
      <c r="F308" s="237" t="s">
        <v>834</v>
      </c>
      <c r="G308" s="238" t="s">
        <v>248</v>
      </c>
      <c r="H308" s="239">
        <v>1</v>
      </c>
      <c r="I308" s="240"/>
      <c r="J308" s="241">
        <f>ROUND(I308*H308,2)</f>
        <v>0</v>
      </c>
      <c r="K308" s="237" t="s">
        <v>21</v>
      </c>
      <c r="L308" s="72"/>
      <c r="M308" s="242" t="s">
        <v>21</v>
      </c>
      <c r="N308" s="243" t="s">
        <v>40</v>
      </c>
      <c r="O308" s="47"/>
      <c r="P308" s="244">
        <f>O308*H308</f>
        <v>0</v>
      </c>
      <c r="Q308" s="244">
        <v>0</v>
      </c>
      <c r="R308" s="244">
        <f>Q308*H308</f>
        <v>0</v>
      </c>
      <c r="S308" s="244">
        <v>0</v>
      </c>
      <c r="T308" s="245">
        <f>S308*H308</f>
        <v>0</v>
      </c>
      <c r="AR308" s="24" t="s">
        <v>287</v>
      </c>
      <c r="AT308" s="24" t="s">
        <v>203</v>
      </c>
      <c r="AU308" s="24" t="s">
        <v>79</v>
      </c>
      <c r="AY308" s="24" t="s">
        <v>201</v>
      </c>
      <c r="BE308" s="246">
        <f>IF(N308="základní",J308,0)</f>
        <v>0</v>
      </c>
      <c r="BF308" s="246">
        <f>IF(N308="snížená",J308,0)</f>
        <v>0</v>
      </c>
      <c r="BG308" s="246">
        <f>IF(N308="zákl. přenesená",J308,0)</f>
        <v>0</v>
      </c>
      <c r="BH308" s="246">
        <f>IF(N308="sníž. přenesená",J308,0)</f>
        <v>0</v>
      </c>
      <c r="BI308" s="246">
        <f>IF(N308="nulová",J308,0)</f>
        <v>0</v>
      </c>
      <c r="BJ308" s="24" t="s">
        <v>76</v>
      </c>
      <c r="BK308" s="246">
        <f>ROUND(I308*H308,2)</f>
        <v>0</v>
      </c>
      <c r="BL308" s="24" t="s">
        <v>287</v>
      </c>
      <c r="BM308" s="24" t="s">
        <v>835</v>
      </c>
    </row>
    <row r="309" spans="2:51" s="12" customFormat="1" ht="13.5">
      <c r="B309" s="247"/>
      <c r="C309" s="248"/>
      <c r="D309" s="249" t="s">
        <v>210</v>
      </c>
      <c r="E309" s="250" t="s">
        <v>21</v>
      </c>
      <c r="F309" s="251" t="s">
        <v>1630</v>
      </c>
      <c r="G309" s="248"/>
      <c r="H309" s="252">
        <v>1</v>
      </c>
      <c r="I309" s="253"/>
      <c r="J309" s="248"/>
      <c r="K309" s="248"/>
      <c r="L309" s="254"/>
      <c r="M309" s="255"/>
      <c r="N309" s="256"/>
      <c r="O309" s="256"/>
      <c r="P309" s="256"/>
      <c r="Q309" s="256"/>
      <c r="R309" s="256"/>
      <c r="S309" s="256"/>
      <c r="T309" s="257"/>
      <c r="AT309" s="258" t="s">
        <v>210</v>
      </c>
      <c r="AU309" s="258" t="s">
        <v>79</v>
      </c>
      <c r="AV309" s="12" t="s">
        <v>79</v>
      </c>
      <c r="AW309" s="12" t="s">
        <v>33</v>
      </c>
      <c r="AX309" s="12" t="s">
        <v>76</v>
      </c>
      <c r="AY309" s="258" t="s">
        <v>201</v>
      </c>
    </row>
    <row r="310" spans="2:65" s="1" customFormat="1" ht="25.5" customHeight="1">
      <c r="B310" s="46"/>
      <c r="C310" s="235" t="s">
        <v>698</v>
      </c>
      <c r="D310" s="235" t="s">
        <v>203</v>
      </c>
      <c r="E310" s="236" t="s">
        <v>837</v>
      </c>
      <c r="F310" s="237" t="s">
        <v>838</v>
      </c>
      <c r="G310" s="238" t="s">
        <v>248</v>
      </c>
      <c r="H310" s="239">
        <v>1</v>
      </c>
      <c r="I310" s="240"/>
      <c r="J310" s="241">
        <f>ROUND(I310*H310,2)</f>
        <v>0</v>
      </c>
      <c r="K310" s="237" t="s">
        <v>21</v>
      </c>
      <c r="L310" s="72"/>
      <c r="M310" s="242" t="s">
        <v>21</v>
      </c>
      <c r="N310" s="243" t="s">
        <v>40</v>
      </c>
      <c r="O310" s="47"/>
      <c r="P310" s="244">
        <f>O310*H310</f>
        <v>0</v>
      </c>
      <c r="Q310" s="244">
        <v>0</v>
      </c>
      <c r="R310" s="244">
        <f>Q310*H310</f>
        <v>0</v>
      </c>
      <c r="S310" s="244">
        <v>0</v>
      </c>
      <c r="T310" s="245">
        <f>S310*H310</f>
        <v>0</v>
      </c>
      <c r="AR310" s="24" t="s">
        <v>287</v>
      </c>
      <c r="AT310" s="24" t="s">
        <v>203</v>
      </c>
      <c r="AU310" s="24" t="s">
        <v>79</v>
      </c>
      <c r="AY310" s="24" t="s">
        <v>201</v>
      </c>
      <c r="BE310" s="246">
        <f>IF(N310="základní",J310,0)</f>
        <v>0</v>
      </c>
      <c r="BF310" s="246">
        <f>IF(N310="snížená",J310,0)</f>
        <v>0</v>
      </c>
      <c r="BG310" s="246">
        <f>IF(N310="zákl. přenesená",J310,0)</f>
        <v>0</v>
      </c>
      <c r="BH310" s="246">
        <f>IF(N310="sníž. přenesená",J310,0)</f>
        <v>0</v>
      </c>
      <c r="BI310" s="246">
        <f>IF(N310="nulová",J310,0)</f>
        <v>0</v>
      </c>
      <c r="BJ310" s="24" t="s">
        <v>76</v>
      </c>
      <c r="BK310" s="246">
        <f>ROUND(I310*H310,2)</f>
        <v>0</v>
      </c>
      <c r="BL310" s="24" t="s">
        <v>287</v>
      </c>
      <c r="BM310" s="24" t="s">
        <v>839</v>
      </c>
    </row>
    <row r="311" spans="2:51" s="12" customFormat="1" ht="13.5">
      <c r="B311" s="247"/>
      <c r="C311" s="248"/>
      <c r="D311" s="249" t="s">
        <v>210</v>
      </c>
      <c r="E311" s="250" t="s">
        <v>21</v>
      </c>
      <c r="F311" s="251" t="s">
        <v>1630</v>
      </c>
      <c r="G311" s="248"/>
      <c r="H311" s="252">
        <v>1</v>
      </c>
      <c r="I311" s="253"/>
      <c r="J311" s="248"/>
      <c r="K311" s="248"/>
      <c r="L311" s="254"/>
      <c r="M311" s="255"/>
      <c r="N311" s="256"/>
      <c r="O311" s="256"/>
      <c r="P311" s="256"/>
      <c r="Q311" s="256"/>
      <c r="R311" s="256"/>
      <c r="S311" s="256"/>
      <c r="T311" s="257"/>
      <c r="AT311" s="258" t="s">
        <v>210</v>
      </c>
      <c r="AU311" s="258" t="s">
        <v>79</v>
      </c>
      <c r="AV311" s="12" t="s">
        <v>79</v>
      </c>
      <c r="AW311" s="12" t="s">
        <v>33</v>
      </c>
      <c r="AX311" s="12" t="s">
        <v>76</v>
      </c>
      <c r="AY311" s="258" t="s">
        <v>201</v>
      </c>
    </row>
    <row r="312" spans="2:65" s="1" customFormat="1" ht="16.5" customHeight="1">
      <c r="B312" s="46"/>
      <c r="C312" s="235" t="s">
        <v>702</v>
      </c>
      <c r="D312" s="235" t="s">
        <v>203</v>
      </c>
      <c r="E312" s="236" t="s">
        <v>1632</v>
      </c>
      <c r="F312" s="237" t="s">
        <v>1633</v>
      </c>
      <c r="G312" s="238" t="s">
        <v>248</v>
      </c>
      <c r="H312" s="239">
        <v>1</v>
      </c>
      <c r="I312" s="240"/>
      <c r="J312" s="241">
        <f>ROUND(I312*H312,2)</f>
        <v>0</v>
      </c>
      <c r="K312" s="237" t="s">
        <v>21</v>
      </c>
      <c r="L312" s="72"/>
      <c r="M312" s="242" t="s">
        <v>21</v>
      </c>
      <c r="N312" s="243" t="s">
        <v>40</v>
      </c>
      <c r="O312" s="47"/>
      <c r="P312" s="244">
        <f>O312*H312</f>
        <v>0</v>
      </c>
      <c r="Q312" s="244">
        <v>0</v>
      </c>
      <c r="R312" s="244">
        <f>Q312*H312</f>
        <v>0</v>
      </c>
      <c r="S312" s="244">
        <v>0</v>
      </c>
      <c r="T312" s="245">
        <f>S312*H312</f>
        <v>0</v>
      </c>
      <c r="AR312" s="24" t="s">
        <v>208</v>
      </c>
      <c r="AT312" s="24" t="s">
        <v>203</v>
      </c>
      <c r="AU312" s="24" t="s">
        <v>79</v>
      </c>
      <c r="AY312" s="24" t="s">
        <v>201</v>
      </c>
      <c r="BE312" s="246">
        <f>IF(N312="základní",J312,0)</f>
        <v>0</v>
      </c>
      <c r="BF312" s="246">
        <f>IF(N312="snížená",J312,0)</f>
        <v>0</v>
      </c>
      <c r="BG312" s="246">
        <f>IF(N312="zákl. přenesená",J312,0)</f>
        <v>0</v>
      </c>
      <c r="BH312" s="246">
        <f>IF(N312="sníž. přenesená",J312,0)</f>
        <v>0</v>
      </c>
      <c r="BI312" s="246">
        <f>IF(N312="nulová",J312,0)</f>
        <v>0</v>
      </c>
      <c r="BJ312" s="24" t="s">
        <v>76</v>
      </c>
      <c r="BK312" s="246">
        <f>ROUND(I312*H312,2)</f>
        <v>0</v>
      </c>
      <c r="BL312" s="24" t="s">
        <v>208</v>
      </c>
      <c r="BM312" s="24" t="s">
        <v>1634</v>
      </c>
    </row>
    <row r="313" spans="2:65" s="1" customFormat="1" ht="25.5" customHeight="1">
      <c r="B313" s="46"/>
      <c r="C313" s="235" t="s">
        <v>706</v>
      </c>
      <c r="D313" s="235" t="s">
        <v>203</v>
      </c>
      <c r="E313" s="236" t="s">
        <v>849</v>
      </c>
      <c r="F313" s="237" t="s">
        <v>850</v>
      </c>
      <c r="G313" s="238" t="s">
        <v>248</v>
      </c>
      <c r="H313" s="239">
        <v>1</v>
      </c>
      <c r="I313" s="240"/>
      <c r="J313" s="241">
        <f>ROUND(I313*H313,2)</f>
        <v>0</v>
      </c>
      <c r="K313" s="237" t="s">
        <v>21</v>
      </c>
      <c r="L313" s="72"/>
      <c r="M313" s="242" t="s">
        <v>21</v>
      </c>
      <c r="N313" s="243" t="s">
        <v>40</v>
      </c>
      <c r="O313" s="47"/>
      <c r="P313" s="244">
        <f>O313*H313</f>
        <v>0</v>
      </c>
      <c r="Q313" s="244">
        <v>0</v>
      </c>
      <c r="R313" s="244">
        <f>Q313*H313</f>
        <v>0</v>
      </c>
      <c r="S313" s="244">
        <v>0</v>
      </c>
      <c r="T313" s="245">
        <f>S313*H313</f>
        <v>0</v>
      </c>
      <c r="AR313" s="24" t="s">
        <v>287</v>
      </c>
      <c r="AT313" s="24" t="s">
        <v>203</v>
      </c>
      <c r="AU313" s="24" t="s">
        <v>79</v>
      </c>
      <c r="AY313" s="24" t="s">
        <v>201</v>
      </c>
      <c r="BE313" s="246">
        <f>IF(N313="základní",J313,0)</f>
        <v>0</v>
      </c>
      <c r="BF313" s="246">
        <f>IF(N313="snížená",J313,0)</f>
        <v>0</v>
      </c>
      <c r="BG313" s="246">
        <f>IF(N313="zákl. přenesená",J313,0)</f>
        <v>0</v>
      </c>
      <c r="BH313" s="246">
        <f>IF(N313="sníž. přenesená",J313,0)</f>
        <v>0</v>
      </c>
      <c r="BI313" s="246">
        <f>IF(N313="nulová",J313,0)</f>
        <v>0</v>
      </c>
      <c r="BJ313" s="24" t="s">
        <v>76</v>
      </c>
      <c r="BK313" s="246">
        <f>ROUND(I313*H313,2)</f>
        <v>0</v>
      </c>
      <c r="BL313" s="24" t="s">
        <v>287</v>
      </c>
      <c r="BM313" s="24" t="s">
        <v>851</v>
      </c>
    </row>
    <row r="314" spans="2:51" s="12" customFormat="1" ht="13.5">
      <c r="B314" s="247"/>
      <c r="C314" s="248"/>
      <c r="D314" s="249" t="s">
        <v>210</v>
      </c>
      <c r="E314" s="250" t="s">
        <v>21</v>
      </c>
      <c r="F314" s="251" t="s">
        <v>1630</v>
      </c>
      <c r="G314" s="248"/>
      <c r="H314" s="252">
        <v>1</v>
      </c>
      <c r="I314" s="253"/>
      <c r="J314" s="248"/>
      <c r="K314" s="248"/>
      <c r="L314" s="254"/>
      <c r="M314" s="255"/>
      <c r="N314" s="256"/>
      <c r="O314" s="256"/>
      <c r="P314" s="256"/>
      <c r="Q314" s="256"/>
      <c r="R314" s="256"/>
      <c r="S314" s="256"/>
      <c r="T314" s="257"/>
      <c r="AT314" s="258" t="s">
        <v>210</v>
      </c>
      <c r="AU314" s="258" t="s">
        <v>79</v>
      </c>
      <c r="AV314" s="12" t="s">
        <v>79</v>
      </c>
      <c r="AW314" s="12" t="s">
        <v>33</v>
      </c>
      <c r="AX314" s="12" t="s">
        <v>76</v>
      </c>
      <c r="AY314" s="258" t="s">
        <v>201</v>
      </c>
    </row>
    <row r="315" spans="2:65" s="1" customFormat="1" ht="16.5" customHeight="1">
      <c r="B315" s="46"/>
      <c r="C315" s="235" t="s">
        <v>495</v>
      </c>
      <c r="D315" s="235" t="s">
        <v>203</v>
      </c>
      <c r="E315" s="236" t="s">
        <v>853</v>
      </c>
      <c r="F315" s="237" t="s">
        <v>854</v>
      </c>
      <c r="G315" s="238" t="s">
        <v>241</v>
      </c>
      <c r="H315" s="239">
        <v>1</v>
      </c>
      <c r="I315" s="240"/>
      <c r="J315" s="241">
        <f>ROUND(I315*H315,2)</f>
        <v>0</v>
      </c>
      <c r="K315" s="237" t="s">
        <v>21</v>
      </c>
      <c r="L315" s="72"/>
      <c r="M315" s="242" t="s">
        <v>21</v>
      </c>
      <c r="N315" s="243" t="s">
        <v>40</v>
      </c>
      <c r="O315" s="47"/>
      <c r="P315" s="244">
        <f>O315*H315</f>
        <v>0</v>
      </c>
      <c r="Q315" s="244">
        <v>0.02275</v>
      </c>
      <c r="R315" s="244">
        <f>Q315*H315</f>
        <v>0.02275</v>
      </c>
      <c r="S315" s="244">
        <v>0</v>
      </c>
      <c r="T315" s="245">
        <f>S315*H315</f>
        <v>0</v>
      </c>
      <c r="AR315" s="24" t="s">
        <v>287</v>
      </c>
      <c r="AT315" s="24" t="s">
        <v>203</v>
      </c>
      <c r="AU315" s="24" t="s">
        <v>79</v>
      </c>
      <c r="AY315" s="24" t="s">
        <v>201</v>
      </c>
      <c r="BE315" s="246">
        <f>IF(N315="základní",J315,0)</f>
        <v>0</v>
      </c>
      <c r="BF315" s="246">
        <f>IF(N315="snížená",J315,0)</f>
        <v>0</v>
      </c>
      <c r="BG315" s="246">
        <f>IF(N315="zákl. přenesená",J315,0)</f>
        <v>0</v>
      </c>
      <c r="BH315" s="246">
        <f>IF(N315="sníž. přenesená",J315,0)</f>
        <v>0</v>
      </c>
      <c r="BI315" s="246">
        <f>IF(N315="nulová",J315,0)</f>
        <v>0</v>
      </c>
      <c r="BJ315" s="24" t="s">
        <v>76</v>
      </c>
      <c r="BK315" s="246">
        <f>ROUND(I315*H315,2)</f>
        <v>0</v>
      </c>
      <c r="BL315" s="24" t="s">
        <v>287</v>
      </c>
      <c r="BM315" s="24" t="s">
        <v>855</v>
      </c>
    </row>
    <row r="316" spans="2:51" s="12" customFormat="1" ht="13.5">
      <c r="B316" s="247"/>
      <c r="C316" s="248"/>
      <c r="D316" s="249" t="s">
        <v>210</v>
      </c>
      <c r="E316" s="250" t="s">
        <v>21</v>
      </c>
      <c r="F316" s="251" t="s">
        <v>1630</v>
      </c>
      <c r="G316" s="248"/>
      <c r="H316" s="252">
        <v>1</v>
      </c>
      <c r="I316" s="253"/>
      <c r="J316" s="248"/>
      <c r="K316" s="248"/>
      <c r="L316" s="254"/>
      <c r="M316" s="255"/>
      <c r="N316" s="256"/>
      <c r="O316" s="256"/>
      <c r="P316" s="256"/>
      <c r="Q316" s="256"/>
      <c r="R316" s="256"/>
      <c r="S316" s="256"/>
      <c r="T316" s="257"/>
      <c r="AT316" s="258" t="s">
        <v>210</v>
      </c>
      <c r="AU316" s="258" t="s">
        <v>79</v>
      </c>
      <c r="AV316" s="12" t="s">
        <v>79</v>
      </c>
      <c r="AW316" s="12" t="s">
        <v>33</v>
      </c>
      <c r="AX316" s="12" t="s">
        <v>76</v>
      </c>
      <c r="AY316" s="258" t="s">
        <v>201</v>
      </c>
    </row>
    <row r="317" spans="2:65" s="1" customFormat="1" ht="25.5" customHeight="1">
      <c r="B317" s="46"/>
      <c r="C317" s="235" t="s">
        <v>715</v>
      </c>
      <c r="D317" s="235" t="s">
        <v>203</v>
      </c>
      <c r="E317" s="236" t="s">
        <v>857</v>
      </c>
      <c r="F317" s="237" t="s">
        <v>858</v>
      </c>
      <c r="G317" s="238" t="s">
        <v>241</v>
      </c>
      <c r="H317" s="239">
        <v>1</v>
      </c>
      <c r="I317" s="240"/>
      <c r="J317" s="241">
        <f>ROUND(I317*H317,2)</f>
        <v>0</v>
      </c>
      <c r="K317" s="237" t="s">
        <v>21</v>
      </c>
      <c r="L317" s="72"/>
      <c r="M317" s="242" t="s">
        <v>21</v>
      </c>
      <c r="N317" s="243" t="s">
        <v>40</v>
      </c>
      <c r="O317" s="47"/>
      <c r="P317" s="244">
        <f>O317*H317</f>
        <v>0</v>
      </c>
      <c r="Q317" s="244">
        <v>0.02275</v>
      </c>
      <c r="R317" s="244">
        <f>Q317*H317</f>
        <v>0.02275</v>
      </c>
      <c r="S317" s="244">
        <v>0</v>
      </c>
      <c r="T317" s="245">
        <f>S317*H317</f>
        <v>0</v>
      </c>
      <c r="AR317" s="24" t="s">
        <v>287</v>
      </c>
      <c r="AT317" s="24" t="s">
        <v>203</v>
      </c>
      <c r="AU317" s="24" t="s">
        <v>79</v>
      </c>
      <c r="AY317" s="24" t="s">
        <v>201</v>
      </c>
      <c r="BE317" s="246">
        <f>IF(N317="základní",J317,0)</f>
        <v>0</v>
      </c>
      <c r="BF317" s="246">
        <f>IF(N317="snížená",J317,0)</f>
        <v>0</v>
      </c>
      <c r="BG317" s="246">
        <f>IF(N317="zákl. přenesená",J317,0)</f>
        <v>0</v>
      </c>
      <c r="BH317" s="246">
        <f>IF(N317="sníž. přenesená",J317,0)</f>
        <v>0</v>
      </c>
      <c r="BI317" s="246">
        <f>IF(N317="nulová",J317,0)</f>
        <v>0</v>
      </c>
      <c r="BJ317" s="24" t="s">
        <v>76</v>
      </c>
      <c r="BK317" s="246">
        <f>ROUND(I317*H317,2)</f>
        <v>0</v>
      </c>
      <c r="BL317" s="24" t="s">
        <v>287</v>
      </c>
      <c r="BM317" s="24" t="s">
        <v>859</v>
      </c>
    </row>
    <row r="318" spans="2:51" s="12" customFormat="1" ht="13.5">
      <c r="B318" s="247"/>
      <c r="C318" s="248"/>
      <c r="D318" s="249" t="s">
        <v>210</v>
      </c>
      <c r="E318" s="250" t="s">
        <v>21</v>
      </c>
      <c r="F318" s="251" t="s">
        <v>1630</v>
      </c>
      <c r="G318" s="248"/>
      <c r="H318" s="252">
        <v>1</v>
      </c>
      <c r="I318" s="253"/>
      <c r="J318" s="248"/>
      <c r="K318" s="248"/>
      <c r="L318" s="254"/>
      <c r="M318" s="255"/>
      <c r="N318" s="256"/>
      <c r="O318" s="256"/>
      <c r="P318" s="256"/>
      <c r="Q318" s="256"/>
      <c r="R318" s="256"/>
      <c r="S318" s="256"/>
      <c r="T318" s="257"/>
      <c r="AT318" s="258" t="s">
        <v>210</v>
      </c>
      <c r="AU318" s="258" t="s">
        <v>79</v>
      </c>
      <c r="AV318" s="12" t="s">
        <v>79</v>
      </c>
      <c r="AW318" s="12" t="s">
        <v>33</v>
      </c>
      <c r="AX318" s="12" t="s">
        <v>76</v>
      </c>
      <c r="AY318" s="258" t="s">
        <v>201</v>
      </c>
    </row>
    <row r="319" spans="2:65" s="1" customFormat="1" ht="25.5" customHeight="1">
      <c r="B319" s="46"/>
      <c r="C319" s="235" t="s">
        <v>720</v>
      </c>
      <c r="D319" s="235" t="s">
        <v>203</v>
      </c>
      <c r="E319" s="236" t="s">
        <v>878</v>
      </c>
      <c r="F319" s="237" t="s">
        <v>879</v>
      </c>
      <c r="G319" s="238" t="s">
        <v>248</v>
      </c>
      <c r="H319" s="239">
        <v>4</v>
      </c>
      <c r="I319" s="240"/>
      <c r="J319" s="241">
        <f>ROUND(I319*H319,2)</f>
        <v>0</v>
      </c>
      <c r="K319" s="237" t="s">
        <v>21</v>
      </c>
      <c r="L319" s="72"/>
      <c r="M319" s="242" t="s">
        <v>21</v>
      </c>
      <c r="N319" s="243" t="s">
        <v>40</v>
      </c>
      <c r="O319" s="47"/>
      <c r="P319" s="244">
        <f>O319*H319</f>
        <v>0</v>
      </c>
      <c r="Q319" s="244">
        <v>0</v>
      </c>
      <c r="R319" s="244">
        <f>Q319*H319</f>
        <v>0</v>
      </c>
      <c r="S319" s="244">
        <v>0</v>
      </c>
      <c r="T319" s="245">
        <f>S319*H319</f>
        <v>0</v>
      </c>
      <c r="AR319" s="24" t="s">
        <v>287</v>
      </c>
      <c r="AT319" s="24" t="s">
        <v>203</v>
      </c>
      <c r="AU319" s="24" t="s">
        <v>79</v>
      </c>
      <c r="AY319" s="24" t="s">
        <v>201</v>
      </c>
      <c r="BE319" s="246">
        <f>IF(N319="základní",J319,0)</f>
        <v>0</v>
      </c>
      <c r="BF319" s="246">
        <f>IF(N319="snížená",J319,0)</f>
        <v>0</v>
      </c>
      <c r="BG319" s="246">
        <f>IF(N319="zákl. přenesená",J319,0)</f>
        <v>0</v>
      </c>
      <c r="BH319" s="246">
        <f>IF(N319="sníž. přenesená",J319,0)</f>
        <v>0</v>
      </c>
      <c r="BI319" s="246">
        <f>IF(N319="nulová",J319,0)</f>
        <v>0</v>
      </c>
      <c r="BJ319" s="24" t="s">
        <v>76</v>
      </c>
      <c r="BK319" s="246">
        <f>ROUND(I319*H319,2)</f>
        <v>0</v>
      </c>
      <c r="BL319" s="24" t="s">
        <v>287</v>
      </c>
      <c r="BM319" s="24" t="s">
        <v>880</v>
      </c>
    </row>
    <row r="320" spans="2:51" s="12" customFormat="1" ht="13.5">
      <c r="B320" s="247"/>
      <c r="C320" s="248"/>
      <c r="D320" s="249" t="s">
        <v>210</v>
      </c>
      <c r="E320" s="250" t="s">
        <v>21</v>
      </c>
      <c r="F320" s="251" t="s">
        <v>1631</v>
      </c>
      <c r="G320" s="248"/>
      <c r="H320" s="252">
        <v>4</v>
      </c>
      <c r="I320" s="253"/>
      <c r="J320" s="248"/>
      <c r="K320" s="248"/>
      <c r="L320" s="254"/>
      <c r="M320" s="255"/>
      <c r="N320" s="256"/>
      <c r="O320" s="256"/>
      <c r="P320" s="256"/>
      <c r="Q320" s="256"/>
      <c r="R320" s="256"/>
      <c r="S320" s="256"/>
      <c r="T320" s="257"/>
      <c r="AT320" s="258" t="s">
        <v>210</v>
      </c>
      <c r="AU320" s="258" t="s">
        <v>79</v>
      </c>
      <c r="AV320" s="12" t="s">
        <v>79</v>
      </c>
      <c r="AW320" s="12" t="s">
        <v>33</v>
      </c>
      <c r="AX320" s="12" t="s">
        <v>76</v>
      </c>
      <c r="AY320" s="258" t="s">
        <v>201</v>
      </c>
    </row>
    <row r="321" spans="2:65" s="1" customFormat="1" ht="25.5" customHeight="1">
      <c r="B321" s="46"/>
      <c r="C321" s="235" t="s">
        <v>725</v>
      </c>
      <c r="D321" s="235" t="s">
        <v>203</v>
      </c>
      <c r="E321" s="236" t="s">
        <v>883</v>
      </c>
      <c r="F321" s="237" t="s">
        <v>884</v>
      </c>
      <c r="G321" s="238" t="s">
        <v>248</v>
      </c>
      <c r="H321" s="239">
        <v>1</v>
      </c>
      <c r="I321" s="240"/>
      <c r="J321" s="241">
        <f>ROUND(I321*H321,2)</f>
        <v>0</v>
      </c>
      <c r="K321" s="237" t="s">
        <v>21</v>
      </c>
      <c r="L321" s="72"/>
      <c r="M321" s="242" t="s">
        <v>21</v>
      </c>
      <c r="N321" s="243" t="s">
        <v>40</v>
      </c>
      <c r="O321" s="47"/>
      <c r="P321" s="244">
        <f>O321*H321</f>
        <v>0</v>
      </c>
      <c r="Q321" s="244">
        <v>0</v>
      </c>
      <c r="R321" s="244">
        <f>Q321*H321</f>
        <v>0</v>
      </c>
      <c r="S321" s="244">
        <v>0</v>
      </c>
      <c r="T321" s="245">
        <f>S321*H321</f>
        <v>0</v>
      </c>
      <c r="AR321" s="24" t="s">
        <v>287</v>
      </c>
      <c r="AT321" s="24" t="s">
        <v>203</v>
      </c>
      <c r="AU321" s="24" t="s">
        <v>79</v>
      </c>
      <c r="AY321" s="24" t="s">
        <v>201</v>
      </c>
      <c r="BE321" s="246">
        <f>IF(N321="základní",J321,0)</f>
        <v>0</v>
      </c>
      <c r="BF321" s="246">
        <f>IF(N321="snížená",J321,0)</f>
        <v>0</v>
      </c>
      <c r="BG321" s="246">
        <f>IF(N321="zákl. přenesená",J321,0)</f>
        <v>0</v>
      </c>
      <c r="BH321" s="246">
        <f>IF(N321="sníž. přenesená",J321,0)</f>
        <v>0</v>
      </c>
      <c r="BI321" s="246">
        <f>IF(N321="nulová",J321,0)</f>
        <v>0</v>
      </c>
      <c r="BJ321" s="24" t="s">
        <v>76</v>
      </c>
      <c r="BK321" s="246">
        <f>ROUND(I321*H321,2)</f>
        <v>0</v>
      </c>
      <c r="BL321" s="24" t="s">
        <v>287</v>
      </c>
      <c r="BM321" s="24" t="s">
        <v>885</v>
      </c>
    </row>
    <row r="322" spans="2:51" s="12" customFormat="1" ht="13.5">
      <c r="B322" s="247"/>
      <c r="C322" s="248"/>
      <c r="D322" s="249" t="s">
        <v>210</v>
      </c>
      <c r="E322" s="250" t="s">
        <v>21</v>
      </c>
      <c r="F322" s="251" t="s">
        <v>1630</v>
      </c>
      <c r="G322" s="248"/>
      <c r="H322" s="252">
        <v>1</v>
      </c>
      <c r="I322" s="253"/>
      <c r="J322" s="248"/>
      <c r="K322" s="248"/>
      <c r="L322" s="254"/>
      <c r="M322" s="255"/>
      <c r="N322" s="256"/>
      <c r="O322" s="256"/>
      <c r="P322" s="256"/>
      <c r="Q322" s="256"/>
      <c r="R322" s="256"/>
      <c r="S322" s="256"/>
      <c r="T322" s="257"/>
      <c r="AT322" s="258" t="s">
        <v>210</v>
      </c>
      <c r="AU322" s="258" t="s">
        <v>79</v>
      </c>
      <c r="AV322" s="12" t="s">
        <v>79</v>
      </c>
      <c r="AW322" s="12" t="s">
        <v>33</v>
      </c>
      <c r="AX322" s="12" t="s">
        <v>76</v>
      </c>
      <c r="AY322" s="258" t="s">
        <v>201</v>
      </c>
    </row>
    <row r="323" spans="2:65" s="1" customFormat="1" ht="25.5" customHeight="1">
      <c r="B323" s="46"/>
      <c r="C323" s="235" t="s">
        <v>729</v>
      </c>
      <c r="D323" s="235" t="s">
        <v>203</v>
      </c>
      <c r="E323" s="236" t="s">
        <v>888</v>
      </c>
      <c r="F323" s="237" t="s">
        <v>889</v>
      </c>
      <c r="G323" s="238" t="s">
        <v>248</v>
      </c>
      <c r="H323" s="239">
        <v>1</v>
      </c>
      <c r="I323" s="240"/>
      <c r="J323" s="241">
        <f>ROUND(I323*H323,2)</f>
        <v>0</v>
      </c>
      <c r="K323" s="237" t="s">
        <v>21</v>
      </c>
      <c r="L323" s="72"/>
      <c r="M323" s="242" t="s">
        <v>21</v>
      </c>
      <c r="N323" s="243" t="s">
        <v>40</v>
      </c>
      <c r="O323" s="47"/>
      <c r="P323" s="244">
        <f>O323*H323</f>
        <v>0</v>
      </c>
      <c r="Q323" s="244">
        <v>0</v>
      </c>
      <c r="R323" s="244">
        <f>Q323*H323</f>
        <v>0</v>
      </c>
      <c r="S323" s="244">
        <v>0</v>
      </c>
      <c r="T323" s="245">
        <f>S323*H323</f>
        <v>0</v>
      </c>
      <c r="AR323" s="24" t="s">
        <v>287</v>
      </c>
      <c r="AT323" s="24" t="s">
        <v>203</v>
      </c>
      <c r="AU323" s="24" t="s">
        <v>79</v>
      </c>
      <c r="AY323" s="24" t="s">
        <v>201</v>
      </c>
      <c r="BE323" s="246">
        <f>IF(N323="základní",J323,0)</f>
        <v>0</v>
      </c>
      <c r="BF323" s="246">
        <f>IF(N323="snížená",J323,0)</f>
        <v>0</v>
      </c>
      <c r="BG323" s="246">
        <f>IF(N323="zákl. přenesená",J323,0)</f>
        <v>0</v>
      </c>
      <c r="BH323" s="246">
        <f>IF(N323="sníž. přenesená",J323,0)</f>
        <v>0</v>
      </c>
      <c r="BI323" s="246">
        <f>IF(N323="nulová",J323,0)</f>
        <v>0</v>
      </c>
      <c r="BJ323" s="24" t="s">
        <v>76</v>
      </c>
      <c r="BK323" s="246">
        <f>ROUND(I323*H323,2)</f>
        <v>0</v>
      </c>
      <c r="BL323" s="24" t="s">
        <v>287</v>
      </c>
      <c r="BM323" s="24" t="s">
        <v>890</v>
      </c>
    </row>
    <row r="324" spans="2:51" s="12" customFormat="1" ht="13.5">
      <c r="B324" s="247"/>
      <c r="C324" s="248"/>
      <c r="D324" s="249" t="s">
        <v>210</v>
      </c>
      <c r="E324" s="250" t="s">
        <v>21</v>
      </c>
      <c r="F324" s="251" t="s">
        <v>1630</v>
      </c>
      <c r="G324" s="248"/>
      <c r="H324" s="252">
        <v>1</v>
      </c>
      <c r="I324" s="253"/>
      <c r="J324" s="248"/>
      <c r="K324" s="248"/>
      <c r="L324" s="254"/>
      <c r="M324" s="255"/>
      <c r="N324" s="256"/>
      <c r="O324" s="256"/>
      <c r="P324" s="256"/>
      <c r="Q324" s="256"/>
      <c r="R324" s="256"/>
      <c r="S324" s="256"/>
      <c r="T324" s="257"/>
      <c r="AT324" s="258" t="s">
        <v>210</v>
      </c>
      <c r="AU324" s="258" t="s">
        <v>79</v>
      </c>
      <c r="AV324" s="12" t="s">
        <v>79</v>
      </c>
      <c r="AW324" s="12" t="s">
        <v>33</v>
      </c>
      <c r="AX324" s="12" t="s">
        <v>76</v>
      </c>
      <c r="AY324" s="258" t="s">
        <v>201</v>
      </c>
    </row>
    <row r="325" spans="2:65" s="1" customFormat="1" ht="16.5" customHeight="1">
      <c r="B325" s="46"/>
      <c r="C325" s="235" t="s">
        <v>734</v>
      </c>
      <c r="D325" s="235" t="s">
        <v>203</v>
      </c>
      <c r="E325" s="236" t="s">
        <v>896</v>
      </c>
      <c r="F325" s="237" t="s">
        <v>897</v>
      </c>
      <c r="G325" s="238" t="s">
        <v>248</v>
      </c>
      <c r="H325" s="239">
        <v>2</v>
      </c>
      <c r="I325" s="240"/>
      <c r="J325" s="241">
        <f>ROUND(I325*H325,2)</f>
        <v>0</v>
      </c>
      <c r="K325" s="237" t="s">
        <v>21</v>
      </c>
      <c r="L325" s="72"/>
      <c r="M325" s="242" t="s">
        <v>21</v>
      </c>
      <c r="N325" s="243" t="s">
        <v>40</v>
      </c>
      <c r="O325" s="47"/>
      <c r="P325" s="244">
        <f>O325*H325</f>
        <v>0</v>
      </c>
      <c r="Q325" s="244">
        <v>9E-05</v>
      </c>
      <c r="R325" s="244">
        <f>Q325*H325</f>
        <v>0.00018</v>
      </c>
      <c r="S325" s="244">
        <v>0</v>
      </c>
      <c r="T325" s="245">
        <f>S325*H325</f>
        <v>0</v>
      </c>
      <c r="AR325" s="24" t="s">
        <v>208</v>
      </c>
      <c r="AT325" s="24" t="s">
        <v>203</v>
      </c>
      <c r="AU325" s="24" t="s">
        <v>79</v>
      </c>
      <c r="AY325" s="24" t="s">
        <v>201</v>
      </c>
      <c r="BE325" s="246">
        <f>IF(N325="základní",J325,0)</f>
        <v>0</v>
      </c>
      <c r="BF325" s="246">
        <f>IF(N325="snížená",J325,0)</f>
        <v>0</v>
      </c>
      <c r="BG325" s="246">
        <f>IF(N325="zákl. přenesená",J325,0)</f>
        <v>0</v>
      </c>
      <c r="BH325" s="246">
        <f>IF(N325="sníž. přenesená",J325,0)</f>
        <v>0</v>
      </c>
      <c r="BI325" s="246">
        <f>IF(N325="nulová",J325,0)</f>
        <v>0</v>
      </c>
      <c r="BJ325" s="24" t="s">
        <v>76</v>
      </c>
      <c r="BK325" s="246">
        <f>ROUND(I325*H325,2)</f>
        <v>0</v>
      </c>
      <c r="BL325" s="24" t="s">
        <v>208</v>
      </c>
      <c r="BM325" s="24" t="s">
        <v>898</v>
      </c>
    </row>
    <row r="326" spans="2:51" s="12" customFormat="1" ht="13.5">
      <c r="B326" s="247"/>
      <c r="C326" s="248"/>
      <c r="D326" s="249" t="s">
        <v>210</v>
      </c>
      <c r="E326" s="250" t="s">
        <v>21</v>
      </c>
      <c r="F326" s="251" t="s">
        <v>1635</v>
      </c>
      <c r="G326" s="248"/>
      <c r="H326" s="252">
        <v>2</v>
      </c>
      <c r="I326" s="253"/>
      <c r="J326" s="248"/>
      <c r="K326" s="248"/>
      <c r="L326" s="254"/>
      <c r="M326" s="255"/>
      <c r="N326" s="256"/>
      <c r="O326" s="256"/>
      <c r="P326" s="256"/>
      <c r="Q326" s="256"/>
      <c r="R326" s="256"/>
      <c r="S326" s="256"/>
      <c r="T326" s="257"/>
      <c r="AT326" s="258" t="s">
        <v>210</v>
      </c>
      <c r="AU326" s="258" t="s">
        <v>79</v>
      </c>
      <c r="AV326" s="12" t="s">
        <v>79</v>
      </c>
      <c r="AW326" s="12" t="s">
        <v>33</v>
      </c>
      <c r="AX326" s="12" t="s">
        <v>76</v>
      </c>
      <c r="AY326" s="258" t="s">
        <v>201</v>
      </c>
    </row>
    <row r="327" spans="2:63" s="11" customFormat="1" ht="29.85" customHeight="1">
      <c r="B327" s="219"/>
      <c r="C327" s="220"/>
      <c r="D327" s="221" t="s">
        <v>68</v>
      </c>
      <c r="E327" s="233" t="s">
        <v>899</v>
      </c>
      <c r="F327" s="233" t="s">
        <v>900</v>
      </c>
      <c r="G327" s="220"/>
      <c r="H327" s="220"/>
      <c r="I327" s="223"/>
      <c r="J327" s="234">
        <f>BK327</f>
        <v>0</v>
      </c>
      <c r="K327" s="220"/>
      <c r="L327" s="225"/>
      <c r="M327" s="226"/>
      <c r="N327" s="227"/>
      <c r="O327" s="227"/>
      <c r="P327" s="228">
        <f>SUM(P328:P332)</f>
        <v>0</v>
      </c>
      <c r="Q327" s="227"/>
      <c r="R327" s="228">
        <f>SUM(R328:R332)</f>
        <v>0</v>
      </c>
      <c r="S327" s="227"/>
      <c r="T327" s="229">
        <f>SUM(T328:T332)</f>
        <v>0</v>
      </c>
      <c r="AR327" s="230" t="s">
        <v>79</v>
      </c>
      <c r="AT327" s="231" t="s">
        <v>68</v>
      </c>
      <c r="AU327" s="231" t="s">
        <v>76</v>
      </c>
      <c r="AY327" s="230" t="s">
        <v>201</v>
      </c>
      <c r="BK327" s="232">
        <f>SUM(BK328:BK332)</f>
        <v>0</v>
      </c>
    </row>
    <row r="328" spans="2:65" s="1" customFormat="1" ht="16.5" customHeight="1">
      <c r="B328" s="46"/>
      <c r="C328" s="235" t="s">
        <v>739</v>
      </c>
      <c r="D328" s="235" t="s">
        <v>203</v>
      </c>
      <c r="E328" s="236" t="s">
        <v>902</v>
      </c>
      <c r="F328" s="237" t="s">
        <v>903</v>
      </c>
      <c r="G328" s="238" t="s">
        <v>241</v>
      </c>
      <c r="H328" s="239">
        <v>1</v>
      </c>
      <c r="I328" s="240"/>
      <c r="J328" s="241">
        <f>ROUND(I328*H328,2)</f>
        <v>0</v>
      </c>
      <c r="K328" s="237" t="s">
        <v>21</v>
      </c>
      <c r="L328" s="72"/>
      <c r="M328" s="242" t="s">
        <v>21</v>
      </c>
      <c r="N328" s="243" t="s">
        <v>40</v>
      </c>
      <c r="O328" s="47"/>
      <c r="P328" s="244">
        <f>O328*H328</f>
        <v>0</v>
      </c>
      <c r="Q328" s="244">
        <v>0</v>
      </c>
      <c r="R328" s="244">
        <f>Q328*H328</f>
        <v>0</v>
      </c>
      <c r="S328" s="244">
        <v>0</v>
      </c>
      <c r="T328" s="245">
        <f>S328*H328</f>
        <v>0</v>
      </c>
      <c r="AR328" s="24" t="s">
        <v>287</v>
      </c>
      <c r="AT328" s="24" t="s">
        <v>203</v>
      </c>
      <c r="AU328" s="24" t="s">
        <v>79</v>
      </c>
      <c r="AY328" s="24" t="s">
        <v>201</v>
      </c>
      <c r="BE328" s="246">
        <f>IF(N328="základní",J328,0)</f>
        <v>0</v>
      </c>
      <c r="BF328" s="246">
        <f>IF(N328="snížená",J328,0)</f>
        <v>0</v>
      </c>
      <c r="BG328" s="246">
        <f>IF(N328="zákl. přenesená",J328,0)</f>
        <v>0</v>
      </c>
      <c r="BH328" s="246">
        <f>IF(N328="sníž. přenesená",J328,0)</f>
        <v>0</v>
      </c>
      <c r="BI328" s="246">
        <f>IF(N328="nulová",J328,0)</f>
        <v>0</v>
      </c>
      <c r="BJ328" s="24" t="s">
        <v>76</v>
      </c>
      <c r="BK328" s="246">
        <f>ROUND(I328*H328,2)</f>
        <v>0</v>
      </c>
      <c r="BL328" s="24" t="s">
        <v>287</v>
      </c>
      <c r="BM328" s="24" t="s">
        <v>904</v>
      </c>
    </row>
    <row r="329" spans="2:65" s="1" customFormat="1" ht="16.5" customHeight="1">
      <c r="B329" s="46"/>
      <c r="C329" s="235" t="s">
        <v>743</v>
      </c>
      <c r="D329" s="235" t="s">
        <v>203</v>
      </c>
      <c r="E329" s="236" t="s">
        <v>906</v>
      </c>
      <c r="F329" s="237" t="s">
        <v>907</v>
      </c>
      <c r="G329" s="238" t="s">
        <v>908</v>
      </c>
      <c r="H329" s="239">
        <v>7</v>
      </c>
      <c r="I329" s="240"/>
      <c r="J329" s="241">
        <f>ROUND(I329*H329,2)</f>
        <v>0</v>
      </c>
      <c r="K329" s="237" t="s">
        <v>21</v>
      </c>
      <c r="L329" s="72"/>
      <c r="M329" s="242" t="s">
        <v>21</v>
      </c>
      <c r="N329" s="243" t="s">
        <v>40</v>
      </c>
      <c r="O329" s="47"/>
      <c r="P329" s="244">
        <f>O329*H329</f>
        <v>0</v>
      </c>
      <c r="Q329" s="244">
        <v>0</v>
      </c>
      <c r="R329" s="244">
        <f>Q329*H329</f>
        <v>0</v>
      </c>
      <c r="S329" s="244">
        <v>0</v>
      </c>
      <c r="T329" s="245">
        <f>S329*H329</f>
        <v>0</v>
      </c>
      <c r="AR329" s="24" t="s">
        <v>287</v>
      </c>
      <c r="AT329" s="24" t="s">
        <v>203</v>
      </c>
      <c r="AU329" s="24" t="s">
        <v>79</v>
      </c>
      <c r="AY329" s="24" t="s">
        <v>201</v>
      </c>
      <c r="BE329" s="246">
        <f>IF(N329="základní",J329,0)</f>
        <v>0</v>
      </c>
      <c r="BF329" s="246">
        <f>IF(N329="snížená",J329,0)</f>
        <v>0</v>
      </c>
      <c r="BG329" s="246">
        <f>IF(N329="zákl. přenesená",J329,0)</f>
        <v>0</v>
      </c>
      <c r="BH329" s="246">
        <f>IF(N329="sníž. přenesená",J329,0)</f>
        <v>0</v>
      </c>
      <c r="BI329" s="246">
        <f>IF(N329="nulová",J329,0)</f>
        <v>0</v>
      </c>
      <c r="BJ329" s="24" t="s">
        <v>76</v>
      </c>
      <c r="BK329" s="246">
        <f>ROUND(I329*H329,2)</f>
        <v>0</v>
      </c>
      <c r="BL329" s="24" t="s">
        <v>287</v>
      </c>
      <c r="BM329" s="24" t="s">
        <v>909</v>
      </c>
    </row>
    <row r="330" spans="2:51" s="12" customFormat="1" ht="13.5">
      <c r="B330" s="247"/>
      <c r="C330" s="248"/>
      <c r="D330" s="249" t="s">
        <v>210</v>
      </c>
      <c r="E330" s="250" t="s">
        <v>21</v>
      </c>
      <c r="F330" s="251" t="s">
        <v>1636</v>
      </c>
      <c r="G330" s="248"/>
      <c r="H330" s="252">
        <v>7</v>
      </c>
      <c r="I330" s="253"/>
      <c r="J330" s="248"/>
      <c r="K330" s="248"/>
      <c r="L330" s="254"/>
      <c r="M330" s="255"/>
      <c r="N330" s="256"/>
      <c r="O330" s="256"/>
      <c r="P330" s="256"/>
      <c r="Q330" s="256"/>
      <c r="R330" s="256"/>
      <c r="S330" s="256"/>
      <c r="T330" s="257"/>
      <c r="AT330" s="258" t="s">
        <v>210</v>
      </c>
      <c r="AU330" s="258" t="s">
        <v>79</v>
      </c>
      <c r="AV330" s="12" t="s">
        <v>79</v>
      </c>
      <c r="AW330" s="12" t="s">
        <v>33</v>
      </c>
      <c r="AX330" s="12" t="s">
        <v>76</v>
      </c>
      <c r="AY330" s="258" t="s">
        <v>201</v>
      </c>
    </row>
    <row r="331" spans="2:65" s="1" customFormat="1" ht="16.5" customHeight="1">
      <c r="B331" s="46"/>
      <c r="C331" s="235" t="s">
        <v>747</v>
      </c>
      <c r="D331" s="235" t="s">
        <v>203</v>
      </c>
      <c r="E331" s="236" t="s">
        <v>912</v>
      </c>
      <c r="F331" s="237" t="s">
        <v>913</v>
      </c>
      <c r="G331" s="238" t="s">
        <v>241</v>
      </c>
      <c r="H331" s="239">
        <v>1</v>
      </c>
      <c r="I331" s="240"/>
      <c r="J331" s="241">
        <f>ROUND(I331*H331,2)</f>
        <v>0</v>
      </c>
      <c r="K331" s="237" t="s">
        <v>21</v>
      </c>
      <c r="L331" s="72"/>
      <c r="M331" s="242" t="s">
        <v>21</v>
      </c>
      <c r="N331" s="243" t="s">
        <v>40</v>
      </c>
      <c r="O331" s="47"/>
      <c r="P331" s="244">
        <f>O331*H331</f>
        <v>0</v>
      </c>
      <c r="Q331" s="244">
        <v>0</v>
      </c>
      <c r="R331" s="244">
        <f>Q331*H331</f>
        <v>0</v>
      </c>
      <c r="S331" s="244">
        <v>0</v>
      </c>
      <c r="T331" s="245">
        <f>S331*H331</f>
        <v>0</v>
      </c>
      <c r="AR331" s="24" t="s">
        <v>287</v>
      </c>
      <c r="AT331" s="24" t="s">
        <v>203</v>
      </c>
      <c r="AU331" s="24" t="s">
        <v>79</v>
      </c>
      <c r="AY331" s="24" t="s">
        <v>201</v>
      </c>
      <c r="BE331" s="246">
        <f>IF(N331="základní",J331,0)</f>
        <v>0</v>
      </c>
      <c r="BF331" s="246">
        <f>IF(N331="snížená",J331,0)</f>
        <v>0</v>
      </c>
      <c r="BG331" s="246">
        <f>IF(N331="zákl. přenesená",J331,0)</f>
        <v>0</v>
      </c>
      <c r="BH331" s="246">
        <f>IF(N331="sníž. přenesená",J331,0)</f>
        <v>0</v>
      </c>
      <c r="BI331" s="246">
        <f>IF(N331="nulová",J331,0)</f>
        <v>0</v>
      </c>
      <c r="BJ331" s="24" t="s">
        <v>76</v>
      </c>
      <c r="BK331" s="246">
        <f>ROUND(I331*H331,2)</f>
        <v>0</v>
      </c>
      <c r="BL331" s="24" t="s">
        <v>287</v>
      </c>
      <c r="BM331" s="24" t="s">
        <v>914</v>
      </c>
    </row>
    <row r="332" spans="2:65" s="1" customFormat="1" ht="16.5" customHeight="1">
      <c r="B332" s="46"/>
      <c r="C332" s="235" t="s">
        <v>751</v>
      </c>
      <c r="D332" s="235" t="s">
        <v>203</v>
      </c>
      <c r="E332" s="236" t="s">
        <v>916</v>
      </c>
      <c r="F332" s="237" t="s">
        <v>917</v>
      </c>
      <c r="G332" s="238" t="s">
        <v>241</v>
      </c>
      <c r="H332" s="239">
        <v>1</v>
      </c>
      <c r="I332" s="240"/>
      <c r="J332" s="241">
        <f>ROUND(I332*H332,2)</f>
        <v>0</v>
      </c>
      <c r="K332" s="237" t="s">
        <v>21</v>
      </c>
      <c r="L332" s="72"/>
      <c r="M332" s="242" t="s">
        <v>21</v>
      </c>
      <c r="N332" s="243" t="s">
        <v>40</v>
      </c>
      <c r="O332" s="47"/>
      <c r="P332" s="244">
        <f>O332*H332</f>
        <v>0</v>
      </c>
      <c r="Q332" s="244">
        <v>0</v>
      </c>
      <c r="R332" s="244">
        <f>Q332*H332</f>
        <v>0</v>
      </c>
      <c r="S332" s="244">
        <v>0</v>
      </c>
      <c r="T332" s="245">
        <f>S332*H332</f>
        <v>0</v>
      </c>
      <c r="AR332" s="24" t="s">
        <v>287</v>
      </c>
      <c r="AT332" s="24" t="s">
        <v>203</v>
      </c>
      <c r="AU332" s="24" t="s">
        <v>79</v>
      </c>
      <c r="AY332" s="24" t="s">
        <v>201</v>
      </c>
      <c r="BE332" s="246">
        <f>IF(N332="základní",J332,0)</f>
        <v>0</v>
      </c>
      <c r="BF332" s="246">
        <f>IF(N332="snížená",J332,0)</f>
        <v>0</v>
      </c>
      <c r="BG332" s="246">
        <f>IF(N332="zákl. přenesená",J332,0)</f>
        <v>0</v>
      </c>
      <c r="BH332" s="246">
        <f>IF(N332="sníž. přenesená",J332,0)</f>
        <v>0</v>
      </c>
      <c r="BI332" s="246">
        <f>IF(N332="nulová",J332,0)</f>
        <v>0</v>
      </c>
      <c r="BJ332" s="24" t="s">
        <v>76</v>
      </c>
      <c r="BK332" s="246">
        <f>ROUND(I332*H332,2)</f>
        <v>0</v>
      </c>
      <c r="BL332" s="24" t="s">
        <v>287</v>
      </c>
      <c r="BM332" s="24" t="s">
        <v>918</v>
      </c>
    </row>
    <row r="333" spans="2:63" s="11" customFormat="1" ht="29.85" customHeight="1">
      <c r="B333" s="219"/>
      <c r="C333" s="220"/>
      <c r="D333" s="221" t="s">
        <v>68</v>
      </c>
      <c r="E333" s="233" t="s">
        <v>919</v>
      </c>
      <c r="F333" s="233" t="s">
        <v>920</v>
      </c>
      <c r="G333" s="220"/>
      <c r="H333" s="220"/>
      <c r="I333" s="223"/>
      <c r="J333" s="234">
        <f>BK333</f>
        <v>0</v>
      </c>
      <c r="K333" s="220"/>
      <c r="L333" s="225"/>
      <c r="M333" s="226"/>
      <c r="N333" s="227"/>
      <c r="O333" s="227"/>
      <c r="P333" s="228">
        <f>SUM(P334:P339)</f>
        <v>0</v>
      </c>
      <c r="Q333" s="227"/>
      <c r="R333" s="228">
        <f>SUM(R334:R339)</f>
        <v>1.0893942399999998</v>
      </c>
      <c r="S333" s="227"/>
      <c r="T333" s="229">
        <f>SUM(T334:T339)</f>
        <v>0</v>
      </c>
      <c r="AR333" s="230" t="s">
        <v>79</v>
      </c>
      <c r="AT333" s="231" t="s">
        <v>68</v>
      </c>
      <c r="AU333" s="231" t="s">
        <v>76</v>
      </c>
      <c r="AY333" s="230" t="s">
        <v>201</v>
      </c>
      <c r="BK333" s="232">
        <f>SUM(BK334:BK339)</f>
        <v>0</v>
      </c>
    </row>
    <row r="334" spans="2:65" s="1" customFormat="1" ht="16.5" customHeight="1">
      <c r="B334" s="46"/>
      <c r="C334" s="235" t="s">
        <v>755</v>
      </c>
      <c r="D334" s="235" t="s">
        <v>203</v>
      </c>
      <c r="E334" s="236" t="s">
        <v>922</v>
      </c>
      <c r="F334" s="237" t="s">
        <v>923</v>
      </c>
      <c r="G334" s="238" t="s">
        <v>206</v>
      </c>
      <c r="H334" s="239">
        <v>3.088</v>
      </c>
      <c r="I334" s="240"/>
      <c r="J334" s="241">
        <f>ROUND(I334*H334,2)</f>
        <v>0</v>
      </c>
      <c r="K334" s="237" t="s">
        <v>220</v>
      </c>
      <c r="L334" s="72"/>
      <c r="M334" s="242" t="s">
        <v>21</v>
      </c>
      <c r="N334" s="243" t="s">
        <v>40</v>
      </c>
      <c r="O334" s="47"/>
      <c r="P334" s="244">
        <f>O334*H334</f>
        <v>0</v>
      </c>
      <c r="Q334" s="244">
        <v>0.01573</v>
      </c>
      <c r="R334" s="244">
        <f>Q334*H334</f>
        <v>0.048574240000000005</v>
      </c>
      <c r="S334" s="244">
        <v>0</v>
      </c>
      <c r="T334" s="245">
        <f>S334*H334</f>
        <v>0</v>
      </c>
      <c r="AR334" s="24" t="s">
        <v>287</v>
      </c>
      <c r="AT334" s="24" t="s">
        <v>203</v>
      </c>
      <c r="AU334" s="24" t="s">
        <v>79</v>
      </c>
      <c r="AY334" s="24" t="s">
        <v>201</v>
      </c>
      <c r="BE334" s="246">
        <f>IF(N334="základní",J334,0)</f>
        <v>0</v>
      </c>
      <c r="BF334" s="246">
        <f>IF(N334="snížená",J334,0)</f>
        <v>0</v>
      </c>
      <c r="BG334" s="246">
        <f>IF(N334="zákl. přenesená",J334,0)</f>
        <v>0</v>
      </c>
      <c r="BH334" s="246">
        <f>IF(N334="sníž. přenesená",J334,0)</f>
        <v>0</v>
      </c>
      <c r="BI334" s="246">
        <f>IF(N334="nulová",J334,0)</f>
        <v>0</v>
      </c>
      <c r="BJ334" s="24" t="s">
        <v>76</v>
      </c>
      <c r="BK334" s="246">
        <f>ROUND(I334*H334,2)</f>
        <v>0</v>
      </c>
      <c r="BL334" s="24" t="s">
        <v>287</v>
      </c>
      <c r="BM334" s="24" t="s">
        <v>924</v>
      </c>
    </row>
    <row r="335" spans="2:51" s="12" customFormat="1" ht="13.5">
      <c r="B335" s="247"/>
      <c r="C335" s="248"/>
      <c r="D335" s="249" t="s">
        <v>210</v>
      </c>
      <c r="E335" s="250" t="s">
        <v>21</v>
      </c>
      <c r="F335" s="251" t="s">
        <v>1637</v>
      </c>
      <c r="G335" s="248"/>
      <c r="H335" s="252">
        <v>3.088</v>
      </c>
      <c r="I335" s="253"/>
      <c r="J335" s="248"/>
      <c r="K335" s="248"/>
      <c r="L335" s="254"/>
      <c r="M335" s="255"/>
      <c r="N335" s="256"/>
      <c r="O335" s="256"/>
      <c r="P335" s="256"/>
      <c r="Q335" s="256"/>
      <c r="R335" s="256"/>
      <c r="S335" s="256"/>
      <c r="T335" s="257"/>
      <c r="AT335" s="258" t="s">
        <v>210</v>
      </c>
      <c r="AU335" s="258" t="s">
        <v>79</v>
      </c>
      <c r="AV335" s="12" t="s">
        <v>79</v>
      </c>
      <c r="AW335" s="12" t="s">
        <v>33</v>
      </c>
      <c r="AX335" s="12" t="s">
        <v>76</v>
      </c>
      <c r="AY335" s="258" t="s">
        <v>201</v>
      </c>
    </row>
    <row r="336" spans="2:65" s="1" customFormat="1" ht="25.5" customHeight="1">
      <c r="B336" s="46"/>
      <c r="C336" s="235" t="s">
        <v>759</v>
      </c>
      <c r="D336" s="235" t="s">
        <v>203</v>
      </c>
      <c r="E336" s="236" t="s">
        <v>927</v>
      </c>
      <c r="F336" s="237" t="s">
        <v>928</v>
      </c>
      <c r="G336" s="238" t="s">
        <v>206</v>
      </c>
      <c r="H336" s="239">
        <v>14.45</v>
      </c>
      <c r="I336" s="240"/>
      <c r="J336" s="241">
        <f>ROUND(I336*H336,2)</f>
        <v>0</v>
      </c>
      <c r="K336" s="237" t="s">
        <v>220</v>
      </c>
      <c r="L336" s="72"/>
      <c r="M336" s="242" t="s">
        <v>21</v>
      </c>
      <c r="N336" s="243" t="s">
        <v>40</v>
      </c>
      <c r="O336" s="47"/>
      <c r="P336" s="244">
        <f>O336*H336</f>
        <v>0</v>
      </c>
      <c r="Q336" s="244">
        <v>0.01254</v>
      </c>
      <c r="R336" s="244">
        <f>Q336*H336</f>
        <v>0.181203</v>
      </c>
      <c r="S336" s="244">
        <v>0</v>
      </c>
      <c r="T336" s="245">
        <f>S336*H336</f>
        <v>0</v>
      </c>
      <c r="AR336" s="24" t="s">
        <v>287</v>
      </c>
      <c r="AT336" s="24" t="s">
        <v>203</v>
      </c>
      <c r="AU336" s="24" t="s">
        <v>79</v>
      </c>
      <c r="AY336" s="24" t="s">
        <v>201</v>
      </c>
      <c r="BE336" s="246">
        <f>IF(N336="základní",J336,0)</f>
        <v>0</v>
      </c>
      <c r="BF336" s="246">
        <f>IF(N336="snížená",J336,0)</f>
        <v>0</v>
      </c>
      <c r="BG336" s="246">
        <f>IF(N336="zákl. přenesená",J336,0)</f>
        <v>0</v>
      </c>
      <c r="BH336" s="246">
        <f>IF(N336="sníž. přenesená",J336,0)</f>
        <v>0</v>
      </c>
      <c r="BI336" s="246">
        <f>IF(N336="nulová",J336,0)</f>
        <v>0</v>
      </c>
      <c r="BJ336" s="24" t="s">
        <v>76</v>
      </c>
      <c r="BK336" s="246">
        <f>ROUND(I336*H336,2)</f>
        <v>0</v>
      </c>
      <c r="BL336" s="24" t="s">
        <v>287</v>
      </c>
      <c r="BM336" s="24" t="s">
        <v>929</v>
      </c>
    </row>
    <row r="337" spans="2:65" s="1" customFormat="1" ht="16.5" customHeight="1">
      <c r="B337" s="46"/>
      <c r="C337" s="235" t="s">
        <v>763</v>
      </c>
      <c r="D337" s="235" t="s">
        <v>203</v>
      </c>
      <c r="E337" s="236" t="s">
        <v>932</v>
      </c>
      <c r="F337" s="237" t="s">
        <v>933</v>
      </c>
      <c r="G337" s="238" t="s">
        <v>562</v>
      </c>
      <c r="H337" s="282"/>
      <c r="I337" s="240"/>
      <c r="J337" s="241">
        <f>ROUND(I337*H337,2)</f>
        <v>0</v>
      </c>
      <c r="K337" s="237" t="s">
        <v>220</v>
      </c>
      <c r="L337" s="72"/>
      <c r="M337" s="242" t="s">
        <v>21</v>
      </c>
      <c r="N337" s="243" t="s">
        <v>40</v>
      </c>
      <c r="O337" s="47"/>
      <c r="P337" s="244">
        <f>O337*H337</f>
        <v>0</v>
      </c>
      <c r="Q337" s="244">
        <v>0</v>
      </c>
      <c r="R337" s="244">
        <f>Q337*H337</f>
        <v>0</v>
      </c>
      <c r="S337" s="244">
        <v>0</v>
      </c>
      <c r="T337" s="245">
        <f>S337*H337</f>
        <v>0</v>
      </c>
      <c r="AR337" s="24" t="s">
        <v>287</v>
      </c>
      <c r="AT337" s="24" t="s">
        <v>203</v>
      </c>
      <c r="AU337" s="24" t="s">
        <v>79</v>
      </c>
      <c r="AY337" s="24" t="s">
        <v>201</v>
      </c>
      <c r="BE337" s="246">
        <f>IF(N337="základní",J337,0)</f>
        <v>0</v>
      </c>
      <c r="BF337" s="246">
        <f>IF(N337="snížená",J337,0)</f>
        <v>0</v>
      </c>
      <c r="BG337" s="246">
        <f>IF(N337="zákl. přenesená",J337,0)</f>
        <v>0</v>
      </c>
      <c r="BH337" s="246">
        <f>IF(N337="sníž. přenesená",J337,0)</f>
        <v>0</v>
      </c>
      <c r="BI337" s="246">
        <f>IF(N337="nulová",J337,0)</f>
        <v>0</v>
      </c>
      <c r="BJ337" s="24" t="s">
        <v>76</v>
      </c>
      <c r="BK337" s="246">
        <f>ROUND(I337*H337,2)</f>
        <v>0</v>
      </c>
      <c r="BL337" s="24" t="s">
        <v>287</v>
      </c>
      <c r="BM337" s="24" t="s">
        <v>934</v>
      </c>
    </row>
    <row r="338" spans="2:65" s="1" customFormat="1" ht="25.5" customHeight="1">
      <c r="B338" s="46"/>
      <c r="C338" s="235" t="s">
        <v>767</v>
      </c>
      <c r="D338" s="235" t="s">
        <v>203</v>
      </c>
      <c r="E338" s="236" t="s">
        <v>1638</v>
      </c>
      <c r="F338" s="237" t="s">
        <v>1639</v>
      </c>
      <c r="G338" s="238" t="s">
        <v>206</v>
      </c>
      <c r="H338" s="239">
        <v>68.55</v>
      </c>
      <c r="I338" s="240"/>
      <c r="J338" s="241">
        <f>ROUND(I338*H338,2)</f>
        <v>0</v>
      </c>
      <c r="K338" s="237" t="s">
        <v>21</v>
      </c>
      <c r="L338" s="72"/>
      <c r="M338" s="242" t="s">
        <v>21</v>
      </c>
      <c r="N338" s="243" t="s">
        <v>40</v>
      </c>
      <c r="O338" s="47"/>
      <c r="P338" s="244">
        <f>O338*H338</f>
        <v>0</v>
      </c>
      <c r="Q338" s="244">
        <v>0.01254</v>
      </c>
      <c r="R338" s="244">
        <f>Q338*H338</f>
        <v>0.859617</v>
      </c>
      <c r="S338" s="244">
        <v>0</v>
      </c>
      <c r="T338" s="245">
        <f>S338*H338</f>
        <v>0</v>
      </c>
      <c r="AR338" s="24" t="s">
        <v>287</v>
      </c>
      <c r="AT338" s="24" t="s">
        <v>203</v>
      </c>
      <c r="AU338" s="24" t="s">
        <v>79</v>
      </c>
      <c r="AY338" s="24" t="s">
        <v>201</v>
      </c>
      <c r="BE338" s="246">
        <f>IF(N338="základní",J338,0)</f>
        <v>0</v>
      </c>
      <c r="BF338" s="246">
        <f>IF(N338="snížená",J338,0)</f>
        <v>0</v>
      </c>
      <c r="BG338" s="246">
        <f>IF(N338="zákl. přenesená",J338,0)</f>
        <v>0</v>
      </c>
      <c r="BH338" s="246">
        <f>IF(N338="sníž. přenesená",J338,0)</f>
        <v>0</v>
      </c>
      <c r="BI338" s="246">
        <f>IF(N338="nulová",J338,0)</f>
        <v>0</v>
      </c>
      <c r="BJ338" s="24" t="s">
        <v>76</v>
      </c>
      <c r="BK338" s="246">
        <f>ROUND(I338*H338,2)</f>
        <v>0</v>
      </c>
      <c r="BL338" s="24" t="s">
        <v>287</v>
      </c>
      <c r="BM338" s="24" t="s">
        <v>1640</v>
      </c>
    </row>
    <row r="339" spans="2:51" s="12" customFormat="1" ht="13.5">
      <c r="B339" s="247"/>
      <c r="C339" s="248"/>
      <c r="D339" s="249" t="s">
        <v>210</v>
      </c>
      <c r="E339" s="250" t="s">
        <v>21</v>
      </c>
      <c r="F339" s="251" t="s">
        <v>1641</v>
      </c>
      <c r="G339" s="248"/>
      <c r="H339" s="252">
        <v>68.55</v>
      </c>
      <c r="I339" s="253"/>
      <c r="J339" s="248"/>
      <c r="K339" s="248"/>
      <c r="L339" s="254"/>
      <c r="M339" s="255"/>
      <c r="N339" s="256"/>
      <c r="O339" s="256"/>
      <c r="P339" s="256"/>
      <c r="Q339" s="256"/>
      <c r="R339" s="256"/>
      <c r="S339" s="256"/>
      <c r="T339" s="257"/>
      <c r="AT339" s="258" t="s">
        <v>210</v>
      </c>
      <c r="AU339" s="258" t="s">
        <v>79</v>
      </c>
      <c r="AV339" s="12" t="s">
        <v>79</v>
      </c>
      <c r="AW339" s="12" t="s">
        <v>33</v>
      </c>
      <c r="AX339" s="12" t="s">
        <v>76</v>
      </c>
      <c r="AY339" s="258" t="s">
        <v>201</v>
      </c>
    </row>
    <row r="340" spans="2:63" s="11" customFormat="1" ht="29.85" customHeight="1">
      <c r="B340" s="219"/>
      <c r="C340" s="220"/>
      <c r="D340" s="221" t="s">
        <v>68</v>
      </c>
      <c r="E340" s="233" t="s">
        <v>935</v>
      </c>
      <c r="F340" s="233" t="s">
        <v>936</v>
      </c>
      <c r="G340" s="220"/>
      <c r="H340" s="220"/>
      <c r="I340" s="223"/>
      <c r="J340" s="234">
        <f>BK340</f>
        <v>0</v>
      </c>
      <c r="K340" s="220"/>
      <c r="L340" s="225"/>
      <c r="M340" s="226"/>
      <c r="N340" s="227"/>
      <c r="O340" s="227"/>
      <c r="P340" s="228">
        <f>SUM(P341:P347)</f>
        <v>0</v>
      </c>
      <c r="Q340" s="227"/>
      <c r="R340" s="228">
        <f>SUM(R341:R347)</f>
        <v>0</v>
      </c>
      <c r="S340" s="227"/>
      <c r="T340" s="229">
        <f>SUM(T341:T347)</f>
        <v>0.07200000000000001</v>
      </c>
      <c r="AR340" s="230" t="s">
        <v>79</v>
      </c>
      <c r="AT340" s="231" t="s">
        <v>68</v>
      </c>
      <c r="AU340" s="231" t="s">
        <v>76</v>
      </c>
      <c r="AY340" s="230" t="s">
        <v>201</v>
      </c>
      <c r="BK340" s="232">
        <f>SUM(BK341:BK347)</f>
        <v>0</v>
      </c>
    </row>
    <row r="341" spans="2:65" s="1" customFormat="1" ht="16.5" customHeight="1">
      <c r="B341" s="46"/>
      <c r="C341" s="235" t="s">
        <v>772</v>
      </c>
      <c r="D341" s="235" t="s">
        <v>203</v>
      </c>
      <c r="E341" s="236" t="s">
        <v>938</v>
      </c>
      <c r="F341" s="237" t="s">
        <v>939</v>
      </c>
      <c r="G341" s="238" t="s">
        <v>248</v>
      </c>
      <c r="H341" s="239">
        <v>3</v>
      </c>
      <c r="I341" s="240"/>
      <c r="J341" s="241">
        <f>ROUND(I341*H341,2)</f>
        <v>0</v>
      </c>
      <c r="K341" s="237" t="s">
        <v>220</v>
      </c>
      <c r="L341" s="72"/>
      <c r="M341" s="242" t="s">
        <v>21</v>
      </c>
      <c r="N341" s="243" t="s">
        <v>40</v>
      </c>
      <c r="O341" s="47"/>
      <c r="P341" s="244">
        <f>O341*H341</f>
        <v>0</v>
      </c>
      <c r="Q341" s="244">
        <v>0</v>
      </c>
      <c r="R341" s="244">
        <f>Q341*H341</f>
        <v>0</v>
      </c>
      <c r="S341" s="244">
        <v>0.024</v>
      </c>
      <c r="T341" s="245">
        <f>S341*H341</f>
        <v>0.07200000000000001</v>
      </c>
      <c r="AR341" s="24" t="s">
        <v>287</v>
      </c>
      <c r="AT341" s="24" t="s">
        <v>203</v>
      </c>
      <c r="AU341" s="24" t="s">
        <v>79</v>
      </c>
      <c r="AY341" s="24" t="s">
        <v>201</v>
      </c>
      <c r="BE341" s="246">
        <f>IF(N341="základní",J341,0)</f>
        <v>0</v>
      </c>
      <c r="BF341" s="246">
        <f>IF(N341="snížená",J341,0)</f>
        <v>0</v>
      </c>
      <c r="BG341" s="246">
        <f>IF(N341="zákl. přenesená",J341,0)</f>
        <v>0</v>
      </c>
      <c r="BH341" s="246">
        <f>IF(N341="sníž. přenesená",J341,0)</f>
        <v>0</v>
      </c>
      <c r="BI341" s="246">
        <f>IF(N341="nulová",J341,0)</f>
        <v>0</v>
      </c>
      <c r="BJ341" s="24" t="s">
        <v>76</v>
      </c>
      <c r="BK341" s="246">
        <f>ROUND(I341*H341,2)</f>
        <v>0</v>
      </c>
      <c r="BL341" s="24" t="s">
        <v>287</v>
      </c>
      <c r="BM341" s="24" t="s">
        <v>940</v>
      </c>
    </row>
    <row r="342" spans="2:51" s="12" customFormat="1" ht="13.5">
      <c r="B342" s="247"/>
      <c r="C342" s="248"/>
      <c r="D342" s="249" t="s">
        <v>210</v>
      </c>
      <c r="E342" s="250" t="s">
        <v>21</v>
      </c>
      <c r="F342" s="251" t="s">
        <v>1642</v>
      </c>
      <c r="G342" s="248"/>
      <c r="H342" s="252">
        <v>3</v>
      </c>
      <c r="I342" s="253"/>
      <c r="J342" s="248"/>
      <c r="K342" s="248"/>
      <c r="L342" s="254"/>
      <c r="M342" s="255"/>
      <c r="N342" s="256"/>
      <c r="O342" s="256"/>
      <c r="P342" s="256"/>
      <c r="Q342" s="256"/>
      <c r="R342" s="256"/>
      <c r="S342" s="256"/>
      <c r="T342" s="257"/>
      <c r="AT342" s="258" t="s">
        <v>210</v>
      </c>
      <c r="AU342" s="258" t="s">
        <v>79</v>
      </c>
      <c r="AV342" s="12" t="s">
        <v>79</v>
      </c>
      <c r="AW342" s="12" t="s">
        <v>33</v>
      </c>
      <c r="AX342" s="12" t="s">
        <v>76</v>
      </c>
      <c r="AY342" s="258" t="s">
        <v>201</v>
      </c>
    </row>
    <row r="343" spans="2:65" s="1" customFormat="1" ht="25.5" customHeight="1">
      <c r="B343" s="46"/>
      <c r="C343" s="235" t="s">
        <v>777</v>
      </c>
      <c r="D343" s="235" t="s">
        <v>203</v>
      </c>
      <c r="E343" s="236" t="s">
        <v>1643</v>
      </c>
      <c r="F343" s="237" t="s">
        <v>1644</v>
      </c>
      <c r="G343" s="238" t="s">
        <v>562</v>
      </c>
      <c r="H343" s="282"/>
      <c r="I343" s="240"/>
      <c r="J343" s="241">
        <f>ROUND(I343*H343,2)</f>
        <v>0</v>
      </c>
      <c r="K343" s="237" t="s">
        <v>207</v>
      </c>
      <c r="L343" s="72"/>
      <c r="M343" s="242" t="s">
        <v>21</v>
      </c>
      <c r="N343" s="243" t="s">
        <v>40</v>
      </c>
      <c r="O343" s="47"/>
      <c r="P343" s="244">
        <f>O343*H343</f>
        <v>0</v>
      </c>
      <c r="Q343" s="244">
        <v>0</v>
      </c>
      <c r="R343" s="244">
        <f>Q343*H343</f>
        <v>0</v>
      </c>
      <c r="S343" s="244">
        <v>0</v>
      </c>
      <c r="T343" s="245">
        <f>S343*H343</f>
        <v>0</v>
      </c>
      <c r="AR343" s="24" t="s">
        <v>287</v>
      </c>
      <c r="AT343" s="24" t="s">
        <v>203</v>
      </c>
      <c r="AU343" s="24" t="s">
        <v>79</v>
      </c>
      <c r="AY343" s="24" t="s">
        <v>201</v>
      </c>
      <c r="BE343" s="246">
        <f>IF(N343="základní",J343,0)</f>
        <v>0</v>
      </c>
      <c r="BF343" s="246">
        <f>IF(N343="snížená",J343,0)</f>
        <v>0</v>
      </c>
      <c r="BG343" s="246">
        <f>IF(N343="zákl. přenesená",J343,0)</f>
        <v>0</v>
      </c>
      <c r="BH343" s="246">
        <f>IF(N343="sníž. přenesená",J343,0)</f>
        <v>0</v>
      </c>
      <c r="BI343" s="246">
        <f>IF(N343="nulová",J343,0)</f>
        <v>0</v>
      </c>
      <c r="BJ343" s="24" t="s">
        <v>76</v>
      </c>
      <c r="BK343" s="246">
        <f>ROUND(I343*H343,2)</f>
        <v>0</v>
      </c>
      <c r="BL343" s="24" t="s">
        <v>287</v>
      </c>
      <c r="BM343" s="24" t="s">
        <v>1645</v>
      </c>
    </row>
    <row r="344" spans="2:65" s="1" customFormat="1" ht="25.5" customHeight="1">
      <c r="B344" s="46"/>
      <c r="C344" s="235" t="s">
        <v>781</v>
      </c>
      <c r="D344" s="235" t="s">
        <v>203</v>
      </c>
      <c r="E344" s="236" t="s">
        <v>1646</v>
      </c>
      <c r="F344" s="237" t="s">
        <v>1647</v>
      </c>
      <c r="G344" s="238" t="s">
        <v>248</v>
      </c>
      <c r="H344" s="239">
        <v>1</v>
      </c>
      <c r="I344" s="240"/>
      <c r="J344" s="241">
        <f>ROUND(I344*H344,2)</f>
        <v>0</v>
      </c>
      <c r="K344" s="237" t="s">
        <v>21</v>
      </c>
      <c r="L344" s="72"/>
      <c r="M344" s="242" t="s">
        <v>21</v>
      </c>
      <c r="N344" s="243" t="s">
        <v>40</v>
      </c>
      <c r="O344" s="47"/>
      <c r="P344" s="244">
        <f>O344*H344</f>
        <v>0</v>
      </c>
      <c r="Q344" s="244">
        <v>0</v>
      </c>
      <c r="R344" s="244">
        <f>Q344*H344</f>
        <v>0</v>
      </c>
      <c r="S344" s="244">
        <v>0</v>
      </c>
      <c r="T344" s="245">
        <f>S344*H344</f>
        <v>0</v>
      </c>
      <c r="AR344" s="24" t="s">
        <v>287</v>
      </c>
      <c r="AT344" s="24" t="s">
        <v>203</v>
      </c>
      <c r="AU344" s="24" t="s">
        <v>79</v>
      </c>
      <c r="AY344" s="24" t="s">
        <v>201</v>
      </c>
      <c r="BE344" s="246">
        <f>IF(N344="základní",J344,0)</f>
        <v>0</v>
      </c>
      <c r="BF344" s="246">
        <f>IF(N344="snížená",J344,0)</f>
        <v>0</v>
      </c>
      <c r="BG344" s="246">
        <f>IF(N344="zákl. přenesená",J344,0)</f>
        <v>0</v>
      </c>
      <c r="BH344" s="246">
        <f>IF(N344="sníž. přenesená",J344,0)</f>
        <v>0</v>
      </c>
      <c r="BI344" s="246">
        <f>IF(N344="nulová",J344,0)</f>
        <v>0</v>
      </c>
      <c r="BJ344" s="24" t="s">
        <v>76</v>
      </c>
      <c r="BK344" s="246">
        <f>ROUND(I344*H344,2)</f>
        <v>0</v>
      </c>
      <c r="BL344" s="24" t="s">
        <v>287</v>
      </c>
      <c r="BM344" s="24" t="s">
        <v>1648</v>
      </c>
    </row>
    <row r="345" spans="2:51" s="12" customFormat="1" ht="13.5">
      <c r="B345" s="247"/>
      <c r="C345" s="248"/>
      <c r="D345" s="249" t="s">
        <v>210</v>
      </c>
      <c r="E345" s="250" t="s">
        <v>21</v>
      </c>
      <c r="F345" s="251" t="s">
        <v>1649</v>
      </c>
      <c r="G345" s="248"/>
      <c r="H345" s="252">
        <v>1</v>
      </c>
      <c r="I345" s="253"/>
      <c r="J345" s="248"/>
      <c r="K345" s="248"/>
      <c r="L345" s="254"/>
      <c r="M345" s="255"/>
      <c r="N345" s="256"/>
      <c r="O345" s="256"/>
      <c r="P345" s="256"/>
      <c r="Q345" s="256"/>
      <c r="R345" s="256"/>
      <c r="S345" s="256"/>
      <c r="T345" s="257"/>
      <c r="AT345" s="258" t="s">
        <v>210</v>
      </c>
      <c r="AU345" s="258" t="s">
        <v>79</v>
      </c>
      <c r="AV345" s="12" t="s">
        <v>79</v>
      </c>
      <c r="AW345" s="12" t="s">
        <v>33</v>
      </c>
      <c r="AX345" s="12" t="s">
        <v>76</v>
      </c>
      <c r="AY345" s="258" t="s">
        <v>201</v>
      </c>
    </row>
    <row r="346" spans="2:65" s="1" customFormat="1" ht="25.5" customHeight="1">
      <c r="B346" s="46"/>
      <c r="C346" s="235" t="s">
        <v>785</v>
      </c>
      <c r="D346" s="235" t="s">
        <v>203</v>
      </c>
      <c r="E346" s="236" t="s">
        <v>1650</v>
      </c>
      <c r="F346" s="237" t="s">
        <v>963</v>
      </c>
      <c r="G346" s="238" t="s">
        <v>248</v>
      </c>
      <c r="H346" s="239">
        <v>1</v>
      </c>
      <c r="I346" s="240"/>
      <c r="J346" s="241">
        <f>ROUND(I346*H346,2)</f>
        <v>0</v>
      </c>
      <c r="K346" s="237" t="s">
        <v>21</v>
      </c>
      <c r="L346" s="72"/>
      <c r="M346" s="242" t="s">
        <v>21</v>
      </c>
      <c r="N346" s="243" t="s">
        <v>40</v>
      </c>
      <c r="O346" s="47"/>
      <c r="P346" s="244">
        <f>O346*H346</f>
        <v>0</v>
      </c>
      <c r="Q346" s="244">
        <v>0</v>
      </c>
      <c r="R346" s="244">
        <f>Q346*H346</f>
        <v>0</v>
      </c>
      <c r="S346" s="244">
        <v>0</v>
      </c>
      <c r="T346" s="245">
        <f>S346*H346</f>
        <v>0</v>
      </c>
      <c r="AR346" s="24" t="s">
        <v>287</v>
      </c>
      <c r="AT346" s="24" t="s">
        <v>203</v>
      </c>
      <c r="AU346" s="24" t="s">
        <v>79</v>
      </c>
      <c r="AY346" s="24" t="s">
        <v>201</v>
      </c>
      <c r="BE346" s="246">
        <f>IF(N346="základní",J346,0)</f>
        <v>0</v>
      </c>
      <c r="BF346" s="246">
        <f>IF(N346="snížená",J346,0)</f>
        <v>0</v>
      </c>
      <c r="BG346" s="246">
        <f>IF(N346="zákl. přenesená",J346,0)</f>
        <v>0</v>
      </c>
      <c r="BH346" s="246">
        <f>IF(N346="sníž. přenesená",J346,0)</f>
        <v>0</v>
      </c>
      <c r="BI346" s="246">
        <f>IF(N346="nulová",J346,0)</f>
        <v>0</v>
      </c>
      <c r="BJ346" s="24" t="s">
        <v>76</v>
      </c>
      <c r="BK346" s="246">
        <f>ROUND(I346*H346,2)</f>
        <v>0</v>
      </c>
      <c r="BL346" s="24" t="s">
        <v>287</v>
      </c>
      <c r="BM346" s="24" t="s">
        <v>1651</v>
      </c>
    </row>
    <row r="347" spans="2:51" s="12" customFormat="1" ht="13.5">
      <c r="B347" s="247"/>
      <c r="C347" s="248"/>
      <c r="D347" s="249" t="s">
        <v>210</v>
      </c>
      <c r="E347" s="250" t="s">
        <v>21</v>
      </c>
      <c r="F347" s="251" t="s">
        <v>1193</v>
      </c>
      <c r="G347" s="248"/>
      <c r="H347" s="252">
        <v>1</v>
      </c>
      <c r="I347" s="253"/>
      <c r="J347" s="248"/>
      <c r="K347" s="248"/>
      <c r="L347" s="254"/>
      <c r="M347" s="255"/>
      <c r="N347" s="256"/>
      <c r="O347" s="256"/>
      <c r="P347" s="256"/>
      <c r="Q347" s="256"/>
      <c r="R347" s="256"/>
      <c r="S347" s="256"/>
      <c r="T347" s="257"/>
      <c r="AT347" s="258" t="s">
        <v>210</v>
      </c>
      <c r="AU347" s="258" t="s">
        <v>79</v>
      </c>
      <c r="AV347" s="12" t="s">
        <v>79</v>
      </c>
      <c r="AW347" s="12" t="s">
        <v>33</v>
      </c>
      <c r="AX347" s="12" t="s">
        <v>76</v>
      </c>
      <c r="AY347" s="258" t="s">
        <v>201</v>
      </c>
    </row>
    <row r="348" spans="2:63" s="11" customFormat="1" ht="29.85" customHeight="1">
      <c r="B348" s="219"/>
      <c r="C348" s="220"/>
      <c r="D348" s="221" t="s">
        <v>68</v>
      </c>
      <c r="E348" s="233" t="s">
        <v>986</v>
      </c>
      <c r="F348" s="233" t="s">
        <v>987</v>
      </c>
      <c r="G348" s="220"/>
      <c r="H348" s="220"/>
      <c r="I348" s="223"/>
      <c r="J348" s="234">
        <f>BK348</f>
        <v>0</v>
      </c>
      <c r="K348" s="220"/>
      <c r="L348" s="225"/>
      <c r="M348" s="226"/>
      <c r="N348" s="227"/>
      <c r="O348" s="227"/>
      <c r="P348" s="228">
        <f>SUM(P349:P351)</f>
        <v>0</v>
      </c>
      <c r="Q348" s="227"/>
      <c r="R348" s="228">
        <f>SUM(R349:R351)</f>
        <v>0</v>
      </c>
      <c r="S348" s="227"/>
      <c r="T348" s="229">
        <f>SUM(T349:T351)</f>
        <v>0</v>
      </c>
      <c r="AR348" s="230" t="s">
        <v>79</v>
      </c>
      <c r="AT348" s="231" t="s">
        <v>68</v>
      </c>
      <c r="AU348" s="231" t="s">
        <v>76</v>
      </c>
      <c r="AY348" s="230" t="s">
        <v>201</v>
      </c>
      <c r="BK348" s="232">
        <f>SUM(BK349:BK351)</f>
        <v>0</v>
      </c>
    </row>
    <row r="349" spans="2:65" s="1" customFormat="1" ht="25.5" customHeight="1">
      <c r="B349" s="46"/>
      <c r="C349" s="235" t="s">
        <v>790</v>
      </c>
      <c r="D349" s="235" t="s">
        <v>203</v>
      </c>
      <c r="E349" s="236" t="s">
        <v>1652</v>
      </c>
      <c r="F349" s="237" t="s">
        <v>1653</v>
      </c>
      <c r="G349" s="238" t="s">
        <v>562</v>
      </c>
      <c r="H349" s="282"/>
      <c r="I349" s="240"/>
      <c r="J349" s="241">
        <f>ROUND(I349*H349,2)</f>
        <v>0</v>
      </c>
      <c r="K349" s="237" t="s">
        <v>207</v>
      </c>
      <c r="L349" s="72"/>
      <c r="M349" s="242" t="s">
        <v>21</v>
      </c>
      <c r="N349" s="243" t="s">
        <v>40</v>
      </c>
      <c r="O349" s="47"/>
      <c r="P349" s="244">
        <f>O349*H349</f>
        <v>0</v>
      </c>
      <c r="Q349" s="244">
        <v>0</v>
      </c>
      <c r="R349" s="244">
        <f>Q349*H349</f>
        <v>0</v>
      </c>
      <c r="S349" s="244">
        <v>0</v>
      </c>
      <c r="T349" s="245">
        <f>S349*H349</f>
        <v>0</v>
      </c>
      <c r="AR349" s="24" t="s">
        <v>287</v>
      </c>
      <c r="AT349" s="24" t="s">
        <v>203</v>
      </c>
      <c r="AU349" s="24" t="s">
        <v>79</v>
      </c>
      <c r="AY349" s="24" t="s">
        <v>201</v>
      </c>
      <c r="BE349" s="246">
        <f>IF(N349="základní",J349,0)</f>
        <v>0</v>
      </c>
      <c r="BF349" s="246">
        <f>IF(N349="snížená",J349,0)</f>
        <v>0</v>
      </c>
      <c r="BG349" s="246">
        <f>IF(N349="zákl. přenesená",J349,0)</f>
        <v>0</v>
      </c>
      <c r="BH349" s="246">
        <f>IF(N349="sníž. přenesená",J349,0)</f>
        <v>0</v>
      </c>
      <c r="BI349" s="246">
        <f>IF(N349="nulová",J349,0)</f>
        <v>0</v>
      </c>
      <c r="BJ349" s="24" t="s">
        <v>76</v>
      </c>
      <c r="BK349" s="246">
        <f>ROUND(I349*H349,2)</f>
        <v>0</v>
      </c>
      <c r="BL349" s="24" t="s">
        <v>287</v>
      </c>
      <c r="BM349" s="24" t="s">
        <v>1654</v>
      </c>
    </row>
    <row r="350" spans="2:65" s="1" customFormat="1" ht="25.5" customHeight="1">
      <c r="B350" s="46"/>
      <c r="C350" s="235" t="s">
        <v>794</v>
      </c>
      <c r="D350" s="235" t="s">
        <v>203</v>
      </c>
      <c r="E350" s="236" t="s">
        <v>1655</v>
      </c>
      <c r="F350" s="237" t="s">
        <v>1656</v>
      </c>
      <c r="G350" s="238" t="s">
        <v>248</v>
      </c>
      <c r="H350" s="239">
        <v>1</v>
      </c>
      <c r="I350" s="240"/>
      <c r="J350" s="241">
        <f>ROUND(I350*H350,2)</f>
        <v>0</v>
      </c>
      <c r="K350" s="237" t="s">
        <v>21</v>
      </c>
      <c r="L350" s="72"/>
      <c r="M350" s="242" t="s">
        <v>21</v>
      </c>
      <c r="N350" s="243" t="s">
        <v>40</v>
      </c>
      <c r="O350" s="47"/>
      <c r="P350" s="244">
        <f>O350*H350</f>
        <v>0</v>
      </c>
      <c r="Q350" s="244">
        <v>0</v>
      </c>
      <c r="R350" s="244">
        <f>Q350*H350</f>
        <v>0</v>
      </c>
      <c r="S350" s="244">
        <v>0</v>
      </c>
      <c r="T350" s="245">
        <f>S350*H350</f>
        <v>0</v>
      </c>
      <c r="AR350" s="24" t="s">
        <v>287</v>
      </c>
      <c r="AT350" s="24" t="s">
        <v>203</v>
      </c>
      <c r="AU350" s="24" t="s">
        <v>79</v>
      </c>
      <c r="AY350" s="24" t="s">
        <v>201</v>
      </c>
      <c r="BE350" s="246">
        <f>IF(N350="základní",J350,0)</f>
        <v>0</v>
      </c>
      <c r="BF350" s="246">
        <f>IF(N350="snížená",J350,0)</f>
        <v>0</v>
      </c>
      <c r="BG350" s="246">
        <f>IF(N350="zákl. přenesená",J350,0)</f>
        <v>0</v>
      </c>
      <c r="BH350" s="246">
        <f>IF(N350="sníž. přenesená",J350,0)</f>
        <v>0</v>
      </c>
      <c r="BI350" s="246">
        <f>IF(N350="nulová",J350,0)</f>
        <v>0</v>
      </c>
      <c r="BJ350" s="24" t="s">
        <v>76</v>
      </c>
      <c r="BK350" s="246">
        <f>ROUND(I350*H350,2)</f>
        <v>0</v>
      </c>
      <c r="BL350" s="24" t="s">
        <v>287</v>
      </c>
      <c r="BM350" s="24" t="s">
        <v>1657</v>
      </c>
    </row>
    <row r="351" spans="2:51" s="12" customFormat="1" ht="13.5">
      <c r="B351" s="247"/>
      <c r="C351" s="248"/>
      <c r="D351" s="249" t="s">
        <v>210</v>
      </c>
      <c r="E351" s="250" t="s">
        <v>21</v>
      </c>
      <c r="F351" s="251" t="s">
        <v>1001</v>
      </c>
      <c r="G351" s="248"/>
      <c r="H351" s="252">
        <v>1</v>
      </c>
      <c r="I351" s="253"/>
      <c r="J351" s="248"/>
      <c r="K351" s="248"/>
      <c r="L351" s="254"/>
      <c r="M351" s="255"/>
      <c r="N351" s="256"/>
      <c r="O351" s="256"/>
      <c r="P351" s="256"/>
      <c r="Q351" s="256"/>
      <c r="R351" s="256"/>
      <c r="S351" s="256"/>
      <c r="T351" s="257"/>
      <c r="AT351" s="258" t="s">
        <v>210</v>
      </c>
      <c r="AU351" s="258" t="s">
        <v>79</v>
      </c>
      <c r="AV351" s="12" t="s">
        <v>79</v>
      </c>
      <c r="AW351" s="12" t="s">
        <v>33</v>
      </c>
      <c r="AX351" s="12" t="s">
        <v>76</v>
      </c>
      <c r="AY351" s="258" t="s">
        <v>201</v>
      </c>
    </row>
    <row r="352" spans="2:63" s="11" customFormat="1" ht="29.85" customHeight="1">
      <c r="B352" s="219"/>
      <c r="C352" s="220"/>
      <c r="D352" s="221" t="s">
        <v>68</v>
      </c>
      <c r="E352" s="233" t="s">
        <v>1002</v>
      </c>
      <c r="F352" s="233" t="s">
        <v>1003</v>
      </c>
      <c r="G352" s="220"/>
      <c r="H352" s="220"/>
      <c r="I352" s="223"/>
      <c r="J352" s="234">
        <f>BK352</f>
        <v>0</v>
      </c>
      <c r="K352" s="220"/>
      <c r="L352" s="225"/>
      <c r="M352" s="226"/>
      <c r="N352" s="227"/>
      <c r="O352" s="227"/>
      <c r="P352" s="228">
        <f>SUM(P353:P361)</f>
        <v>0</v>
      </c>
      <c r="Q352" s="227"/>
      <c r="R352" s="228">
        <f>SUM(R353:R361)</f>
        <v>0.0685952</v>
      </c>
      <c r="S352" s="227"/>
      <c r="T352" s="229">
        <f>SUM(T353:T361)</f>
        <v>0</v>
      </c>
      <c r="AR352" s="230" t="s">
        <v>79</v>
      </c>
      <c r="AT352" s="231" t="s">
        <v>68</v>
      </c>
      <c r="AU352" s="231" t="s">
        <v>76</v>
      </c>
      <c r="AY352" s="230" t="s">
        <v>201</v>
      </c>
      <c r="BK352" s="232">
        <f>SUM(BK353:BK361)</f>
        <v>0</v>
      </c>
    </row>
    <row r="353" spans="2:65" s="1" customFormat="1" ht="25.5" customHeight="1">
      <c r="B353" s="46"/>
      <c r="C353" s="235" t="s">
        <v>799</v>
      </c>
      <c r="D353" s="235" t="s">
        <v>203</v>
      </c>
      <c r="E353" s="236" t="s">
        <v>1005</v>
      </c>
      <c r="F353" s="237" t="s">
        <v>1006</v>
      </c>
      <c r="G353" s="238" t="s">
        <v>206</v>
      </c>
      <c r="H353" s="239">
        <v>5.77</v>
      </c>
      <c r="I353" s="240"/>
      <c r="J353" s="241">
        <f>ROUND(I353*H353,2)</f>
        <v>0</v>
      </c>
      <c r="K353" s="237" t="s">
        <v>220</v>
      </c>
      <c r="L353" s="72"/>
      <c r="M353" s="242" t="s">
        <v>21</v>
      </c>
      <c r="N353" s="243" t="s">
        <v>40</v>
      </c>
      <c r="O353" s="47"/>
      <c r="P353" s="244">
        <f>O353*H353</f>
        <v>0</v>
      </c>
      <c r="Q353" s="244">
        <v>0.00416</v>
      </c>
      <c r="R353" s="244">
        <f>Q353*H353</f>
        <v>0.024003199999999995</v>
      </c>
      <c r="S353" s="244">
        <v>0</v>
      </c>
      <c r="T353" s="245">
        <f>S353*H353</f>
        <v>0</v>
      </c>
      <c r="AR353" s="24" t="s">
        <v>287</v>
      </c>
      <c r="AT353" s="24" t="s">
        <v>203</v>
      </c>
      <c r="AU353" s="24" t="s">
        <v>79</v>
      </c>
      <c r="AY353" s="24" t="s">
        <v>201</v>
      </c>
      <c r="BE353" s="246">
        <f>IF(N353="základní",J353,0)</f>
        <v>0</v>
      </c>
      <c r="BF353" s="246">
        <f>IF(N353="snížená",J353,0)</f>
        <v>0</v>
      </c>
      <c r="BG353" s="246">
        <f>IF(N353="zákl. přenesená",J353,0)</f>
        <v>0</v>
      </c>
      <c r="BH353" s="246">
        <f>IF(N353="sníž. přenesená",J353,0)</f>
        <v>0</v>
      </c>
      <c r="BI353" s="246">
        <f>IF(N353="nulová",J353,0)</f>
        <v>0</v>
      </c>
      <c r="BJ353" s="24" t="s">
        <v>76</v>
      </c>
      <c r="BK353" s="246">
        <f>ROUND(I353*H353,2)</f>
        <v>0</v>
      </c>
      <c r="BL353" s="24" t="s">
        <v>287</v>
      </c>
      <c r="BM353" s="24" t="s">
        <v>1007</v>
      </c>
    </row>
    <row r="354" spans="2:51" s="12" customFormat="1" ht="13.5">
      <c r="B354" s="247"/>
      <c r="C354" s="248"/>
      <c r="D354" s="249" t="s">
        <v>210</v>
      </c>
      <c r="E354" s="250" t="s">
        <v>21</v>
      </c>
      <c r="F354" s="251" t="s">
        <v>1658</v>
      </c>
      <c r="G354" s="248"/>
      <c r="H354" s="252">
        <v>5.77</v>
      </c>
      <c r="I354" s="253"/>
      <c r="J354" s="248"/>
      <c r="K354" s="248"/>
      <c r="L354" s="254"/>
      <c r="M354" s="255"/>
      <c r="N354" s="256"/>
      <c r="O354" s="256"/>
      <c r="P354" s="256"/>
      <c r="Q354" s="256"/>
      <c r="R354" s="256"/>
      <c r="S354" s="256"/>
      <c r="T354" s="257"/>
      <c r="AT354" s="258" t="s">
        <v>210</v>
      </c>
      <c r="AU354" s="258" t="s">
        <v>79</v>
      </c>
      <c r="AV354" s="12" t="s">
        <v>79</v>
      </c>
      <c r="AW354" s="12" t="s">
        <v>33</v>
      </c>
      <c r="AX354" s="12" t="s">
        <v>76</v>
      </c>
      <c r="AY354" s="258" t="s">
        <v>201</v>
      </c>
    </row>
    <row r="355" spans="2:65" s="1" customFormat="1" ht="16.5" customHeight="1">
      <c r="B355" s="46"/>
      <c r="C355" s="259" t="s">
        <v>803</v>
      </c>
      <c r="D355" s="259" t="s">
        <v>256</v>
      </c>
      <c r="E355" s="260" t="s">
        <v>1009</v>
      </c>
      <c r="F355" s="261" t="s">
        <v>1010</v>
      </c>
      <c r="G355" s="262" t="s">
        <v>206</v>
      </c>
      <c r="H355" s="263">
        <v>6.347</v>
      </c>
      <c r="I355" s="264"/>
      <c r="J355" s="265">
        <f>ROUND(I355*H355,2)</f>
        <v>0</v>
      </c>
      <c r="K355" s="261" t="s">
        <v>21</v>
      </c>
      <c r="L355" s="266"/>
      <c r="M355" s="267" t="s">
        <v>21</v>
      </c>
      <c r="N355" s="268" t="s">
        <v>40</v>
      </c>
      <c r="O355" s="47"/>
      <c r="P355" s="244">
        <f>O355*H355</f>
        <v>0</v>
      </c>
      <c r="Q355" s="244">
        <v>0</v>
      </c>
      <c r="R355" s="244">
        <f>Q355*H355</f>
        <v>0</v>
      </c>
      <c r="S355" s="244">
        <v>0</v>
      </c>
      <c r="T355" s="245">
        <f>S355*H355</f>
        <v>0</v>
      </c>
      <c r="AR355" s="24" t="s">
        <v>374</v>
      </c>
      <c r="AT355" s="24" t="s">
        <v>256</v>
      </c>
      <c r="AU355" s="24" t="s">
        <v>79</v>
      </c>
      <c r="AY355" s="24" t="s">
        <v>201</v>
      </c>
      <c r="BE355" s="246">
        <f>IF(N355="základní",J355,0)</f>
        <v>0</v>
      </c>
      <c r="BF355" s="246">
        <f>IF(N355="snížená",J355,0)</f>
        <v>0</v>
      </c>
      <c r="BG355" s="246">
        <f>IF(N355="zákl. přenesená",J355,0)</f>
        <v>0</v>
      </c>
      <c r="BH355" s="246">
        <f>IF(N355="sníž. přenesená",J355,0)</f>
        <v>0</v>
      </c>
      <c r="BI355" s="246">
        <f>IF(N355="nulová",J355,0)</f>
        <v>0</v>
      </c>
      <c r="BJ355" s="24" t="s">
        <v>76</v>
      </c>
      <c r="BK355" s="246">
        <f>ROUND(I355*H355,2)</f>
        <v>0</v>
      </c>
      <c r="BL355" s="24" t="s">
        <v>287</v>
      </c>
      <c r="BM355" s="24" t="s">
        <v>1011</v>
      </c>
    </row>
    <row r="356" spans="2:51" s="12" customFormat="1" ht="13.5">
      <c r="B356" s="247"/>
      <c r="C356" s="248"/>
      <c r="D356" s="249" t="s">
        <v>210</v>
      </c>
      <c r="E356" s="250" t="s">
        <v>21</v>
      </c>
      <c r="F356" s="251" t="s">
        <v>1659</v>
      </c>
      <c r="G356" s="248"/>
      <c r="H356" s="252">
        <v>6.347</v>
      </c>
      <c r="I356" s="253"/>
      <c r="J356" s="248"/>
      <c r="K356" s="248"/>
      <c r="L356" s="254"/>
      <c r="M356" s="255"/>
      <c r="N356" s="256"/>
      <c r="O356" s="256"/>
      <c r="P356" s="256"/>
      <c r="Q356" s="256"/>
      <c r="R356" s="256"/>
      <c r="S356" s="256"/>
      <c r="T356" s="257"/>
      <c r="AT356" s="258" t="s">
        <v>210</v>
      </c>
      <c r="AU356" s="258" t="s">
        <v>79</v>
      </c>
      <c r="AV356" s="12" t="s">
        <v>79</v>
      </c>
      <c r="AW356" s="12" t="s">
        <v>33</v>
      </c>
      <c r="AX356" s="12" t="s">
        <v>76</v>
      </c>
      <c r="AY356" s="258" t="s">
        <v>201</v>
      </c>
    </row>
    <row r="357" spans="2:65" s="1" customFormat="1" ht="16.5" customHeight="1">
      <c r="B357" s="46"/>
      <c r="C357" s="235" t="s">
        <v>807</v>
      </c>
      <c r="D357" s="235" t="s">
        <v>203</v>
      </c>
      <c r="E357" s="236" t="s">
        <v>1014</v>
      </c>
      <c r="F357" s="237" t="s">
        <v>1015</v>
      </c>
      <c r="G357" s="238" t="s">
        <v>206</v>
      </c>
      <c r="H357" s="239">
        <v>5.77</v>
      </c>
      <c r="I357" s="240"/>
      <c r="J357" s="241">
        <f>ROUND(I357*H357,2)</f>
        <v>0</v>
      </c>
      <c r="K357" s="237" t="s">
        <v>220</v>
      </c>
      <c r="L357" s="72"/>
      <c r="M357" s="242" t="s">
        <v>21</v>
      </c>
      <c r="N357" s="243" t="s">
        <v>40</v>
      </c>
      <c r="O357" s="47"/>
      <c r="P357" s="244">
        <f>O357*H357</f>
        <v>0</v>
      </c>
      <c r="Q357" s="244">
        <v>0</v>
      </c>
      <c r="R357" s="244">
        <f>Q357*H357</f>
        <v>0</v>
      </c>
      <c r="S357" s="244">
        <v>0</v>
      </c>
      <c r="T357" s="245">
        <f>S357*H357</f>
        <v>0</v>
      </c>
      <c r="AR357" s="24" t="s">
        <v>287</v>
      </c>
      <c r="AT357" s="24" t="s">
        <v>203</v>
      </c>
      <c r="AU357" s="24" t="s">
        <v>79</v>
      </c>
      <c r="AY357" s="24" t="s">
        <v>201</v>
      </c>
      <c r="BE357" s="246">
        <f>IF(N357="základní",J357,0)</f>
        <v>0</v>
      </c>
      <c r="BF357" s="246">
        <f>IF(N357="snížená",J357,0)</f>
        <v>0</v>
      </c>
      <c r="BG357" s="246">
        <f>IF(N357="zákl. přenesená",J357,0)</f>
        <v>0</v>
      </c>
      <c r="BH357" s="246">
        <f>IF(N357="sníž. přenesená",J357,0)</f>
        <v>0</v>
      </c>
      <c r="BI357" s="246">
        <f>IF(N357="nulová",J357,0)</f>
        <v>0</v>
      </c>
      <c r="BJ357" s="24" t="s">
        <v>76</v>
      </c>
      <c r="BK357" s="246">
        <f>ROUND(I357*H357,2)</f>
        <v>0</v>
      </c>
      <c r="BL357" s="24" t="s">
        <v>287</v>
      </c>
      <c r="BM357" s="24" t="s">
        <v>1016</v>
      </c>
    </row>
    <row r="358" spans="2:65" s="1" customFormat="1" ht="25.5" customHeight="1">
      <c r="B358" s="46"/>
      <c r="C358" s="235" t="s">
        <v>811</v>
      </c>
      <c r="D358" s="235" t="s">
        <v>203</v>
      </c>
      <c r="E358" s="236" t="s">
        <v>1018</v>
      </c>
      <c r="F358" s="237" t="s">
        <v>1019</v>
      </c>
      <c r="G358" s="238" t="s">
        <v>206</v>
      </c>
      <c r="H358" s="239">
        <v>5.77</v>
      </c>
      <c r="I358" s="240"/>
      <c r="J358" s="241">
        <f>ROUND(I358*H358,2)</f>
        <v>0</v>
      </c>
      <c r="K358" s="237" t="s">
        <v>220</v>
      </c>
      <c r="L358" s="72"/>
      <c r="M358" s="242" t="s">
        <v>21</v>
      </c>
      <c r="N358" s="243" t="s">
        <v>40</v>
      </c>
      <c r="O358" s="47"/>
      <c r="P358" s="244">
        <f>O358*H358</f>
        <v>0</v>
      </c>
      <c r="Q358" s="244">
        <v>0</v>
      </c>
      <c r="R358" s="244">
        <f>Q358*H358</f>
        <v>0</v>
      </c>
      <c r="S358" s="244">
        <v>0</v>
      </c>
      <c r="T358" s="245">
        <f>S358*H358</f>
        <v>0</v>
      </c>
      <c r="AR358" s="24" t="s">
        <v>287</v>
      </c>
      <c r="AT358" s="24" t="s">
        <v>203</v>
      </c>
      <c r="AU358" s="24" t="s">
        <v>79</v>
      </c>
      <c r="AY358" s="24" t="s">
        <v>201</v>
      </c>
      <c r="BE358" s="246">
        <f>IF(N358="základní",J358,0)</f>
        <v>0</v>
      </c>
      <c r="BF358" s="246">
        <f>IF(N358="snížená",J358,0)</f>
        <v>0</v>
      </c>
      <c r="BG358" s="246">
        <f>IF(N358="zákl. přenesená",J358,0)</f>
        <v>0</v>
      </c>
      <c r="BH358" s="246">
        <f>IF(N358="sníž. přenesená",J358,0)</f>
        <v>0</v>
      </c>
      <c r="BI358" s="246">
        <f>IF(N358="nulová",J358,0)</f>
        <v>0</v>
      </c>
      <c r="BJ358" s="24" t="s">
        <v>76</v>
      </c>
      <c r="BK358" s="246">
        <f>ROUND(I358*H358,2)</f>
        <v>0</v>
      </c>
      <c r="BL358" s="24" t="s">
        <v>287</v>
      </c>
      <c r="BM358" s="24" t="s">
        <v>1020</v>
      </c>
    </row>
    <row r="359" spans="2:65" s="1" customFormat="1" ht="16.5" customHeight="1">
      <c r="B359" s="46"/>
      <c r="C359" s="235" t="s">
        <v>816</v>
      </c>
      <c r="D359" s="235" t="s">
        <v>203</v>
      </c>
      <c r="E359" s="236" t="s">
        <v>1022</v>
      </c>
      <c r="F359" s="237" t="s">
        <v>1023</v>
      </c>
      <c r="G359" s="238" t="s">
        <v>206</v>
      </c>
      <c r="H359" s="239">
        <v>148.64</v>
      </c>
      <c r="I359" s="240"/>
      <c r="J359" s="241">
        <f>ROUND(I359*H359,2)</f>
        <v>0</v>
      </c>
      <c r="K359" s="237" t="s">
        <v>220</v>
      </c>
      <c r="L359" s="72"/>
      <c r="M359" s="242" t="s">
        <v>21</v>
      </c>
      <c r="N359" s="243" t="s">
        <v>40</v>
      </c>
      <c r="O359" s="47"/>
      <c r="P359" s="244">
        <f>O359*H359</f>
        <v>0</v>
      </c>
      <c r="Q359" s="244">
        <v>0.0003</v>
      </c>
      <c r="R359" s="244">
        <f>Q359*H359</f>
        <v>0.04459199999999999</v>
      </c>
      <c r="S359" s="244">
        <v>0</v>
      </c>
      <c r="T359" s="245">
        <f>S359*H359</f>
        <v>0</v>
      </c>
      <c r="AR359" s="24" t="s">
        <v>287</v>
      </c>
      <c r="AT359" s="24" t="s">
        <v>203</v>
      </c>
      <c r="AU359" s="24" t="s">
        <v>79</v>
      </c>
      <c r="AY359" s="24" t="s">
        <v>201</v>
      </c>
      <c r="BE359" s="246">
        <f>IF(N359="základní",J359,0)</f>
        <v>0</v>
      </c>
      <c r="BF359" s="246">
        <f>IF(N359="snížená",J359,0)</f>
        <v>0</v>
      </c>
      <c r="BG359" s="246">
        <f>IF(N359="zákl. přenesená",J359,0)</f>
        <v>0</v>
      </c>
      <c r="BH359" s="246">
        <f>IF(N359="sníž. přenesená",J359,0)</f>
        <v>0</v>
      </c>
      <c r="BI359" s="246">
        <f>IF(N359="nulová",J359,0)</f>
        <v>0</v>
      </c>
      <c r="BJ359" s="24" t="s">
        <v>76</v>
      </c>
      <c r="BK359" s="246">
        <f>ROUND(I359*H359,2)</f>
        <v>0</v>
      </c>
      <c r="BL359" s="24" t="s">
        <v>287</v>
      </c>
      <c r="BM359" s="24" t="s">
        <v>1024</v>
      </c>
    </row>
    <row r="360" spans="2:51" s="12" customFormat="1" ht="13.5">
      <c r="B360" s="247"/>
      <c r="C360" s="248"/>
      <c r="D360" s="249" t="s">
        <v>210</v>
      </c>
      <c r="E360" s="250" t="s">
        <v>21</v>
      </c>
      <c r="F360" s="251" t="s">
        <v>1660</v>
      </c>
      <c r="G360" s="248"/>
      <c r="H360" s="252">
        <v>148.64</v>
      </c>
      <c r="I360" s="253"/>
      <c r="J360" s="248"/>
      <c r="K360" s="248"/>
      <c r="L360" s="254"/>
      <c r="M360" s="255"/>
      <c r="N360" s="256"/>
      <c r="O360" s="256"/>
      <c r="P360" s="256"/>
      <c r="Q360" s="256"/>
      <c r="R360" s="256"/>
      <c r="S360" s="256"/>
      <c r="T360" s="257"/>
      <c r="AT360" s="258" t="s">
        <v>210</v>
      </c>
      <c r="AU360" s="258" t="s">
        <v>79</v>
      </c>
      <c r="AV360" s="12" t="s">
        <v>79</v>
      </c>
      <c r="AW360" s="12" t="s">
        <v>33</v>
      </c>
      <c r="AX360" s="12" t="s">
        <v>76</v>
      </c>
      <c r="AY360" s="258" t="s">
        <v>201</v>
      </c>
    </row>
    <row r="361" spans="2:65" s="1" customFormat="1" ht="25.5" customHeight="1">
      <c r="B361" s="46"/>
      <c r="C361" s="235" t="s">
        <v>820</v>
      </c>
      <c r="D361" s="235" t="s">
        <v>203</v>
      </c>
      <c r="E361" s="236" t="s">
        <v>1661</v>
      </c>
      <c r="F361" s="237" t="s">
        <v>1662</v>
      </c>
      <c r="G361" s="238" t="s">
        <v>562</v>
      </c>
      <c r="H361" s="282"/>
      <c r="I361" s="240"/>
      <c r="J361" s="241">
        <f>ROUND(I361*H361,2)</f>
        <v>0</v>
      </c>
      <c r="K361" s="237" t="s">
        <v>207</v>
      </c>
      <c r="L361" s="72"/>
      <c r="M361" s="242" t="s">
        <v>21</v>
      </c>
      <c r="N361" s="243" t="s">
        <v>40</v>
      </c>
      <c r="O361" s="47"/>
      <c r="P361" s="244">
        <f>O361*H361</f>
        <v>0</v>
      </c>
      <c r="Q361" s="244">
        <v>0</v>
      </c>
      <c r="R361" s="244">
        <f>Q361*H361</f>
        <v>0</v>
      </c>
      <c r="S361" s="244">
        <v>0</v>
      </c>
      <c r="T361" s="245">
        <f>S361*H361</f>
        <v>0</v>
      </c>
      <c r="AR361" s="24" t="s">
        <v>287</v>
      </c>
      <c r="AT361" s="24" t="s">
        <v>203</v>
      </c>
      <c r="AU361" s="24" t="s">
        <v>79</v>
      </c>
      <c r="AY361" s="24" t="s">
        <v>201</v>
      </c>
      <c r="BE361" s="246">
        <f>IF(N361="základní",J361,0)</f>
        <v>0</v>
      </c>
      <c r="BF361" s="246">
        <f>IF(N361="snížená",J361,0)</f>
        <v>0</v>
      </c>
      <c r="BG361" s="246">
        <f>IF(N361="zákl. přenesená",J361,0)</f>
        <v>0</v>
      </c>
      <c r="BH361" s="246">
        <f>IF(N361="sníž. přenesená",J361,0)</f>
        <v>0</v>
      </c>
      <c r="BI361" s="246">
        <f>IF(N361="nulová",J361,0)</f>
        <v>0</v>
      </c>
      <c r="BJ361" s="24" t="s">
        <v>76</v>
      </c>
      <c r="BK361" s="246">
        <f>ROUND(I361*H361,2)</f>
        <v>0</v>
      </c>
      <c r="BL361" s="24" t="s">
        <v>287</v>
      </c>
      <c r="BM361" s="24" t="s">
        <v>1663</v>
      </c>
    </row>
    <row r="362" spans="2:63" s="11" customFormat="1" ht="29.85" customHeight="1">
      <c r="B362" s="219"/>
      <c r="C362" s="220"/>
      <c r="D362" s="221" t="s">
        <v>68</v>
      </c>
      <c r="E362" s="233" t="s">
        <v>1030</v>
      </c>
      <c r="F362" s="233" t="s">
        <v>1031</v>
      </c>
      <c r="G362" s="220"/>
      <c r="H362" s="220"/>
      <c r="I362" s="223"/>
      <c r="J362" s="234">
        <f>BK362</f>
        <v>0</v>
      </c>
      <c r="K362" s="220"/>
      <c r="L362" s="225"/>
      <c r="M362" s="226"/>
      <c r="N362" s="227"/>
      <c r="O362" s="227"/>
      <c r="P362" s="228">
        <f>SUM(P363:P367)</f>
        <v>0</v>
      </c>
      <c r="Q362" s="227"/>
      <c r="R362" s="228">
        <f>SUM(R363:R367)</f>
        <v>0</v>
      </c>
      <c r="S362" s="227"/>
      <c r="T362" s="229">
        <f>SUM(T363:T367)</f>
        <v>0.20232</v>
      </c>
      <c r="AR362" s="230" t="s">
        <v>79</v>
      </c>
      <c r="AT362" s="231" t="s">
        <v>68</v>
      </c>
      <c r="AU362" s="231" t="s">
        <v>76</v>
      </c>
      <c r="AY362" s="230" t="s">
        <v>201</v>
      </c>
      <c r="BK362" s="232">
        <f>SUM(BK363:BK367)</f>
        <v>0</v>
      </c>
    </row>
    <row r="363" spans="2:65" s="1" customFormat="1" ht="16.5" customHeight="1">
      <c r="B363" s="46"/>
      <c r="C363" s="235" t="s">
        <v>824</v>
      </c>
      <c r="D363" s="235" t="s">
        <v>203</v>
      </c>
      <c r="E363" s="236" t="s">
        <v>1033</v>
      </c>
      <c r="F363" s="237" t="s">
        <v>1034</v>
      </c>
      <c r="G363" s="238" t="s">
        <v>206</v>
      </c>
      <c r="H363" s="239">
        <v>67.44</v>
      </c>
      <c r="I363" s="240"/>
      <c r="J363" s="241">
        <f>ROUND(I363*H363,2)</f>
        <v>0</v>
      </c>
      <c r="K363" s="237" t="s">
        <v>220</v>
      </c>
      <c r="L363" s="72"/>
      <c r="M363" s="242" t="s">
        <v>21</v>
      </c>
      <c r="N363" s="243" t="s">
        <v>40</v>
      </c>
      <c r="O363" s="47"/>
      <c r="P363" s="244">
        <f>O363*H363</f>
        <v>0</v>
      </c>
      <c r="Q363" s="244">
        <v>0</v>
      </c>
      <c r="R363" s="244">
        <f>Q363*H363</f>
        <v>0</v>
      </c>
      <c r="S363" s="244">
        <v>0.003</v>
      </c>
      <c r="T363" s="245">
        <f>S363*H363</f>
        <v>0.20232</v>
      </c>
      <c r="AR363" s="24" t="s">
        <v>287</v>
      </c>
      <c r="AT363" s="24" t="s">
        <v>203</v>
      </c>
      <c r="AU363" s="24" t="s">
        <v>79</v>
      </c>
      <c r="AY363" s="24" t="s">
        <v>201</v>
      </c>
      <c r="BE363" s="246">
        <f>IF(N363="základní",J363,0)</f>
        <v>0</v>
      </c>
      <c r="BF363" s="246">
        <f>IF(N363="snížená",J363,0)</f>
        <v>0</v>
      </c>
      <c r="BG363" s="246">
        <f>IF(N363="zákl. přenesená",J363,0)</f>
        <v>0</v>
      </c>
      <c r="BH363" s="246">
        <f>IF(N363="sníž. přenesená",J363,0)</f>
        <v>0</v>
      </c>
      <c r="BI363" s="246">
        <f>IF(N363="nulová",J363,0)</f>
        <v>0</v>
      </c>
      <c r="BJ363" s="24" t="s">
        <v>76</v>
      </c>
      <c r="BK363" s="246">
        <f>ROUND(I363*H363,2)</f>
        <v>0</v>
      </c>
      <c r="BL363" s="24" t="s">
        <v>287</v>
      </c>
      <c r="BM363" s="24" t="s">
        <v>1035</v>
      </c>
    </row>
    <row r="364" spans="2:51" s="12" customFormat="1" ht="13.5">
      <c r="B364" s="247"/>
      <c r="C364" s="248"/>
      <c r="D364" s="249" t="s">
        <v>210</v>
      </c>
      <c r="E364" s="250" t="s">
        <v>21</v>
      </c>
      <c r="F364" s="251" t="s">
        <v>1664</v>
      </c>
      <c r="G364" s="248"/>
      <c r="H364" s="252">
        <v>67.44</v>
      </c>
      <c r="I364" s="253"/>
      <c r="J364" s="248"/>
      <c r="K364" s="248"/>
      <c r="L364" s="254"/>
      <c r="M364" s="255"/>
      <c r="N364" s="256"/>
      <c r="O364" s="256"/>
      <c r="P364" s="256"/>
      <c r="Q364" s="256"/>
      <c r="R364" s="256"/>
      <c r="S364" s="256"/>
      <c r="T364" s="257"/>
      <c r="AT364" s="258" t="s">
        <v>210</v>
      </c>
      <c r="AU364" s="258" t="s">
        <v>79</v>
      </c>
      <c r="AV364" s="12" t="s">
        <v>79</v>
      </c>
      <c r="AW364" s="12" t="s">
        <v>33</v>
      </c>
      <c r="AX364" s="12" t="s">
        <v>76</v>
      </c>
      <c r="AY364" s="258" t="s">
        <v>201</v>
      </c>
    </row>
    <row r="365" spans="2:65" s="1" customFormat="1" ht="25.5" customHeight="1">
      <c r="B365" s="46"/>
      <c r="C365" s="235" t="s">
        <v>828</v>
      </c>
      <c r="D365" s="235" t="s">
        <v>203</v>
      </c>
      <c r="E365" s="236" t="s">
        <v>1665</v>
      </c>
      <c r="F365" s="237" t="s">
        <v>1666</v>
      </c>
      <c r="G365" s="238" t="s">
        <v>562</v>
      </c>
      <c r="H365" s="282"/>
      <c r="I365" s="240"/>
      <c r="J365" s="241">
        <f>ROUND(I365*H365,2)</f>
        <v>0</v>
      </c>
      <c r="K365" s="237" t="s">
        <v>207</v>
      </c>
      <c r="L365" s="72"/>
      <c r="M365" s="242" t="s">
        <v>21</v>
      </c>
      <c r="N365" s="243" t="s">
        <v>40</v>
      </c>
      <c r="O365" s="47"/>
      <c r="P365" s="244">
        <f>O365*H365</f>
        <v>0</v>
      </c>
      <c r="Q365" s="244">
        <v>0</v>
      </c>
      <c r="R365" s="244">
        <f>Q365*H365</f>
        <v>0</v>
      </c>
      <c r="S365" s="244">
        <v>0</v>
      </c>
      <c r="T365" s="245">
        <f>S365*H365</f>
        <v>0</v>
      </c>
      <c r="AR365" s="24" t="s">
        <v>287</v>
      </c>
      <c r="AT365" s="24" t="s">
        <v>203</v>
      </c>
      <c r="AU365" s="24" t="s">
        <v>79</v>
      </c>
      <c r="AY365" s="24" t="s">
        <v>201</v>
      </c>
      <c r="BE365" s="246">
        <f>IF(N365="základní",J365,0)</f>
        <v>0</v>
      </c>
      <c r="BF365" s="246">
        <f>IF(N365="snížená",J365,0)</f>
        <v>0</v>
      </c>
      <c r="BG365" s="246">
        <f>IF(N365="zákl. přenesená",J365,0)</f>
        <v>0</v>
      </c>
      <c r="BH365" s="246">
        <f>IF(N365="sníž. přenesená",J365,0)</f>
        <v>0</v>
      </c>
      <c r="BI365" s="246">
        <f>IF(N365="nulová",J365,0)</f>
        <v>0</v>
      </c>
      <c r="BJ365" s="24" t="s">
        <v>76</v>
      </c>
      <c r="BK365" s="246">
        <f>ROUND(I365*H365,2)</f>
        <v>0</v>
      </c>
      <c r="BL365" s="24" t="s">
        <v>287</v>
      </c>
      <c r="BM365" s="24" t="s">
        <v>1667</v>
      </c>
    </row>
    <row r="366" spans="2:65" s="1" customFormat="1" ht="25.5" customHeight="1">
      <c r="B366" s="46"/>
      <c r="C366" s="235" t="s">
        <v>832</v>
      </c>
      <c r="D366" s="235" t="s">
        <v>203</v>
      </c>
      <c r="E366" s="236" t="s">
        <v>1042</v>
      </c>
      <c r="F366" s="237" t="s">
        <v>1043</v>
      </c>
      <c r="G366" s="238" t="s">
        <v>206</v>
      </c>
      <c r="H366" s="239">
        <v>68.55</v>
      </c>
      <c r="I366" s="240"/>
      <c r="J366" s="241">
        <f>ROUND(I366*H366,2)</f>
        <v>0</v>
      </c>
      <c r="K366" s="237" t="s">
        <v>21</v>
      </c>
      <c r="L366" s="72"/>
      <c r="M366" s="242" t="s">
        <v>21</v>
      </c>
      <c r="N366" s="243" t="s">
        <v>40</v>
      </c>
      <c r="O366" s="47"/>
      <c r="P366" s="244">
        <f>O366*H366</f>
        <v>0</v>
      </c>
      <c r="Q366" s="244">
        <v>0</v>
      </c>
      <c r="R366" s="244">
        <f>Q366*H366</f>
        <v>0</v>
      </c>
      <c r="S366" s="244">
        <v>0</v>
      </c>
      <c r="T366" s="245">
        <f>S366*H366</f>
        <v>0</v>
      </c>
      <c r="AR366" s="24" t="s">
        <v>287</v>
      </c>
      <c r="AT366" s="24" t="s">
        <v>203</v>
      </c>
      <c r="AU366" s="24" t="s">
        <v>79</v>
      </c>
      <c r="AY366" s="24" t="s">
        <v>201</v>
      </c>
      <c r="BE366" s="246">
        <f>IF(N366="základní",J366,0)</f>
        <v>0</v>
      </c>
      <c r="BF366" s="246">
        <f>IF(N366="snížená",J366,0)</f>
        <v>0</v>
      </c>
      <c r="BG366" s="246">
        <f>IF(N366="zákl. přenesená",J366,0)</f>
        <v>0</v>
      </c>
      <c r="BH366" s="246">
        <f>IF(N366="sníž. přenesená",J366,0)</f>
        <v>0</v>
      </c>
      <c r="BI366" s="246">
        <f>IF(N366="nulová",J366,0)</f>
        <v>0</v>
      </c>
      <c r="BJ366" s="24" t="s">
        <v>76</v>
      </c>
      <c r="BK366" s="246">
        <f>ROUND(I366*H366,2)</f>
        <v>0</v>
      </c>
      <c r="BL366" s="24" t="s">
        <v>287</v>
      </c>
      <c r="BM366" s="24" t="s">
        <v>1044</v>
      </c>
    </row>
    <row r="367" spans="2:51" s="12" customFormat="1" ht="13.5">
      <c r="B367" s="247"/>
      <c r="C367" s="248"/>
      <c r="D367" s="249" t="s">
        <v>210</v>
      </c>
      <c r="E367" s="250" t="s">
        <v>21</v>
      </c>
      <c r="F367" s="251" t="s">
        <v>1668</v>
      </c>
      <c r="G367" s="248"/>
      <c r="H367" s="252">
        <v>68.55</v>
      </c>
      <c r="I367" s="253"/>
      <c r="J367" s="248"/>
      <c r="K367" s="248"/>
      <c r="L367" s="254"/>
      <c r="M367" s="255"/>
      <c r="N367" s="256"/>
      <c r="O367" s="256"/>
      <c r="P367" s="256"/>
      <c r="Q367" s="256"/>
      <c r="R367" s="256"/>
      <c r="S367" s="256"/>
      <c r="T367" s="257"/>
      <c r="AT367" s="258" t="s">
        <v>210</v>
      </c>
      <c r="AU367" s="258" t="s">
        <v>79</v>
      </c>
      <c r="AV367" s="12" t="s">
        <v>79</v>
      </c>
      <c r="AW367" s="12" t="s">
        <v>33</v>
      </c>
      <c r="AX367" s="12" t="s">
        <v>76</v>
      </c>
      <c r="AY367" s="258" t="s">
        <v>201</v>
      </c>
    </row>
    <row r="368" spans="2:63" s="11" customFormat="1" ht="29.85" customHeight="1">
      <c r="B368" s="219"/>
      <c r="C368" s="220"/>
      <c r="D368" s="221" t="s">
        <v>68</v>
      </c>
      <c r="E368" s="233" t="s">
        <v>1046</v>
      </c>
      <c r="F368" s="233" t="s">
        <v>1047</v>
      </c>
      <c r="G368" s="220"/>
      <c r="H368" s="220"/>
      <c r="I368" s="223"/>
      <c r="J368" s="234">
        <f>BK368</f>
        <v>0</v>
      </c>
      <c r="K368" s="220"/>
      <c r="L368" s="225"/>
      <c r="M368" s="226"/>
      <c r="N368" s="227"/>
      <c r="O368" s="227"/>
      <c r="P368" s="228">
        <f>SUM(P369:P373)</f>
        <v>0</v>
      </c>
      <c r="Q368" s="227"/>
      <c r="R368" s="228">
        <f>SUM(R369:R373)</f>
        <v>1.0715249999999998</v>
      </c>
      <c r="S368" s="227"/>
      <c r="T368" s="229">
        <f>SUM(T369:T373)</f>
        <v>0</v>
      </c>
      <c r="AR368" s="230" t="s">
        <v>79</v>
      </c>
      <c r="AT368" s="231" t="s">
        <v>68</v>
      </c>
      <c r="AU368" s="231" t="s">
        <v>76</v>
      </c>
      <c r="AY368" s="230" t="s">
        <v>201</v>
      </c>
      <c r="BK368" s="232">
        <f>SUM(BK369:BK373)</f>
        <v>0</v>
      </c>
    </row>
    <row r="369" spans="2:65" s="1" customFormat="1" ht="16.5" customHeight="1">
      <c r="B369" s="46"/>
      <c r="C369" s="235" t="s">
        <v>836</v>
      </c>
      <c r="D369" s="235" t="s">
        <v>203</v>
      </c>
      <c r="E369" s="236" t="s">
        <v>1669</v>
      </c>
      <c r="F369" s="237" t="s">
        <v>1670</v>
      </c>
      <c r="G369" s="238" t="s">
        <v>562</v>
      </c>
      <c r="H369" s="282"/>
      <c r="I369" s="240"/>
      <c r="J369" s="241">
        <f>ROUND(I369*H369,2)</f>
        <v>0</v>
      </c>
      <c r="K369" s="237" t="s">
        <v>207</v>
      </c>
      <c r="L369" s="72"/>
      <c r="M369" s="242" t="s">
        <v>21</v>
      </c>
      <c r="N369" s="243" t="s">
        <v>40</v>
      </c>
      <c r="O369" s="47"/>
      <c r="P369" s="244">
        <f>O369*H369</f>
        <v>0</v>
      </c>
      <c r="Q369" s="244">
        <v>0</v>
      </c>
      <c r="R369" s="244">
        <f>Q369*H369</f>
        <v>0</v>
      </c>
      <c r="S369" s="244">
        <v>0</v>
      </c>
      <c r="T369" s="245">
        <f>S369*H369</f>
        <v>0</v>
      </c>
      <c r="AR369" s="24" t="s">
        <v>287</v>
      </c>
      <c r="AT369" s="24" t="s">
        <v>203</v>
      </c>
      <c r="AU369" s="24" t="s">
        <v>79</v>
      </c>
      <c r="AY369" s="24" t="s">
        <v>201</v>
      </c>
      <c r="BE369" s="246">
        <f>IF(N369="základní",J369,0)</f>
        <v>0</v>
      </c>
      <c r="BF369" s="246">
        <f>IF(N369="snížená",J369,0)</f>
        <v>0</v>
      </c>
      <c r="BG369" s="246">
        <f>IF(N369="zákl. přenesená",J369,0)</f>
        <v>0</v>
      </c>
      <c r="BH369" s="246">
        <f>IF(N369="sníž. přenesená",J369,0)</f>
        <v>0</v>
      </c>
      <c r="BI369" s="246">
        <f>IF(N369="nulová",J369,0)</f>
        <v>0</v>
      </c>
      <c r="BJ369" s="24" t="s">
        <v>76</v>
      </c>
      <c r="BK369" s="246">
        <f>ROUND(I369*H369,2)</f>
        <v>0</v>
      </c>
      <c r="BL369" s="24" t="s">
        <v>287</v>
      </c>
      <c r="BM369" s="24" t="s">
        <v>1671</v>
      </c>
    </row>
    <row r="370" spans="2:65" s="1" customFormat="1" ht="16.5" customHeight="1">
      <c r="B370" s="46"/>
      <c r="C370" s="235" t="s">
        <v>840</v>
      </c>
      <c r="D370" s="235" t="s">
        <v>203</v>
      </c>
      <c r="E370" s="236" t="s">
        <v>1053</v>
      </c>
      <c r="F370" s="237" t="s">
        <v>1054</v>
      </c>
      <c r="G370" s="238" t="s">
        <v>206</v>
      </c>
      <c r="H370" s="239">
        <v>68.55</v>
      </c>
      <c r="I370" s="240"/>
      <c r="J370" s="241">
        <f>ROUND(I370*H370,2)</f>
        <v>0</v>
      </c>
      <c r="K370" s="237" t="s">
        <v>21</v>
      </c>
      <c r="L370" s="72"/>
      <c r="M370" s="242" t="s">
        <v>21</v>
      </c>
      <c r="N370" s="243" t="s">
        <v>40</v>
      </c>
      <c r="O370" s="47"/>
      <c r="P370" s="244">
        <f>O370*H370</f>
        <v>0</v>
      </c>
      <c r="Q370" s="244">
        <v>0.0075</v>
      </c>
      <c r="R370" s="244">
        <f>Q370*H370</f>
        <v>0.5141249999999999</v>
      </c>
      <c r="S370" s="244">
        <v>0</v>
      </c>
      <c r="T370" s="245">
        <f>S370*H370</f>
        <v>0</v>
      </c>
      <c r="AR370" s="24" t="s">
        <v>287</v>
      </c>
      <c r="AT370" s="24" t="s">
        <v>203</v>
      </c>
      <c r="AU370" s="24" t="s">
        <v>79</v>
      </c>
      <c r="AY370" s="24" t="s">
        <v>201</v>
      </c>
      <c r="BE370" s="246">
        <f>IF(N370="základní",J370,0)</f>
        <v>0</v>
      </c>
      <c r="BF370" s="246">
        <f>IF(N370="snížená",J370,0)</f>
        <v>0</v>
      </c>
      <c r="BG370" s="246">
        <f>IF(N370="zákl. přenesená",J370,0)</f>
        <v>0</v>
      </c>
      <c r="BH370" s="246">
        <f>IF(N370="sníž. přenesená",J370,0)</f>
        <v>0</v>
      </c>
      <c r="BI370" s="246">
        <f>IF(N370="nulová",J370,0)</f>
        <v>0</v>
      </c>
      <c r="BJ370" s="24" t="s">
        <v>76</v>
      </c>
      <c r="BK370" s="246">
        <f>ROUND(I370*H370,2)</f>
        <v>0</v>
      </c>
      <c r="BL370" s="24" t="s">
        <v>287</v>
      </c>
      <c r="BM370" s="24" t="s">
        <v>1055</v>
      </c>
    </row>
    <row r="371" spans="2:51" s="12" customFormat="1" ht="13.5">
      <c r="B371" s="247"/>
      <c r="C371" s="248"/>
      <c r="D371" s="249" t="s">
        <v>210</v>
      </c>
      <c r="E371" s="250" t="s">
        <v>21</v>
      </c>
      <c r="F371" s="251" t="s">
        <v>1672</v>
      </c>
      <c r="G371" s="248"/>
      <c r="H371" s="252">
        <v>68.55</v>
      </c>
      <c r="I371" s="253"/>
      <c r="J371" s="248"/>
      <c r="K371" s="248"/>
      <c r="L371" s="254"/>
      <c r="M371" s="255"/>
      <c r="N371" s="256"/>
      <c r="O371" s="256"/>
      <c r="P371" s="256"/>
      <c r="Q371" s="256"/>
      <c r="R371" s="256"/>
      <c r="S371" s="256"/>
      <c r="T371" s="257"/>
      <c r="AT371" s="258" t="s">
        <v>210</v>
      </c>
      <c r="AU371" s="258" t="s">
        <v>79</v>
      </c>
      <c r="AV371" s="12" t="s">
        <v>79</v>
      </c>
      <c r="AW371" s="12" t="s">
        <v>33</v>
      </c>
      <c r="AX371" s="12" t="s">
        <v>76</v>
      </c>
      <c r="AY371" s="258" t="s">
        <v>201</v>
      </c>
    </row>
    <row r="372" spans="2:65" s="1" customFormat="1" ht="16.5" customHeight="1">
      <c r="B372" s="46"/>
      <c r="C372" s="235" t="s">
        <v>844</v>
      </c>
      <c r="D372" s="235" t="s">
        <v>203</v>
      </c>
      <c r="E372" s="236" t="s">
        <v>1058</v>
      </c>
      <c r="F372" s="237" t="s">
        <v>1059</v>
      </c>
      <c r="G372" s="238" t="s">
        <v>206</v>
      </c>
      <c r="H372" s="239">
        <v>74.32</v>
      </c>
      <c r="I372" s="240"/>
      <c r="J372" s="241">
        <f>ROUND(I372*H372,2)</f>
        <v>0</v>
      </c>
      <c r="K372" s="237" t="s">
        <v>21</v>
      </c>
      <c r="L372" s="72"/>
      <c r="M372" s="242" t="s">
        <v>21</v>
      </c>
      <c r="N372" s="243" t="s">
        <v>40</v>
      </c>
      <c r="O372" s="47"/>
      <c r="P372" s="244">
        <f>O372*H372</f>
        <v>0</v>
      </c>
      <c r="Q372" s="244">
        <v>0.0075</v>
      </c>
      <c r="R372" s="244">
        <f>Q372*H372</f>
        <v>0.5573999999999999</v>
      </c>
      <c r="S372" s="244">
        <v>0</v>
      </c>
      <c r="T372" s="245">
        <f>S372*H372</f>
        <v>0</v>
      </c>
      <c r="AR372" s="24" t="s">
        <v>287</v>
      </c>
      <c r="AT372" s="24" t="s">
        <v>203</v>
      </c>
      <c r="AU372" s="24" t="s">
        <v>79</v>
      </c>
      <c r="AY372" s="24" t="s">
        <v>201</v>
      </c>
      <c r="BE372" s="246">
        <f>IF(N372="základní",J372,0)</f>
        <v>0</v>
      </c>
      <c r="BF372" s="246">
        <f>IF(N372="snížená",J372,0)</f>
        <v>0</v>
      </c>
      <c r="BG372" s="246">
        <f>IF(N372="zákl. přenesená",J372,0)</f>
        <v>0</v>
      </c>
      <c r="BH372" s="246">
        <f>IF(N372="sníž. přenesená",J372,0)</f>
        <v>0</v>
      </c>
      <c r="BI372" s="246">
        <f>IF(N372="nulová",J372,0)</f>
        <v>0</v>
      </c>
      <c r="BJ372" s="24" t="s">
        <v>76</v>
      </c>
      <c r="BK372" s="246">
        <f>ROUND(I372*H372,2)</f>
        <v>0</v>
      </c>
      <c r="BL372" s="24" t="s">
        <v>287</v>
      </c>
      <c r="BM372" s="24" t="s">
        <v>1060</v>
      </c>
    </row>
    <row r="373" spans="2:51" s="12" customFormat="1" ht="13.5">
      <c r="B373" s="247"/>
      <c r="C373" s="248"/>
      <c r="D373" s="249" t="s">
        <v>210</v>
      </c>
      <c r="E373" s="250" t="s">
        <v>21</v>
      </c>
      <c r="F373" s="251" t="s">
        <v>1673</v>
      </c>
      <c r="G373" s="248"/>
      <c r="H373" s="252">
        <v>74.32</v>
      </c>
      <c r="I373" s="253"/>
      <c r="J373" s="248"/>
      <c r="K373" s="248"/>
      <c r="L373" s="254"/>
      <c r="M373" s="255"/>
      <c r="N373" s="256"/>
      <c r="O373" s="256"/>
      <c r="P373" s="256"/>
      <c r="Q373" s="256"/>
      <c r="R373" s="256"/>
      <c r="S373" s="256"/>
      <c r="T373" s="257"/>
      <c r="AT373" s="258" t="s">
        <v>210</v>
      </c>
      <c r="AU373" s="258" t="s">
        <v>79</v>
      </c>
      <c r="AV373" s="12" t="s">
        <v>79</v>
      </c>
      <c r="AW373" s="12" t="s">
        <v>33</v>
      </c>
      <c r="AX373" s="12" t="s">
        <v>76</v>
      </c>
      <c r="AY373" s="258" t="s">
        <v>201</v>
      </c>
    </row>
    <row r="374" spans="2:63" s="11" customFormat="1" ht="29.85" customHeight="1">
      <c r="B374" s="219"/>
      <c r="C374" s="220"/>
      <c r="D374" s="221" t="s">
        <v>68</v>
      </c>
      <c r="E374" s="233" t="s">
        <v>1061</v>
      </c>
      <c r="F374" s="233" t="s">
        <v>1062</v>
      </c>
      <c r="G374" s="220"/>
      <c r="H374" s="220"/>
      <c r="I374" s="223"/>
      <c r="J374" s="234">
        <f>BK374</f>
        <v>0</v>
      </c>
      <c r="K374" s="220"/>
      <c r="L374" s="225"/>
      <c r="M374" s="226"/>
      <c r="N374" s="227"/>
      <c r="O374" s="227"/>
      <c r="P374" s="228">
        <f>SUM(P375:P383)</f>
        <v>0</v>
      </c>
      <c r="Q374" s="227"/>
      <c r="R374" s="228">
        <f>SUM(R375:R383)</f>
        <v>0.0776586</v>
      </c>
      <c r="S374" s="227"/>
      <c r="T374" s="229">
        <f>SUM(T375:T383)</f>
        <v>0</v>
      </c>
      <c r="AR374" s="230" t="s">
        <v>79</v>
      </c>
      <c r="AT374" s="231" t="s">
        <v>68</v>
      </c>
      <c r="AU374" s="231" t="s">
        <v>76</v>
      </c>
      <c r="AY374" s="230" t="s">
        <v>201</v>
      </c>
      <c r="BK374" s="232">
        <f>SUM(BK375:BK383)</f>
        <v>0</v>
      </c>
    </row>
    <row r="375" spans="2:65" s="1" customFormat="1" ht="25.5" customHeight="1">
      <c r="B375" s="46"/>
      <c r="C375" s="235" t="s">
        <v>848</v>
      </c>
      <c r="D375" s="235" t="s">
        <v>203</v>
      </c>
      <c r="E375" s="236" t="s">
        <v>1064</v>
      </c>
      <c r="F375" s="237" t="s">
        <v>1065</v>
      </c>
      <c r="G375" s="238" t="s">
        <v>206</v>
      </c>
      <c r="H375" s="239">
        <v>22.38</v>
      </c>
      <c r="I375" s="240"/>
      <c r="J375" s="241">
        <f>ROUND(I375*H375,2)</f>
        <v>0</v>
      </c>
      <c r="K375" s="237" t="s">
        <v>220</v>
      </c>
      <c r="L375" s="72"/>
      <c r="M375" s="242" t="s">
        <v>21</v>
      </c>
      <c r="N375" s="243" t="s">
        <v>40</v>
      </c>
      <c r="O375" s="47"/>
      <c r="P375" s="244">
        <f>O375*H375</f>
        <v>0</v>
      </c>
      <c r="Q375" s="244">
        <v>0.0032</v>
      </c>
      <c r="R375" s="244">
        <f>Q375*H375</f>
        <v>0.071616</v>
      </c>
      <c r="S375" s="244">
        <v>0</v>
      </c>
      <c r="T375" s="245">
        <f>S375*H375</f>
        <v>0</v>
      </c>
      <c r="AR375" s="24" t="s">
        <v>287</v>
      </c>
      <c r="AT375" s="24" t="s">
        <v>203</v>
      </c>
      <c r="AU375" s="24" t="s">
        <v>79</v>
      </c>
      <c r="AY375" s="24" t="s">
        <v>201</v>
      </c>
      <c r="BE375" s="246">
        <f>IF(N375="základní",J375,0)</f>
        <v>0</v>
      </c>
      <c r="BF375" s="246">
        <f>IF(N375="snížená",J375,0)</f>
        <v>0</v>
      </c>
      <c r="BG375" s="246">
        <f>IF(N375="zákl. přenesená",J375,0)</f>
        <v>0</v>
      </c>
      <c r="BH375" s="246">
        <f>IF(N375="sníž. přenesená",J375,0)</f>
        <v>0</v>
      </c>
      <c r="BI375" s="246">
        <f>IF(N375="nulová",J375,0)</f>
        <v>0</v>
      </c>
      <c r="BJ375" s="24" t="s">
        <v>76</v>
      </c>
      <c r="BK375" s="246">
        <f>ROUND(I375*H375,2)</f>
        <v>0</v>
      </c>
      <c r="BL375" s="24" t="s">
        <v>287</v>
      </c>
      <c r="BM375" s="24" t="s">
        <v>1066</v>
      </c>
    </row>
    <row r="376" spans="2:51" s="12" customFormat="1" ht="13.5">
      <c r="B376" s="247"/>
      <c r="C376" s="248"/>
      <c r="D376" s="249" t="s">
        <v>210</v>
      </c>
      <c r="E376" s="250" t="s">
        <v>21</v>
      </c>
      <c r="F376" s="251" t="s">
        <v>1674</v>
      </c>
      <c r="G376" s="248"/>
      <c r="H376" s="252">
        <v>10.72</v>
      </c>
      <c r="I376" s="253"/>
      <c r="J376" s="248"/>
      <c r="K376" s="248"/>
      <c r="L376" s="254"/>
      <c r="M376" s="255"/>
      <c r="N376" s="256"/>
      <c r="O376" s="256"/>
      <c r="P376" s="256"/>
      <c r="Q376" s="256"/>
      <c r="R376" s="256"/>
      <c r="S376" s="256"/>
      <c r="T376" s="257"/>
      <c r="AT376" s="258" t="s">
        <v>210</v>
      </c>
      <c r="AU376" s="258" t="s">
        <v>79</v>
      </c>
      <c r="AV376" s="12" t="s">
        <v>79</v>
      </c>
      <c r="AW376" s="12" t="s">
        <v>33</v>
      </c>
      <c r="AX376" s="12" t="s">
        <v>69</v>
      </c>
      <c r="AY376" s="258" t="s">
        <v>201</v>
      </c>
    </row>
    <row r="377" spans="2:51" s="12" customFormat="1" ht="13.5">
      <c r="B377" s="247"/>
      <c r="C377" s="248"/>
      <c r="D377" s="249" t="s">
        <v>210</v>
      </c>
      <c r="E377" s="250" t="s">
        <v>21</v>
      </c>
      <c r="F377" s="251" t="s">
        <v>1556</v>
      </c>
      <c r="G377" s="248"/>
      <c r="H377" s="252">
        <v>19.82</v>
      </c>
      <c r="I377" s="253"/>
      <c r="J377" s="248"/>
      <c r="K377" s="248"/>
      <c r="L377" s="254"/>
      <c r="M377" s="255"/>
      <c r="N377" s="256"/>
      <c r="O377" s="256"/>
      <c r="P377" s="256"/>
      <c r="Q377" s="256"/>
      <c r="R377" s="256"/>
      <c r="S377" s="256"/>
      <c r="T377" s="257"/>
      <c r="AT377" s="258" t="s">
        <v>210</v>
      </c>
      <c r="AU377" s="258" t="s">
        <v>79</v>
      </c>
      <c r="AV377" s="12" t="s">
        <v>79</v>
      </c>
      <c r="AW377" s="12" t="s">
        <v>33</v>
      </c>
      <c r="AX377" s="12" t="s">
        <v>69</v>
      </c>
      <c r="AY377" s="258" t="s">
        <v>201</v>
      </c>
    </row>
    <row r="378" spans="2:51" s="12" customFormat="1" ht="13.5">
      <c r="B378" s="247"/>
      <c r="C378" s="248"/>
      <c r="D378" s="249" t="s">
        <v>210</v>
      </c>
      <c r="E378" s="250" t="s">
        <v>21</v>
      </c>
      <c r="F378" s="251" t="s">
        <v>1675</v>
      </c>
      <c r="G378" s="248"/>
      <c r="H378" s="252">
        <v>-8.16</v>
      </c>
      <c r="I378" s="253"/>
      <c r="J378" s="248"/>
      <c r="K378" s="248"/>
      <c r="L378" s="254"/>
      <c r="M378" s="255"/>
      <c r="N378" s="256"/>
      <c r="O378" s="256"/>
      <c r="P378" s="256"/>
      <c r="Q378" s="256"/>
      <c r="R378" s="256"/>
      <c r="S378" s="256"/>
      <c r="T378" s="257"/>
      <c r="AT378" s="258" t="s">
        <v>210</v>
      </c>
      <c r="AU378" s="258" t="s">
        <v>79</v>
      </c>
      <c r="AV378" s="12" t="s">
        <v>79</v>
      </c>
      <c r="AW378" s="12" t="s">
        <v>33</v>
      </c>
      <c r="AX378" s="12" t="s">
        <v>69</v>
      </c>
      <c r="AY378" s="258" t="s">
        <v>201</v>
      </c>
    </row>
    <row r="379" spans="2:51" s="13" customFormat="1" ht="13.5">
      <c r="B379" s="269"/>
      <c r="C379" s="270"/>
      <c r="D379" s="249" t="s">
        <v>210</v>
      </c>
      <c r="E379" s="271" t="s">
        <v>21</v>
      </c>
      <c r="F379" s="272" t="s">
        <v>271</v>
      </c>
      <c r="G379" s="270"/>
      <c r="H379" s="273">
        <v>22.38</v>
      </c>
      <c r="I379" s="274"/>
      <c r="J379" s="270"/>
      <c r="K379" s="270"/>
      <c r="L379" s="275"/>
      <c r="M379" s="276"/>
      <c r="N379" s="277"/>
      <c r="O379" s="277"/>
      <c r="P379" s="277"/>
      <c r="Q379" s="277"/>
      <c r="R379" s="277"/>
      <c r="S379" s="277"/>
      <c r="T379" s="278"/>
      <c r="AT379" s="279" t="s">
        <v>210</v>
      </c>
      <c r="AU379" s="279" t="s">
        <v>79</v>
      </c>
      <c r="AV379" s="13" t="s">
        <v>208</v>
      </c>
      <c r="AW379" s="13" t="s">
        <v>33</v>
      </c>
      <c r="AX379" s="13" t="s">
        <v>76</v>
      </c>
      <c r="AY379" s="279" t="s">
        <v>201</v>
      </c>
    </row>
    <row r="380" spans="2:65" s="1" customFormat="1" ht="16.5" customHeight="1">
      <c r="B380" s="46"/>
      <c r="C380" s="259" t="s">
        <v>852</v>
      </c>
      <c r="D380" s="259" t="s">
        <v>256</v>
      </c>
      <c r="E380" s="260" t="s">
        <v>1069</v>
      </c>
      <c r="F380" s="261" t="s">
        <v>1070</v>
      </c>
      <c r="G380" s="262" t="s">
        <v>206</v>
      </c>
      <c r="H380" s="263">
        <v>24.618</v>
      </c>
      <c r="I380" s="264"/>
      <c r="J380" s="265">
        <f>ROUND(I380*H380,2)</f>
        <v>0</v>
      </c>
      <c r="K380" s="261" t="s">
        <v>21</v>
      </c>
      <c r="L380" s="266"/>
      <c r="M380" s="267" t="s">
        <v>21</v>
      </c>
      <c r="N380" s="268" t="s">
        <v>40</v>
      </c>
      <c r="O380" s="47"/>
      <c r="P380" s="244">
        <f>O380*H380</f>
        <v>0</v>
      </c>
      <c r="Q380" s="244">
        <v>0</v>
      </c>
      <c r="R380" s="244">
        <f>Q380*H380</f>
        <v>0</v>
      </c>
      <c r="S380" s="244">
        <v>0</v>
      </c>
      <c r="T380" s="245">
        <f>S380*H380</f>
        <v>0</v>
      </c>
      <c r="AR380" s="24" t="s">
        <v>374</v>
      </c>
      <c r="AT380" s="24" t="s">
        <v>256</v>
      </c>
      <c r="AU380" s="24" t="s">
        <v>79</v>
      </c>
      <c r="AY380" s="24" t="s">
        <v>201</v>
      </c>
      <c r="BE380" s="246">
        <f>IF(N380="základní",J380,0)</f>
        <v>0</v>
      </c>
      <c r="BF380" s="246">
        <f>IF(N380="snížená",J380,0)</f>
        <v>0</v>
      </c>
      <c r="BG380" s="246">
        <f>IF(N380="zákl. přenesená",J380,0)</f>
        <v>0</v>
      </c>
      <c r="BH380" s="246">
        <f>IF(N380="sníž. přenesená",J380,0)</f>
        <v>0</v>
      </c>
      <c r="BI380" s="246">
        <f>IF(N380="nulová",J380,0)</f>
        <v>0</v>
      </c>
      <c r="BJ380" s="24" t="s">
        <v>76</v>
      </c>
      <c r="BK380" s="246">
        <f>ROUND(I380*H380,2)</f>
        <v>0</v>
      </c>
      <c r="BL380" s="24" t="s">
        <v>287</v>
      </c>
      <c r="BM380" s="24" t="s">
        <v>1071</v>
      </c>
    </row>
    <row r="381" spans="2:51" s="12" customFormat="1" ht="13.5">
      <c r="B381" s="247"/>
      <c r="C381" s="248"/>
      <c r="D381" s="249" t="s">
        <v>210</v>
      </c>
      <c r="E381" s="250" t="s">
        <v>21</v>
      </c>
      <c r="F381" s="251" t="s">
        <v>1676</v>
      </c>
      <c r="G381" s="248"/>
      <c r="H381" s="252">
        <v>24.618</v>
      </c>
      <c r="I381" s="253"/>
      <c r="J381" s="248"/>
      <c r="K381" s="248"/>
      <c r="L381" s="254"/>
      <c r="M381" s="255"/>
      <c r="N381" s="256"/>
      <c r="O381" s="256"/>
      <c r="P381" s="256"/>
      <c r="Q381" s="256"/>
      <c r="R381" s="256"/>
      <c r="S381" s="256"/>
      <c r="T381" s="257"/>
      <c r="AT381" s="258" t="s">
        <v>210</v>
      </c>
      <c r="AU381" s="258" t="s">
        <v>79</v>
      </c>
      <c r="AV381" s="12" t="s">
        <v>79</v>
      </c>
      <c r="AW381" s="12" t="s">
        <v>33</v>
      </c>
      <c r="AX381" s="12" t="s">
        <v>76</v>
      </c>
      <c r="AY381" s="258" t="s">
        <v>201</v>
      </c>
    </row>
    <row r="382" spans="2:65" s="1" customFormat="1" ht="25.5" customHeight="1">
      <c r="B382" s="46"/>
      <c r="C382" s="235" t="s">
        <v>856</v>
      </c>
      <c r="D382" s="235" t="s">
        <v>203</v>
      </c>
      <c r="E382" s="236" t="s">
        <v>1074</v>
      </c>
      <c r="F382" s="237" t="s">
        <v>1075</v>
      </c>
      <c r="G382" s="238" t="s">
        <v>206</v>
      </c>
      <c r="H382" s="239">
        <v>22.38</v>
      </c>
      <c r="I382" s="240"/>
      <c r="J382" s="241">
        <f>ROUND(I382*H382,2)</f>
        <v>0</v>
      </c>
      <c r="K382" s="237" t="s">
        <v>220</v>
      </c>
      <c r="L382" s="72"/>
      <c r="M382" s="242" t="s">
        <v>21</v>
      </c>
      <c r="N382" s="243" t="s">
        <v>40</v>
      </c>
      <c r="O382" s="47"/>
      <c r="P382" s="244">
        <f>O382*H382</f>
        <v>0</v>
      </c>
      <c r="Q382" s="244">
        <v>0.00027</v>
      </c>
      <c r="R382" s="244">
        <f>Q382*H382</f>
        <v>0.0060425999999999995</v>
      </c>
      <c r="S382" s="244">
        <v>0</v>
      </c>
      <c r="T382" s="245">
        <f>S382*H382</f>
        <v>0</v>
      </c>
      <c r="AR382" s="24" t="s">
        <v>287</v>
      </c>
      <c r="AT382" s="24" t="s">
        <v>203</v>
      </c>
      <c r="AU382" s="24" t="s">
        <v>79</v>
      </c>
      <c r="AY382" s="24" t="s">
        <v>201</v>
      </c>
      <c r="BE382" s="246">
        <f>IF(N382="základní",J382,0)</f>
        <v>0</v>
      </c>
      <c r="BF382" s="246">
        <f>IF(N382="snížená",J382,0)</f>
        <v>0</v>
      </c>
      <c r="BG382" s="246">
        <f>IF(N382="zákl. přenesená",J382,0)</f>
        <v>0</v>
      </c>
      <c r="BH382" s="246">
        <f>IF(N382="sníž. přenesená",J382,0)</f>
        <v>0</v>
      </c>
      <c r="BI382" s="246">
        <f>IF(N382="nulová",J382,0)</f>
        <v>0</v>
      </c>
      <c r="BJ382" s="24" t="s">
        <v>76</v>
      </c>
      <c r="BK382" s="246">
        <f>ROUND(I382*H382,2)</f>
        <v>0</v>
      </c>
      <c r="BL382" s="24" t="s">
        <v>287</v>
      </c>
      <c r="BM382" s="24" t="s">
        <v>1076</v>
      </c>
    </row>
    <row r="383" spans="2:65" s="1" customFormat="1" ht="25.5" customHeight="1">
      <c r="B383" s="46"/>
      <c r="C383" s="235" t="s">
        <v>860</v>
      </c>
      <c r="D383" s="235" t="s">
        <v>203</v>
      </c>
      <c r="E383" s="236" t="s">
        <v>1677</v>
      </c>
      <c r="F383" s="237" t="s">
        <v>1678</v>
      </c>
      <c r="G383" s="238" t="s">
        <v>562</v>
      </c>
      <c r="H383" s="282"/>
      <c r="I383" s="240"/>
      <c r="J383" s="241">
        <f>ROUND(I383*H383,2)</f>
        <v>0</v>
      </c>
      <c r="K383" s="237" t="s">
        <v>207</v>
      </c>
      <c r="L383" s="72"/>
      <c r="M383" s="242" t="s">
        <v>21</v>
      </c>
      <c r="N383" s="243" t="s">
        <v>40</v>
      </c>
      <c r="O383" s="47"/>
      <c r="P383" s="244">
        <f>O383*H383</f>
        <v>0</v>
      </c>
      <c r="Q383" s="244">
        <v>0</v>
      </c>
      <c r="R383" s="244">
        <f>Q383*H383</f>
        <v>0</v>
      </c>
      <c r="S383" s="244">
        <v>0</v>
      </c>
      <c r="T383" s="245">
        <f>S383*H383</f>
        <v>0</v>
      </c>
      <c r="AR383" s="24" t="s">
        <v>287</v>
      </c>
      <c r="AT383" s="24" t="s">
        <v>203</v>
      </c>
      <c r="AU383" s="24" t="s">
        <v>79</v>
      </c>
      <c r="AY383" s="24" t="s">
        <v>201</v>
      </c>
      <c r="BE383" s="246">
        <f>IF(N383="základní",J383,0)</f>
        <v>0</v>
      </c>
      <c r="BF383" s="246">
        <f>IF(N383="snížená",J383,0)</f>
        <v>0</v>
      </c>
      <c r="BG383" s="246">
        <f>IF(N383="zákl. přenesená",J383,0)</f>
        <v>0</v>
      </c>
      <c r="BH383" s="246">
        <f>IF(N383="sníž. přenesená",J383,0)</f>
        <v>0</v>
      </c>
      <c r="BI383" s="246">
        <f>IF(N383="nulová",J383,0)</f>
        <v>0</v>
      </c>
      <c r="BJ383" s="24" t="s">
        <v>76</v>
      </c>
      <c r="BK383" s="246">
        <f>ROUND(I383*H383,2)</f>
        <v>0</v>
      </c>
      <c r="BL383" s="24" t="s">
        <v>287</v>
      </c>
      <c r="BM383" s="24" t="s">
        <v>1679</v>
      </c>
    </row>
    <row r="384" spans="2:63" s="11" customFormat="1" ht="29.85" customHeight="1">
      <c r="B384" s="219"/>
      <c r="C384" s="220"/>
      <c r="D384" s="221" t="s">
        <v>68</v>
      </c>
      <c r="E384" s="233" t="s">
        <v>1081</v>
      </c>
      <c r="F384" s="233" t="s">
        <v>1082</v>
      </c>
      <c r="G384" s="220"/>
      <c r="H384" s="220"/>
      <c r="I384" s="223"/>
      <c r="J384" s="234">
        <f>BK384</f>
        <v>0</v>
      </c>
      <c r="K384" s="220"/>
      <c r="L384" s="225"/>
      <c r="M384" s="226"/>
      <c r="N384" s="227"/>
      <c r="O384" s="227"/>
      <c r="P384" s="228">
        <f>SUM(P385:P386)</f>
        <v>0</v>
      </c>
      <c r="Q384" s="227"/>
      <c r="R384" s="228">
        <f>SUM(R385:R386)</f>
        <v>0</v>
      </c>
      <c r="S384" s="227"/>
      <c r="T384" s="229">
        <f>SUM(T385:T386)</f>
        <v>0</v>
      </c>
      <c r="AR384" s="230" t="s">
        <v>79</v>
      </c>
      <c r="AT384" s="231" t="s">
        <v>68</v>
      </c>
      <c r="AU384" s="231" t="s">
        <v>76</v>
      </c>
      <c r="AY384" s="230" t="s">
        <v>201</v>
      </c>
      <c r="BK384" s="232">
        <f>SUM(BK385:BK386)</f>
        <v>0</v>
      </c>
    </row>
    <row r="385" spans="2:65" s="1" customFormat="1" ht="16.5" customHeight="1">
      <c r="B385" s="46"/>
      <c r="C385" s="235" t="s">
        <v>864</v>
      </c>
      <c r="D385" s="235" t="s">
        <v>203</v>
      </c>
      <c r="E385" s="236" t="s">
        <v>1084</v>
      </c>
      <c r="F385" s="237" t="s">
        <v>1085</v>
      </c>
      <c r="G385" s="238" t="s">
        <v>248</v>
      </c>
      <c r="H385" s="239">
        <v>2</v>
      </c>
      <c r="I385" s="240"/>
      <c r="J385" s="241">
        <f>ROUND(I385*H385,2)</f>
        <v>0</v>
      </c>
      <c r="K385" s="237" t="s">
        <v>21</v>
      </c>
      <c r="L385" s="72"/>
      <c r="M385" s="242" t="s">
        <v>21</v>
      </c>
      <c r="N385" s="243" t="s">
        <v>40</v>
      </c>
      <c r="O385" s="47"/>
      <c r="P385" s="244">
        <f>O385*H385</f>
        <v>0</v>
      </c>
      <c r="Q385" s="244">
        <v>0</v>
      </c>
      <c r="R385" s="244">
        <f>Q385*H385</f>
        <v>0</v>
      </c>
      <c r="S385" s="244">
        <v>0</v>
      </c>
      <c r="T385" s="245">
        <f>S385*H385</f>
        <v>0</v>
      </c>
      <c r="AR385" s="24" t="s">
        <v>287</v>
      </c>
      <c r="AT385" s="24" t="s">
        <v>203</v>
      </c>
      <c r="AU385" s="24" t="s">
        <v>79</v>
      </c>
      <c r="AY385" s="24" t="s">
        <v>201</v>
      </c>
      <c r="BE385" s="246">
        <f>IF(N385="základní",J385,0)</f>
        <v>0</v>
      </c>
      <c r="BF385" s="246">
        <f>IF(N385="snížená",J385,0)</f>
        <v>0</v>
      </c>
      <c r="BG385" s="246">
        <f>IF(N385="zákl. přenesená",J385,0)</f>
        <v>0</v>
      </c>
      <c r="BH385" s="246">
        <f>IF(N385="sníž. přenesená",J385,0)</f>
        <v>0</v>
      </c>
      <c r="BI385" s="246">
        <f>IF(N385="nulová",J385,0)</f>
        <v>0</v>
      </c>
      <c r="BJ385" s="24" t="s">
        <v>76</v>
      </c>
      <c r="BK385" s="246">
        <f>ROUND(I385*H385,2)</f>
        <v>0</v>
      </c>
      <c r="BL385" s="24" t="s">
        <v>287</v>
      </c>
      <c r="BM385" s="24" t="s">
        <v>1086</v>
      </c>
    </row>
    <row r="386" spans="2:51" s="12" customFormat="1" ht="13.5">
      <c r="B386" s="247"/>
      <c r="C386" s="248"/>
      <c r="D386" s="249" t="s">
        <v>210</v>
      </c>
      <c r="E386" s="250" t="s">
        <v>21</v>
      </c>
      <c r="F386" s="251" t="s">
        <v>1680</v>
      </c>
      <c r="G386" s="248"/>
      <c r="H386" s="252">
        <v>2</v>
      </c>
      <c r="I386" s="253"/>
      <c r="J386" s="248"/>
      <c r="K386" s="248"/>
      <c r="L386" s="254"/>
      <c r="M386" s="255"/>
      <c r="N386" s="256"/>
      <c r="O386" s="256"/>
      <c r="P386" s="256"/>
      <c r="Q386" s="256"/>
      <c r="R386" s="256"/>
      <c r="S386" s="256"/>
      <c r="T386" s="257"/>
      <c r="AT386" s="258" t="s">
        <v>210</v>
      </c>
      <c r="AU386" s="258" t="s">
        <v>79</v>
      </c>
      <c r="AV386" s="12" t="s">
        <v>79</v>
      </c>
      <c r="AW386" s="12" t="s">
        <v>33</v>
      </c>
      <c r="AX386" s="12" t="s">
        <v>76</v>
      </c>
      <c r="AY386" s="258" t="s">
        <v>201</v>
      </c>
    </row>
    <row r="387" spans="2:63" s="11" customFormat="1" ht="29.85" customHeight="1">
      <c r="B387" s="219"/>
      <c r="C387" s="220"/>
      <c r="D387" s="221" t="s">
        <v>68</v>
      </c>
      <c r="E387" s="233" t="s">
        <v>1088</v>
      </c>
      <c r="F387" s="233" t="s">
        <v>1089</v>
      </c>
      <c r="G387" s="220"/>
      <c r="H387" s="220"/>
      <c r="I387" s="223"/>
      <c r="J387" s="234">
        <f>BK387</f>
        <v>0</v>
      </c>
      <c r="K387" s="220"/>
      <c r="L387" s="225"/>
      <c r="M387" s="226"/>
      <c r="N387" s="227"/>
      <c r="O387" s="227"/>
      <c r="P387" s="228">
        <f>SUM(P388:P404)</f>
        <v>0</v>
      </c>
      <c r="Q387" s="227"/>
      <c r="R387" s="228">
        <f>SUM(R388:R404)</f>
        <v>0.16564675</v>
      </c>
      <c r="S387" s="227"/>
      <c r="T387" s="229">
        <f>SUM(T388:T404)</f>
        <v>0.033852</v>
      </c>
      <c r="AR387" s="230" t="s">
        <v>79</v>
      </c>
      <c r="AT387" s="231" t="s">
        <v>68</v>
      </c>
      <c r="AU387" s="231" t="s">
        <v>76</v>
      </c>
      <c r="AY387" s="230" t="s">
        <v>201</v>
      </c>
      <c r="BK387" s="232">
        <f>SUM(BK388:BK404)</f>
        <v>0</v>
      </c>
    </row>
    <row r="388" spans="2:65" s="1" customFormat="1" ht="16.5" customHeight="1">
      <c r="B388" s="46"/>
      <c r="C388" s="235" t="s">
        <v>869</v>
      </c>
      <c r="D388" s="235" t="s">
        <v>203</v>
      </c>
      <c r="E388" s="236" t="s">
        <v>1091</v>
      </c>
      <c r="F388" s="237" t="s">
        <v>1092</v>
      </c>
      <c r="G388" s="238" t="s">
        <v>206</v>
      </c>
      <c r="H388" s="239">
        <v>109.2</v>
      </c>
      <c r="I388" s="240"/>
      <c r="J388" s="241">
        <f>ROUND(I388*H388,2)</f>
        <v>0</v>
      </c>
      <c r="K388" s="237" t="s">
        <v>220</v>
      </c>
      <c r="L388" s="72"/>
      <c r="M388" s="242" t="s">
        <v>21</v>
      </c>
      <c r="N388" s="243" t="s">
        <v>40</v>
      </c>
      <c r="O388" s="47"/>
      <c r="P388" s="244">
        <f>O388*H388</f>
        <v>0</v>
      </c>
      <c r="Q388" s="244">
        <v>0.001</v>
      </c>
      <c r="R388" s="244">
        <f>Q388*H388</f>
        <v>0.1092</v>
      </c>
      <c r="S388" s="244">
        <v>0.00031</v>
      </c>
      <c r="T388" s="245">
        <f>S388*H388</f>
        <v>0.033852</v>
      </c>
      <c r="AR388" s="24" t="s">
        <v>287</v>
      </c>
      <c r="AT388" s="24" t="s">
        <v>203</v>
      </c>
      <c r="AU388" s="24" t="s">
        <v>79</v>
      </c>
      <c r="AY388" s="24" t="s">
        <v>201</v>
      </c>
      <c r="BE388" s="246">
        <f>IF(N388="základní",J388,0)</f>
        <v>0</v>
      </c>
      <c r="BF388" s="246">
        <f>IF(N388="snížená",J388,0)</f>
        <v>0</v>
      </c>
      <c r="BG388" s="246">
        <f>IF(N388="zákl. přenesená",J388,0)</f>
        <v>0</v>
      </c>
      <c r="BH388" s="246">
        <f>IF(N388="sníž. přenesená",J388,0)</f>
        <v>0</v>
      </c>
      <c r="BI388" s="246">
        <f>IF(N388="nulová",J388,0)</f>
        <v>0</v>
      </c>
      <c r="BJ388" s="24" t="s">
        <v>76</v>
      </c>
      <c r="BK388" s="246">
        <f>ROUND(I388*H388,2)</f>
        <v>0</v>
      </c>
      <c r="BL388" s="24" t="s">
        <v>287</v>
      </c>
      <c r="BM388" s="24" t="s">
        <v>1681</v>
      </c>
    </row>
    <row r="389" spans="2:51" s="14" customFormat="1" ht="13.5">
      <c r="B389" s="286"/>
      <c r="C389" s="287"/>
      <c r="D389" s="249" t="s">
        <v>210</v>
      </c>
      <c r="E389" s="288" t="s">
        <v>21</v>
      </c>
      <c r="F389" s="289" t="s">
        <v>1553</v>
      </c>
      <c r="G389" s="287"/>
      <c r="H389" s="288" t="s">
        <v>21</v>
      </c>
      <c r="I389" s="290"/>
      <c r="J389" s="287"/>
      <c r="K389" s="287"/>
      <c r="L389" s="291"/>
      <c r="M389" s="292"/>
      <c r="N389" s="293"/>
      <c r="O389" s="293"/>
      <c r="P389" s="293"/>
      <c r="Q389" s="293"/>
      <c r="R389" s="293"/>
      <c r="S389" s="293"/>
      <c r="T389" s="294"/>
      <c r="AT389" s="295" t="s">
        <v>210</v>
      </c>
      <c r="AU389" s="295" t="s">
        <v>79</v>
      </c>
      <c r="AV389" s="14" t="s">
        <v>76</v>
      </c>
      <c r="AW389" s="14" t="s">
        <v>33</v>
      </c>
      <c r="AX389" s="14" t="s">
        <v>69</v>
      </c>
      <c r="AY389" s="295" t="s">
        <v>201</v>
      </c>
    </row>
    <row r="390" spans="2:51" s="12" customFormat="1" ht="13.5">
      <c r="B390" s="247"/>
      <c r="C390" s="248"/>
      <c r="D390" s="249" t="s">
        <v>210</v>
      </c>
      <c r="E390" s="250" t="s">
        <v>21</v>
      </c>
      <c r="F390" s="251" t="s">
        <v>1554</v>
      </c>
      <c r="G390" s="248"/>
      <c r="H390" s="252">
        <v>109.2</v>
      </c>
      <c r="I390" s="253"/>
      <c r="J390" s="248"/>
      <c r="K390" s="248"/>
      <c r="L390" s="254"/>
      <c r="M390" s="255"/>
      <c r="N390" s="256"/>
      <c r="O390" s="256"/>
      <c r="P390" s="256"/>
      <c r="Q390" s="256"/>
      <c r="R390" s="256"/>
      <c r="S390" s="256"/>
      <c r="T390" s="257"/>
      <c r="AT390" s="258" t="s">
        <v>210</v>
      </c>
      <c r="AU390" s="258" t="s">
        <v>79</v>
      </c>
      <c r="AV390" s="12" t="s">
        <v>79</v>
      </c>
      <c r="AW390" s="12" t="s">
        <v>33</v>
      </c>
      <c r="AX390" s="12" t="s">
        <v>76</v>
      </c>
      <c r="AY390" s="258" t="s">
        <v>201</v>
      </c>
    </row>
    <row r="391" spans="2:65" s="1" customFormat="1" ht="25.5" customHeight="1">
      <c r="B391" s="46"/>
      <c r="C391" s="235" t="s">
        <v>873</v>
      </c>
      <c r="D391" s="235" t="s">
        <v>203</v>
      </c>
      <c r="E391" s="236" t="s">
        <v>1097</v>
      </c>
      <c r="F391" s="237" t="s">
        <v>1098</v>
      </c>
      <c r="G391" s="238" t="s">
        <v>206</v>
      </c>
      <c r="H391" s="239">
        <v>137.675</v>
      </c>
      <c r="I391" s="240"/>
      <c r="J391" s="241">
        <f>ROUND(I391*H391,2)</f>
        <v>0</v>
      </c>
      <c r="K391" s="237" t="s">
        <v>220</v>
      </c>
      <c r="L391" s="72"/>
      <c r="M391" s="242" t="s">
        <v>21</v>
      </c>
      <c r="N391" s="243" t="s">
        <v>40</v>
      </c>
      <c r="O391" s="47"/>
      <c r="P391" s="244">
        <f>O391*H391</f>
        <v>0</v>
      </c>
      <c r="Q391" s="244">
        <v>0.00021</v>
      </c>
      <c r="R391" s="244">
        <f>Q391*H391</f>
        <v>0.028911750000000003</v>
      </c>
      <c r="S391" s="244">
        <v>0</v>
      </c>
      <c r="T391" s="245">
        <f>S391*H391</f>
        <v>0</v>
      </c>
      <c r="AR391" s="24" t="s">
        <v>287</v>
      </c>
      <c r="AT391" s="24" t="s">
        <v>203</v>
      </c>
      <c r="AU391" s="24" t="s">
        <v>79</v>
      </c>
      <c r="AY391" s="24" t="s">
        <v>201</v>
      </c>
      <c r="BE391" s="246">
        <f>IF(N391="základní",J391,0)</f>
        <v>0</v>
      </c>
      <c r="BF391" s="246">
        <f>IF(N391="snížená",J391,0)</f>
        <v>0</v>
      </c>
      <c r="BG391" s="246">
        <f>IF(N391="zákl. přenesená",J391,0)</f>
        <v>0</v>
      </c>
      <c r="BH391" s="246">
        <f>IF(N391="sníž. přenesená",J391,0)</f>
        <v>0</v>
      </c>
      <c r="BI391" s="246">
        <f>IF(N391="nulová",J391,0)</f>
        <v>0</v>
      </c>
      <c r="BJ391" s="24" t="s">
        <v>76</v>
      </c>
      <c r="BK391" s="246">
        <f>ROUND(I391*H391,2)</f>
        <v>0</v>
      </c>
      <c r="BL391" s="24" t="s">
        <v>287</v>
      </c>
      <c r="BM391" s="24" t="s">
        <v>1099</v>
      </c>
    </row>
    <row r="392" spans="2:51" s="14" customFormat="1" ht="13.5">
      <c r="B392" s="286"/>
      <c r="C392" s="287"/>
      <c r="D392" s="249" t="s">
        <v>210</v>
      </c>
      <c r="E392" s="288" t="s">
        <v>21</v>
      </c>
      <c r="F392" s="289" t="s">
        <v>1553</v>
      </c>
      <c r="G392" s="287"/>
      <c r="H392" s="288" t="s">
        <v>21</v>
      </c>
      <c r="I392" s="290"/>
      <c r="J392" s="287"/>
      <c r="K392" s="287"/>
      <c r="L392" s="291"/>
      <c r="M392" s="292"/>
      <c r="N392" s="293"/>
      <c r="O392" s="293"/>
      <c r="P392" s="293"/>
      <c r="Q392" s="293"/>
      <c r="R392" s="293"/>
      <c r="S392" s="293"/>
      <c r="T392" s="294"/>
      <c r="AT392" s="295" t="s">
        <v>210</v>
      </c>
      <c r="AU392" s="295" t="s">
        <v>79</v>
      </c>
      <c r="AV392" s="14" t="s">
        <v>76</v>
      </c>
      <c r="AW392" s="14" t="s">
        <v>33</v>
      </c>
      <c r="AX392" s="14" t="s">
        <v>69</v>
      </c>
      <c r="AY392" s="295" t="s">
        <v>201</v>
      </c>
    </row>
    <row r="393" spans="2:51" s="12" customFormat="1" ht="13.5">
      <c r="B393" s="247"/>
      <c r="C393" s="248"/>
      <c r="D393" s="249" t="s">
        <v>210</v>
      </c>
      <c r="E393" s="250" t="s">
        <v>21</v>
      </c>
      <c r="F393" s="251" t="s">
        <v>1682</v>
      </c>
      <c r="G393" s="248"/>
      <c r="H393" s="252">
        <v>11.08</v>
      </c>
      <c r="I393" s="253"/>
      <c r="J393" s="248"/>
      <c r="K393" s="248"/>
      <c r="L393" s="254"/>
      <c r="M393" s="255"/>
      <c r="N393" s="256"/>
      <c r="O393" s="256"/>
      <c r="P393" s="256"/>
      <c r="Q393" s="256"/>
      <c r="R393" s="256"/>
      <c r="S393" s="256"/>
      <c r="T393" s="257"/>
      <c r="AT393" s="258" t="s">
        <v>210</v>
      </c>
      <c r="AU393" s="258" t="s">
        <v>79</v>
      </c>
      <c r="AV393" s="12" t="s">
        <v>79</v>
      </c>
      <c r="AW393" s="12" t="s">
        <v>33</v>
      </c>
      <c r="AX393" s="12" t="s">
        <v>69</v>
      </c>
      <c r="AY393" s="258" t="s">
        <v>201</v>
      </c>
    </row>
    <row r="394" spans="2:51" s="12" customFormat="1" ht="13.5">
      <c r="B394" s="247"/>
      <c r="C394" s="248"/>
      <c r="D394" s="249" t="s">
        <v>210</v>
      </c>
      <c r="E394" s="250" t="s">
        <v>21</v>
      </c>
      <c r="F394" s="251" t="s">
        <v>1551</v>
      </c>
      <c r="G394" s="248"/>
      <c r="H394" s="252">
        <v>11.22</v>
      </c>
      <c r="I394" s="253"/>
      <c r="J394" s="248"/>
      <c r="K394" s="248"/>
      <c r="L394" s="254"/>
      <c r="M394" s="255"/>
      <c r="N394" s="256"/>
      <c r="O394" s="256"/>
      <c r="P394" s="256"/>
      <c r="Q394" s="256"/>
      <c r="R394" s="256"/>
      <c r="S394" s="256"/>
      <c r="T394" s="257"/>
      <c r="AT394" s="258" t="s">
        <v>210</v>
      </c>
      <c r="AU394" s="258" t="s">
        <v>79</v>
      </c>
      <c r="AV394" s="12" t="s">
        <v>79</v>
      </c>
      <c r="AW394" s="12" t="s">
        <v>33</v>
      </c>
      <c r="AX394" s="12" t="s">
        <v>69</v>
      </c>
      <c r="AY394" s="258" t="s">
        <v>201</v>
      </c>
    </row>
    <row r="395" spans="2:51" s="12" customFormat="1" ht="13.5">
      <c r="B395" s="247"/>
      <c r="C395" s="248"/>
      <c r="D395" s="249" t="s">
        <v>210</v>
      </c>
      <c r="E395" s="250" t="s">
        <v>21</v>
      </c>
      <c r="F395" s="251" t="s">
        <v>1683</v>
      </c>
      <c r="G395" s="248"/>
      <c r="H395" s="252">
        <v>6.175</v>
      </c>
      <c r="I395" s="253"/>
      <c r="J395" s="248"/>
      <c r="K395" s="248"/>
      <c r="L395" s="254"/>
      <c r="M395" s="255"/>
      <c r="N395" s="256"/>
      <c r="O395" s="256"/>
      <c r="P395" s="256"/>
      <c r="Q395" s="256"/>
      <c r="R395" s="256"/>
      <c r="S395" s="256"/>
      <c r="T395" s="257"/>
      <c r="AT395" s="258" t="s">
        <v>210</v>
      </c>
      <c r="AU395" s="258" t="s">
        <v>79</v>
      </c>
      <c r="AV395" s="12" t="s">
        <v>79</v>
      </c>
      <c r="AW395" s="12" t="s">
        <v>33</v>
      </c>
      <c r="AX395" s="12" t="s">
        <v>69</v>
      </c>
      <c r="AY395" s="258" t="s">
        <v>201</v>
      </c>
    </row>
    <row r="396" spans="2:51" s="12" customFormat="1" ht="13.5">
      <c r="B396" s="247"/>
      <c r="C396" s="248"/>
      <c r="D396" s="249" t="s">
        <v>210</v>
      </c>
      <c r="E396" s="250" t="s">
        <v>21</v>
      </c>
      <c r="F396" s="251" t="s">
        <v>1554</v>
      </c>
      <c r="G396" s="248"/>
      <c r="H396" s="252">
        <v>109.2</v>
      </c>
      <c r="I396" s="253"/>
      <c r="J396" s="248"/>
      <c r="K396" s="248"/>
      <c r="L396" s="254"/>
      <c r="M396" s="255"/>
      <c r="N396" s="256"/>
      <c r="O396" s="256"/>
      <c r="P396" s="256"/>
      <c r="Q396" s="256"/>
      <c r="R396" s="256"/>
      <c r="S396" s="256"/>
      <c r="T396" s="257"/>
      <c r="AT396" s="258" t="s">
        <v>210</v>
      </c>
      <c r="AU396" s="258" t="s">
        <v>79</v>
      </c>
      <c r="AV396" s="12" t="s">
        <v>79</v>
      </c>
      <c r="AW396" s="12" t="s">
        <v>33</v>
      </c>
      <c r="AX396" s="12" t="s">
        <v>69</v>
      </c>
      <c r="AY396" s="258" t="s">
        <v>201</v>
      </c>
    </row>
    <row r="397" spans="2:51" s="13" customFormat="1" ht="13.5">
      <c r="B397" s="269"/>
      <c r="C397" s="270"/>
      <c r="D397" s="249" t="s">
        <v>210</v>
      </c>
      <c r="E397" s="271" t="s">
        <v>21</v>
      </c>
      <c r="F397" s="272" t="s">
        <v>271</v>
      </c>
      <c r="G397" s="270"/>
      <c r="H397" s="273">
        <v>137.675</v>
      </c>
      <c r="I397" s="274"/>
      <c r="J397" s="270"/>
      <c r="K397" s="270"/>
      <c r="L397" s="275"/>
      <c r="M397" s="276"/>
      <c r="N397" s="277"/>
      <c r="O397" s="277"/>
      <c r="P397" s="277"/>
      <c r="Q397" s="277"/>
      <c r="R397" s="277"/>
      <c r="S397" s="277"/>
      <c r="T397" s="278"/>
      <c r="AT397" s="279" t="s">
        <v>210</v>
      </c>
      <c r="AU397" s="279" t="s">
        <v>79</v>
      </c>
      <c r="AV397" s="13" t="s">
        <v>208</v>
      </c>
      <c r="AW397" s="13" t="s">
        <v>33</v>
      </c>
      <c r="AX397" s="13" t="s">
        <v>76</v>
      </c>
      <c r="AY397" s="279" t="s">
        <v>201</v>
      </c>
    </row>
    <row r="398" spans="2:65" s="1" customFormat="1" ht="25.5" customHeight="1">
      <c r="B398" s="46"/>
      <c r="C398" s="235" t="s">
        <v>877</v>
      </c>
      <c r="D398" s="235" t="s">
        <v>203</v>
      </c>
      <c r="E398" s="236" t="s">
        <v>1104</v>
      </c>
      <c r="F398" s="237" t="s">
        <v>1105</v>
      </c>
      <c r="G398" s="238" t="s">
        <v>206</v>
      </c>
      <c r="H398" s="239">
        <v>137.675</v>
      </c>
      <c r="I398" s="240"/>
      <c r="J398" s="241">
        <f>ROUND(I398*H398,2)</f>
        <v>0</v>
      </c>
      <c r="K398" s="237" t="s">
        <v>220</v>
      </c>
      <c r="L398" s="72"/>
      <c r="M398" s="242" t="s">
        <v>21</v>
      </c>
      <c r="N398" s="243" t="s">
        <v>40</v>
      </c>
      <c r="O398" s="47"/>
      <c r="P398" s="244">
        <f>O398*H398</f>
        <v>0</v>
      </c>
      <c r="Q398" s="244">
        <v>0.0002</v>
      </c>
      <c r="R398" s="244">
        <f>Q398*H398</f>
        <v>0.027535000000000004</v>
      </c>
      <c r="S398" s="244">
        <v>0</v>
      </c>
      <c r="T398" s="245">
        <f>S398*H398</f>
        <v>0</v>
      </c>
      <c r="AR398" s="24" t="s">
        <v>287</v>
      </c>
      <c r="AT398" s="24" t="s">
        <v>203</v>
      </c>
      <c r="AU398" s="24" t="s">
        <v>79</v>
      </c>
      <c r="AY398" s="24" t="s">
        <v>201</v>
      </c>
      <c r="BE398" s="246">
        <f>IF(N398="základní",J398,0)</f>
        <v>0</v>
      </c>
      <c r="BF398" s="246">
        <f>IF(N398="snížená",J398,0)</f>
        <v>0</v>
      </c>
      <c r="BG398" s="246">
        <f>IF(N398="zákl. přenesená",J398,0)</f>
        <v>0</v>
      </c>
      <c r="BH398" s="246">
        <f>IF(N398="sníž. přenesená",J398,0)</f>
        <v>0</v>
      </c>
      <c r="BI398" s="246">
        <f>IF(N398="nulová",J398,0)</f>
        <v>0</v>
      </c>
      <c r="BJ398" s="24" t="s">
        <v>76</v>
      </c>
      <c r="BK398" s="246">
        <f>ROUND(I398*H398,2)</f>
        <v>0</v>
      </c>
      <c r="BL398" s="24" t="s">
        <v>287</v>
      </c>
      <c r="BM398" s="24" t="s">
        <v>1106</v>
      </c>
    </row>
    <row r="399" spans="2:51" s="14" customFormat="1" ht="13.5">
      <c r="B399" s="286"/>
      <c r="C399" s="287"/>
      <c r="D399" s="249" t="s">
        <v>210</v>
      </c>
      <c r="E399" s="288" t="s">
        <v>21</v>
      </c>
      <c r="F399" s="289" t="s">
        <v>1553</v>
      </c>
      <c r="G399" s="287"/>
      <c r="H399" s="288" t="s">
        <v>21</v>
      </c>
      <c r="I399" s="290"/>
      <c r="J399" s="287"/>
      <c r="K399" s="287"/>
      <c r="L399" s="291"/>
      <c r="M399" s="292"/>
      <c r="N399" s="293"/>
      <c r="O399" s="293"/>
      <c r="P399" s="293"/>
      <c r="Q399" s="293"/>
      <c r="R399" s="293"/>
      <c r="S399" s="293"/>
      <c r="T399" s="294"/>
      <c r="AT399" s="295" t="s">
        <v>210</v>
      </c>
      <c r="AU399" s="295" t="s">
        <v>79</v>
      </c>
      <c r="AV399" s="14" t="s">
        <v>76</v>
      </c>
      <c r="AW399" s="14" t="s">
        <v>33</v>
      </c>
      <c r="AX399" s="14" t="s">
        <v>69</v>
      </c>
      <c r="AY399" s="295" t="s">
        <v>201</v>
      </c>
    </row>
    <row r="400" spans="2:51" s="12" customFormat="1" ht="13.5">
      <c r="B400" s="247"/>
      <c r="C400" s="248"/>
      <c r="D400" s="249" t="s">
        <v>210</v>
      </c>
      <c r="E400" s="250" t="s">
        <v>21</v>
      </c>
      <c r="F400" s="251" t="s">
        <v>1682</v>
      </c>
      <c r="G400" s="248"/>
      <c r="H400" s="252">
        <v>11.08</v>
      </c>
      <c r="I400" s="253"/>
      <c r="J400" s="248"/>
      <c r="K400" s="248"/>
      <c r="L400" s="254"/>
      <c r="M400" s="255"/>
      <c r="N400" s="256"/>
      <c r="O400" s="256"/>
      <c r="P400" s="256"/>
      <c r="Q400" s="256"/>
      <c r="R400" s="256"/>
      <c r="S400" s="256"/>
      <c r="T400" s="257"/>
      <c r="AT400" s="258" t="s">
        <v>210</v>
      </c>
      <c r="AU400" s="258" t="s">
        <v>79</v>
      </c>
      <c r="AV400" s="12" t="s">
        <v>79</v>
      </c>
      <c r="AW400" s="12" t="s">
        <v>33</v>
      </c>
      <c r="AX400" s="12" t="s">
        <v>69</v>
      </c>
      <c r="AY400" s="258" t="s">
        <v>201</v>
      </c>
    </row>
    <row r="401" spans="2:51" s="12" customFormat="1" ht="13.5">
      <c r="B401" s="247"/>
      <c r="C401" s="248"/>
      <c r="D401" s="249" t="s">
        <v>210</v>
      </c>
      <c r="E401" s="250" t="s">
        <v>21</v>
      </c>
      <c r="F401" s="251" t="s">
        <v>1551</v>
      </c>
      <c r="G401" s="248"/>
      <c r="H401" s="252">
        <v>11.22</v>
      </c>
      <c r="I401" s="253"/>
      <c r="J401" s="248"/>
      <c r="K401" s="248"/>
      <c r="L401" s="254"/>
      <c r="M401" s="255"/>
      <c r="N401" s="256"/>
      <c r="O401" s="256"/>
      <c r="P401" s="256"/>
      <c r="Q401" s="256"/>
      <c r="R401" s="256"/>
      <c r="S401" s="256"/>
      <c r="T401" s="257"/>
      <c r="AT401" s="258" t="s">
        <v>210</v>
      </c>
      <c r="AU401" s="258" t="s">
        <v>79</v>
      </c>
      <c r="AV401" s="12" t="s">
        <v>79</v>
      </c>
      <c r="AW401" s="12" t="s">
        <v>33</v>
      </c>
      <c r="AX401" s="12" t="s">
        <v>69</v>
      </c>
      <c r="AY401" s="258" t="s">
        <v>201</v>
      </c>
    </row>
    <row r="402" spans="2:51" s="12" customFormat="1" ht="13.5">
      <c r="B402" s="247"/>
      <c r="C402" s="248"/>
      <c r="D402" s="249" t="s">
        <v>210</v>
      </c>
      <c r="E402" s="250" t="s">
        <v>21</v>
      </c>
      <c r="F402" s="251" t="s">
        <v>1683</v>
      </c>
      <c r="G402" s="248"/>
      <c r="H402" s="252">
        <v>6.175</v>
      </c>
      <c r="I402" s="253"/>
      <c r="J402" s="248"/>
      <c r="K402" s="248"/>
      <c r="L402" s="254"/>
      <c r="M402" s="255"/>
      <c r="N402" s="256"/>
      <c r="O402" s="256"/>
      <c r="P402" s="256"/>
      <c r="Q402" s="256"/>
      <c r="R402" s="256"/>
      <c r="S402" s="256"/>
      <c r="T402" s="257"/>
      <c r="AT402" s="258" t="s">
        <v>210</v>
      </c>
      <c r="AU402" s="258" t="s">
        <v>79</v>
      </c>
      <c r="AV402" s="12" t="s">
        <v>79</v>
      </c>
      <c r="AW402" s="12" t="s">
        <v>33</v>
      </c>
      <c r="AX402" s="12" t="s">
        <v>69</v>
      </c>
      <c r="AY402" s="258" t="s">
        <v>201</v>
      </c>
    </row>
    <row r="403" spans="2:51" s="12" customFormat="1" ht="13.5">
      <c r="B403" s="247"/>
      <c r="C403" s="248"/>
      <c r="D403" s="249" t="s">
        <v>210</v>
      </c>
      <c r="E403" s="250" t="s">
        <v>21</v>
      </c>
      <c r="F403" s="251" t="s">
        <v>1554</v>
      </c>
      <c r="G403" s="248"/>
      <c r="H403" s="252">
        <v>109.2</v>
      </c>
      <c r="I403" s="253"/>
      <c r="J403" s="248"/>
      <c r="K403" s="248"/>
      <c r="L403" s="254"/>
      <c r="M403" s="255"/>
      <c r="N403" s="256"/>
      <c r="O403" s="256"/>
      <c r="P403" s="256"/>
      <c r="Q403" s="256"/>
      <c r="R403" s="256"/>
      <c r="S403" s="256"/>
      <c r="T403" s="257"/>
      <c r="AT403" s="258" t="s">
        <v>210</v>
      </c>
      <c r="AU403" s="258" t="s">
        <v>79</v>
      </c>
      <c r="AV403" s="12" t="s">
        <v>79</v>
      </c>
      <c r="AW403" s="12" t="s">
        <v>33</v>
      </c>
      <c r="AX403" s="12" t="s">
        <v>69</v>
      </c>
      <c r="AY403" s="258" t="s">
        <v>201</v>
      </c>
    </row>
    <row r="404" spans="2:51" s="13" customFormat="1" ht="13.5">
      <c r="B404" s="269"/>
      <c r="C404" s="270"/>
      <c r="D404" s="249" t="s">
        <v>210</v>
      </c>
      <c r="E404" s="271" t="s">
        <v>21</v>
      </c>
      <c r="F404" s="272" t="s">
        <v>271</v>
      </c>
      <c r="G404" s="270"/>
      <c r="H404" s="273">
        <v>137.675</v>
      </c>
      <c r="I404" s="274"/>
      <c r="J404" s="270"/>
      <c r="K404" s="270"/>
      <c r="L404" s="275"/>
      <c r="M404" s="276"/>
      <c r="N404" s="277"/>
      <c r="O404" s="277"/>
      <c r="P404" s="277"/>
      <c r="Q404" s="277"/>
      <c r="R404" s="277"/>
      <c r="S404" s="277"/>
      <c r="T404" s="278"/>
      <c r="AT404" s="279" t="s">
        <v>210</v>
      </c>
      <c r="AU404" s="279" t="s">
        <v>79</v>
      </c>
      <c r="AV404" s="13" t="s">
        <v>208</v>
      </c>
      <c r="AW404" s="13" t="s">
        <v>33</v>
      </c>
      <c r="AX404" s="13" t="s">
        <v>76</v>
      </c>
      <c r="AY404" s="279" t="s">
        <v>201</v>
      </c>
    </row>
    <row r="405" spans="2:63" s="11" customFormat="1" ht="37.4" customHeight="1">
      <c r="B405" s="219"/>
      <c r="C405" s="220"/>
      <c r="D405" s="221" t="s">
        <v>68</v>
      </c>
      <c r="E405" s="222" t="s">
        <v>1108</v>
      </c>
      <c r="F405" s="222" t="s">
        <v>1108</v>
      </c>
      <c r="G405" s="220"/>
      <c r="H405" s="220"/>
      <c r="I405" s="223"/>
      <c r="J405" s="224">
        <f>BK405</f>
        <v>0</v>
      </c>
      <c r="K405" s="220"/>
      <c r="L405" s="225"/>
      <c r="M405" s="226"/>
      <c r="N405" s="227"/>
      <c r="O405" s="227"/>
      <c r="P405" s="228">
        <f>P406+P410</f>
        <v>0</v>
      </c>
      <c r="Q405" s="227"/>
      <c r="R405" s="228">
        <f>R406+R410</f>
        <v>0</v>
      </c>
      <c r="S405" s="227"/>
      <c r="T405" s="229">
        <f>T406+T410</f>
        <v>0</v>
      </c>
      <c r="AR405" s="230" t="s">
        <v>227</v>
      </c>
      <c r="AT405" s="231" t="s">
        <v>68</v>
      </c>
      <c r="AU405" s="231" t="s">
        <v>69</v>
      </c>
      <c r="AY405" s="230" t="s">
        <v>201</v>
      </c>
      <c r="BK405" s="232">
        <f>BK406+BK410</f>
        <v>0</v>
      </c>
    </row>
    <row r="406" spans="2:63" s="11" customFormat="1" ht="19.9" customHeight="1">
      <c r="B406" s="219"/>
      <c r="C406" s="220"/>
      <c r="D406" s="221" t="s">
        <v>68</v>
      </c>
      <c r="E406" s="233" t="s">
        <v>69</v>
      </c>
      <c r="F406" s="233" t="s">
        <v>1109</v>
      </c>
      <c r="G406" s="220"/>
      <c r="H406" s="220"/>
      <c r="I406" s="223"/>
      <c r="J406" s="234">
        <f>BK406</f>
        <v>0</v>
      </c>
      <c r="K406" s="220"/>
      <c r="L406" s="225"/>
      <c r="M406" s="226"/>
      <c r="N406" s="227"/>
      <c r="O406" s="227"/>
      <c r="P406" s="228">
        <f>SUM(P407:P409)</f>
        <v>0</v>
      </c>
      <c r="Q406" s="227"/>
      <c r="R406" s="228">
        <f>SUM(R407:R409)</f>
        <v>0</v>
      </c>
      <c r="S406" s="227"/>
      <c r="T406" s="229">
        <f>SUM(T407:T409)</f>
        <v>0</v>
      </c>
      <c r="AR406" s="230" t="s">
        <v>227</v>
      </c>
      <c r="AT406" s="231" t="s">
        <v>68</v>
      </c>
      <c r="AU406" s="231" t="s">
        <v>76</v>
      </c>
      <c r="AY406" s="230" t="s">
        <v>201</v>
      </c>
      <c r="BK406" s="232">
        <f>SUM(BK407:BK409)</f>
        <v>0</v>
      </c>
    </row>
    <row r="407" spans="2:65" s="1" customFormat="1" ht="16.5" customHeight="1">
      <c r="B407" s="46"/>
      <c r="C407" s="235" t="s">
        <v>882</v>
      </c>
      <c r="D407" s="235" t="s">
        <v>203</v>
      </c>
      <c r="E407" s="236" t="s">
        <v>1111</v>
      </c>
      <c r="F407" s="237" t="s">
        <v>1112</v>
      </c>
      <c r="G407" s="238" t="s">
        <v>241</v>
      </c>
      <c r="H407" s="239">
        <v>1</v>
      </c>
      <c r="I407" s="240"/>
      <c r="J407" s="241">
        <f>ROUND(I407*H407,2)</f>
        <v>0</v>
      </c>
      <c r="K407" s="237" t="s">
        <v>21</v>
      </c>
      <c r="L407" s="72"/>
      <c r="M407" s="242" t="s">
        <v>21</v>
      </c>
      <c r="N407" s="243" t="s">
        <v>40</v>
      </c>
      <c r="O407" s="47"/>
      <c r="P407" s="244">
        <f>O407*H407</f>
        <v>0</v>
      </c>
      <c r="Q407" s="244">
        <v>0</v>
      </c>
      <c r="R407" s="244">
        <f>Q407*H407</f>
        <v>0</v>
      </c>
      <c r="S407" s="244">
        <v>0</v>
      </c>
      <c r="T407" s="245">
        <f>S407*H407</f>
        <v>0</v>
      </c>
      <c r="AR407" s="24" t="s">
        <v>208</v>
      </c>
      <c r="AT407" s="24" t="s">
        <v>203</v>
      </c>
      <c r="AU407" s="24" t="s">
        <v>79</v>
      </c>
      <c r="AY407" s="24" t="s">
        <v>201</v>
      </c>
      <c r="BE407" s="246">
        <f>IF(N407="základní",J407,0)</f>
        <v>0</v>
      </c>
      <c r="BF407" s="246">
        <f>IF(N407="snížená",J407,0)</f>
        <v>0</v>
      </c>
      <c r="BG407" s="246">
        <f>IF(N407="zákl. přenesená",J407,0)</f>
        <v>0</v>
      </c>
      <c r="BH407" s="246">
        <f>IF(N407="sníž. přenesená",J407,0)</f>
        <v>0</v>
      </c>
      <c r="BI407" s="246">
        <f>IF(N407="nulová",J407,0)</f>
        <v>0</v>
      </c>
      <c r="BJ407" s="24" t="s">
        <v>76</v>
      </c>
      <c r="BK407" s="246">
        <f>ROUND(I407*H407,2)</f>
        <v>0</v>
      </c>
      <c r="BL407" s="24" t="s">
        <v>208</v>
      </c>
      <c r="BM407" s="24" t="s">
        <v>1113</v>
      </c>
    </row>
    <row r="408" spans="2:65" s="1" customFormat="1" ht="16.5" customHeight="1">
      <c r="B408" s="46"/>
      <c r="C408" s="235" t="s">
        <v>887</v>
      </c>
      <c r="D408" s="235" t="s">
        <v>203</v>
      </c>
      <c r="E408" s="236" t="s">
        <v>1119</v>
      </c>
      <c r="F408" s="237" t="s">
        <v>1120</v>
      </c>
      <c r="G408" s="238" t="s">
        <v>241</v>
      </c>
      <c r="H408" s="239">
        <v>1</v>
      </c>
      <c r="I408" s="240"/>
      <c r="J408" s="241">
        <f>ROUND(I408*H408,2)</f>
        <v>0</v>
      </c>
      <c r="K408" s="237" t="s">
        <v>21</v>
      </c>
      <c r="L408" s="72"/>
      <c r="M408" s="242" t="s">
        <v>21</v>
      </c>
      <c r="N408" s="243" t="s">
        <v>40</v>
      </c>
      <c r="O408" s="47"/>
      <c r="P408" s="244">
        <f>O408*H408</f>
        <v>0</v>
      </c>
      <c r="Q408" s="244">
        <v>0</v>
      </c>
      <c r="R408" s="244">
        <f>Q408*H408</f>
        <v>0</v>
      </c>
      <c r="S408" s="244">
        <v>0</v>
      </c>
      <c r="T408" s="245">
        <f>S408*H408</f>
        <v>0</v>
      </c>
      <c r="AR408" s="24" t="s">
        <v>208</v>
      </c>
      <c r="AT408" s="24" t="s">
        <v>203</v>
      </c>
      <c r="AU408" s="24" t="s">
        <v>79</v>
      </c>
      <c r="AY408" s="24" t="s">
        <v>201</v>
      </c>
      <c r="BE408" s="246">
        <f>IF(N408="základní",J408,0)</f>
        <v>0</v>
      </c>
      <c r="BF408" s="246">
        <f>IF(N408="snížená",J408,0)</f>
        <v>0</v>
      </c>
      <c r="BG408" s="246">
        <f>IF(N408="zákl. přenesená",J408,0)</f>
        <v>0</v>
      </c>
      <c r="BH408" s="246">
        <f>IF(N408="sníž. přenesená",J408,0)</f>
        <v>0</v>
      </c>
      <c r="BI408" s="246">
        <f>IF(N408="nulová",J408,0)</f>
        <v>0</v>
      </c>
      <c r="BJ408" s="24" t="s">
        <v>76</v>
      </c>
      <c r="BK408" s="246">
        <f>ROUND(I408*H408,2)</f>
        <v>0</v>
      </c>
      <c r="BL408" s="24" t="s">
        <v>208</v>
      </c>
      <c r="BM408" s="24" t="s">
        <v>1121</v>
      </c>
    </row>
    <row r="409" spans="2:47" s="1" customFormat="1" ht="13.5">
      <c r="B409" s="46"/>
      <c r="C409" s="74"/>
      <c r="D409" s="249" t="s">
        <v>493</v>
      </c>
      <c r="E409" s="74"/>
      <c r="F409" s="280" t="s">
        <v>1122</v>
      </c>
      <c r="G409" s="74"/>
      <c r="H409" s="74"/>
      <c r="I409" s="203"/>
      <c r="J409" s="74"/>
      <c r="K409" s="74"/>
      <c r="L409" s="72"/>
      <c r="M409" s="281"/>
      <c r="N409" s="47"/>
      <c r="O409" s="47"/>
      <c r="P409" s="47"/>
      <c r="Q409" s="47"/>
      <c r="R409" s="47"/>
      <c r="S409" s="47"/>
      <c r="T409" s="95"/>
      <c r="AT409" s="24" t="s">
        <v>493</v>
      </c>
      <c r="AU409" s="24" t="s">
        <v>79</v>
      </c>
    </row>
    <row r="410" spans="2:63" s="11" customFormat="1" ht="29.85" customHeight="1">
      <c r="B410" s="219"/>
      <c r="C410" s="220"/>
      <c r="D410" s="221" t="s">
        <v>68</v>
      </c>
      <c r="E410" s="233" t="s">
        <v>1123</v>
      </c>
      <c r="F410" s="233" t="s">
        <v>1124</v>
      </c>
      <c r="G410" s="220"/>
      <c r="H410" s="220"/>
      <c r="I410" s="223"/>
      <c r="J410" s="234">
        <f>BK410</f>
        <v>0</v>
      </c>
      <c r="K410" s="220"/>
      <c r="L410" s="225"/>
      <c r="M410" s="226"/>
      <c r="N410" s="227"/>
      <c r="O410" s="227"/>
      <c r="P410" s="228">
        <f>SUM(P411:P416)</f>
        <v>0</v>
      </c>
      <c r="Q410" s="227"/>
      <c r="R410" s="228">
        <f>SUM(R411:R416)</f>
        <v>0</v>
      </c>
      <c r="S410" s="227"/>
      <c r="T410" s="229">
        <f>SUM(T411:T416)</f>
        <v>0</v>
      </c>
      <c r="AR410" s="230" t="s">
        <v>227</v>
      </c>
      <c r="AT410" s="231" t="s">
        <v>68</v>
      </c>
      <c r="AU410" s="231" t="s">
        <v>76</v>
      </c>
      <c r="AY410" s="230" t="s">
        <v>201</v>
      </c>
      <c r="BK410" s="232">
        <f>SUM(BK411:BK416)</f>
        <v>0</v>
      </c>
    </row>
    <row r="411" spans="2:65" s="1" customFormat="1" ht="16.5" customHeight="1">
      <c r="B411" s="46"/>
      <c r="C411" s="235" t="s">
        <v>891</v>
      </c>
      <c r="D411" s="235" t="s">
        <v>203</v>
      </c>
      <c r="E411" s="236" t="s">
        <v>1126</v>
      </c>
      <c r="F411" s="237" t="s">
        <v>1127</v>
      </c>
      <c r="G411" s="238" t="s">
        <v>241</v>
      </c>
      <c r="H411" s="239">
        <v>1</v>
      </c>
      <c r="I411" s="240"/>
      <c r="J411" s="241">
        <f>ROUND(I411*H411,2)</f>
        <v>0</v>
      </c>
      <c r="K411" s="237" t="s">
        <v>220</v>
      </c>
      <c r="L411" s="72"/>
      <c r="M411" s="242" t="s">
        <v>21</v>
      </c>
      <c r="N411" s="243" t="s">
        <v>40</v>
      </c>
      <c r="O411" s="47"/>
      <c r="P411" s="244">
        <f>O411*H411</f>
        <v>0</v>
      </c>
      <c r="Q411" s="244">
        <v>0</v>
      </c>
      <c r="R411" s="244">
        <f>Q411*H411</f>
        <v>0</v>
      </c>
      <c r="S411" s="244">
        <v>0</v>
      </c>
      <c r="T411" s="245">
        <f>S411*H411</f>
        <v>0</v>
      </c>
      <c r="AR411" s="24" t="s">
        <v>1128</v>
      </c>
      <c r="AT411" s="24" t="s">
        <v>203</v>
      </c>
      <c r="AU411" s="24" t="s">
        <v>79</v>
      </c>
      <c r="AY411" s="24" t="s">
        <v>201</v>
      </c>
      <c r="BE411" s="246">
        <f>IF(N411="základní",J411,0)</f>
        <v>0</v>
      </c>
      <c r="BF411" s="246">
        <f>IF(N411="snížená",J411,0)</f>
        <v>0</v>
      </c>
      <c r="BG411" s="246">
        <f>IF(N411="zákl. přenesená",J411,0)</f>
        <v>0</v>
      </c>
      <c r="BH411" s="246">
        <f>IF(N411="sníž. přenesená",J411,0)</f>
        <v>0</v>
      </c>
      <c r="BI411" s="246">
        <f>IF(N411="nulová",J411,0)</f>
        <v>0</v>
      </c>
      <c r="BJ411" s="24" t="s">
        <v>76</v>
      </c>
      <c r="BK411" s="246">
        <f>ROUND(I411*H411,2)</f>
        <v>0</v>
      </c>
      <c r="BL411" s="24" t="s">
        <v>1128</v>
      </c>
      <c r="BM411" s="24" t="s">
        <v>1129</v>
      </c>
    </row>
    <row r="412" spans="2:47" s="1" customFormat="1" ht="13.5">
      <c r="B412" s="46"/>
      <c r="C412" s="74"/>
      <c r="D412" s="249" t="s">
        <v>493</v>
      </c>
      <c r="E412" s="74"/>
      <c r="F412" s="280" t="s">
        <v>1130</v>
      </c>
      <c r="G412" s="74"/>
      <c r="H412" s="74"/>
      <c r="I412" s="203"/>
      <c r="J412" s="74"/>
      <c r="K412" s="74"/>
      <c r="L412" s="72"/>
      <c r="M412" s="281"/>
      <c r="N412" s="47"/>
      <c r="O412" s="47"/>
      <c r="P412" s="47"/>
      <c r="Q412" s="47"/>
      <c r="R412" s="47"/>
      <c r="S412" s="47"/>
      <c r="T412" s="95"/>
      <c r="AT412" s="24" t="s">
        <v>493</v>
      </c>
      <c r="AU412" s="24" t="s">
        <v>79</v>
      </c>
    </row>
    <row r="413" spans="2:65" s="1" customFormat="1" ht="16.5" customHeight="1">
      <c r="B413" s="46"/>
      <c r="C413" s="235" t="s">
        <v>895</v>
      </c>
      <c r="D413" s="235" t="s">
        <v>203</v>
      </c>
      <c r="E413" s="236" t="s">
        <v>1132</v>
      </c>
      <c r="F413" s="237" t="s">
        <v>1133</v>
      </c>
      <c r="G413" s="238" t="s">
        <v>241</v>
      </c>
      <c r="H413" s="239">
        <v>1</v>
      </c>
      <c r="I413" s="240"/>
      <c r="J413" s="241">
        <f>ROUND(I413*H413,2)</f>
        <v>0</v>
      </c>
      <c r="K413" s="237" t="s">
        <v>220</v>
      </c>
      <c r="L413" s="72"/>
      <c r="M413" s="242" t="s">
        <v>21</v>
      </c>
      <c r="N413" s="243" t="s">
        <v>40</v>
      </c>
      <c r="O413" s="47"/>
      <c r="P413" s="244">
        <f>O413*H413</f>
        <v>0</v>
      </c>
      <c r="Q413" s="244">
        <v>0</v>
      </c>
      <c r="R413" s="244">
        <f>Q413*H413</f>
        <v>0</v>
      </c>
      <c r="S413" s="244">
        <v>0</v>
      </c>
      <c r="T413" s="245">
        <f>S413*H413</f>
        <v>0</v>
      </c>
      <c r="AR413" s="24" t="s">
        <v>1128</v>
      </c>
      <c r="AT413" s="24" t="s">
        <v>203</v>
      </c>
      <c r="AU413" s="24" t="s">
        <v>79</v>
      </c>
      <c r="AY413" s="24" t="s">
        <v>201</v>
      </c>
      <c r="BE413" s="246">
        <f>IF(N413="základní",J413,0)</f>
        <v>0</v>
      </c>
      <c r="BF413" s="246">
        <f>IF(N413="snížená",J413,0)</f>
        <v>0</v>
      </c>
      <c r="BG413" s="246">
        <f>IF(N413="zákl. přenesená",J413,0)</f>
        <v>0</v>
      </c>
      <c r="BH413" s="246">
        <f>IF(N413="sníž. přenesená",J413,0)</f>
        <v>0</v>
      </c>
      <c r="BI413" s="246">
        <f>IF(N413="nulová",J413,0)</f>
        <v>0</v>
      </c>
      <c r="BJ413" s="24" t="s">
        <v>76</v>
      </c>
      <c r="BK413" s="246">
        <f>ROUND(I413*H413,2)</f>
        <v>0</v>
      </c>
      <c r="BL413" s="24" t="s">
        <v>1128</v>
      </c>
      <c r="BM413" s="24" t="s">
        <v>1134</v>
      </c>
    </row>
    <row r="414" spans="2:47" s="1" customFormat="1" ht="13.5">
      <c r="B414" s="46"/>
      <c r="C414" s="74"/>
      <c r="D414" s="249" t="s">
        <v>493</v>
      </c>
      <c r="E414" s="74"/>
      <c r="F414" s="280" t="s">
        <v>1135</v>
      </c>
      <c r="G414" s="74"/>
      <c r="H414" s="74"/>
      <c r="I414" s="203"/>
      <c r="J414" s="74"/>
      <c r="K414" s="74"/>
      <c r="L414" s="72"/>
      <c r="M414" s="281"/>
      <c r="N414" s="47"/>
      <c r="O414" s="47"/>
      <c r="P414" s="47"/>
      <c r="Q414" s="47"/>
      <c r="R414" s="47"/>
      <c r="S414" s="47"/>
      <c r="T414" s="95"/>
      <c r="AT414" s="24" t="s">
        <v>493</v>
      </c>
      <c r="AU414" s="24" t="s">
        <v>79</v>
      </c>
    </row>
    <row r="415" spans="2:65" s="1" customFormat="1" ht="16.5" customHeight="1">
      <c r="B415" s="46"/>
      <c r="C415" s="235" t="s">
        <v>901</v>
      </c>
      <c r="D415" s="235" t="s">
        <v>203</v>
      </c>
      <c r="E415" s="236" t="s">
        <v>1137</v>
      </c>
      <c r="F415" s="237" t="s">
        <v>1138</v>
      </c>
      <c r="G415" s="238" t="s">
        <v>241</v>
      </c>
      <c r="H415" s="239">
        <v>1</v>
      </c>
      <c r="I415" s="240"/>
      <c r="J415" s="241">
        <f>ROUND(I415*H415,2)</f>
        <v>0</v>
      </c>
      <c r="K415" s="237" t="s">
        <v>220</v>
      </c>
      <c r="L415" s="72"/>
      <c r="M415" s="242" t="s">
        <v>21</v>
      </c>
      <c r="N415" s="243" t="s">
        <v>40</v>
      </c>
      <c r="O415" s="47"/>
      <c r="P415" s="244">
        <f>O415*H415</f>
        <v>0</v>
      </c>
      <c r="Q415" s="244">
        <v>0</v>
      </c>
      <c r="R415" s="244">
        <f>Q415*H415</f>
        <v>0</v>
      </c>
      <c r="S415" s="244">
        <v>0</v>
      </c>
      <c r="T415" s="245">
        <f>S415*H415</f>
        <v>0</v>
      </c>
      <c r="AR415" s="24" t="s">
        <v>1128</v>
      </c>
      <c r="AT415" s="24" t="s">
        <v>203</v>
      </c>
      <c r="AU415" s="24" t="s">
        <v>79</v>
      </c>
      <c r="AY415" s="24" t="s">
        <v>201</v>
      </c>
      <c r="BE415" s="246">
        <f>IF(N415="základní",J415,0)</f>
        <v>0</v>
      </c>
      <c r="BF415" s="246">
        <f>IF(N415="snížená",J415,0)</f>
        <v>0</v>
      </c>
      <c r="BG415" s="246">
        <f>IF(N415="zákl. přenesená",J415,0)</f>
        <v>0</v>
      </c>
      <c r="BH415" s="246">
        <f>IF(N415="sníž. přenesená",J415,0)</f>
        <v>0</v>
      </c>
      <c r="BI415" s="246">
        <f>IF(N415="nulová",J415,0)</f>
        <v>0</v>
      </c>
      <c r="BJ415" s="24" t="s">
        <v>76</v>
      </c>
      <c r="BK415" s="246">
        <f>ROUND(I415*H415,2)</f>
        <v>0</v>
      </c>
      <c r="BL415" s="24" t="s">
        <v>1128</v>
      </c>
      <c r="BM415" s="24" t="s">
        <v>1139</v>
      </c>
    </row>
    <row r="416" spans="2:47" s="1" customFormat="1" ht="13.5">
      <c r="B416" s="46"/>
      <c r="C416" s="74"/>
      <c r="D416" s="249" t="s">
        <v>493</v>
      </c>
      <c r="E416" s="74"/>
      <c r="F416" s="280" t="s">
        <v>1140</v>
      </c>
      <c r="G416" s="74"/>
      <c r="H416" s="74"/>
      <c r="I416" s="203"/>
      <c r="J416" s="74"/>
      <c r="K416" s="74"/>
      <c r="L416" s="72"/>
      <c r="M416" s="283"/>
      <c r="N416" s="284"/>
      <c r="O416" s="284"/>
      <c r="P416" s="284"/>
      <c r="Q416" s="284"/>
      <c r="R416" s="284"/>
      <c r="S416" s="284"/>
      <c r="T416" s="285"/>
      <c r="AT416" s="24" t="s">
        <v>493</v>
      </c>
      <c r="AU416" s="24" t="s">
        <v>79</v>
      </c>
    </row>
    <row r="417" spans="2:12" s="1" customFormat="1" ht="6.95" customHeight="1">
      <c r="B417" s="67"/>
      <c r="C417" s="68"/>
      <c r="D417" s="68"/>
      <c r="E417" s="68"/>
      <c r="F417" s="68"/>
      <c r="G417" s="68"/>
      <c r="H417" s="68"/>
      <c r="I417" s="178"/>
      <c r="J417" s="68"/>
      <c r="K417" s="68"/>
      <c r="L417" s="72"/>
    </row>
  </sheetData>
  <sheetProtection password="CC35" sheet="1" objects="1" scenarios="1" formatColumns="0" formatRows="0" autoFilter="0"/>
  <autoFilter ref="C106:K416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95:H95"/>
    <mergeCell ref="E97:H97"/>
    <mergeCell ref="E99:H99"/>
    <mergeCell ref="G1:H1"/>
    <mergeCell ref="L2:V2"/>
  </mergeCells>
  <hyperlinks>
    <hyperlink ref="F1:G1" location="C2" display="1) Krycí list soupisu"/>
    <hyperlink ref="G1:H1" location="C58" display="2) Rekapitulace"/>
    <hyperlink ref="J1" location="C10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BARBORAKYKOEFDD\barborakyskova</dc:creator>
  <cp:keywords/>
  <dc:description/>
  <cp:lastModifiedBy>BARBORAKYKOEFDD\barborakyskova</cp:lastModifiedBy>
  <dcterms:created xsi:type="dcterms:W3CDTF">2018-01-16T21:01:07Z</dcterms:created>
  <dcterms:modified xsi:type="dcterms:W3CDTF">2018-01-16T21:02:04Z</dcterms:modified>
  <cp:category/>
  <cp:version/>
  <cp:contentType/>
  <cp:contentStatus/>
</cp:coreProperties>
</file>